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00" windowHeight="775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44525"/>
</workbook>
</file>

<file path=xl/calcChain.xml><?xml version="1.0" encoding="utf-8"?>
<calcChain xmlns="http://schemas.openxmlformats.org/spreadsheetml/2006/main">
  <c r="AJ14" i="22" l="1"/>
  <c r="AE10" i="22"/>
  <c r="U11" i="22"/>
  <c r="U12" i="22"/>
  <c r="U13" i="22"/>
  <c r="U14" i="22"/>
  <c r="U15" i="22"/>
  <c r="U16" i="22"/>
  <c r="U17" i="22"/>
  <c r="U18" i="22"/>
  <c r="U19" i="22"/>
  <c r="U20" i="22"/>
  <c r="U10" i="22"/>
  <c r="Z10" i="22"/>
  <c r="Q10" i="22"/>
  <c r="BW10" i="22"/>
  <c r="AO11" i="22"/>
  <c r="AO12" i="22"/>
  <c r="AO13" i="22"/>
  <c r="AO14" i="22"/>
  <c r="AO15" i="22"/>
  <c r="AO16" i="22"/>
  <c r="AO17" i="22"/>
  <c r="AO18" i="22"/>
  <c r="AO19" i="22"/>
  <c r="AO20" i="22"/>
  <c r="AO10" i="22"/>
  <c r="AJ18" i="22"/>
  <c r="AJ11" i="22"/>
  <c r="AJ12" i="22"/>
  <c r="AJ13" i="22"/>
  <c r="AJ15" i="22"/>
  <c r="AJ16" i="22"/>
  <c r="AJ17" i="22"/>
  <c r="AJ19" i="22"/>
  <c r="AJ20" i="22"/>
  <c r="AJ10" i="22"/>
  <c r="AF21" i="22" l="1"/>
  <c r="O11" i="22" l="1"/>
  <c r="O12" i="22"/>
  <c r="O13" i="22"/>
  <c r="O14" i="22"/>
  <c r="O15" i="22"/>
  <c r="O16" i="22"/>
  <c r="O17" i="22"/>
  <c r="O18" i="22"/>
  <c r="O19" i="22"/>
  <c r="O20" i="22"/>
  <c r="O10" i="22"/>
  <c r="L16" i="22" l="1"/>
  <c r="DT11" i="22"/>
  <c r="DT12" i="22"/>
  <c r="DT13" i="22"/>
  <c r="DT14" i="22"/>
  <c r="DT15" i="22"/>
  <c r="DT16" i="22"/>
  <c r="DT17" i="22"/>
  <c r="DT18" i="22"/>
  <c r="DT19" i="22"/>
  <c r="DT20" i="22"/>
  <c r="DT10" i="22"/>
  <c r="DN11" i="22"/>
  <c r="DN12" i="22"/>
  <c r="DN13" i="22"/>
  <c r="DN14" i="22"/>
  <c r="DN15" i="22"/>
  <c r="DN16" i="22"/>
  <c r="DN17" i="22"/>
  <c r="DN18" i="22"/>
  <c r="DN19" i="22"/>
  <c r="DN20" i="22"/>
  <c r="DN10" i="22"/>
  <c r="DD11" i="22"/>
  <c r="DD12" i="22"/>
  <c r="DD13" i="22"/>
  <c r="DD14" i="22"/>
  <c r="DD15" i="22"/>
  <c r="DD16" i="22"/>
  <c r="DD17" i="22"/>
  <c r="DD18" i="22"/>
  <c r="DD19" i="22"/>
  <c r="DD20" i="22"/>
  <c r="DD10" i="22"/>
  <c r="CX10" i="22"/>
  <c r="CR10" i="22"/>
  <c r="CO10" i="22"/>
  <c r="CX11" i="22"/>
  <c r="CX12" i="22"/>
  <c r="CX13" i="22"/>
  <c r="CX14" i="22"/>
  <c r="CX15" i="22"/>
  <c r="CX16" i="22"/>
  <c r="CX17" i="22"/>
  <c r="CX18" i="22"/>
  <c r="CX19" i="22"/>
  <c r="CX20" i="22"/>
  <c r="CU11" i="22"/>
  <c r="CU12" i="22"/>
  <c r="CU13" i="22"/>
  <c r="CU14" i="22"/>
  <c r="CU15" i="22"/>
  <c r="CU16" i="22"/>
  <c r="CU17" i="22"/>
  <c r="CU18" i="22"/>
  <c r="CU19" i="22"/>
  <c r="CU20" i="22"/>
  <c r="CU10" i="22"/>
  <c r="CR11" i="22"/>
  <c r="CR12" i="22"/>
  <c r="CR13" i="22"/>
  <c r="CR14" i="22"/>
  <c r="CR15" i="22"/>
  <c r="CR16" i="22"/>
  <c r="CR17" i="22"/>
  <c r="CR18" i="22"/>
  <c r="CR19" i="22"/>
  <c r="CR20" i="22"/>
  <c r="CO11" i="22"/>
  <c r="CO12" i="22"/>
  <c r="CO13" i="22"/>
  <c r="CO14" i="22"/>
  <c r="CO15" i="22"/>
  <c r="CO16" i="22"/>
  <c r="CO17" i="22"/>
  <c r="CO18" i="22"/>
  <c r="CO19" i="22"/>
  <c r="CO20" i="22"/>
  <c r="CI11" i="22"/>
  <c r="CI12" i="22"/>
  <c r="CI13" i="22"/>
  <c r="CI14" i="22"/>
  <c r="CI15" i="22"/>
  <c r="CI16" i="22"/>
  <c r="CI17" i="22"/>
  <c r="CI18" i="22"/>
  <c r="CI19" i="22"/>
  <c r="CI20" i="22"/>
  <c r="CI10" i="22"/>
  <c r="CL11" i="22"/>
  <c r="CL12" i="22"/>
  <c r="CL13" i="22"/>
  <c r="CL14" i="22"/>
  <c r="CL15" i="22"/>
  <c r="CL16" i="22"/>
  <c r="CL17" i="22"/>
  <c r="CL18" i="22"/>
  <c r="CL19" i="22"/>
  <c r="CL20" i="22"/>
  <c r="CL10" i="22"/>
  <c r="CH21" i="22"/>
  <c r="CC11" i="22"/>
  <c r="CC12" i="22"/>
  <c r="CC13" i="22"/>
  <c r="CC14" i="22"/>
  <c r="CC15" i="22"/>
  <c r="CC16" i="22"/>
  <c r="CC17" i="22"/>
  <c r="CC18" i="22"/>
  <c r="CC19" i="22"/>
  <c r="CC20" i="22"/>
  <c r="CC10" i="22"/>
  <c r="BZ11" i="22"/>
  <c r="BZ12" i="22"/>
  <c r="BZ13" i="22"/>
  <c r="BZ14" i="22"/>
  <c r="BZ15" i="22"/>
  <c r="BZ16" i="22"/>
  <c r="BZ17" i="22"/>
  <c r="BZ18" i="22"/>
  <c r="BZ19" i="22"/>
  <c r="BZ20" i="22"/>
  <c r="BZ10" i="22"/>
  <c r="BW11" i="22"/>
  <c r="BW12" i="22"/>
  <c r="BW13" i="22"/>
  <c r="BW14" i="22"/>
  <c r="BW15" i="22"/>
  <c r="BW16" i="22"/>
  <c r="BW17" i="22"/>
  <c r="BW18" i="22"/>
  <c r="BW19" i="22"/>
  <c r="BW20" i="22"/>
  <c r="BT11" i="22"/>
  <c r="BT12" i="22"/>
  <c r="BT13" i="22"/>
  <c r="BT14" i="22"/>
  <c r="BT15" i="22"/>
  <c r="BT16" i="22"/>
  <c r="BT17" i="22"/>
  <c r="BT18" i="22"/>
  <c r="BT19" i="22"/>
  <c r="BT20" i="22"/>
  <c r="BT10" i="22"/>
  <c r="AI21" i="22"/>
  <c r="AE11" i="22"/>
  <c r="AE12" i="22"/>
  <c r="AE13" i="22"/>
  <c r="AE14" i="22"/>
  <c r="AE15" i="22"/>
  <c r="AE16" i="22"/>
  <c r="AE17" i="22"/>
  <c r="AE18" i="22"/>
  <c r="AE19" i="22"/>
  <c r="AE20" i="22"/>
  <c r="AE21" i="22"/>
  <c r="Z11" i="22"/>
  <c r="Z12" i="22"/>
  <c r="Z13" i="22"/>
  <c r="Z14" i="22"/>
  <c r="Z15" i="22"/>
  <c r="Z16" i="22"/>
  <c r="Z17" i="22"/>
  <c r="Z18" i="22"/>
  <c r="Z19" i="22"/>
  <c r="Z20" i="22"/>
  <c r="Q11" i="22" l="1"/>
  <c r="Q12" i="22"/>
  <c r="Q13" i="22"/>
  <c r="Q14" i="22"/>
  <c r="Q15" i="22"/>
  <c r="Q16" i="22"/>
  <c r="Q17" i="22"/>
  <c r="Q18" i="22"/>
  <c r="Q19" i="22"/>
  <c r="Q20" i="22"/>
  <c r="L10" i="22"/>
  <c r="J10" i="22"/>
  <c r="DY21" i="22" l="1"/>
  <c r="P12" i="22"/>
  <c r="P14" i="22"/>
  <c r="P16" i="22"/>
  <c r="P18" i="22"/>
  <c r="P20" i="22"/>
  <c r="P10" i="22" l="1"/>
  <c r="P19" i="22"/>
  <c r="P17" i="22"/>
  <c r="P15" i="22"/>
  <c r="P13" i="22"/>
  <c r="P11" i="22"/>
  <c r="L11" i="22"/>
  <c r="L12" i="22"/>
  <c r="L13" i="22"/>
  <c r="L14" i="22"/>
  <c r="L15" i="22"/>
  <c r="L17" i="22"/>
  <c r="L18" i="22"/>
  <c r="L19" i="22"/>
  <c r="L20" i="22"/>
  <c r="J11" i="22"/>
  <c r="J12" i="22"/>
  <c r="J13" i="22"/>
  <c r="J14" i="22"/>
  <c r="J15" i="22"/>
  <c r="J16" i="22"/>
  <c r="J17" i="22"/>
  <c r="J18" i="22"/>
  <c r="J19" i="22"/>
  <c r="J20" i="22"/>
  <c r="DI11" i="22"/>
  <c r="DI12" i="22"/>
  <c r="DI13" i="22"/>
  <c r="DI14" i="22"/>
  <c r="DI15" i="22"/>
  <c r="DI16" i="22"/>
  <c r="DI17" i="22"/>
  <c r="DI18" i="22"/>
  <c r="DI19" i="22"/>
  <c r="DI20" i="22"/>
  <c r="DI10" i="22"/>
  <c r="DG11" i="22"/>
  <c r="DG12" i="22"/>
  <c r="DG13" i="22"/>
  <c r="DG14" i="22"/>
  <c r="DG15" i="22"/>
  <c r="DG16" i="22"/>
  <c r="DG17" i="22"/>
  <c r="DG18" i="22"/>
  <c r="DG19" i="22"/>
  <c r="DG20" i="22"/>
  <c r="DG10" i="22"/>
  <c r="D21" i="22"/>
  <c r="L21" i="22" l="1"/>
  <c r="AL11" i="22"/>
  <c r="AL15" i="22"/>
  <c r="AL17" i="22"/>
  <c r="AL19" i="22"/>
  <c r="AL10" i="22"/>
  <c r="T21" i="22"/>
  <c r="AG11" i="22"/>
  <c r="AG13" i="22"/>
  <c r="AG15" i="22"/>
  <c r="AG17" i="22"/>
  <c r="AG19" i="22"/>
  <c r="AG10" i="22"/>
  <c r="L9" i="23"/>
  <c r="AB12" i="22"/>
  <c r="L12" i="23"/>
  <c r="L14" i="23"/>
  <c r="AB17" i="22"/>
  <c r="AB18" i="22"/>
  <c r="AB20" i="22"/>
  <c r="AB10" i="22"/>
  <c r="W14" i="22"/>
  <c r="CP21" i="22"/>
  <c r="CQ21" i="22"/>
  <c r="CS21" i="22"/>
  <c r="CT21" i="22"/>
  <c r="CV21" i="22"/>
  <c r="CW21" i="22"/>
  <c r="CY21" i="22"/>
  <c r="CZ21" i="22"/>
  <c r="DB21" i="22"/>
  <c r="DC21" i="22"/>
  <c r="DE21" i="22"/>
  <c r="DF21" i="22"/>
  <c r="DJ21" i="22"/>
  <c r="DL21" i="22"/>
  <c r="DM21" i="22"/>
  <c r="DO21" i="22"/>
  <c r="DP21" i="22"/>
  <c r="DR21" i="22"/>
  <c r="DS21" i="22"/>
  <c r="DU21" i="22"/>
  <c r="DV21" i="22"/>
  <c r="DX21" i="22"/>
  <c r="EA21" i="22"/>
  <c r="EB21" i="22"/>
  <c r="CM21" i="22"/>
  <c r="CJ21" i="22"/>
  <c r="CD21" i="22"/>
  <c r="CA21" i="22"/>
  <c r="BX21" i="22"/>
  <c r="BU21" i="22"/>
  <c r="BG21" i="22"/>
  <c r="BA21" i="22"/>
  <c r="AP21" i="22"/>
  <c r="AK21" i="22"/>
  <c r="AA21" i="22"/>
  <c r="V21" i="22"/>
  <c r="BN11" i="22"/>
  <c r="BN12" i="22"/>
  <c r="BN13" i="22"/>
  <c r="BO13" i="22" s="1"/>
  <c r="BN14" i="22"/>
  <c r="BN15" i="22"/>
  <c r="BO15" i="22" s="1"/>
  <c r="BN16" i="22"/>
  <c r="BN17" i="22"/>
  <c r="BO17" i="22" s="1"/>
  <c r="BN18" i="22"/>
  <c r="BO18" i="22" s="1"/>
  <c r="BN19" i="22"/>
  <c r="BO19" i="22" s="1"/>
  <c r="BN20" i="22"/>
  <c r="BO20" i="22" s="1"/>
  <c r="E9" i="23"/>
  <c r="E10" i="23"/>
  <c r="E11" i="23"/>
  <c r="E12" i="23"/>
  <c r="E13" i="23"/>
  <c r="E14" i="23"/>
  <c r="E15" i="23"/>
  <c r="E16" i="23"/>
  <c r="E17" i="23"/>
  <c r="E18" i="23"/>
  <c r="AQ11" i="22"/>
  <c r="EE20" i="22"/>
  <c r="EC19" i="22"/>
  <c r="CG21" i="22"/>
  <c r="BM21" i="22"/>
  <c r="BJ21" i="22"/>
  <c r="BH21" i="22"/>
  <c r="BI21" i="22" s="1"/>
  <c r="ED12" i="22"/>
  <c r="ED14" i="22"/>
  <c r="ED16" i="22"/>
  <c r="ED18" i="22"/>
  <c r="ED20" i="22"/>
  <c r="DA22" i="22"/>
  <c r="DA23" i="22"/>
  <c r="DA24" i="22"/>
  <c r="CX22" i="22"/>
  <c r="CX23" i="22"/>
  <c r="CX24" i="22"/>
  <c r="CL22" i="22"/>
  <c r="CL23" i="22"/>
  <c r="CL24" i="22"/>
  <c r="BT22" i="22"/>
  <c r="BT23" i="22"/>
  <c r="BT24" i="22"/>
  <c r="AZ22" i="22"/>
  <c r="AZ23" i="22"/>
  <c r="AZ24" i="22"/>
  <c r="AW11" i="22"/>
  <c r="AW12" i="22"/>
  <c r="AW13" i="22"/>
  <c r="AW14" i="22"/>
  <c r="AW15" i="22"/>
  <c r="AW16" i="22"/>
  <c r="AW17" i="22"/>
  <c r="AW18" i="22"/>
  <c r="AW19" i="22"/>
  <c r="AW20" i="22"/>
  <c r="AW10" i="22"/>
  <c r="AT11" i="22"/>
  <c r="AT12" i="22"/>
  <c r="AT13" i="22"/>
  <c r="AT14" i="22"/>
  <c r="AT15" i="22"/>
  <c r="AT16" i="22"/>
  <c r="AT17" i="22"/>
  <c r="AT18" i="22"/>
  <c r="AT19" i="22"/>
  <c r="AT20" i="22"/>
  <c r="AT10" i="22"/>
  <c r="K10" i="22" s="1"/>
  <c r="AQ12" i="22"/>
  <c r="AQ13" i="22"/>
  <c r="AQ14" i="22"/>
  <c r="AQ15" i="22"/>
  <c r="AQ16" i="22"/>
  <c r="AQ17" i="22"/>
  <c r="AQ18" i="22"/>
  <c r="AQ19" i="22"/>
  <c r="AQ20" i="22"/>
  <c r="AQ10" i="22"/>
  <c r="AL13" i="22"/>
  <c r="F22" i="22"/>
  <c r="F23" i="22"/>
  <c r="F24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6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Y21" i="22"/>
  <c r="ED22" i="22"/>
  <c r="ED23" i="22"/>
  <c r="ED24" i="22"/>
  <c r="DW22" i="22"/>
  <c r="DW23" i="22"/>
  <c r="DW24" i="22"/>
  <c r="DT22" i="22"/>
  <c r="DT23" i="22"/>
  <c r="DT24" i="22"/>
  <c r="DN22" i="22"/>
  <c r="DN23" i="22"/>
  <c r="DN24" i="22"/>
  <c r="CU22" i="22"/>
  <c r="CU23" i="22"/>
  <c r="CU24" i="22"/>
  <c r="CO22" i="22"/>
  <c r="CO23" i="22"/>
  <c r="CO24" i="22"/>
  <c r="CF22" i="22"/>
  <c r="CF23" i="22"/>
  <c r="CF24" i="22"/>
  <c r="CC22" i="22"/>
  <c r="CC23" i="22"/>
  <c r="CC24" i="22"/>
  <c r="BO22" i="22"/>
  <c r="BO23" i="22"/>
  <c r="BO24" i="22"/>
  <c r="BI22" i="22"/>
  <c r="BI23" i="22"/>
  <c r="BI24" i="22"/>
  <c r="AW22" i="22"/>
  <c r="AW23" i="22"/>
  <c r="AW24" i="22"/>
  <c r="AE22" i="22"/>
  <c r="AE23" i="22"/>
  <c r="AE24" i="22"/>
  <c r="L28" i="23"/>
  <c r="L39" i="23"/>
  <c r="L40" i="23"/>
  <c r="L41" i="23"/>
  <c r="L54" i="23"/>
  <c r="L55" i="23"/>
  <c r="L60" i="23"/>
  <c r="L61" i="23"/>
  <c r="L77" i="23"/>
  <c r="BW22" i="22"/>
  <c r="BW23" i="22"/>
  <c r="BW24" i="22"/>
  <c r="AO22" i="22"/>
  <c r="AO23" i="22"/>
  <c r="AO24" i="22"/>
  <c r="L19" i="23"/>
  <c r="L27" i="23"/>
  <c r="L79" i="23"/>
  <c r="Z22" i="22"/>
  <c r="AB22" i="22" s="1"/>
  <c r="Z23" i="22"/>
  <c r="AB23" i="22" s="1"/>
  <c r="Z24" i="22"/>
  <c r="AB24" i="22" s="1"/>
  <c r="E80" i="29"/>
  <c r="C80" i="29"/>
  <c r="D80" i="29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P10" i="22"/>
  <c r="BP20" i="22"/>
  <c r="BP19" i="22"/>
  <c r="BP18" i="22"/>
  <c r="BP17" i="22"/>
  <c r="BP16" i="22"/>
  <c r="BP15" i="22"/>
  <c r="BP14" i="22"/>
  <c r="BP13" i="22"/>
  <c r="BP12" i="22"/>
  <c r="BP11" i="22"/>
  <c r="EE19" i="22"/>
  <c r="EE18" i="22"/>
  <c r="EE17" i="22"/>
  <c r="EE16" i="22"/>
  <c r="EE15" i="22"/>
  <c r="EE14" i="22"/>
  <c r="EE13" i="22"/>
  <c r="EE12" i="22"/>
  <c r="EE11" i="22"/>
  <c r="EE10" i="22"/>
  <c r="G10" i="22" s="1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C20" i="22"/>
  <c r="AR20" i="22"/>
  <c r="AM20" i="22"/>
  <c r="AH20" i="22"/>
  <c r="AC20" i="22"/>
  <c r="N18" i="23" s="1"/>
  <c r="X20" i="22"/>
  <c r="AR19" i="22"/>
  <c r="AM19" i="22"/>
  <c r="AH19" i="22"/>
  <c r="AC19" i="22"/>
  <c r="N17" i="23" s="1"/>
  <c r="X19" i="22"/>
  <c r="EC18" i="22"/>
  <c r="AR18" i="22"/>
  <c r="AM18" i="22"/>
  <c r="AH18" i="22"/>
  <c r="AC18" i="22"/>
  <c r="N16" i="23" s="1"/>
  <c r="X18" i="22"/>
  <c r="EC17" i="22"/>
  <c r="AR17" i="22"/>
  <c r="AM17" i="22"/>
  <c r="AH17" i="22"/>
  <c r="AC17" i="22"/>
  <c r="N15" i="23" s="1"/>
  <c r="X17" i="22"/>
  <c r="EC16" i="22"/>
  <c r="AR16" i="22"/>
  <c r="AM16" i="22"/>
  <c r="AH16" i="22"/>
  <c r="AC16" i="22"/>
  <c r="N14" i="23" s="1"/>
  <c r="X16" i="22"/>
  <c r="EC15" i="22"/>
  <c r="AR15" i="22"/>
  <c r="AM15" i="22"/>
  <c r="AH15" i="22"/>
  <c r="AC15" i="22"/>
  <c r="N13" i="23" s="1"/>
  <c r="X15" i="22"/>
  <c r="EC14" i="22"/>
  <c r="AR14" i="22"/>
  <c r="AM14" i="22"/>
  <c r="AH14" i="22"/>
  <c r="AC14" i="22"/>
  <c r="N12" i="23" s="1"/>
  <c r="X14" i="22"/>
  <c r="EC13" i="22"/>
  <c r="AR13" i="22"/>
  <c r="AM13" i="22"/>
  <c r="AH13" i="22"/>
  <c r="AC13" i="22"/>
  <c r="N11" i="23" s="1"/>
  <c r="X13" i="22"/>
  <c r="EC12" i="22"/>
  <c r="AR12" i="22"/>
  <c r="AM12" i="22"/>
  <c r="AH12" i="22"/>
  <c r="AC12" i="22"/>
  <c r="N10" i="23" s="1"/>
  <c r="X12" i="22"/>
  <c r="EC11" i="22"/>
  <c r="AR11" i="22"/>
  <c r="AM11" i="22"/>
  <c r="AH11" i="22"/>
  <c r="AC11" i="22"/>
  <c r="N9" i="23" s="1"/>
  <c r="X11" i="22"/>
  <c r="EC10" i="22"/>
  <c r="BN10" i="22"/>
  <c r="AR10" i="22"/>
  <c r="AM10" i="22"/>
  <c r="AH10" i="22"/>
  <c r="AC10" i="22"/>
  <c r="N8" i="23" s="1"/>
  <c r="X10" i="22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R82" i="28" s="1"/>
  <c r="AK82" i="28"/>
  <c r="AM82" i="28" s="1"/>
  <c r="AI82" i="28"/>
  <c r="AF82" i="28"/>
  <c r="AD82" i="28"/>
  <c r="AE82" i="28" s="1"/>
  <c r="AA82" i="28"/>
  <c r="AC82" i="28" s="1"/>
  <c r="Y82" i="28"/>
  <c r="V82" i="28"/>
  <c r="T82" i="28"/>
  <c r="U82" i="28" s="1"/>
  <c r="W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/>
  <c r="X81" i="28"/>
  <c r="U81" i="28"/>
  <c r="W81" i="28" s="1"/>
  <c r="Q81" i="28"/>
  <c r="O81" i="28"/>
  <c r="P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/>
  <c r="AH80" i="28"/>
  <c r="AE80" i="28"/>
  <c r="AG80" i="28" s="1"/>
  <c r="AC80" i="28"/>
  <c r="Z80" i="28"/>
  <c r="AB80" i="28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/>
  <c r="AM79" i="28"/>
  <c r="AJ79" i="28"/>
  <c r="AL79" i="28" s="1"/>
  <c r="AH79" i="28"/>
  <c r="AE79" i="28"/>
  <c r="AG79" i="28"/>
  <c r="AC79" i="28"/>
  <c r="Z79" i="28"/>
  <c r="AB79" i="28" s="1"/>
  <c r="X79" i="28"/>
  <c r="U79" i="28"/>
  <c r="W79" i="28" s="1"/>
  <c r="Q79" i="28"/>
  <c r="O79" i="28"/>
  <c r="P79" i="28" s="1"/>
  <c r="L79" i="28"/>
  <c r="N79" i="28" s="1"/>
  <c r="J79" i="28"/>
  <c r="K79" i="28" s="1"/>
  <c r="EC78" i="28"/>
  <c r="DZ78" i="28"/>
  <c r="DW78" i="28"/>
  <c r="DT78" i="28"/>
  <c r="DQ78" i="28"/>
  <c r="DN78" i="28"/>
  <c r="DK78" i="28"/>
  <c r="DI78" i="28"/>
  <c r="G78" i="28"/>
  <c r="DG78" i="28"/>
  <c r="DH78" i="28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/>
  <c r="AH78" i="28"/>
  <c r="AE78" i="28"/>
  <c r="AG78" i="28" s="1"/>
  <c r="AC78" i="28"/>
  <c r="Z78" i="28"/>
  <c r="AB78" i="28"/>
  <c r="X78" i="28"/>
  <c r="U78" i="28"/>
  <c r="W78" i="28" s="1"/>
  <c r="Q78" i="28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/>
  <c r="Q77" i="28"/>
  <c r="O77" i="28"/>
  <c r="P77" i="28" s="1"/>
  <c r="L77" i="28"/>
  <c r="J77" i="28"/>
  <c r="EC76" i="28"/>
  <c r="EF76" i="28"/>
  <c r="DZ76" i="28"/>
  <c r="DW76" i="28"/>
  <c r="DT76" i="28"/>
  <c r="DQ76" i="28"/>
  <c r="DN76" i="28"/>
  <c r="DK76" i="28"/>
  <c r="DI76" i="28"/>
  <c r="G76" i="28" s="1"/>
  <c r="DG76" i="28"/>
  <c r="DH76" i="28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/>
  <c r="X76" i="28"/>
  <c r="U76" i="28"/>
  <c r="W76" i="28" s="1"/>
  <c r="Q76" i="28"/>
  <c r="O76" i="28"/>
  <c r="P76" i="28" s="1"/>
  <c r="L76" i="28"/>
  <c r="J76" i="28"/>
  <c r="EC75" i="28"/>
  <c r="ED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/>
  <c r="AC75" i="28"/>
  <c r="Z75" i="28"/>
  <c r="AB75" i="28" s="1"/>
  <c r="X75" i="28"/>
  <c r="U75" i="28"/>
  <c r="W75" i="28" s="1"/>
  <c r="Q75" i="28"/>
  <c r="O75" i="28"/>
  <c r="P75" i="28" s="1"/>
  <c r="L75" i="28"/>
  <c r="N75" i="28" s="1"/>
  <c r="J75" i="28"/>
  <c r="K75" i="28" s="1"/>
  <c r="EC74" i="28"/>
  <c r="DZ74" i="28"/>
  <c r="DW74" i="28"/>
  <c r="DT74" i="28"/>
  <c r="DQ74" i="28"/>
  <c r="DN74" i="28"/>
  <c r="DK74" i="28"/>
  <c r="DI74" i="28"/>
  <c r="G74" i="28"/>
  <c r="DG74" i="28"/>
  <c r="DH74" i="28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/>
  <c r="AH74" i="28"/>
  <c r="AE74" i="28"/>
  <c r="AG74" i="28" s="1"/>
  <c r="AC74" i="28"/>
  <c r="Z74" i="28"/>
  <c r="AB74" i="28" s="1"/>
  <c r="X74" i="28"/>
  <c r="U74" i="28"/>
  <c r="W74" i="28" s="1"/>
  <c r="Q74" i="28"/>
  <c r="S74" i="28" s="1"/>
  <c r="O74" i="28"/>
  <c r="L74" i="28"/>
  <c r="N74" i="28" s="1"/>
  <c r="J74" i="28"/>
  <c r="K74" i="28" s="1"/>
  <c r="M74" i="28" s="1"/>
  <c r="EC73" i="28"/>
  <c r="DZ73" i="28"/>
  <c r="DW73" i="28"/>
  <c r="DT73" i="28"/>
  <c r="DQ73" i="28"/>
  <c r="DN73" i="28"/>
  <c r="DK73" i="28"/>
  <c r="DI73" i="28"/>
  <c r="G73" i="28"/>
  <c r="DG73" i="28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R73" i="28" s="1"/>
  <c r="BN73" i="28"/>
  <c r="BL73" i="28"/>
  <c r="BI73" i="28"/>
  <c r="BF73" i="28"/>
  <c r="BC73" i="28"/>
  <c r="AZ73" i="28"/>
  <c r="AW73" i="28"/>
  <c r="AT73" i="28"/>
  <c r="AR73" i="28"/>
  <c r="AO73" i="28"/>
  <c r="AQ73" i="28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/>
  <c r="Q73" i="28"/>
  <c r="O73" i="28"/>
  <c r="P73" i="28" s="1"/>
  <c r="R73" i="28" s="1"/>
  <c r="L73" i="28"/>
  <c r="N73" i="28"/>
  <c r="J73" i="28"/>
  <c r="EC72" i="28"/>
  <c r="EF72" i="28" s="1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/>
  <c r="AH72" i="28"/>
  <c r="AE72" i="28"/>
  <c r="AG72" i="28" s="1"/>
  <c r="AC72" i="28"/>
  <c r="Z72" i="28"/>
  <c r="AB72" i="28" s="1"/>
  <c r="X72" i="28"/>
  <c r="U72" i="28"/>
  <c r="W72" i="28" s="1"/>
  <c r="Q72" i="28"/>
  <c r="S72" i="28" s="1"/>
  <c r="O72" i="28"/>
  <c r="P72" i="28" s="1"/>
  <c r="L72" i="28"/>
  <c r="N72" i="28" s="1"/>
  <c r="J72" i="28"/>
  <c r="K72" i="28" s="1"/>
  <c r="G72" i="28"/>
  <c r="EC71" i="28"/>
  <c r="DZ71" i="28"/>
  <c r="DW71" i="28"/>
  <c r="DT71" i="28"/>
  <c r="DQ71" i="28"/>
  <c r="DN71" i="28"/>
  <c r="DK71" i="28"/>
  <c r="DI71" i="28"/>
  <c r="DG71" i="28"/>
  <c r="DH71" i="28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/>
  <c r="X71" i="28"/>
  <c r="U71" i="28"/>
  <c r="W71" i="28" s="1"/>
  <c r="Q71" i="28"/>
  <c r="O71" i="28"/>
  <c r="P71" i="28" s="1"/>
  <c r="L71" i="28"/>
  <c r="N71" i="28" s="1"/>
  <c r="J71" i="28"/>
  <c r="K71" i="28" s="1"/>
  <c r="G71" i="28"/>
  <c r="EC70" i="28"/>
  <c r="ED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/>
  <c r="AH70" i="28"/>
  <c r="AG70" i="28"/>
  <c r="AE70" i="28"/>
  <c r="AC70" i="28"/>
  <c r="Z70" i="28"/>
  <c r="AB70" i="28"/>
  <c r="X70" i="28"/>
  <c r="U70" i="28"/>
  <c r="W70" i="28" s="1"/>
  <c r="Q70" i="28"/>
  <c r="O70" i="28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/>
  <c r="AM69" i="28"/>
  <c r="AL69" i="28"/>
  <c r="AJ69" i="28"/>
  <c r="AH69" i="28"/>
  <c r="AE69" i="28"/>
  <c r="AG69" i="28"/>
  <c r="AC69" i="28"/>
  <c r="Z69" i="28"/>
  <c r="AB69" i="28" s="1"/>
  <c r="X69" i="28"/>
  <c r="U69" i="28"/>
  <c r="W69" i="28" s="1"/>
  <c r="Q69" i="28"/>
  <c r="O69" i="28"/>
  <c r="P69" i="28" s="1"/>
  <c r="L69" i="28"/>
  <c r="N69" i="28" s="1"/>
  <c r="J69" i="28"/>
  <c r="E69" i="28"/>
  <c r="F69" i="28" s="1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R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/>
  <c r="X68" i="28"/>
  <c r="U68" i="28"/>
  <c r="W68" i="28" s="1"/>
  <c r="Q68" i="28"/>
  <c r="O68" i="28"/>
  <c r="P68" i="28" s="1"/>
  <c r="L68" i="28"/>
  <c r="N68" i="28" s="1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/>
  <c r="X67" i="28"/>
  <c r="U67" i="28"/>
  <c r="W67" i="28" s="1"/>
  <c r="Q67" i="28"/>
  <c r="P67" i="28"/>
  <c r="O67" i="28"/>
  <c r="L67" i="28"/>
  <c r="N67" i="28" s="1"/>
  <c r="J67" i="28"/>
  <c r="K67" i="28" s="1"/>
  <c r="EC66" i="28"/>
  <c r="DZ66" i="28"/>
  <c r="DW66" i="28"/>
  <c r="DT66" i="28"/>
  <c r="DQ66" i="28"/>
  <c r="DN66" i="28"/>
  <c r="DK66" i="28"/>
  <c r="DI66" i="28"/>
  <c r="G66" i="28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O66" i="28"/>
  <c r="BN66" i="28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/>
  <c r="X66" i="28"/>
  <c r="U66" i="28"/>
  <c r="W66" i="28" s="1"/>
  <c r="Q66" i="28"/>
  <c r="S66" i="28" s="1"/>
  <c r="O66" i="28"/>
  <c r="L66" i="28"/>
  <c r="N66" i="28" s="1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/>
  <c r="Q64" i="28"/>
  <c r="S64" i="28"/>
  <c r="O64" i="28"/>
  <c r="P64" i="28"/>
  <c r="L64" i="28"/>
  <c r="N64" i="28"/>
  <c r="J64" i="28"/>
  <c r="K64" i="28"/>
  <c r="EC63" i="28"/>
  <c r="ED63" i="28"/>
  <c r="DZ63" i="28"/>
  <c r="DW63" i="28"/>
  <c r="DT63" i="28"/>
  <c r="DQ63" i="28"/>
  <c r="DN63" i="28"/>
  <c r="DK63" i="28"/>
  <c r="DI63" i="28"/>
  <c r="G63" i="28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 s="1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/>
  <c r="X63" i="28"/>
  <c r="U63" i="28"/>
  <c r="W63" i="28" s="1"/>
  <c r="Q63" i="28"/>
  <c r="O63" i="28"/>
  <c r="P63" i="28" s="1"/>
  <c r="L63" i="28"/>
  <c r="N63" i="28"/>
  <c r="J63" i="28"/>
  <c r="K63" i="28"/>
  <c r="EC62" i="28"/>
  <c r="EF62" i="28"/>
  <c r="ED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S62" i="28" s="1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/>
  <c r="AC58" i="28"/>
  <c r="Z58" i="28"/>
  <c r="AB58" i="28" s="1"/>
  <c r="X58" i="28"/>
  <c r="U58" i="28"/>
  <c r="W58" i="28" s="1"/>
  <c r="Q58" i="28"/>
  <c r="S58" i="28" s="1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/>
  <c r="AH56" i="28"/>
  <c r="AE56" i="28"/>
  <c r="AG56" i="28" s="1"/>
  <c r="AC56" i="28"/>
  <c r="Z56" i="28"/>
  <c r="AB56" i="28" s="1"/>
  <c r="X56" i="28"/>
  <c r="U56" i="28"/>
  <c r="W56" i="28" s="1"/>
  <c r="Q56" i="28"/>
  <c r="S56" i="28" s="1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/>
  <c r="DG55" i="28"/>
  <c r="DH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 s="1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 s="1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Q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/>
  <c r="AC54" i="28"/>
  <c r="Z54" i="28"/>
  <c r="AB54" i="28" s="1"/>
  <c r="X54" i="28"/>
  <c r="U54" i="28"/>
  <c r="W54" i="28" s="1"/>
  <c r="Q54" i="28"/>
  <c r="O54" i="28"/>
  <c r="S54" i="28" s="1"/>
  <c r="L54" i="28"/>
  <c r="N54" i="28" s="1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R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G52" i="28"/>
  <c r="AE52" i="28"/>
  <c r="AC52" i="28"/>
  <c r="Z52" i="28"/>
  <c r="AB52" i="28"/>
  <c r="X52" i="28"/>
  <c r="U52" i="28"/>
  <c r="W52" i="28" s="1"/>
  <c r="Q52" i="28"/>
  <c r="O52" i="28"/>
  <c r="P52" i="28" s="1"/>
  <c r="L52" i="28"/>
  <c r="J52" i="28"/>
  <c r="K52" i="28" s="1"/>
  <c r="G52" i="28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/>
  <c r="BN51" i="28"/>
  <c r="BO51" i="28"/>
  <c r="BL51" i="28"/>
  <c r="BI51" i="28"/>
  <c r="BF51" i="28"/>
  <c r="BC51" i="28"/>
  <c r="AZ51" i="28"/>
  <c r="AW51" i="28"/>
  <c r="AT51" i="28"/>
  <c r="AR51" i="28"/>
  <c r="AO51" i="28"/>
  <c r="AQ51" i="28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/>
  <c r="Q51" i="28"/>
  <c r="O51" i="28"/>
  <c r="P51" i="28" s="1"/>
  <c r="R51" i="28" s="1"/>
  <c r="L51" i="28"/>
  <c r="J51" i="28"/>
  <c r="K51" i="28" s="1"/>
  <c r="EC50" i="28"/>
  <c r="EF50" i="28" s="1"/>
  <c r="ED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/>
  <c r="L49" i="28"/>
  <c r="N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/>
  <c r="Q48" i="28"/>
  <c r="S48" i="28"/>
  <c r="O48" i="28"/>
  <c r="P48" i="28"/>
  <c r="L48" i="28"/>
  <c r="N48" i="28"/>
  <c r="J48" i="28"/>
  <c r="K48" i="28"/>
  <c r="M48" i="28" s="1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/>
  <c r="AC47" i="28"/>
  <c r="Z47" i="28"/>
  <c r="AB47" i="28" s="1"/>
  <c r="X47" i="28"/>
  <c r="U47" i="28"/>
  <c r="W47" i="28" s="1"/>
  <c r="Q47" i="28"/>
  <c r="S47" i="28" s="1"/>
  <c r="O47" i="28"/>
  <c r="P47" i="28" s="1"/>
  <c r="L47" i="28"/>
  <c r="J47" i="28"/>
  <c r="K47" i="28"/>
  <c r="EC46" i="28"/>
  <c r="ED46" i="28" s="1"/>
  <c r="EF46" i="28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/>
  <c r="X46" i="28"/>
  <c r="U46" i="28"/>
  <c r="W46" i="28" s="1"/>
  <c r="Q46" i="28"/>
  <c r="O46" i="28"/>
  <c r="L46" i="28"/>
  <c r="J46" i="28"/>
  <c r="EC45" i="28"/>
  <c r="ED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S45" i="28" s="1"/>
  <c r="O45" i="28"/>
  <c r="P45" i="28" s="1"/>
  <c r="L45" i="28"/>
  <c r="N45" i="28" s="1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F43" i="28"/>
  <c r="EC43" i="28"/>
  <c r="ED43" i="28"/>
  <c r="DZ43" i="28"/>
  <c r="DW43" i="28"/>
  <c r="DT43" i="28"/>
  <c r="DQ43" i="28"/>
  <c r="DN43" i="28"/>
  <c r="DK43" i="28"/>
  <c r="DI43" i="28"/>
  <c r="G43" i="28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/>
  <c r="AH43" i="28"/>
  <c r="AE43" i="28"/>
  <c r="AG43" i="28" s="1"/>
  <c r="AC43" i="28"/>
  <c r="Z43" i="28"/>
  <c r="AB43" i="28" s="1"/>
  <c r="X43" i="28"/>
  <c r="U43" i="28"/>
  <c r="W43" i="28" s="1"/>
  <c r="Q43" i="28"/>
  <c r="S43" i="28" s="1"/>
  <c r="O43" i="28"/>
  <c r="P43" i="28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S42" i="28" s="1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/>
  <c r="AM41" i="28"/>
  <c r="AL41" i="28"/>
  <c r="AJ41" i="28"/>
  <c r="AH41" i="28"/>
  <c r="AE41" i="28"/>
  <c r="AG41" i="28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/>
  <c r="L40" i="28"/>
  <c r="J40" i="28"/>
  <c r="K40" i="28" s="1"/>
  <c r="EC39" i="28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/>
  <c r="L39" i="28"/>
  <c r="J39" i="28"/>
  <c r="K39" i="28" s="1"/>
  <c r="M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/>
  <c r="Q38" i="28"/>
  <c r="S38" i="28"/>
  <c r="O38" i="28"/>
  <c r="L38" i="28"/>
  <c r="N38" i="28" s="1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 s="1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/>
  <c r="L37" i="28"/>
  <c r="J37" i="28"/>
  <c r="N37" i="28" s="1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Q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/>
  <c r="AC35" i="28"/>
  <c r="Z35" i="28"/>
  <c r="AB35" i="28" s="1"/>
  <c r="X35" i="28"/>
  <c r="U35" i="28"/>
  <c r="W35" i="28" s="1"/>
  <c r="Q35" i="28"/>
  <c r="O35" i="28"/>
  <c r="L35" i="28"/>
  <c r="J35" i="28"/>
  <c r="K35" i="28" s="1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 s="1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/>
  <c r="X33" i="28"/>
  <c r="U33" i="28"/>
  <c r="W33" i="28" s="1"/>
  <c r="Q33" i="28"/>
  <c r="O33" i="28"/>
  <c r="L33" i="28"/>
  <c r="J33" i="28"/>
  <c r="EC32" i="28"/>
  <c r="ED32" i="28"/>
  <c r="DZ32" i="28"/>
  <c r="DW32" i="28"/>
  <c r="DT32" i="28"/>
  <c r="DQ32" i="28"/>
  <c r="DN32" i="28"/>
  <c r="DK32" i="28"/>
  <c r="DI32" i="28"/>
  <c r="G32" i="28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/>
  <c r="BL32" i="28"/>
  <c r="BI32" i="28"/>
  <c r="BF32" i="28"/>
  <c r="BC32" i="28"/>
  <c r="AZ32" i="28"/>
  <c r="AW32" i="28"/>
  <c r="AT32" i="28"/>
  <c r="AR32" i="28"/>
  <c r="AO32" i="28"/>
  <c r="AQ32" i="28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/>
  <c r="Q32" i="28"/>
  <c r="O32" i="28"/>
  <c r="P32" i="28" s="1"/>
  <c r="R32" i="28" s="1"/>
  <c r="L32" i="28"/>
  <c r="J32" i="28"/>
  <c r="EC31" i="28"/>
  <c r="EF31" i="28"/>
  <c r="DZ31" i="28"/>
  <c r="DW31" i="28"/>
  <c r="DT31" i="28"/>
  <c r="DQ31" i="28"/>
  <c r="DN31" i="28"/>
  <c r="DK31" i="28"/>
  <c r="DI31" i="28"/>
  <c r="G31" i="28"/>
  <c r="DG31" i="28"/>
  <c r="DH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Q31" i="28" s="1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R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/>
  <c r="AC30" i="28"/>
  <c r="Z30" i="28"/>
  <c r="AB30" i="28" s="1"/>
  <c r="X30" i="28"/>
  <c r="U30" i="28"/>
  <c r="W30" i="28" s="1"/>
  <c r="Q30" i="28"/>
  <c r="O30" i="28"/>
  <c r="L30" i="28"/>
  <c r="J30" i="28"/>
  <c r="K30" i="28" s="1"/>
  <c r="M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Q28" i="28" s="1"/>
  <c r="BL28" i="28"/>
  <c r="BI28" i="28"/>
  <c r="BF28" i="28"/>
  <c r="BC28" i="28"/>
  <c r="AZ28" i="28"/>
  <c r="AW28" i="28"/>
  <c r="AT28" i="28"/>
  <c r="AR28" i="28"/>
  <c r="AO28" i="28"/>
  <c r="AQ28" i="28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N28" i="28" s="1"/>
  <c r="J28" i="28"/>
  <c r="K28" i="28" s="1"/>
  <c r="M28" i="28" s="1"/>
  <c r="G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/>
  <c r="AH27" i="28"/>
  <c r="AE27" i="28"/>
  <c r="AG27" i="28" s="1"/>
  <c r="AC27" i="28"/>
  <c r="Z27" i="28"/>
  <c r="AB27" i="28" s="1"/>
  <c r="X27" i="28"/>
  <c r="U27" i="28"/>
  <c r="W27" i="28" s="1"/>
  <c r="Q27" i="28"/>
  <c r="R27" i="28" s="1"/>
  <c r="O27" i="28"/>
  <c r="P27" i="28"/>
  <c r="L27" i="28"/>
  <c r="K27" i="28"/>
  <c r="J27" i="28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L26" i="28"/>
  <c r="AJ26" i="28"/>
  <c r="AH26" i="28"/>
  <c r="AE26" i="28"/>
  <c r="AG26" i="28"/>
  <c r="AC26" i="28"/>
  <c r="Z26" i="28"/>
  <c r="AB26" i="28" s="1"/>
  <c r="X26" i="28"/>
  <c r="U26" i="28"/>
  <c r="W26" i="28" s="1"/>
  <c r="Q26" i="28"/>
  <c r="S26" i="28" s="1"/>
  <c r="O26" i="28"/>
  <c r="L26" i="28"/>
  <c r="N26" i="28" s="1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S25" i="28" s="1"/>
  <c r="O25" i="28"/>
  <c r="P25" i="28" s="1"/>
  <c r="L25" i="28"/>
  <c r="N25" i="28" s="1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 s="1"/>
  <c r="BO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/>
  <c r="L24" i="28"/>
  <c r="J24" i="28"/>
  <c r="EC23" i="28"/>
  <c r="EF23" i="28"/>
  <c r="DZ23" i="28"/>
  <c r="DW23" i="28"/>
  <c r="DT23" i="28"/>
  <c r="DQ23" i="28"/>
  <c r="DN23" i="28"/>
  <c r="DK23" i="28"/>
  <c r="DI23" i="28"/>
  <c r="G23" i="28"/>
  <c r="DG23" i="28"/>
  <c r="DH23" i="28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/>
  <c r="AH23" i="28"/>
  <c r="AE23" i="28"/>
  <c r="AG23" i="28" s="1"/>
  <c r="AC23" i="28"/>
  <c r="Z23" i="28"/>
  <c r="AB23" i="28" s="1"/>
  <c r="X23" i="28"/>
  <c r="U23" i="28"/>
  <c r="W23" i="28" s="1"/>
  <c r="Q23" i="28"/>
  <c r="O23" i="28"/>
  <c r="S23" i="28"/>
  <c r="L23" i="28"/>
  <c r="J23" i="28"/>
  <c r="K23" i="28" s="1"/>
  <c r="M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S22" i="28" s="1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/>
  <c r="Q21" i="28"/>
  <c r="O21" i="28"/>
  <c r="L21" i="28"/>
  <c r="J21" i="28"/>
  <c r="N21" i="28" s="1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/>
  <c r="BN20" i="28"/>
  <c r="BO20" i="28"/>
  <c r="BL20" i="28"/>
  <c r="BI20" i="28"/>
  <c r="BF20" i="28"/>
  <c r="BC20" i="28"/>
  <c r="AZ20" i="28"/>
  <c r="AW20" i="28"/>
  <c r="AT20" i="28"/>
  <c r="AR20" i="28"/>
  <c r="AO20" i="28"/>
  <c r="AQ20" i="28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Q19" i="28" s="1"/>
  <c r="BL19" i="28"/>
  <c r="BI19" i="28"/>
  <c r="BF19" i="28"/>
  <c r="BC19" i="28"/>
  <c r="AZ19" i="28"/>
  <c r="AW19" i="28"/>
  <c r="AT19" i="28"/>
  <c r="AR19" i="28"/>
  <c r="AO19" i="28"/>
  <c r="AQ19" i="28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N18" i="28" s="1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/>
  <c r="X17" i="28"/>
  <c r="W17" i="28"/>
  <c r="U17" i="28"/>
  <c r="Q17" i="28"/>
  <c r="R17" i="28" s="1"/>
  <c r="O17" i="28"/>
  <c r="P17" i="28"/>
  <c r="L17" i="28"/>
  <c r="J17" i="28"/>
  <c r="EC16" i="28"/>
  <c r="ED16" i="28"/>
  <c r="DZ16" i="28"/>
  <c r="DW16" i="28"/>
  <c r="DT16" i="28"/>
  <c r="DQ16" i="28"/>
  <c r="DN16" i="28"/>
  <c r="DK16" i="28"/>
  <c r="DI16" i="28"/>
  <c r="G16" i="28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/>
  <c r="AC16" i="28"/>
  <c r="Z16" i="28"/>
  <c r="AB16" i="28" s="1"/>
  <c r="X16" i="28"/>
  <c r="U16" i="28"/>
  <c r="W16" i="28" s="1"/>
  <c r="Q16" i="28"/>
  <c r="O16" i="28"/>
  <c r="P16" i="28" s="1"/>
  <c r="L16" i="28"/>
  <c r="N16" i="28" s="1"/>
  <c r="J16" i="28"/>
  <c r="K16" i="28" s="1"/>
  <c r="ED15" i="28"/>
  <c r="EC15" i="28"/>
  <c r="EF15" i="28"/>
  <c r="DZ15" i="28"/>
  <c r="DW15" i="28"/>
  <c r="DT15" i="28"/>
  <c r="DQ15" i="28"/>
  <c r="DN15" i="28"/>
  <c r="DK15" i="28"/>
  <c r="DI15" i="28"/>
  <c r="G15" i="28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S15" i="28" s="1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Q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/>
  <c r="Q14" i="28"/>
  <c r="O14" i="28"/>
  <c r="L14" i="28"/>
  <c r="J14" i="28"/>
  <c r="K14" i="28" s="1"/>
  <c r="M14" i="28" s="1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/>
  <c r="AC13" i="28"/>
  <c r="Z13" i="28"/>
  <c r="AB13" i="28" s="1"/>
  <c r="X13" i="28"/>
  <c r="U13" i="28"/>
  <c r="W13" i="28" s="1"/>
  <c r="Q13" i="28"/>
  <c r="S13" i="28" s="1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/>
  <c r="AH12" i="28"/>
  <c r="AG12" i="28"/>
  <c r="AE12" i="28"/>
  <c r="AC12" i="28"/>
  <c r="Z12" i="28"/>
  <c r="AB12" i="28"/>
  <c r="X12" i="28"/>
  <c r="U12" i="28"/>
  <c r="W12" i="28" s="1"/>
  <c r="Q12" i="28"/>
  <c r="O12" i="28"/>
  <c r="P12" i="28" s="1"/>
  <c r="L12" i="28"/>
  <c r="N12" i="28" s="1"/>
  <c r="J12" i="28"/>
  <c r="K12" i="28" s="1"/>
  <c r="M12" i="28" s="1"/>
  <c r="ED11" i="28"/>
  <c r="EC11" i="28"/>
  <c r="EF11" i="28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Q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/>
  <c r="AC11" i="28"/>
  <c r="Z11" i="28"/>
  <c r="AB11" i="28" s="1"/>
  <c r="X11" i="28"/>
  <c r="U11" i="28"/>
  <c r="W11" i="28" s="1"/>
  <c r="Q11" i="28"/>
  <c r="O11" i="28"/>
  <c r="P11" i="28"/>
  <c r="L11" i="28"/>
  <c r="J11" i="28"/>
  <c r="K11" i="28" s="1"/>
  <c r="M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/>
  <c r="DF82" i="27"/>
  <c r="DE82" i="27"/>
  <c r="DC82" i="27"/>
  <c r="DD82" i="27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/>
  <c r="AS82" i="27"/>
  <c r="AT82" i="27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N81" i="27" s="1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/>
  <c r="BL80" i="27"/>
  <c r="BI80" i="27"/>
  <c r="BF80" i="27"/>
  <c r="BC80" i="27"/>
  <c r="AZ80" i="27"/>
  <c r="AW80" i="27"/>
  <c r="AT80" i="27"/>
  <c r="AR80" i="27"/>
  <c r="AO80" i="27"/>
  <c r="AQ80" i="27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/>
  <c r="Q80" i="27"/>
  <c r="O80" i="27"/>
  <c r="P80" i="27" s="1"/>
  <c r="R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 s="1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/>
  <c r="Q78" i="27"/>
  <c r="O78" i="27"/>
  <c r="P78" i="27" s="1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/>
  <c r="AH74" i="27"/>
  <c r="AE74" i="27"/>
  <c r="AG74" i="27" s="1"/>
  <c r="AC74" i="27"/>
  <c r="Z74" i="27"/>
  <c r="AB74" i="27" s="1"/>
  <c r="X74" i="27"/>
  <c r="U74" i="27"/>
  <c r="W74" i="27" s="1"/>
  <c r="Q74" i="27"/>
  <c r="R74" i="27" s="1"/>
  <c r="O74" i="27"/>
  <c r="P74" i="27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/>
  <c r="AH72" i="27"/>
  <c r="AE72" i="27"/>
  <c r="AG72" i="27" s="1"/>
  <c r="AC72" i="27"/>
  <c r="Z72" i="27"/>
  <c r="AB72" i="27" s="1"/>
  <c r="X72" i="27"/>
  <c r="U72" i="27"/>
  <c r="W72" i="27" s="1"/>
  <c r="Q72" i="27"/>
  <c r="O72" i="27"/>
  <c r="P72" i="27"/>
  <c r="L72" i="27"/>
  <c r="J72" i="27"/>
  <c r="K72" i="27" s="1"/>
  <c r="M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/>
  <c r="AC70" i="27"/>
  <c r="Z70" i="27"/>
  <c r="AB70" i="27" s="1"/>
  <c r="X70" i="27"/>
  <c r="U70" i="27"/>
  <c r="W70" i="27" s="1"/>
  <c r="Q70" i="27"/>
  <c r="O70" i="27"/>
  <c r="P70" i="27" s="1"/>
  <c r="L70" i="27"/>
  <c r="M70" i="27" s="1"/>
  <c r="J70" i="27"/>
  <c r="K70" i="27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/>
  <c r="AC67" i="27"/>
  <c r="Z67" i="27"/>
  <c r="AB67" i="27" s="1"/>
  <c r="X67" i="27"/>
  <c r="U67" i="27"/>
  <c r="W67" i="27" s="1"/>
  <c r="Q67" i="27"/>
  <c r="O67" i="27"/>
  <c r="P67" i="27"/>
  <c r="R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/>
  <c r="AH65" i="27"/>
  <c r="AE65" i="27"/>
  <c r="AG65" i="27" s="1"/>
  <c r="AC65" i="27"/>
  <c r="Z65" i="27"/>
  <c r="AB65" i="27" s="1"/>
  <c r="X65" i="27"/>
  <c r="U65" i="27"/>
  <c r="W65" i="27" s="1"/>
  <c r="Q65" i="27"/>
  <c r="R65" i="27" s="1"/>
  <c r="O65" i="27"/>
  <c r="P65" i="27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/>
  <c r="AC61" i="27"/>
  <c r="Z61" i="27"/>
  <c r="AB61" i="27" s="1"/>
  <c r="X61" i="27"/>
  <c r="U61" i="27"/>
  <c r="W61" i="27" s="1"/>
  <c r="Q61" i="27"/>
  <c r="O61" i="27"/>
  <c r="P61" i="27" s="1"/>
  <c r="L61" i="27"/>
  <c r="J61" i="27"/>
  <c r="K61" i="27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/>
  <c r="Q60" i="27"/>
  <c r="O60" i="27"/>
  <c r="P60" i="27" s="1"/>
  <c r="L60" i="27"/>
  <c r="N60" i="27" s="1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/>
  <c r="AC58" i="27"/>
  <c r="Z58" i="27"/>
  <c r="AB58" i="27" s="1"/>
  <c r="X58" i="27"/>
  <c r="U58" i="27"/>
  <c r="W58" i="27" s="1"/>
  <c r="Q58" i="27"/>
  <c r="S58" i="27" s="1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/>
  <c r="X56" i="27"/>
  <c r="U56" i="27"/>
  <c r="W56" i="27" s="1"/>
  <c r="Q56" i="27"/>
  <c r="O56" i="27"/>
  <c r="P56" i="27" s="1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/>
  <c r="Q53" i="27"/>
  <c r="O53" i="27"/>
  <c r="P53" i="27" s="1"/>
  <c r="R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/>
  <c r="X52" i="27"/>
  <c r="U52" i="27"/>
  <c r="W52" i="27" s="1"/>
  <c r="Q52" i="27"/>
  <c r="O52" i="27"/>
  <c r="P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/>
  <c r="BL51" i="27"/>
  <c r="BI51" i="27"/>
  <c r="BF51" i="27"/>
  <c r="BC51" i="27"/>
  <c r="AZ51" i="27"/>
  <c r="AW51" i="27"/>
  <c r="AT51" i="27"/>
  <c r="AR51" i="27"/>
  <c r="AO51" i="27"/>
  <c r="AQ51" i="27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/>
  <c r="Q51" i="27"/>
  <c r="O51" i="27"/>
  <c r="L51" i="27"/>
  <c r="J51" i="27"/>
  <c r="K51" i="27" s="1"/>
  <c r="M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/>
  <c r="AH50" i="27"/>
  <c r="AE50" i="27"/>
  <c r="AG50" i="27" s="1"/>
  <c r="AC50" i="27"/>
  <c r="Z50" i="27"/>
  <c r="AB50" i="27" s="1"/>
  <c r="X50" i="27"/>
  <c r="U50" i="27"/>
  <c r="W50" i="27" s="1"/>
  <c r="Q50" i="27"/>
  <c r="S50" i="27" s="1"/>
  <c r="O50" i="27"/>
  <c r="P50" i="27" s="1"/>
  <c r="L50" i="27"/>
  <c r="J50" i="27"/>
  <c r="K50" i="27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/>
  <c r="EA47" i="27"/>
  <c r="E47" i="27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 s="1"/>
  <c r="AC46" i="27"/>
  <c r="Z46" i="27"/>
  <c r="AB46" i="27" s="1"/>
  <c r="X46" i="27"/>
  <c r="U46" i="27"/>
  <c r="W46" i="27" s="1"/>
  <c r="Q46" i="27"/>
  <c r="S46" i="27" s="1"/>
  <c r="O46" i="27"/>
  <c r="P46" i="27" s="1"/>
  <c r="L46" i="27"/>
  <c r="J46" i="27"/>
  <c r="K46" i="27"/>
  <c r="G46" i="27"/>
  <c r="EA45" i="27"/>
  <c r="DX45" i="27"/>
  <c r="DU45" i="27"/>
  <c r="DR45" i="27"/>
  <c r="DO45" i="27"/>
  <c r="DL45" i="27"/>
  <c r="DI45" i="27"/>
  <c r="G45" i="27"/>
  <c r="DG45" i="27"/>
  <c r="E45" i="27" s="1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/>
  <c r="X45" i="27"/>
  <c r="U45" i="27"/>
  <c r="W45" i="27" s="1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/>
  <c r="Q44" i="27"/>
  <c r="O44" i="27"/>
  <c r="P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/>
  <c r="AC43" i="27"/>
  <c r="Z43" i="27"/>
  <c r="AB43" i="27" s="1"/>
  <c r="X43" i="27"/>
  <c r="U43" i="27"/>
  <c r="W43" i="27" s="1"/>
  <c r="Q43" i="27"/>
  <c r="O43" i="27"/>
  <c r="P43" i="27" s="1"/>
  <c r="L43" i="27"/>
  <c r="N43" i="27" s="1"/>
  <c r="J43" i="27"/>
  <c r="EA42" i="27"/>
  <c r="DX42" i="27"/>
  <c r="DU42" i="27"/>
  <c r="DR42" i="27"/>
  <c r="DO42" i="27"/>
  <c r="DL42" i="27"/>
  <c r="DI42" i="27"/>
  <c r="DG42" i="27"/>
  <c r="E42" i="27" s="1"/>
  <c r="F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/>
  <c r="Q42" i="27"/>
  <c r="O42" i="27"/>
  <c r="P42" i="27" s="1"/>
  <c r="L42" i="27"/>
  <c r="J42" i="27"/>
  <c r="K42" i="27" s="1"/>
  <c r="G42" i="27"/>
  <c r="H42" i="27" s="1"/>
  <c r="EA41" i="27"/>
  <c r="DX41" i="27"/>
  <c r="DU41" i="27"/>
  <c r="DR41" i="27"/>
  <c r="DO41" i="27"/>
  <c r="DL41" i="27"/>
  <c r="DI41" i="27"/>
  <c r="G41" i="27"/>
  <c r="DG41" i="27"/>
  <c r="E41" i="27" s="1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/>
  <c r="X40" i="27"/>
  <c r="U40" i="27"/>
  <c r="W40" i="27" s="1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 s="1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 s="1"/>
  <c r="Q38" i="27"/>
  <c r="S38" i="27" s="1"/>
  <c r="O38" i="27"/>
  <c r="P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/>
  <c r="Q35" i="27"/>
  <c r="O35" i="27"/>
  <c r="P35" i="27" s="1"/>
  <c r="L35" i="27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 s="1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/>
  <c r="Q27" i="27"/>
  <c r="S27" i="27"/>
  <c r="O27" i="27"/>
  <c r="P27" i="27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 s="1"/>
  <c r="AC25" i="27"/>
  <c r="Z25" i="27"/>
  <c r="AB25" i="27" s="1"/>
  <c r="X25" i="27"/>
  <c r="U25" i="27"/>
  <c r="W25" i="27" s="1"/>
  <c r="Q25" i="27"/>
  <c r="O25" i="27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/>
  <c r="AH23" i="27"/>
  <c r="AE23" i="27"/>
  <c r="AG23" i="27" s="1"/>
  <c r="AC23" i="27"/>
  <c r="Z23" i="27"/>
  <c r="AB23" i="27" s="1"/>
  <c r="X23" i="27"/>
  <c r="U23" i="27"/>
  <c r="W23" i="27" s="1"/>
  <c r="Q23" i="27"/>
  <c r="R23" i="27" s="1"/>
  <c r="O23" i="27"/>
  <c r="P23" i="27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/>
  <c r="X22" i="27"/>
  <c r="U22" i="27"/>
  <c r="W22" i="27" s="1"/>
  <c r="Q22" i="27"/>
  <c r="O22" i="27"/>
  <c r="P22" i="27" s="1"/>
  <c r="L22" i="27"/>
  <c r="J22" i="27"/>
  <c r="K22" i="27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/>
  <c r="L20" i="27"/>
  <c r="J20" i="27"/>
  <c r="N20" i="27" s="1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R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M17" i="27" s="1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/>
  <c r="AC16" i="27"/>
  <c r="AB16" i="27"/>
  <c r="Z16" i="27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/>
  <c r="AC14" i="27"/>
  <c r="Z14" i="27"/>
  <c r="AB14" i="27" s="1"/>
  <c r="X14" i="27"/>
  <c r="U14" i="27"/>
  <c r="W14" i="27" s="1"/>
  <c r="Q14" i="27"/>
  <c r="O14" i="27"/>
  <c r="P14" i="27" s="1"/>
  <c r="L14" i="27"/>
  <c r="M14" i="27" s="1"/>
  <c r="J14" i="27"/>
  <c r="K14" i="27"/>
  <c r="EA13" i="27"/>
  <c r="DX13" i="27"/>
  <c r="DU13" i="27"/>
  <c r="DR13" i="27"/>
  <c r="DO13" i="27"/>
  <c r="DL13" i="27"/>
  <c r="DI13" i="27"/>
  <c r="DG13" i="27"/>
  <c r="E13" i="27" s="1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G82" i="27" s="1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N82" i="27" s="1"/>
  <c r="BO82" i="27" s="1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/>
  <c r="W8" i="27" s="1"/>
  <c r="AB8" i="27" s="1"/>
  <c r="AG8" i="27" s="1"/>
  <c r="AL8" i="27" s="1"/>
  <c r="K8" i="27"/>
  <c r="P8" i="27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 s="1"/>
  <c r="Y81" i="26"/>
  <c r="V81" i="26"/>
  <c r="X81" i="26" s="1"/>
  <c r="R81" i="26"/>
  <c r="P81" i="26"/>
  <c r="Q81" i="26" s="1"/>
  <c r="M81" i="26"/>
  <c r="K81" i="26"/>
  <c r="ED80" i="26"/>
  <c r="EE80" i="26" s="1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/>
  <c r="AD80" i="26"/>
  <c r="AA80" i="26"/>
  <c r="AC80" i="26" s="1"/>
  <c r="Y80" i="26"/>
  <c r="V80" i="26"/>
  <c r="X80" i="26"/>
  <c r="R80" i="26"/>
  <c r="P80" i="26"/>
  <c r="Q80" i="26" s="1"/>
  <c r="M80" i="26"/>
  <c r="O80" i="26" s="1"/>
  <c r="K80" i="26"/>
  <c r="ED79" i="26"/>
  <c r="EE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EE78" i="26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/>
  <c r="AN78" i="26"/>
  <c r="AK78" i="26"/>
  <c r="AM78" i="26" s="1"/>
  <c r="AI78" i="26"/>
  <c r="AF78" i="26"/>
  <c r="AH78" i="26"/>
  <c r="AD78" i="26"/>
  <c r="AA78" i="26"/>
  <c r="AC78" i="26" s="1"/>
  <c r="Y78" i="26"/>
  <c r="V78" i="26"/>
  <c r="X78" i="26"/>
  <c r="R78" i="26"/>
  <c r="P78" i="26"/>
  <c r="Q78" i="26" s="1"/>
  <c r="S78" i="26" s="1"/>
  <c r="M78" i="26"/>
  <c r="K78" i="26"/>
  <c r="ED77" i="26"/>
  <c r="DX77" i="26"/>
  <c r="DU77" i="26"/>
  <c r="DR77" i="26"/>
  <c r="DO77" i="26"/>
  <c r="DL77" i="26"/>
  <c r="DJ77" i="26"/>
  <c r="H77" i="26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/>
  <c r="R77" i="26"/>
  <c r="P77" i="26"/>
  <c r="T77" i="26" s="1"/>
  <c r="M77" i="26"/>
  <c r="K77" i="26"/>
  <c r="L77" i="26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S76" i="26" s="1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/>
  <c r="AD74" i="26"/>
  <c r="AA74" i="26"/>
  <c r="AC74" i="26" s="1"/>
  <c r="Y74" i="26"/>
  <c r="V74" i="26"/>
  <c r="X74" i="26"/>
  <c r="R74" i="26"/>
  <c r="P74" i="26"/>
  <c r="Q74" i="26" s="1"/>
  <c r="M74" i="26"/>
  <c r="K74" i="26"/>
  <c r="ED73" i="26"/>
  <c r="EE73" i="26" s="1"/>
  <c r="DX73" i="26"/>
  <c r="DU73" i="26"/>
  <c r="DR73" i="26"/>
  <c r="DO73" i="26"/>
  <c r="DL73" i="26"/>
  <c r="DJ73" i="26"/>
  <c r="H73" i="26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/>
  <c r="Y73" i="26"/>
  <c r="V73" i="26"/>
  <c r="X73" i="26" s="1"/>
  <c r="R73" i="26"/>
  <c r="P73" i="26"/>
  <c r="Q73" i="26"/>
  <c r="M73" i="26"/>
  <c r="N73" i="26" s="1"/>
  <c r="K73" i="26"/>
  <c r="L73" i="26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/>
  <c r="AD70" i="26"/>
  <c r="AA70" i="26"/>
  <c r="AC70" i="26" s="1"/>
  <c r="Y70" i="26"/>
  <c r="V70" i="26"/>
  <c r="X70" i="26"/>
  <c r="R70" i="26"/>
  <c r="P70" i="26"/>
  <c r="Q70" i="26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EE68" i="26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/>
  <c r="R66" i="26"/>
  <c r="T66" i="26" s="1"/>
  <c r="P66" i="26"/>
  <c r="Q66" i="26"/>
  <c r="M66" i="26"/>
  <c r="K66" i="26"/>
  <c r="ED65" i="26"/>
  <c r="EE65" i="26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Q65" i="26"/>
  <c r="M65" i="26"/>
  <c r="K65" i="26"/>
  <c r="L65" i="26" s="1"/>
  <c r="ED64" i="26"/>
  <c r="DX64" i="26"/>
  <c r="DU64" i="26"/>
  <c r="DR64" i="26"/>
  <c r="DO64" i="26"/>
  <c r="DL64" i="26"/>
  <c r="DJ64" i="26"/>
  <c r="H64" i="26" s="1"/>
  <c r="DH64" i="26"/>
  <c r="DI64" i="26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/>
  <c r="Y64" i="26"/>
  <c r="V64" i="26"/>
  <c r="X64" i="26" s="1"/>
  <c r="R64" i="26"/>
  <c r="P64" i="26"/>
  <c r="Q64" i="26"/>
  <c r="M64" i="26"/>
  <c r="K64" i="26"/>
  <c r="ED63" i="26"/>
  <c r="EE63" i="26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/>
  <c r="AI62" i="26"/>
  <c r="AF62" i="26"/>
  <c r="AH62" i="26" s="1"/>
  <c r="AD62" i="26"/>
  <c r="AA62" i="26"/>
  <c r="AC62" i="26" s="1"/>
  <c r="Y62" i="26"/>
  <c r="V62" i="26"/>
  <c r="X62" i="26" s="1"/>
  <c r="R62" i="26"/>
  <c r="T62" i="26" s="1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 s="1"/>
  <c r="R61" i="26"/>
  <c r="P61" i="26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/>
  <c r="R60" i="26"/>
  <c r="T60" i="26" s="1"/>
  <c r="P60" i="26"/>
  <c r="Q60" i="26"/>
  <c r="M60" i="26"/>
  <c r="O60" i="26" s="1"/>
  <c r="K60" i="26"/>
  <c r="L60" i="26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/>
  <c r="AI58" i="26"/>
  <c r="AF58" i="26"/>
  <c r="AH58" i="26" s="1"/>
  <c r="AD58" i="26"/>
  <c r="AA58" i="26"/>
  <c r="AC58" i="26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 s="1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/>
  <c r="AI56" i="26"/>
  <c r="AF56" i="26"/>
  <c r="AH56" i="26" s="1"/>
  <c r="AD56" i="26"/>
  <c r="AA56" i="26"/>
  <c r="AC56" i="26"/>
  <c r="Y56" i="26"/>
  <c r="V56" i="26"/>
  <c r="X56" i="26" s="1"/>
  <c r="R56" i="26"/>
  <c r="P56" i="26"/>
  <c r="Q56" i="26" s="1"/>
  <c r="S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P53" i="26"/>
  <c r="M53" i="26"/>
  <c r="K53" i="26"/>
  <c r="L53" i="26" s="1"/>
  <c r="ED52" i="26"/>
  <c r="EE52" i="26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S52" i="26" s="1"/>
  <c r="P52" i="26"/>
  <c r="Q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 s="1"/>
  <c r="AI51" i="26"/>
  <c r="AF51" i="26"/>
  <c r="AH51" i="26"/>
  <c r="AD51" i="26"/>
  <c r="AA51" i="26"/>
  <c r="AC51" i="26" s="1"/>
  <c r="Y51" i="26"/>
  <c r="V51" i="26"/>
  <c r="X51" i="26" s="1"/>
  <c r="R51" i="26"/>
  <c r="P51" i="26"/>
  <c r="M51" i="26"/>
  <c r="K51" i="26"/>
  <c r="L51" i="26" s="1"/>
  <c r="N51" i="26" s="1"/>
  <c r="ED50" i="26"/>
  <c r="EE50" i="26"/>
  <c r="DX50" i="26"/>
  <c r="DU50" i="26"/>
  <c r="DR50" i="26"/>
  <c r="DO50" i="26"/>
  <c r="DL50" i="26"/>
  <c r="DJ50" i="26"/>
  <c r="H50" i="26" s="1"/>
  <c r="DH50" i="26"/>
  <c r="F50" i="26" s="1"/>
  <c r="G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 s="1"/>
  <c r="M50" i="26"/>
  <c r="K50" i="26"/>
  <c r="L50" i="26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L49" i="26" s="1"/>
  <c r="N49" i="26" s="1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 s="1"/>
  <c r="AI48" i="26"/>
  <c r="AF48" i="26"/>
  <c r="AH48" i="26"/>
  <c r="AD48" i="26"/>
  <c r="AA48" i="26"/>
  <c r="AC48" i="26" s="1"/>
  <c r="Y48" i="26"/>
  <c r="V48" i="26"/>
  <c r="X48" i="26" s="1"/>
  <c r="R48" i="26"/>
  <c r="P48" i="26"/>
  <c r="Q48" i="26" s="1"/>
  <c r="M48" i="26"/>
  <c r="K48" i="26"/>
  <c r="L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P47" i="26"/>
  <c r="Q47" i="26"/>
  <c r="S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S46" i="26" s="1"/>
  <c r="BO46" i="26"/>
  <c r="BP46" i="26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/>
  <c r="AD46" i="26"/>
  <c r="AA46" i="26"/>
  <c r="AC46" i="26" s="1"/>
  <c r="Y46" i="26"/>
  <c r="V46" i="26"/>
  <c r="X46" i="26"/>
  <c r="R46" i="26"/>
  <c r="P46" i="26"/>
  <c r="Q46" i="26" s="1"/>
  <c r="M46" i="26"/>
  <c r="K46" i="26"/>
  <c r="L46" i="26" s="1"/>
  <c r="ED45" i="26"/>
  <c r="EE45" i="26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/>
  <c r="Y45" i="26"/>
  <c r="V45" i="26"/>
  <c r="X45" i="26" s="1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/>
  <c r="Y44" i="26"/>
  <c r="V44" i="26"/>
  <c r="X44" i="26" s="1"/>
  <c r="R44" i="26"/>
  <c r="P44" i="26"/>
  <c r="Q44" i="26" s="1"/>
  <c r="M44" i="26"/>
  <c r="K44" i="26"/>
  <c r="L44" i="26"/>
  <c r="N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/>
  <c r="AD43" i="26"/>
  <c r="AA43" i="26"/>
  <c r="AC43" i="26" s="1"/>
  <c r="Y43" i="26"/>
  <c r="V43" i="26"/>
  <c r="X43" i="26"/>
  <c r="R43" i="26"/>
  <c r="P43" i="26"/>
  <c r="Q43" i="26" s="1"/>
  <c r="S43" i="26" s="1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/>
  <c r="P42" i="26"/>
  <c r="Q42" i="26" s="1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/>
  <c r="Y41" i="26"/>
  <c r="V41" i="26"/>
  <c r="X41" i="26" s="1"/>
  <c r="R41" i="26"/>
  <c r="P41" i="26"/>
  <c r="T41" i="26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 s="1"/>
  <c r="BO40" i="26"/>
  <c r="BP40" i="26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/>
  <c r="AD40" i="26"/>
  <c r="AA40" i="26"/>
  <c r="AC40" i="26" s="1"/>
  <c r="Y40" i="26"/>
  <c r="V40" i="26"/>
  <c r="X40" i="26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O39" i="26" s="1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/>
  <c r="M38" i="26"/>
  <c r="K38" i="26"/>
  <c r="L38" i="26" s="1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F36" i="26" s="1"/>
  <c r="G36" i="26" s="1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K36" i="26"/>
  <c r="ED35" i="26"/>
  <c r="EE35" i="26" s="1"/>
  <c r="DX35" i="26"/>
  <c r="DU35" i="26"/>
  <c r="DR35" i="26"/>
  <c r="DO35" i="26"/>
  <c r="DL35" i="26"/>
  <c r="DJ35" i="26"/>
  <c r="H35" i="26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R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/>
  <c r="ED33" i="26"/>
  <c r="EE33" i="26" s="1"/>
  <c r="DX33" i="26"/>
  <c r="DU33" i="26"/>
  <c r="DR33" i="26"/>
  <c r="DO33" i="26"/>
  <c r="DL33" i="26"/>
  <c r="DJ33" i="26"/>
  <c r="H33" i="26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T33" i="26" s="1"/>
  <c r="P33" i="26"/>
  <c r="M33" i="26"/>
  <c r="O33" i="26" s="1"/>
  <c r="K33" i="26"/>
  <c r="ED32" i="26"/>
  <c r="EE32" i="26" s="1"/>
  <c r="DX32" i="26"/>
  <c r="DU32" i="26"/>
  <c r="DR32" i="26"/>
  <c r="DO32" i="26"/>
  <c r="DL32" i="26"/>
  <c r="DJ32" i="26"/>
  <c r="H32" i="26" s="1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/>
  <c r="AI32" i="26"/>
  <c r="AF32" i="26"/>
  <c r="AH32" i="26" s="1"/>
  <c r="AD32" i="26"/>
  <c r="AA32" i="26"/>
  <c r="AC32" i="26"/>
  <c r="Y32" i="26"/>
  <c r="V32" i="26"/>
  <c r="X32" i="26" s="1"/>
  <c r="R32" i="26"/>
  <c r="P32" i="26"/>
  <c r="Q32" i="26" s="1"/>
  <c r="M32" i="26"/>
  <c r="K32" i="26"/>
  <c r="L32" i="26" s="1"/>
  <c r="N32" i="26" s="1"/>
  <c r="ED31" i="26"/>
  <c r="EE31" i="26" s="1"/>
  <c r="DX31" i="26"/>
  <c r="DU31" i="26"/>
  <c r="DR31" i="26"/>
  <c r="DO31" i="26"/>
  <c r="DL31" i="26"/>
  <c r="DJ31" i="26"/>
  <c r="H31" i="26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/>
  <c r="AI31" i="26"/>
  <c r="AF31" i="26"/>
  <c r="AH31" i="26" s="1"/>
  <c r="AD31" i="26"/>
  <c r="AA31" i="26"/>
  <c r="AC31" i="26" s="1"/>
  <c r="Y31" i="26"/>
  <c r="V31" i="26"/>
  <c r="X31" i="26" s="1"/>
  <c r="R31" i="26"/>
  <c r="P31" i="26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R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 s="1"/>
  <c r="AD30" i="26"/>
  <c r="AA30" i="26"/>
  <c r="AC30" i="26" s="1"/>
  <c r="Y30" i="26"/>
  <c r="V30" i="26"/>
  <c r="X30" i="26" s="1"/>
  <c r="R30" i="26"/>
  <c r="P30" i="26"/>
  <c r="Q30" i="26"/>
  <c r="M30" i="26"/>
  <c r="K30" i="26"/>
  <c r="L30" i="26" s="1"/>
  <c r="N30" i="26" s="1"/>
  <c r="ED29" i="26"/>
  <c r="EE29" i="26" s="1"/>
  <c r="DX29" i="26"/>
  <c r="DU29" i="26"/>
  <c r="DR29" i="26"/>
  <c r="DO29" i="26"/>
  <c r="DL29" i="26"/>
  <c r="DJ29" i="26"/>
  <c r="H29" i="26"/>
  <c r="DH29" i="26"/>
  <c r="DI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/>
  <c r="AI29" i="26"/>
  <c r="AF29" i="26"/>
  <c r="AH29" i="26" s="1"/>
  <c r="AD29" i="26"/>
  <c r="AA29" i="26"/>
  <c r="AC29" i="26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R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/>
  <c r="AI28" i="26"/>
  <c r="AF28" i="26"/>
  <c r="AH28" i="26" s="1"/>
  <c r="AD28" i="26"/>
  <c r="AA28" i="26"/>
  <c r="AC28" i="26"/>
  <c r="Y28" i="26"/>
  <c r="V28" i="26"/>
  <c r="X28" i="26" s="1"/>
  <c r="R28" i="26"/>
  <c r="P28" i="26"/>
  <c r="Q28" i="26" s="1"/>
  <c r="M28" i="26"/>
  <c r="K28" i="26"/>
  <c r="L28" i="26" s="1"/>
  <c r="N28" i="26" s="1"/>
  <c r="ED27" i="26"/>
  <c r="EE27" i="26" s="1"/>
  <c r="DX27" i="26"/>
  <c r="DU27" i="26"/>
  <c r="DR27" i="26"/>
  <c r="DO27" i="26"/>
  <c r="DL27" i="26"/>
  <c r="DJ27" i="26"/>
  <c r="H27" i="26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/>
  <c r="AN27" i="26"/>
  <c r="AK27" i="26"/>
  <c r="AM27" i="26" s="1"/>
  <c r="AI27" i="26"/>
  <c r="AF27" i="26"/>
  <c r="AH27" i="26"/>
  <c r="AD27" i="26"/>
  <c r="AA27" i="26"/>
  <c r="AC27" i="26" s="1"/>
  <c r="Y27" i="26"/>
  <c r="V27" i="26"/>
  <c r="X27" i="26"/>
  <c r="R27" i="26"/>
  <c r="P27" i="26"/>
  <c r="M27" i="26"/>
  <c r="K27" i="26"/>
  <c r="O27" i="26" s="1"/>
  <c r="ED26" i="26"/>
  <c r="EE26" i="26" s="1"/>
  <c r="DX26" i="26"/>
  <c r="DU26" i="26"/>
  <c r="DR26" i="26"/>
  <c r="DO26" i="26"/>
  <c r="DL26" i="26"/>
  <c r="DJ26" i="26"/>
  <c r="H26" i="26"/>
  <c r="DH26" i="26"/>
  <c r="DI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/>
  <c r="R26" i="26"/>
  <c r="P26" i="26"/>
  <c r="Q26" i="26" s="1"/>
  <c r="S26" i="26" s="1"/>
  <c r="M26" i="26"/>
  <c r="K26" i="26"/>
  <c r="L26" i="26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S25" i="26" s="1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/>
  <c r="AI25" i="26"/>
  <c r="AF25" i="26"/>
  <c r="AH25" i="26" s="1"/>
  <c r="AD25" i="26"/>
  <c r="AA25" i="26"/>
  <c r="AC25" i="26"/>
  <c r="Y25" i="26"/>
  <c r="V25" i="26"/>
  <c r="X25" i="26" s="1"/>
  <c r="R25" i="26"/>
  <c r="P25" i="26"/>
  <c r="M25" i="26"/>
  <c r="K25" i="26"/>
  <c r="L25" i="26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R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/>
  <c r="AI24" i="26"/>
  <c r="AF24" i="26"/>
  <c r="AH24" i="26" s="1"/>
  <c r="AD24" i="26"/>
  <c r="AA24" i="26"/>
  <c r="AC24" i="26"/>
  <c r="Y24" i="26"/>
  <c r="V24" i="26"/>
  <c r="X24" i="26" s="1"/>
  <c r="R24" i="26"/>
  <c r="P24" i="26"/>
  <c r="Q24" i="26" s="1"/>
  <c r="M24" i="26"/>
  <c r="K24" i="26"/>
  <c r="ED23" i="26"/>
  <c r="EE23" i="26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/>
  <c r="R23" i="26"/>
  <c r="P23" i="26"/>
  <c r="M23" i="26"/>
  <c r="K23" i="26"/>
  <c r="O23" i="26" s="1"/>
  <c r="ED22" i="26"/>
  <c r="EE22" i="26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R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/>
  <c r="M22" i="26"/>
  <c r="K22" i="26"/>
  <c r="L22" i="26" s="1"/>
  <c r="N22" i="26" s="1"/>
  <c r="ED21" i="26"/>
  <c r="EE21" i="26" s="1"/>
  <c r="DX21" i="26"/>
  <c r="DU21" i="26"/>
  <c r="DR21" i="26"/>
  <c r="DO21" i="26"/>
  <c r="DL21" i="26"/>
  <c r="DJ21" i="26"/>
  <c r="H21" i="26"/>
  <c r="DH21" i="26"/>
  <c r="F21" i="26"/>
  <c r="G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 s="1"/>
  <c r="AI21" i="26"/>
  <c r="AF21" i="26"/>
  <c r="AH21" i="26"/>
  <c r="AD21" i="26"/>
  <c r="AA21" i="26"/>
  <c r="AC21" i="26" s="1"/>
  <c r="Y21" i="26"/>
  <c r="V21" i="26"/>
  <c r="X21" i="26" s="1"/>
  <c r="R21" i="26"/>
  <c r="P21" i="26"/>
  <c r="Q21" i="26" s="1"/>
  <c r="S21" i="26" s="1"/>
  <c r="M21" i="26"/>
  <c r="O21" i="26" s="1"/>
  <c r="K21" i="26"/>
  <c r="ED20" i="26"/>
  <c r="EE20" i="26" s="1"/>
  <c r="DX20" i="26"/>
  <c r="DU20" i="26"/>
  <c r="DR20" i="26"/>
  <c r="DO20" i="26"/>
  <c r="DL20" i="26"/>
  <c r="DJ20" i="26"/>
  <c r="H20" i="26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S20" i="26" s="1"/>
  <c r="P20" i="26"/>
  <c r="Q20" i="26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/>
  <c r="AI19" i="26"/>
  <c r="AF19" i="26"/>
  <c r="AH19" i="26" s="1"/>
  <c r="AD19" i="26"/>
  <c r="AA19" i="26"/>
  <c r="AC19" i="26"/>
  <c r="Y19" i="26"/>
  <c r="V19" i="26"/>
  <c r="X19" i="26" s="1"/>
  <c r="R19" i="26"/>
  <c r="P19" i="26"/>
  <c r="M19" i="26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/>
  <c r="AD18" i="26"/>
  <c r="AA18" i="26"/>
  <c r="AC18" i="26" s="1"/>
  <c r="Y18" i="26"/>
  <c r="V18" i="26"/>
  <c r="X18" i="26"/>
  <c r="R18" i="26"/>
  <c r="P18" i="26"/>
  <c r="M18" i="26"/>
  <c r="K18" i="26"/>
  <c r="L18" i="26"/>
  <c r="N18" i="26" s="1"/>
  <c r="ED17" i="26"/>
  <c r="EE17" i="26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S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/>
  <c r="Y17" i="26"/>
  <c r="V17" i="26"/>
  <c r="X17" i="26" s="1"/>
  <c r="R17" i="26"/>
  <c r="P17" i="26"/>
  <c r="Q17" i="26"/>
  <c r="M17" i="26"/>
  <c r="O17" i="26" s="1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/>
  <c r="R16" i="26"/>
  <c r="P16" i="26"/>
  <c r="Q16" i="26" s="1"/>
  <c r="S16" i="26" s="1"/>
  <c r="M16" i="26"/>
  <c r="K16" i="26"/>
  <c r="L16" i="26" s="1"/>
  <c r="N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M15" i="26"/>
  <c r="O15" i="26" s="1"/>
  <c r="K15" i="26"/>
  <c r="ED14" i="26"/>
  <c r="EE14" i="26" s="1"/>
  <c r="DX14" i="26"/>
  <c r="DU14" i="26"/>
  <c r="DR14" i="26"/>
  <c r="DO14" i="26"/>
  <c r="DL14" i="26"/>
  <c r="DJ14" i="26"/>
  <c r="H14" i="26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/>
  <c r="AN14" i="26"/>
  <c r="AK14" i="26"/>
  <c r="AM14" i="26" s="1"/>
  <c r="AI14" i="26"/>
  <c r="AF14" i="26"/>
  <c r="AH14" i="26"/>
  <c r="AD14" i="26"/>
  <c r="AA14" i="26"/>
  <c r="AC14" i="26" s="1"/>
  <c r="Y14" i="26"/>
  <c r="V14" i="26"/>
  <c r="X14" i="26" s="1"/>
  <c r="R14" i="26"/>
  <c r="P14" i="26"/>
  <c r="M14" i="26"/>
  <c r="K14" i="26"/>
  <c r="L14" i="26" s="1"/>
  <c r="ED13" i="26"/>
  <c r="EE13" i="26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/>
  <c r="AN13" i="26"/>
  <c r="AK13" i="26"/>
  <c r="AM13" i="26" s="1"/>
  <c r="AI13" i="26"/>
  <c r="AF13" i="26"/>
  <c r="AH13" i="26"/>
  <c r="AD13" i="26"/>
  <c r="AA13" i="26"/>
  <c r="AC13" i="26" s="1"/>
  <c r="Y13" i="26"/>
  <c r="V13" i="26"/>
  <c r="X13" i="26" s="1"/>
  <c r="R13" i="26"/>
  <c r="P13" i="26"/>
  <c r="Q13" i="26" s="1"/>
  <c r="S13" i="26" s="1"/>
  <c r="M13" i="26"/>
  <c r="K13" i="26"/>
  <c r="ED12" i="26"/>
  <c r="EE12" i="26" s="1"/>
  <c r="DX12" i="26"/>
  <c r="DU12" i="26"/>
  <c r="DR12" i="26"/>
  <c r="DO12" i="26"/>
  <c r="DL12" i="26"/>
  <c r="DJ12" i="26"/>
  <c r="H12" i="26" s="1"/>
  <c r="DH12" i="26"/>
  <c r="DI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/>
  <c r="R12" i="26"/>
  <c r="P12" i="26"/>
  <c r="M12" i="26"/>
  <c r="K12" i="26"/>
  <c r="O12" i="26" s="1"/>
  <c r="ED11" i="26"/>
  <c r="EE11" i="26" s="1"/>
  <c r="DX11" i="26"/>
  <c r="DU11" i="26"/>
  <c r="DR11" i="26"/>
  <c r="DO11" i="26"/>
  <c r="DL11" i="26"/>
  <c r="DJ11" i="26"/>
  <c r="H11" i="26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M11" i="26"/>
  <c r="BJ11" i="26"/>
  <c r="BG11" i="26"/>
  <c r="BD11" i="26"/>
  <c r="BA11" i="26"/>
  <c r="AX11" i="26"/>
  <c r="AU11" i="26"/>
  <c r="AS11" i="26"/>
  <c r="AP11" i="26"/>
  <c r="AR11" i="26"/>
  <c r="AN11" i="26"/>
  <c r="AK11" i="26"/>
  <c r="AM11" i="26" s="1"/>
  <c r="AI11" i="26"/>
  <c r="AF11" i="26"/>
  <c r="AH11" i="26"/>
  <c r="AD11" i="26"/>
  <c r="AA11" i="26"/>
  <c r="AC11" i="26" s="1"/>
  <c r="Y11" i="26"/>
  <c r="V11" i="26"/>
  <c r="X11" i="26"/>
  <c r="R11" i="26"/>
  <c r="P11" i="26"/>
  <c r="M11" i="26"/>
  <c r="K11" i="26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/>
  <c r="Y10" i="26"/>
  <c r="V10" i="26"/>
  <c r="X10" i="26" s="1"/>
  <c r="R10" i="26"/>
  <c r="P10" i="26"/>
  <c r="M10" i="26"/>
  <c r="K10" i="26"/>
  <c r="K82" i="26" s="1"/>
  <c r="L82" i="26" s="1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R81" i="23" s="1"/>
  <c r="Q80" i="23"/>
  <c r="P80" i="23"/>
  <c r="O80" i="23"/>
  <c r="J80" i="23"/>
  <c r="I80" i="23"/>
  <c r="H80" i="23"/>
  <c r="AV21" i="22"/>
  <c r="AW21" i="22" s="1"/>
  <c r="AX21" i="22"/>
  <c r="C21" i="22"/>
  <c r="AD21" i="22"/>
  <c r="AN21" i="22"/>
  <c r="AS21" i="22"/>
  <c r="AT21" i="22" s="1"/>
  <c r="AY21" i="22"/>
  <c r="BB21" i="22"/>
  <c r="BC21" i="22" s="1"/>
  <c r="BD21" i="22" s="1"/>
  <c r="BE21" i="22"/>
  <c r="BK21" i="22"/>
  <c r="BL21" i="22" s="1"/>
  <c r="BS21" i="22"/>
  <c r="BV21" i="22"/>
  <c r="CB21" i="22"/>
  <c r="CE21" i="22"/>
  <c r="CF21" i="22" s="1"/>
  <c r="CK21" i="22"/>
  <c r="CN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BY21" i="22"/>
  <c r="C29" i="23"/>
  <c r="C77" i="25"/>
  <c r="T25" i="26"/>
  <c r="S67" i="26"/>
  <c r="O53" i="26"/>
  <c r="F38" i="26"/>
  <c r="G38" i="26" s="1"/>
  <c r="I38" i="26" s="1"/>
  <c r="BS44" i="26"/>
  <c r="O47" i="26"/>
  <c r="O13" i="26"/>
  <c r="BS21" i="26"/>
  <c r="T31" i="26"/>
  <c r="S64" i="26"/>
  <c r="BS52" i="26"/>
  <c r="O55" i="26"/>
  <c r="T15" i="26"/>
  <c r="BS19" i="26"/>
  <c r="O68" i="26"/>
  <c r="T37" i="26"/>
  <c r="O49" i="26"/>
  <c r="T61" i="26"/>
  <c r="S62" i="26"/>
  <c r="T69" i="26"/>
  <c r="S75" i="26"/>
  <c r="BR26" i="26"/>
  <c r="BS39" i="26"/>
  <c r="O40" i="26"/>
  <c r="S44" i="26"/>
  <c r="BS54" i="26"/>
  <c r="S58" i="26"/>
  <c r="O66" i="26"/>
  <c r="O69" i="26"/>
  <c r="AS82" i="26"/>
  <c r="O38" i="26"/>
  <c r="T50" i="26"/>
  <c r="BS50" i="26"/>
  <c r="Q53" i="26"/>
  <c r="S53" i="26"/>
  <c r="BS61" i="26"/>
  <c r="BS63" i="26"/>
  <c r="BS69" i="26"/>
  <c r="BS72" i="26"/>
  <c r="O74" i="26"/>
  <c r="S80" i="26"/>
  <c r="AI82" i="26"/>
  <c r="N26" i="26"/>
  <c r="T74" i="26"/>
  <c r="BS37" i="26"/>
  <c r="T51" i="26"/>
  <c r="T71" i="26"/>
  <c r="O78" i="26"/>
  <c r="BS13" i="26"/>
  <c r="T23" i="26"/>
  <c r="O29" i="26"/>
  <c r="BS33" i="26"/>
  <c r="O35" i="26"/>
  <c r="T44" i="26"/>
  <c r="T52" i="26"/>
  <c r="BR53" i="26"/>
  <c r="S54" i="26"/>
  <c r="S55" i="26"/>
  <c r="O63" i="26"/>
  <c r="BS66" i="26"/>
  <c r="O71" i="26"/>
  <c r="BS74" i="26"/>
  <c r="T11" i="26"/>
  <c r="T19" i="26"/>
  <c r="Q25" i="26"/>
  <c r="S25" i="26" s="1"/>
  <c r="T27" i="26"/>
  <c r="T30" i="26"/>
  <c r="N39" i="26"/>
  <c r="BP39" i="26"/>
  <c r="BR39" i="26" s="1"/>
  <c r="L41" i="26"/>
  <c r="T49" i="26"/>
  <c r="Q51" i="26"/>
  <c r="S51" i="26" s="1"/>
  <c r="Q57" i="26"/>
  <c r="Q61" i="26"/>
  <c r="S61" i="26" s="1"/>
  <c r="O65" i="26"/>
  <c r="BS65" i="26"/>
  <c r="S66" i="26"/>
  <c r="Q69" i="26"/>
  <c r="S69" i="26" s="1"/>
  <c r="O73" i="26"/>
  <c r="BS73" i="26"/>
  <c r="S74" i="26"/>
  <c r="Q77" i="26"/>
  <c r="S77" i="26" s="1"/>
  <c r="Q15" i="26"/>
  <c r="S15" i="26"/>
  <c r="Q23" i="26"/>
  <c r="S23" i="26" s="1"/>
  <c r="Q31" i="26"/>
  <c r="S31" i="26"/>
  <c r="BS42" i="26"/>
  <c r="O19" i="26"/>
  <c r="BS35" i="26"/>
  <c r="O37" i="26"/>
  <c r="T39" i="26"/>
  <c r="BR40" i="26"/>
  <c r="S50" i="26"/>
  <c r="T58" i="26"/>
  <c r="BS62" i="26"/>
  <c r="T64" i="26"/>
  <c r="S65" i="26"/>
  <c r="T67" i="26"/>
  <c r="BS70" i="26"/>
  <c r="O72" i="26"/>
  <c r="T75" i="26"/>
  <c r="O77" i="26"/>
  <c r="BS77" i="26"/>
  <c r="BS78" i="26"/>
  <c r="BS80" i="26"/>
  <c r="T81" i="26"/>
  <c r="BS81" i="26"/>
  <c r="Q11" i="26"/>
  <c r="S11" i="26" s="1"/>
  <c r="T13" i="26"/>
  <c r="BS15" i="26"/>
  <c r="T16" i="26"/>
  <c r="Q19" i="26"/>
  <c r="S19" i="26" s="1"/>
  <c r="T21" i="26"/>
  <c r="BS23" i="26"/>
  <c r="T24" i="26"/>
  <c r="Q27" i="26"/>
  <c r="S27" i="26" s="1"/>
  <c r="T29" i="26"/>
  <c r="BS31" i="26"/>
  <c r="N38" i="26"/>
  <c r="T38" i="26"/>
  <c r="O42" i="26"/>
  <c r="F42" i="26"/>
  <c r="J42" i="26" s="1"/>
  <c r="T43" i="26"/>
  <c r="T47" i="26"/>
  <c r="S49" i="26"/>
  <c r="T54" i="26"/>
  <c r="T55" i="26"/>
  <c r="N56" i="26"/>
  <c r="T59" i="26"/>
  <c r="S60" i="26"/>
  <c r="O62" i="26"/>
  <c r="Q63" i="26"/>
  <c r="T65" i="26"/>
  <c r="O67" i="26"/>
  <c r="BS67" i="26"/>
  <c r="BS68" i="26"/>
  <c r="O70" i="26"/>
  <c r="T70" i="26"/>
  <c r="Q71" i="26"/>
  <c r="S71" i="26"/>
  <c r="T73" i="26"/>
  <c r="T78" i="26"/>
  <c r="T80" i="26"/>
  <c r="BR12" i="26"/>
  <c r="N20" i="26"/>
  <c r="F46" i="26"/>
  <c r="J46" i="26" s="1"/>
  <c r="DI48" i="26"/>
  <c r="DI50" i="26"/>
  <c r="F52" i="26"/>
  <c r="O57" i="26"/>
  <c r="BS10" i="26"/>
  <c r="BS12" i="26"/>
  <c r="O14" i="26"/>
  <c r="O18" i="26"/>
  <c r="BS18" i="26"/>
  <c r="O20" i="26"/>
  <c r="BS20" i="26"/>
  <c r="O22" i="26"/>
  <c r="BS22" i="26"/>
  <c r="O26" i="26"/>
  <c r="BS26" i="26"/>
  <c r="BS28" i="26"/>
  <c r="O30" i="26"/>
  <c r="O32" i="26"/>
  <c r="Q33" i="26"/>
  <c r="S33" i="26" s="1"/>
  <c r="O34" i="26"/>
  <c r="BS34" i="26"/>
  <c r="Q35" i="26"/>
  <c r="Q37" i="26"/>
  <c r="S37" i="26" s="1"/>
  <c r="Q39" i="26"/>
  <c r="S39" i="26"/>
  <c r="Q41" i="26"/>
  <c r="S41" i="26" s="1"/>
  <c r="BR42" i="26"/>
  <c r="DI42" i="26"/>
  <c r="BS45" i="26"/>
  <c r="O46" i="26"/>
  <c r="BS47" i="26"/>
  <c r="O48" i="26"/>
  <c r="O50" i="26"/>
  <c r="BS53" i="26"/>
  <c r="BS55" i="26"/>
  <c r="O56" i="26"/>
  <c r="BR58" i="26"/>
  <c r="BS59" i="26"/>
  <c r="BR59" i="26"/>
  <c r="F10" i="26"/>
  <c r="G10" i="26" s="1"/>
  <c r="DI10" i="26"/>
  <c r="L11" i="26"/>
  <c r="BP11" i="26"/>
  <c r="F12" i="26"/>
  <c r="G12" i="26" s="1"/>
  <c r="I12" i="26" s="1"/>
  <c r="L13" i="26"/>
  <c r="N13" i="26" s="1"/>
  <c r="BP13" i="26"/>
  <c r="BR13" i="26" s="1"/>
  <c r="L15" i="26"/>
  <c r="N15" i="26" s="1"/>
  <c r="BP15" i="26"/>
  <c r="BR15" i="26" s="1"/>
  <c r="L17" i="26"/>
  <c r="BP17" i="26"/>
  <c r="BR17" i="26"/>
  <c r="L19" i="26"/>
  <c r="N19" i="26" s="1"/>
  <c r="BP19" i="26"/>
  <c r="BR19" i="26"/>
  <c r="F20" i="26"/>
  <c r="G20" i="26" s="1"/>
  <c r="I20" i="26" s="1"/>
  <c r="L21" i="26"/>
  <c r="N21" i="26" s="1"/>
  <c r="BP21" i="26"/>
  <c r="BR21" i="26" s="1"/>
  <c r="F22" i="26"/>
  <c r="G22" i="26" s="1"/>
  <c r="BP23" i="26"/>
  <c r="BR23" i="26" s="1"/>
  <c r="F24" i="26"/>
  <c r="G24" i="26" s="1"/>
  <c r="BP25" i="26"/>
  <c r="BR25" i="26" s="1"/>
  <c r="F26" i="26"/>
  <c r="J26" i="26"/>
  <c r="G26" i="26"/>
  <c r="I26" i="26" s="1"/>
  <c r="BP27" i="26"/>
  <c r="BR27" i="26"/>
  <c r="F28" i="26"/>
  <c r="G28" i="26" s="1"/>
  <c r="L29" i="26"/>
  <c r="N29" i="26" s="1"/>
  <c r="BP29" i="26"/>
  <c r="BR29" i="26" s="1"/>
  <c r="BP31" i="26"/>
  <c r="BR31" i="26" s="1"/>
  <c r="F32" i="26"/>
  <c r="G32" i="26" s="1"/>
  <c r="I32" i="26" s="1"/>
  <c r="L33" i="26"/>
  <c r="N33" i="26" s="1"/>
  <c r="BP33" i="26"/>
  <c r="BR33" i="26" s="1"/>
  <c r="F34" i="26"/>
  <c r="G34" i="26" s="1"/>
  <c r="N35" i="26"/>
  <c r="BP35" i="26"/>
  <c r="BR35" i="26" s="1"/>
  <c r="L37" i="26"/>
  <c r="N37" i="26" s="1"/>
  <c r="BP37" i="26"/>
  <c r="BR37" i="26" s="1"/>
  <c r="DI43" i="26"/>
  <c r="F43" i="26"/>
  <c r="G43" i="26"/>
  <c r="DI45" i="26"/>
  <c r="F45" i="26"/>
  <c r="G45" i="26" s="1"/>
  <c r="I45" i="26" s="1"/>
  <c r="F47" i="26"/>
  <c r="G47" i="26" s="1"/>
  <c r="I47" i="26" s="1"/>
  <c r="DI51" i="26"/>
  <c r="F51" i="26"/>
  <c r="G51" i="26" s="1"/>
  <c r="I51" i="26" s="1"/>
  <c r="DI53" i="26"/>
  <c r="F53" i="26"/>
  <c r="J53" i="26" s="1"/>
  <c r="F55" i="26"/>
  <c r="G55" i="26" s="1"/>
  <c r="I55" i="26" s="1"/>
  <c r="DI57" i="26"/>
  <c r="DI59" i="26"/>
  <c r="F59" i="26"/>
  <c r="G59" i="26"/>
  <c r="I59" i="26" s="1"/>
  <c r="BP10" i="26"/>
  <c r="BR10" i="26" s="1"/>
  <c r="F11" i="26"/>
  <c r="G11" i="26" s="1"/>
  <c r="I11" i="26" s="1"/>
  <c r="F13" i="26"/>
  <c r="G13" i="26" s="1"/>
  <c r="F23" i="26"/>
  <c r="G23" i="26" s="1"/>
  <c r="F25" i="26"/>
  <c r="G25" i="26" s="1"/>
  <c r="F27" i="26"/>
  <c r="G27" i="26" s="1"/>
  <c r="I27" i="26" s="1"/>
  <c r="F29" i="26"/>
  <c r="J29" i="26" s="1"/>
  <c r="F31" i="26"/>
  <c r="G31" i="26"/>
  <c r="I31" i="26" s="1"/>
  <c r="F33" i="26"/>
  <c r="G33" i="26" s="1"/>
  <c r="I33" i="26" s="1"/>
  <c r="F35" i="26"/>
  <c r="G35" i="26" s="1"/>
  <c r="I35" i="26" s="1"/>
  <c r="F39" i="26"/>
  <c r="F41" i="26"/>
  <c r="J41" i="26" s="1"/>
  <c r="G41" i="26"/>
  <c r="I41" i="26" s="1"/>
  <c r="BS41" i="26"/>
  <c r="BR46" i="26"/>
  <c r="N47" i="26"/>
  <c r="N53" i="26"/>
  <c r="BR54" i="26"/>
  <c r="N55" i="26"/>
  <c r="BS58" i="26"/>
  <c r="N60" i="26"/>
  <c r="BP60" i="26"/>
  <c r="F61" i="26"/>
  <c r="G61" i="26"/>
  <c r="I61" i="26" s="1"/>
  <c r="BR61" i="26"/>
  <c r="L62" i="26"/>
  <c r="N62" i="26" s="1"/>
  <c r="BP62" i="26"/>
  <c r="BR62" i="26"/>
  <c r="F63" i="26"/>
  <c r="J63" i="26" s="1"/>
  <c r="N63" i="26"/>
  <c r="BR63" i="26"/>
  <c r="BP64" i="26"/>
  <c r="F65" i="26"/>
  <c r="BR65" i="26"/>
  <c r="L66" i="26"/>
  <c r="N66" i="26" s="1"/>
  <c r="BP66" i="26"/>
  <c r="BR66" i="26" s="1"/>
  <c r="F67" i="26"/>
  <c r="G67" i="26" s="1"/>
  <c r="I67" i="26" s="1"/>
  <c r="N67" i="26"/>
  <c r="BR67" i="26"/>
  <c r="L68" i="26"/>
  <c r="N68" i="26" s="1"/>
  <c r="BP68" i="26"/>
  <c r="BR68" i="26"/>
  <c r="F69" i="26"/>
  <c r="L70" i="26"/>
  <c r="N70" i="26" s="1"/>
  <c r="BP70" i="26"/>
  <c r="BR70" i="26" s="1"/>
  <c r="F71" i="26"/>
  <c r="N71" i="26"/>
  <c r="L72" i="26"/>
  <c r="N72" i="26" s="1"/>
  <c r="BP72" i="26"/>
  <c r="BR72" i="26" s="1"/>
  <c r="F73" i="26"/>
  <c r="L74" i="26"/>
  <c r="N74" i="26" s="1"/>
  <c r="BP74" i="26"/>
  <c r="BR74" i="26"/>
  <c r="F75" i="26"/>
  <c r="BR75" i="26"/>
  <c r="L76" i="26"/>
  <c r="N76" i="26"/>
  <c r="BP76" i="26"/>
  <c r="BR76" i="26" s="1"/>
  <c r="N77" i="26"/>
  <c r="BR77" i="26"/>
  <c r="L78" i="26"/>
  <c r="N78" i="26" s="1"/>
  <c r="BP78" i="26"/>
  <c r="BR78" i="26"/>
  <c r="F79" i="26"/>
  <c r="G79" i="26" s="1"/>
  <c r="I79" i="26" s="1"/>
  <c r="L80" i="26"/>
  <c r="N80" i="26"/>
  <c r="BP80" i="26"/>
  <c r="BR80" i="26" s="1"/>
  <c r="F81" i="26"/>
  <c r="BR81" i="26"/>
  <c r="V82" i="26"/>
  <c r="X82" i="26" s="1"/>
  <c r="AH82" i="26"/>
  <c r="AP82" i="26"/>
  <c r="AR82" i="26" s="1"/>
  <c r="F58" i="26"/>
  <c r="G58" i="26" s="1"/>
  <c r="I58" i="26" s="1"/>
  <c r="F60" i="26"/>
  <c r="G60" i="26"/>
  <c r="I60" i="26" s="1"/>
  <c r="F62" i="26"/>
  <c r="G62" i="26" s="1"/>
  <c r="I62" i="26" s="1"/>
  <c r="F66" i="26"/>
  <c r="F68" i="26"/>
  <c r="F70" i="26"/>
  <c r="F72" i="26"/>
  <c r="F76" i="26"/>
  <c r="G76" i="26" s="1"/>
  <c r="I76" i="26" s="1"/>
  <c r="F78" i="26"/>
  <c r="G78" i="26" s="1"/>
  <c r="I78" i="26" s="1"/>
  <c r="J50" i="26"/>
  <c r="J59" i="26"/>
  <c r="J55" i="26"/>
  <c r="J27" i="26"/>
  <c r="M10" i="27"/>
  <c r="R16" i="27"/>
  <c r="S17" i="27"/>
  <c r="N22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N68" i="27"/>
  <c r="R72" i="27"/>
  <c r="BR75" i="27"/>
  <c r="S78" i="27"/>
  <c r="N33" i="27"/>
  <c r="N38" i="27"/>
  <c r="BQ42" i="27"/>
  <c r="R52" i="27"/>
  <c r="R58" i="27"/>
  <c r="R61" i="27"/>
  <c r="BR62" i="27"/>
  <c r="R24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H45" i="27"/>
  <c r="N46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 s="1"/>
  <c r="H36" i="27" s="1"/>
  <c r="N37" i="27"/>
  <c r="N40" i="27"/>
  <c r="BR46" i="27"/>
  <c r="N49" i="27"/>
  <c r="S70" i="27"/>
  <c r="M11" i="27"/>
  <c r="M15" i="27"/>
  <c r="E17" i="27"/>
  <c r="F17" i="27" s="1"/>
  <c r="H17" i="27" s="1"/>
  <c r="I19" i="27"/>
  <c r="E21" i="27"/>
  <c r="BQ23" i="27"/>
  <c r="BR24" i="27"/>
  <c r="P25" i="27"/>
  <c r="R25" i="27" s="1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BR11" i="27"/>
  <c r="S13" i="27"/>
  <c r="S15" i="27"/>
  <c r="BQ15" i="27"/>
  <c r="N16" i="27"/>
  <c r="S16" i="27"/>
  <c r="N17" i="27"/>
  <c r="N18" i="27"/>
  <c r="BR18" i="27"/>
  <c r="N19" i="27"/>
  <c r="R20" i="27"/>
  <c r="BR20" i="27"/>
  <c r="K21" i="27"/>
  <c r="M21" i="27" s="1"/>
  <c r="S22" i="27"/>
  <c r="M23" i="27"/>
  <c r="N27" i="27"/>
  <c r="BR27" i="27"/>
  <c r="N28" i="27"/>
  <c r="S28" i="27"/>
  <c r="S29" i="27"/>
  <c r="R30" i="27"/>
  <c r="BR30" i="27"/>
  <c r="P31" i="27"/>
  <c r="R34" i="27"/>
  <c r="BR34" i="27"/>
  <c r="S35" i="27"/>
  <c r="R36" i="27"/>
  <c r="R38" i="27"/>
  <c r="S40" i="27"/>
  <c r="BO41" i="27"/>
  <c r="BQ41" i="27" s="1"/>
  <c r="R42" i="27"/>
  <c r="BR43" i="27"/>
  <c r="BO45" i="27"/>
  <c r="BQ45" i="27" s="1"/>
  <c r="BR47" i="27"/>
  <c r="P49" i="27"/>
  <c r="R49" i="27"/>
  <c r="BQ50" i="27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S74" i="27"/>
  <c r="P75" i="27"/>
  <c r="R75" i="27" s="1"/>
  <c r="N77" i="27"/>
  <c r="S79" i="27"/>
  <c r="BR79" i="27"/>
  <c r="S81" i="27"/>
  <c r="AR82" i="27"/>
  <c r="I39" i="27"/>
  <c r="E40" i="27"/>
  <c r="I40" i="27" s="1"/>
  <c r="I41" i="27"/>
  <c r="K43" i="27"/>
  <c r="M43" i="27"/>
  <c r="S44" i="27"/>
  <c r="K47" i="27"/>
  <c r="N51" i="27"/>
  <c r="M53" i="27"/>
  <c r="P55" i="27"/>
  <c r="R55" i="27" s="1"/>
  <c r="P64" i="27"/>
  <c r="R64" i="27"/>
  <c r="M65" i="27"/>
  <c r="P77" i="27"/>
  <c r="R77" i="27" s="1"/>
  <c r="M78" i="27"/>
  <c r="BQ78" i="27"/>
  <c r="M80" i="27"/>
  <c r="BR12" i="27"/>
  <c r="BQ17" i="27"/>
  <c r="R18" i="27"/>
  <c r="S21" i="27"/>
  <c r="N24" i="27"/>
  <c r="BR26" i="27"/>
  <c r="N32" i="27"/>
  <c r="N73" i="27"/>
  <c r="N79" i="27"/>
  <c r="BQ80" i="27"/>
  <c r="AB82" i="27"/>
  <c r="N12" i="27"/>
  <c r="N15" i="27"/>
  <c r="BR16" i="27"/>
  <c r="BR17" i="27"/>
  <c r="S18" i="27"/>
  <c r="N26" i="27"/>
  <c r="S26" i="27"/>
  <c r="BR28" i="27"/>
  <c r="R29" i="27"/>
  <c r="E34" i="27"/>
  <c r="R35" i="27"/>
  <c r="BR37" i="27"/>
  <c r="E38" i="27"/>
  <c r="N39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AH82" i="27"/>
  <c r="H10" i="27"/>
  <c r="P10" i="27"/>
  <c r="R10" i="27" s="1"/>
  <c r="R11" i="27"/>
  <c r="K12" i="27"/>
  <c r="M12" i="27"/>
  <c r="BO12" i="27"/>
  <c r="BQ12" i="27" s="1"/>
  <c r="P13" i="27"/>
  <c r="R13" i="27"/>
  <c r="E14" i="27"/>
  <c r="F14" i="27" s="1"/>
  <c r="H14" i="27" s="1"/>
  <c r="R15" i="27"/>
  <c r="K16" i="27"/>
  <c r="M16" i="27" s="1"/>
  <c r="P17" i="27"/>
  <c r="R17" i="27" s="1"/>
  <c r="E18" i="27"/>
  <c r="F18" i="27" s="1"/>
  <c r="H18" i="27" s="1"/>
  <c r="M18" i="27"/>
  <c r="BQ18" i="27"/>
  <c r="F19" i="27"/>
  <c r="H19" i="27" s="1"/>
  <c r="R19" i="27"/>
  <c r="K20" i="27"/>
  <c r="M20" i="27" s="1"/>
  <c r="BO20" i="27"/>
  <c r="BQ20" i="27" s="1"/>
  <c r="P21" i="27"/>
  <c r="R21" i="27" s="1"/>
  <c r="E22" i="27"/>
  <c r="M22" i="27"/>
  <c r="BQ22" i="27"/>
  <c r="K24" i="27"/>
  <c r="M24" i="27" s="1"/>
  <c r="BO24" i="27"/>
  <c r="BQ24" i="27" s="1"/>
  <c r="E25" i="27"/>
  <c r="F25" i="27" s="1"/>
  <c r="H25" i="27" s="1"/>
  <c r="M25" i="27"/>
  <c r="BQ25" i="27"/>
  <c r="K26" i="27"/>
  <c r="M26" i="27" s="1"/>
  <c r="BO26" i="27"/>
  <c r="BQ26" i="27" s="1"/>
  <c r="E27" i="27"/>
  <c r="F27" i="27" s="1"/>
  <c r="H27" i="27" s="1"/>
  <c r="M27" i="27"/>
  <c r="BQ27" i="27"/>
  <c r="K28" i="27"/>
  <c r="M28" i="27"/>
  <c r="BO28" i="27"/>
  <c r="BQ28" i="27" s="1"/>
  <c r="E29" i="27"/>
  <c r="F29" i="27"/>
  <c r="H29" i="27" s="1"/>
  <c r="M29" i="27"/>
  <c r="BQ29" i="27"/>
  <c r="K30" i="27"/>
  <c r="M30" i="27" s="1"/>
  <c r="E31" i="27"/>
  <c r="I31" i="27" s="1"/>
  <c r="BQ31" i="27"/>
  <c r="K32" i="27"/>
  <c r="M32" i="27"/>
  <c r="BO32" i="27"/>
  <c r="BQ32" i="27" s="1"/>
  <c r="E33" i="27"/>
  <c r="F33" i="27"/>
  <c r="H33" i="27" s="1"/>
  <c r="M33" i="27"/>
  <c r="BQ33" i="27"/>
  <c r="K34" i="27"/>
  <c r="BO34" i="27"/>
  <c r="BQ34" i="27" s="1"/>
  <c r="E35" i="27"/>
  <c r="F35" i="27" s="1"/>
  <c r="H35" i="27" s="1"/>
  <c r="M35" i="27"/>
  <c r="K36" i="27"/>
  <c r="BO36" i="27"/>
  <c r="BQ36" i="27" s="1"/>
  <c r="E37" i="27"/>
  <c r="F37" i="27" s="1"/>
  <c r="H37" i="27" s="1"/>
  <c r="M37" i="27"/>
  <c r="BQ37" i="27"/>
  <c r="K38" i="27"/>
  <c r="M38" i="27" s="1"/>
  <c r="BO38" i="27"/>
  <c r="BQ38" i="27" s="1"/>
  <c r="F39" i="27"/>
  <c r="H39" i="27" s="1"/>
  <c r="K39" i="27"/>
  <c r="M39" i="27" s="1"/>
  <c r="R40" i="27"/>
  <c r="H41" i="27"/>
  <c r="S42" i="27"/>
  <c r="R43" i="27"/>
  <c r="I45" i="27"/>
  <c r="R47" i="27"/>
  <c r="M48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 s="1"/>
  <c r="H49" i="27" s="1"/>
  <c r="E51" i="27"/>
  <c r="E53" i="27"/>
  <c r="F53" i="27"/>
  <c r="H53" i="27" s="1"/>
  <c r="M56" i="27"/>
  <c r="N56" i="27"/>
  <c r="G82" i="27"/>
  <c r="BQ56" i="27"/>
  <c r="BQ65" i="27"/>
  <c r="M69" i="27"/>
  <c r="BQ69" i="27"/>
  <c r="BQ70" i="27"/>
  <c r="H69" i="27"/>
  <c r="I69" i="27"/>
  <c r="N10" i="27"/>
  <c r="BR10" i="27"/>
  <c r="E12" i="27"/>
  <c r="F12" i="27" s="1"/>
  <c r="H12" i="27" s="1"/>
  <c r="E16" i="27"/>
  <c r="F16" i="27"/>
  <c r="E20" i="27"/>
  <c r="I20" i="27" s="1"/>
  <c r="E24" i="27"/>
  <c r="I24" i="27"/>
  <c r="E26" i="27"/>
  <c r="I26" i="27" s="1"/>
  <c r="E28" i="27"/>
  <c r="F28" i="27" s="1"/>
  <c r="H28" i="27" s="1"/>
  <c r="E30" i="27"/>
  <c r="F30" i="27" s="1"/>
  <c r="H30" i="27" s="1"/>
  <c r="E32" i="27"/>
  <c r="S41" i="27"/>
  <c r="E48" i="27"/>
  <c r="E50" i="27"/>
  <c r="E52" i="27"/>
  <c r="F52" i="27" s="1"/>
  <c r="H52" i="27" s="1"/>
  <c r="E54" i="27"/>
  <c r="F54" i="27" s="1"/>
  <c r="H54" i="27" s="1"/>
  <c r="H80" i="27"/>
  <c r="I80" i="27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I55" i="27" s="1"/>
  <c r="E57" i="27"/>
  <c r="F57" i="27" s="1"/>
  <c r="H57" i="27" s="1"/>
  <c r="E60" i="27"/>
  <c r="F60" i="27" s="1"/>
  <c r="H60" i="27" s="1"/>
  <c r="E62" i="27"/>
  <c r="F62" i="27" s="1"/>
  <c r="H62" i="27" s="1"/>
  <c r="E64" i="27"/>
  <c r="F64" i="27" s="1"/>
  <c r="H64" i="27" s="1"/>
  <c r="E66" i="27"/>
  <c r="F66" i="27" s="1"/>
  <c r="H66" i="27" s="1"/>
  <c r="E68" i="27"/>
  <c r="E71" i="27"/>
  <c r="F71" i="27"/>
  <c r="H71" i="27" s="1"/>
  <c r="E73" i="27"/>
  <c r="I73" i="27" s="1"/>
  <c r="E75" i="27"/>
  <c r="I75" i="27" s="1"/>
  <c r="F75" i="27"/>
  <c r="H75" i="27" s="1"/>
  <c r="E77" i="27"/>
  <c r="F77" i="27" s="1"/>
  <c r="H77" i="27" s="1"/>
  <c r="E79" i="27"/>
  <c r="S80" i="27"/>
  <c r="E81" i="27"/>
  <c r="BQ81" i="27"/>
  <c r="AC82" i="27"/>
  <c r="AG82" i="27"/>
  <c r="AO82" i="27"/>
  <c r="AQ82" i="27" s="1"/>
  <c r="BR56" i="27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 s="1"/>
  <c r="N80" i="27"/>
  <c r="BR80" i="27"/>
  <c r="P81" i="27"/>
  <c r="R81" i="27" s="1"/>
  <c r="AJ82" i="27"/>
  <c r="AL82" i="27" s="1"/>
  <c r="E56" i="27"/>
  <c r="F56" i="27" s="1"/>
  <c r="H56" i="27" s="1"/>
  <c r="K57" i="27"/>
  <c r="M57" i="27" s="1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 s="1"/>
  <c r="E61" i="27"/>
  <c r="F61" i="27" s="1"/>
  <c r="H61" i="27" s="1"/>
  <c r="K62" i="27"/>
  <c r="M62" i="27" s="1"/>
  <c r="BO62" i="27"/>
  <c r="BQ62" i="27" s="1"/>
  <c r="E63" i="27"/>
  <c r="F63" i="27" s="1"/>
  <c r="H63" i="27" s="1"/>
  <c r="K64" i="27"/>
  <c r="M64" i="27" s="1"/>
  <c r="BO64" i="27"/>
  <c r="BQ64" i="27" s="1"/>
  <c r="E65" i="27"/>
  <c r="F65" i="27" s="1"/>
  <c r="H65" i="27" s="1"/>
  <c r="K66" i="27"/>
  <c r="M66" i="27" s="1"/>
  <c r="BO66" i="27"/>
  <c r="BQ66" i="27"/>
  <c r="E67" i="27"/>
  <c r="F67" i="27" s="1"/>
  <c r="H67" i="27" s="1"/>
  <c r="K68" i="27"/>
  <c r="M68" i="27" s="1"/>
  <c r="BO68" i="27"/>
  <c r="BQ68" i="27" s="1"/>
  <c r="E70" i="27"/>
  <c r="K71" i="27"/>
  <c r="M71" i="27" s="1"/>
  <c r="BO71" i="27"/>
  <c r="BQ71" i="27" s="1"/>
  <c r="E72" i="27"/>
  <c r="K73" i="27"/>
  <c r="M73" i="27" s="1"/>
  <c r="BO73" i="27"/>
  <c r="BQ73" i="27" s="1"/>
  <c r="E74" i="27"/>
  <c r="F74" i="27" s="1"/>
  <c r="H74" i="27" s="1"/>
  <c r="K75" i="27"/>
  <c r="M75" i="27" s="1"/>
  <c r="BO75" i="27"/>
  <c r="BQ75" i="27" s="1"/>
  <c r="E76" i="27"/>
  <c r="I76" i="27" s="1"/>
  <c r="K77" i="27"/>
  <c r="M77" i="27" s="1"/>
  <c r="BO77" i="27"/>
  <c r="BQ77" i="27" s="1"/>
  <c r="E78" i="27"/>
  <c r="F78" i="27" s="1"/>
  <c r="H78" i="27" s="1"/>
  <c r="K79" i="27"/>
  <c r="M79" i="27" s="1"/>
  <c r="BO79" i="27"/>
  <c r="BQ79" i="27" s="1"/>
  <c r="K81" i="27"/>
  <c r="I49" i="27"/>
  <c r="I53" i="27"/>
  <c r="I29" i="27"/>
  <c r="I27" i="27"/>
  <c r="I37" i="27"/>
  <c r="I77" i="27"/>
  <c r="I64" i="27"/>
  <c r="I60" i="27"/>
  <c r="I57" i="27"/>
  <c r="DJ8" i="27"/>
  <c r="DM8" i="27" s="1"/>
  <c r="DP8" i="27" s="1"/>
  <c r="DS8" i="27" s="1"/>
  <c r="DV8" i="27" s="1"/>
  <c r="DY8" i="27" s="1"/>
  <c r="I18" i="27"/>
  <c r="I71" i="27"/>
  <c r="I61" i="27"/>
  <c r="I67" i="27"/>
  <c r="I28" i="27"/>
  <c r="I16" i="27"/>
  <c r="I12" i="27"/>
  <c r="BQ8" i="28"/>
  <c r="AQ8" i="28"/>
  <c r="I10" i="28"/>
  <c r="DH43" i="28"/>
  <c r="E43" i="28"/>
  <c r="F43" i="28" s="1"/>
  <c r="H43" i="28" s="1"/>
  <c r="E37" i="28"/>
  <c r="I37" i="28" s="1"/>
  <c r="ED38" i="28"/>
  <c r="N39" i="28"/>
  <c r="BQ39" i="28"/>
  <c r="R40" i="28"/>
  <c r="BQ41" i="28"/>
  <c r="DH39" i="28"/>
  <c r="E39" i="28"/>
  <c r="DH41" i="28"/>
  <c r="E41" i="28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O82" i="28"/>
  <c r="P82" i="28" s="1"/>
  <c r="S10" i="28"/>
  <c r="BO10" i="28"/>
  <c r="BQ10" i="28"/>
  <c r="E11" i="28"/>
  <c r="F11" i="28"/>
  <c r="K13" i="28"/>
  <c r="M13" i="28"/>
  <c r="BO13" i="28"/>
  <c r="BQ13" i="28"/>
  <c r="P14" i="28"/>
  <c r="R14" i="28"/>
  <c r="E15" i="28"/>
  <c r="I15" i="28"/>
  <c r="K17" i="28"/>
  <c r="M17" i="28"/>
  <c r="BO17" i="28"/>
  <c r="BQ17" i="28"/>
  <c r="P18" i="28"/>
  <c r="E19" i="28"/>
  <c r="F19" i="28" s="1"/>
  <c r="H19" i="28" s="1"/>
  <c r="K21" i="28"/>
  <c r="M21" i="28"/>
  <c r="BO21" i="28"/>
  <c r="BQ21" i="28"/>
  <c r="P22" i="28"/>
  <c r="R22" i="28"/>
  <c r="E23" i="28"/>
  <c r="F23" i="28"/>
  <c r="H23" i="28" s="1"/>
  <c r="K25" i="28"/>
  <c r="M25" i="28" s="1"/>
  <c r="BO25" i="28"/>
  <c r="BQ25" i="28" s="1"/>
  <c r="P26" i="28"/>
  <c r="R26" i="28" s="1"/>
  <c r="E27" i="28"/>
  <c r="F27" i="28" s="1"/>
  <c r="H27" i="28" s="1"/>
  <c r="K29" i="28"/>
  <c r="M29" i="28"/>
  <c r="BO29" i="28"/>
  <c r="BQ29" i="28"/>
  <c r="P30" i="28"/>
  <c r="R30" i="28"/>
  <c r="E31" i="28"/>
  <c r="F31" i="28"/>
  <c r="H31" i="28" s="1"/>
  <c r="K33" i="28"/>
  <c r="M33" i="28" s="1"/>
  <c r="BO33" i="28"/>
  <c r="BQ33" i="28" s="1"/>
  <c r="P34" i="28"/>
  <c r="R34" i="28" s="1"/>
  <c r="E35" i="28"/>
  <c r="F35" i="28" s="1"/>
  <c r="H35" i="28" s="1"/>
  <c r="K37" i="28"/>
  <c r="M37" i="28"/>
  <c r="BO37" i="28"/>
  <c r="BQ37" i="28"/>
  <c r="P38" i="28"/>
  <c r="R38" i="28"/>
  <c r="N10" i="28"/>
  <c r="BR10" i="28"/>
  <c r="BR39" i="28"/>
  <c r="S40" i="28"/>
  <c r="R42" i="28"/>
  <c r="I43" i="28"/>
  <c r="K45" i="28"/>
  <c r="M45" i="28"/>
  <c r="BO45" i="28"/>
  <c r="BQ45" i="28"/>
  <c r="P46" i="28"/>
  <c r="E47" i="28"/>
  <c r="I47" i="28" s="1"/>
  <c r="M47" i="28"/>
  <c r="R48" i="28"/>
  <c r="ED48" i="28"/>
  <c r="K49" i="28"/>
  <c r="M49" i="28" s="1"/>
  <c r="BO49" i="28"/>
  <c r="BQ49" i="28" s="1"/>
  <c r="P50" i="28"/>
  <c r="R50" i="28" s="1"/>
  <c r="E51" i="28"/>
  <c r="F51" i="28" s="1"/>
  <c r="H51" i="28" s="1"/>
  <c r="M51" i="28"/>
  <c r="BQ51" i="28"/>
  <c r="R52" i="28"/>
  <c r="ED52" i="28"/>
  <c r="K53" i="28"/>
  <c r="M53" i="28" s="1"/>
  <c r="BO53" i="28"/>
  <c r="BQ53" i="28" s="1"/>
  <c r="P54" i="28"/>
  <c r="R54" i="28" s="1"/>
  <c r="E55" i="28"/>
  <c r="F55" i="28" s="1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M63" i="28"/>
  <c r="BQ63" i="28"/>
  <c r="R64" i="28"/>
  <c r="ED64" i="28"/>
  <c r="K65" i="28"/>
  <c r="M65" i="28" s="1"/>
  <c r="BO65" i="28"/>
  <c r="BQ65" i="28" s="1"/>
  <c r="P66" i="28"/>
  <c r="R66" i="28" s="1"/>
  <c r="E67" i="28"/>
  <c r="I67" i="28" s="1"/>
  <c r="M67" i="28"/>
  <c r="BQ67" i="28"/>
  <c r="R68" i="28"/>
  <c r="ED68" i="28"/>
  <c r="K69" i="28"/>
  <c r="M69" i="28" s="1"/>
  <c r="BO69" i="28"/>
  <c r="P70" i="28"/>
  <c r="R70" i="28" s="1"/>
  <c r="E71" i="28"/>
  <c r="F71" i="28" s="1"/>
  <c r="H71" i="28" s="1"/>
  <c r="M71" i="28"/>
  <c r="BQ71" i="28"/>
  <c r="R72" i="28"/>
  <c r="ED72" i="28"/>
  <c r="K73" i="28"/>
  <c r="M73" i="28"/>
  <c r="BO73" i="28"/>
  <c r="BQ73" i="28"/>
  <c r="P74" i="28"/>
  <c r="R74" i="28"/>
  <c r="E75" i="28"/>
  <c r="F75" i="28"/>
  <c r="H75" i="28" s="1"/>
  <c r="M75" i="28"/>
  <c r="BQ75" i="28"/>
  <c r="R76" i="28"/>
  <c r="ED76" i="28"/>
  <c r="K77" i="28"/>
  <c r="M77" i="28" s="1"/>
  <c r="BO77" i="28"/>
  <c r="BQ77" i="28" s="1"/>
  <c r="P78" i="28"/>
  <c r="R78" i="28" s="1"/>
  <c r="E79" i="28"/>
  <c r="I79" i="28" s="1"/>
  <c r="M79" i="28"/>
  <c r="BQ79" i="28"/>
  <c r="N80" i="28"/>
  <c r="R80" i="28"/>
  <c r="BR80" i="28"/>
  <c r="ED80" i="28"/>
  <c r="K81" i="28"/>
  <c r="M81" i="28" s="1"/>
  <c r="S81" i="28"/>
  <c r="BO81" i="28"/>
  <c r="BQ81" i="28"/>
  <c r="Z82" i="28"/>
  <c r="AB82" i="28"/>
  <c r="E45" i="28"/>
  <c r="F45" i="28"/>
  <c r="H45" i="28" s="1"/>
  <c r="E49" i="28"/>
  <c r="I49" i="28" s="1"/>
  <c r="E53" i="28"/>
  <c r="I53" i="28" s="1"/>
  <c r="E57" i="28"/>
  <c r="F57" i="28" s="1"/>
  <c r="H57" i="28" s="1"/>
  <c r="E61" i="28"/>
  <c r="F61" i="28" s="1"/>
  <c r="H61" i="28" s="1"/>
  <c r="E65" i="28"/>
  <c r="F65" i="28" s="1"/>
  <c r="H65" i="28" s="1"/>
  <c r="N78" i="28"/>
  <c r="BR78" i="28"/>
  <c r="S79" i="28"/>
  <c r="EF79" i="28"/>
  <c r="DI82" i="28"/>
  <c r="I45" i="28"/>
  <c r="I55" i="28"/>
  <c r="I19" i="28"/>
  <c r="I75" i="28"/>
  <c r="I35" i="28"/>
  <c r="I51" i="28"/>
  <c r="I57" i="28"/>
  <c r="I23" i="28"/>
  <c r="J81" i="23"/>
  <c r="C19" i="23"/>
  <c r="C63" i="23"/>
  <c r="C45" i="23"/>
  <c r="C33" i="23"/>
  <c r="C39" i="23"/>
  <c r="J12" i="26"/>
  <c r="I66" i="27"/>
  <c r="I78" i="27"/>
  <c r="I63" i="27"/>
  <c r="F76" i="27"/>
  <c r="H76" i="27" s="1"/>
  <c r="J21" i="26"/>
  <c r="J35" i="26"/>
  <c r="I74" i="27"/>
  <c r="J57" i="26"/>
  <c r="J60" i="26"/>
  <c r="J67" i="26"/>
  <c r="R76" i="27"/>
  <c r="BQ15" i="28"/>
  <c r="G68" i="26"/>
  <c r="I68" i="26" s="1"/>
  <c r="G75" i="26"/>
  <c r="G42" i="26"/>
  <c r="I42" i="26" s="1"/>
  <c r="BQ58" i="27"/>
  <c r="J58" i="26"/>
  <c r="R12" i="28"/>
  <c r="EF30" i="28"/>
  <c r="ED30" i="28"/>
  <c r="DH10" i="28"/>
  <c r="R13" i="28"/>
  <c r="P15" i="28"/>
  <c r="R15" i="28" s="1"/>
  <c r="M16" i="28"/>
  <c r="E17" i="28"/>
  <c r="F17" i="28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BO52" i="27"/>
  <c r="BQ52" i="27" s="1"/>
  <c r="M31" i="28"/>
  <c r="R31" i="28"/>
  <c r="K32" i="28"/>
  <c r="M32" i="28" s="1"/>
  <c r="M66" i="28"/>
  <c r="BQ80" i="28"/>
  <c r="BR14" i="28"/>
  <c r="E16" i="28"/>
  <c r="I16" i="28" s="1"/>
  <c r="S19" i="28"/>
  <c r="N22" i="28"/>
  <c r="E12" i="28"/>
  <c r="F12" i="28" s="1"/>
  <c r="H12" i="28" s="1"/>
  <c r="E25" i="28"/>
  <c r="F25" i="28" s="1"/>
  <c r="H25" i="28" s="1"/>
  <c r="BQ56" i="28"/>
  <c r="E32" i="28"/>
  <c r="F32" i="28" s="1"/>
  <c r="H32" i="28" s="1"/>
  <c r="BO34" i="28"/>
  <c r="BQ34" i="28" s="1"/>
  <c r="S37" i="28"/>
  <c r="ED37" i="28"/>
  <c r="E42" i="28"/>
  <c r="I42" i="28" s="1"/>
  <c r="N42" i="28"/>
  <c r="EF42" i="28"/>
  <c r="E44" i="28"/>
  <c r="F44" i="28" s="1"/>
  <c r="H44" i="28" s="1"/>
  <c r="N44" i="28"/>
  <c r="E46" i="28"/>
  <c r="F46" i="28" s="1"/>
  <c r="H46" i="28" s="1"/>
  <c r="BO46" i="28"/>
  <c r="BQ46" i="28" s="1"/>
  <c r="N51" i="28"/>
  <c r="E52" i="28"/>
  <c r="F52" i="28" s="1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BQ76" i="28" s="1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 s="1"/>
  <c r="H76" i="28" s="1"/>
  <c r="E29" i="28"/>
  <c r="I29" i="28" s="1"/>
  <c r="F29" i="28"/>
  <c r="H29" i="28" s="1"/>
  <c r="E58" i="28"/>
  <c r="I58" i="28" s="1"/>
  <c r="E64" i="28"/>
  <c r="I64" i="28" s="1"/>
  <c r="E72" i="28"/>
  <c r="F72" i="28" s="1"/>
  <c r="H72" i="28" s="1"/>
  <c r="F42" i="28"/>
  <c r="H42" i="28"/>
  <c r="F68" i="28"/>
  <c r="H68" i="28" s="1"/>
  <c r="I25" i="28"/>
  <c r="I32" i="28"/>
  <c r="I52" i="28"/>
  <c r="C51" i="23"/>
  <c r="C30" i="23"/>
  <c r="C35" i="23"/>
  <c r="C59" i="23"/>
  <c r="L20" i="23"/>
  <c r="L36" i="23"/>
  <c r="L29" i="23"/>
  <c r="L32" i="23"/>
  <c r="BD8" i="27"/>
  <c r="BG8" i="27" s="1"/>
  <c r="F34" i="27"/>
  <c r="H34" i="27" s="1"/>
  <c r="I34" i="27"/>
  <c r="Q76" i="26"/>
  <c r="S76" i="26"/>
  <c r="T76" i="26"/>
  <c r="EF66" i="28"/>
  <c r="ED66" i="28"/>
  <c r="J31" i="26"/>
  <c r="G73" i="26"/>
  <c r="I73" i="26"/>
  <c r="J73" i="26"/>
  <c r="N17" i="26"/>
  <c r="T26" i="26"/>
  <c r="BS30" i="26"/>
  <c r="BS38" i="26"/>
  <c r="BP38" i="26"/>
  <c r="BR38" i="26" s="1"/>
  <c r="BP51" i="26"/>
  <c r="BR51" i="26" s="1"/>
  <c r="BS51" i="26"/>
  <c r="L52" i="26"/>
  <c r="N52" i="26"/>
  <c r="O52" i="26"/>
  <c r="EE77" i="26"/>
  <c r="F77" i="26"/>
  <c r="AN82" i="26"/>
  <c r="DJ82" i="26"/>
  <c r="AM82" i="26"/>
  <c r="Q82" i="27"/>
  <c r="K13" i="27"/>
  <c r="M13" i="27" s="1"/>
  <c r="N13" i="27"/>
  <c r="F13" i="27"/>
  <c r="H13" i="27" s="1"/>
  <c r="I13" i="27"/>
  <c r="F23" i="27"/>
  <c r="H23" i="27" s="1"/>
  <c r="I23" i="27"/>
  <c r="BP82" i="28"/>
  <c r="S49" i="28"/>
  <c r="R49" i="28"/>
  <c r="BQ66" i="28"/>
  <c r="BR66" i="28"/>
  <c r="L59" i="23"/>
  <c r="L45" i="23"/>
  <c r="L31" i="23"/>
  <c r="I44" i="28"/>
  <c r="N50" i="28"/>
  <c r="I75" i="26"/>
  <c r="J51" i="26"/>
  <c r="I31" i="28"/>
  <c r="F67" i="28"/>
  <c r="H67" i="28" s="1"/>
  <c r="F15" i="28"/>
  <c r="H15" i="28"/>
  <c r="I26" i="28"/>
  <c r="I65" i="27"/>
  <c r="I56" i="27"/>
  <c r="I46" i="27"/>
  <c r="BP82" i="27"/>
  <c r="R31" i="27"/>
  <c r="J45" i="26"/>
  <c r="J20" i="26"/>
  <c r="G46" i="26"/>
  <c r="I46" i="26" s="1"/>
  <c r="T48" i="26"/>
  <c r="O41" i="26"/>
  <c r="T34" i="26"/>
  <c r="T17" i="26"/>
  <c r="S17" i="26"/>
  <c r="BR18" i="26"/>
  <c r="L24" i="26"/>
  <c r="N24" i="26" s="1"/>
  <c r="J78" i="26"/>
  <c r="P12" i="27"/>
  <c r="R12" i="27"/>
  <c r="S12" i="27"/>
  <c r="O82" i="27"/>
  <c r="P82" i="27" s="1"/>
  <c r="R82" i="27" s="1"/>
  <c r="H16" i="27"/>
  <c r="P51" i="27"/>
  <c r="R51" i="27" s="1"/>
  <c r="S51" i="27"/>
  <c r="K20" i="28"/>
  <c r="M20" i="28" s="1"/>
  <c r="N20" i="28"/>
  <c r="S41" i="28"/>
  <c r="R41" i="28"/>
  <c r="G39" i="26"/>
  <c r="I39" i="26" s="1"/>
  <c r="J39" i="26"/>
  <c r="N41" i="27"/>
  <c r="K41" i="27"/>
  <c r="M41" i="27" s="1"/>
  <c r="S39" i="27"/>
  <c r="F59" i="27"/>
  <c r="H59" i="27" s="1"/>
  <c r="I59" i="27"/>
  <c r="C65" i="23"/>
  <c r="F37" i="26"/>
  <c r="J37" i="26" s="1"/>
  <c r="S66" i="27"/>
  <c r="DH82" i="26"/>
  <c r="F14" i="26"/>
  <c r="G14" i="26" s="1"/>
  <c r="I14" i="26" s="1"/>
  <c r="DI80" i="26"/>
  <c r="F80" i="26"/>
  <c r="J80" i="26"/>
  <c r="BO14" i="27"/>
  <c r="BQ14" i="27"/>
  <c r="BR14" i="27"/>
  <c r="H15" i="27"/>
  <c r="BO54" i="27"/>
  <c r="BQ54" i="27"/>
  <c r="BR54" i="27"/>
  <c r="I12" i="28"/>
  <c r="I61" i="28"/>
  <c r="BR41" i="28"/>
  <c r="I69" i="28"/>
  <c r="G82" i="28"/>
  <c r="N72" i="27"/>
  <c r="I79" i="27"/>
  <c r="F79" i="27"/>
  <c r="H79" i="27"/>
  <c r="I42" i="27"/>
  <c r="J82" i="27"/>
  <c r="K82" i="27" s="1"/>
  <c r="S10" i="27"/>
  <c r="L82" i="27"/>
  <c r="M82" i="27" s="1"/>
  <c r="BR40" i="27"/>
  <c r="F17" i="26"/>
  <c r="G17" i="26" s="1"/>
  <c r="L27" i="26"/>
  <c r="N27" i="26"/>
  <c r="F77" i="25"/>
  <c r="J11" i="26"/>
  <c r="L12" i="26"/>
  <c r="N12" i="26" s="1"/>
  <c r="Q14" i="26"/>
  <c r="S14" i="26" s="1"/>
  <c r="T14" i="26"/>
  <c r="BR14" i="26"/>
  <c r="BS14" i="26"/>
  <c r="DI21" i="26"/>
  <c r="S40" i="26"/>
  <c r="EE56" i="26"/>
  <c r="F56" i="26"/>
  <c r="Q72" i="26"/>
  <c r="S72" i="26" s="1"/>
  <c r="T72" i="26"/>
  <c r="DI74" i="26"/>
  <c r="F74" i="26"/>
  <c r="G74" i="26" s="1"/>
  <c r="I74" i="26" s="1"/>
  <c r="O79" i="26"/>
  <c r="N79" i="26"/>
  <c r="BS79" i="26"/>
  <c r="BR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 s="1"/>
  <c r="H40" i="28" s="1"/>
  <c r="DH40" i="28"/>
  <c r="Q12" i="26"/>
  <c r="S12" i="26"/>
  <c r="I43" i="26"/>
  <c r="T46" i="26"/>
  <c r="S46" i="26"/>
  <c r="F22" i="27"/>
  <c r="H22" i="27" s="1"/>
  <c r="I22" i="27"/>
  <c r="EE30" i="26"/>
  <c r="F30" i="26"/>
  <c r="G30" i="26" s="1"/>
  <c r="Q36" i="26"/>
  <c r="S36" i="26" s="1"/>
  <c r="T36" i="26"/>
  <c r="BO50" i="28"/>
  <c r="BQ50" i="28" s="1"/>
  <c r="BR50" i="28"/>
  <c r="I63" i="28"/>
  <c r="I62" i="27"/>
  <c r="R27" i="27"/>
  <c r="M81" i="27"/>
  <c r="S22" i="26"/>
  <c r="T22" i="26"/>
  <c r="E21" i="28"/>
  <c r="I21" i="28" s="1"/>
  <c r="DH21" i="28"/>
  <c r="BR13" i="27"/>
  <c r="R46" i="28"/>
  <c r="I25" i="27"/>
  <c r="J70" i="26"/>
  <c r="G70" i="26"/>
  <c r="I70" i="26"/>
  <c r="S42" i="26"/>
  <c r="F44" i="26"/>
  <c r="J44" i="26" s="1"/>
  <c r="T12" i="26"/>
  <c r="O51" i="26"/>
  <c r="O11" i="26"/>
  <c r="N11" i="26"/>
  <c r="M82" i="26"/>
  <c r="O82" i="26" s="1"/>
  <c r="BS24" i="26"/>
  <c r="EE48" i="26"/>
  <c r="F48" i="26"/>
  <c r="G48" i="26"/>
  <c r="I48" i="26" s="1"/>
  <c r="DI49" i="26"/>
  <c r="F49" i="26"/>
  <c r="G49" i="26" s="1"/>
  <c r="I49" i="26" s="1"/>
  <c r="BR56" i="26"/>
  <c r="BS56" i="26"/>
  <c r="L64" i="26"/>
  <c r="N64" i="26" s="1"/>
  <c r="O64" i="26"/>
  <c r="EE64" i="26"/>
  <c r="F64" i="26"/>
  <c r="S68" i="26"/>
  <c r="T68" i="26"/>
  <c r="BO74" i="27"/>
  <c r="BQ74" i="27" s="1"/>
  <c r="BR74" i="27"/>
  <c r="E38" i="28"/>
  <c r="EF38" i="28"/>
  <c r="N40" i="28"/>
  <c r="M40" i="28"/>
  <c r="G66" i="26"/>
  <c r="I66" i="26" s="1"/>
  <c r="J66" i="26"/>
  <c r="G71" i="26"/>
  <c r="I71" i="26"/>
  <c r="J71" i="26"/>
  <c r="S32" i="26"/>
  <c r="T32" i="26"/>
  <c r="S35" i="26"/>
  <c r="T35" i="26"/>
  <c r="BS43" i="26"/>
  <c r="BR43" i="26"/>
  <c r="T57" i="26"/>
  <c r="S57" i="26"/>
  <c r="S37" i="27"/>
  <c r="R37" i="27"/>
  <c r="BQ69" i="28"/>
  <c r="F81" i="27"/>
  <c r="H81" i="27"/>
  <c r="I81" i="27"/>
  <c r="G29" i="26"/>
  <c r="I29" i="26" s="1"/>
  <c r="I46" i="28"/>
  <c r="G69" i="26"/>
  <c r="I69" i="26" s="1"/>
  <c r="J69" i="26"/>
  <c r="J36" i="26"/>
  <c r="Q18" i="26"/>
  <c r="S18" i="26" s="1"/>
  <c r="T18" i="26"/>
  <c r="BP32" i="26"/>
  <c r="BR32" i="26" s="1"/>
  <c r="BS32" i="26"/>
  <c r="AA82" i="26"/>
  <c r="AC82" i="26" s="1"/>
  <c r="AD82" i="26"/>
  <c r="N24" i="28"/>
  <c r="K24" i="28"/>
  <c r="M24" i="28" s="1"/>
  <c r="DH48" i="28"/>
  <c r="E48" i="28"/>
  <c r="I48" i="28" s="1"/>
  <c r="J76" i="26"/>
  <c r="I54" i="27"/>
  <c r="L82" i="28"/>
  <c r="I33" i="27"/>
  <c r="F55" i="27"/>
  <c r="H55" i="27" s="1"/>
  <c r="F24" i="27"/>
  <c r="H24" i="27" s="1"/>
  <c r="R46" i="27"/>
  <c r="I15" i="27"/>
  <c r="J32" i="26"/>
  <c r="BS49" i="26"/>
  <c r="O28" i="26"/>
  <c r="T40" i="26"/>
  <c r="BQ82" i="26"/>
  <c r="BP48" i="26"/>
  <c r="BR48" i="26" s="1"/>
  <c r="BS48" i="26"/>
  <c r="T53" i="26"/>
  <c r="N54" i="26"/>
  <c r="O54" i="26"/>
  <c r="DI54" i="26"/>
  <c r="F54" i="26"/>
  <c r="J54" i="26"/>
  <c r="I57" i="26"/>
  <c r="BS64" i="26"/>
  <c r="BR64" i="26"/>
  <c r="BO39" i="27"/>
  <c r="BQ39" i="27" s="1"/>
  <c r="BR39" i="27"/>
  <c r="P48" i="27"/>
  <c r="R48" i="27" s="1"/>
  <c r="S48" i="27"/>
  <c r="U82" i="27"/>
  <c r="W82" i="27" s="1"/>
  <c r="X82" i="27"/>
  <c r="G77" i="25"/>
  <c r="R82" i="26"/>
  <c r="F18" i="26"/>
  <c r="J18" i="26"/>
  <c r="O31" i="26"/>
  <c r="I36" i="26"/>
  <c r="S63" i="26"/>
  <c r="Y82" i="26"/>
  <c r="S23" i="27"/>
  <c r="M40" i="27"/>
  <c r="BN82" i="28"/>
  <c r="BO82" i="28"/>
  <c r="BQ82" i="28" s="1"/>
  <c r="BO12" i="28"/>
  <c r="BQ12" i="28"/>
  <c r="O16" i="26"/>
  <c r="O25" i="26"/>
  <c r="N25" i="26"/>
  <c r="T28" i="26"/>
  <c r="S28" i="26"/>
  <c r="J38" i="26"/>
  <c r="T45" i="26"/>
  <c r="Q45" i="26"/>
  <c r="S45" i="26" s="1"/>
  <c r="R10" i="28"/>
  <c r="G80" i="23"/>
  <c r="BO82" i="26"/>
  <c r="BP82" i="26" s="1"/>
  <c r="BR82" i="26" s="1"/>
  <c r="BS29" i="26"/>
  <c r="L59" i="26"/>
  <c r="N59" i="26"/>
  <c r="O59" i="26"/>
  <c r="BS60" i="26"/>
  <c r="BR60" i="26"/>
  <c r="L61" i="26"/>
  <c r="N61" i="26" s="1"/>
  <c r="O61" i="26"/>
  <c r="J68" i="26"/>
  <c r="L81" i="26"/>
  <c r="N81" i="26" s="1"/>
  <c r="O81" i="26"/>
  <c r="S35" i="28"/>
  <c r="P35" i="28"/>
  <c r="R35" i="28" s="1"/>
  <c r="F40" i="26"/>
  <c r="L43" i="26"/>
  <c r="N43" i="26" s="1"/>
  <c r="O43" i="26"/>
  <c r="BR52" i="26"/>
  <c r="J61" i="26"/>
  <c r="O76" i="26"/>
  <c r="EE10" i="26"/>
  <c r="N14" i="27"/>
  <c r="N13" i="28"/>
  <c r="R14" i="27"/>
  <c r="S33" i="27"/>
  <c r="S63" i="27"/>
  <c r="P63" i="27"/>
  <c r="R63" i="27" s="1"/>
  <c r="E24" i="28"/>
  <c r="F24" i="28"/>
  <c r="H24" i="28" s="1"/>
  <c r="DH24" i="28"/>
  <c r="BQ32" i="28"/>
  <c r="BR32" i="28"/>
  <c r="ED61" i="28"/>
  <c r="EF61" i="28"/>
  <c r="BR22" i="27"/>
  <c r="S69" i="27"/>
  <c r="S14" i="28"/>
  <c r="E50" i="28"/>
  <c r="F50" i="28" s="1"/>
  <c r="H50" i="28" s="1"/>
  <c r="DH50" i="28"/>
  <c r="N60" i="28"/>
  <c r="E60" i="28"/>
  <c r="F60" i="28"/>
  <c r="H60" i="28" s="1"/>
  <c r="DH60" i="28"/>
  <c r="BQ67" i="27"/>
  <c r="EF13" i="28"/>
  <c r="ED13" i="28"/>
  <c r="R16" i="28"/>
  <c r="BQ16" i="28"/>
  <c r="E18" i="28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I20" i="28" s="1"/>
  <c r="E22" i="28"/>
  <c r="F22" i="28" s="1"/>
  <c r="H22" i="28" s="1"/>
  <c r="BQ22" i="28"/>
  <c r="BR22" i="28"/>
  <c r="E33" i="28"/>
  <c r="F33" i="28"/>
  <c r="H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E30" i="28"/>
  <c r="I30" i="28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BR81" i="28"/>
  <c r="BR36" i="28"/>
  <c r="R63" i="28"/>
  <c r="DH66" i="28"/>
  <c r="E66" i="28"/>
  <c r="I66" i="28" s="1"/>
  <c r="F66" i="28"/>
  <c r="H66" i="28" s="1"/>
  <c r="L25" i="23"/>
  <c r="ED31" i="28"/>
  <c r="R43" i="28"/>
  <c r="BO55" i="28"/>
  <c r="BQ55" i="28"/>
  <c r="S60" i="28"/>
  <c r="R67" i="28"/>
  <c r="DH70" i="28"/>
  <c r="E70" i="28"/>
  <c r="F70" i="28" s="1"/>
  <c r="H70" i="28" s="1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BR76" i="28"/>
  <c r="G80" i="26"/>
  <c r="I80" i="26"/>
  <c r="S82" i="27"/>
  <c r="BR82" i="28"/>
  <c r="F30" i="28"/>
  <c r="H30" i="28"/>
  <c r="J48" i="26"/>
  <c r="F21" i="28"/>
  <c r="H21" i="28"/>
  <c r="J14" i="26"/>
  <c r="I33" i="28"/>
  <c r="F18" i="28"/>
  <c r="H18" i="28"/>
  <c r="I18" i="28"/>
  <c r="G18" i="26"/>
  <c r="I18" i="26" s="1"/>
  <c r="F48" i="28"/>
  <c r="H48" i="28" s="1"/>
  <c r="I40" i="28"/>
  <c r="F20" i="28"/>
  <c r="H20" i="28"/>
  <c r="J49" i="26"/>
  <c r="DI82" i="26"/>
  <c r="F80" i="28"/>
  <c r="H80" i="28" s="1"/>
  <c r="G40" i="26"/>
  <c r="I40" i="26"/>
  <c r="J40" i="26"/>
  <c r="G64" i="26"/>
  <c r="I64" i="26" s="1"/>
  <c r="J64" i="26"/>
  <c r="BQ82" i="27"/>
  <c r="BR82" i="27"/>
  <c r="J77" i="26"/>
  <c r="G77" i="26"/>
  <c r="I77" i="26" s="1"/>
  <c r="G54" i="26"/>
  <c r="I54" i="26" s="1"/>
  <c r="G56" i="26"/>
  <c r="I56" i="26" s="1"/>
  <c r="J56" i="26"/>
  <c r="BS82" i="26"/>
  <c r="F38" i="28"/>
  <c r="H38" i="28" s="1"/>
  <c r="I38" i="28"/>
  <c r="N82" i="27"/>
  <c r="EE19" i="26"/>
  <c r="F19" i="26"/>
  <c r="S18" i="28"/>
  <c r="Q82" i="28"/>
  <c r="R18" i="28"/>
  <c r="G44" i="26"/>
  <c r="I44" i="26" s="1"/>
  <c r="E13" i="28"/>
  <c r="I52" i="27"/>
  <c r="EC82" i="28"/>
  <c r="ED82" i="28" s="1"/>
  <c r="T20" i="26"/>
  <c r="I17" i="28"/>
  <c r="I76" i="28"/>
  <c r="I11" i="28"/>
  <c r="F49" i="28"/>
  <c r="H49" i="28"/>
  <c r="F47" i="28"/>
  <c r="H47" i="28"/>
  <c r="BD8" i="28"/>
  <c r="BG8" i="28"/>
  <c r="I70" i="27"/>
  <c r="F70" i="27"/>
  <c r="H70" i="27" s="1"/>
  <c r="I50" i="27"/>
  <c r="F50" i="27"/>
  <c r="H50" i="27" s="1"/>
  <c r="G72" i="26"/>
  <c r="I72" i="26"/>
  <c r="J72" i="26"/>
  <c r="BR11" i="26"/>
  <c r="C67" i="23"/>
  <c r="C73" i="23"/>
  <c r="DI16" i="26"/>
  <c r="F16" i="26"/>
  <c r="K74" i="27"/>
  <c r="M74" i="27"/>
  <c r="N74" i="27"/>
  <c r="F32" i="27"/>
  <c r="H32" i="27" s="1"/>
  <c r="I32" i="27"/>
  <c r="AQ8" i="27"/>
  <c r="BQ8" i="27"/>
  <c r="I60" i="28"/>
  <c r="I24" i="28"/>
  <c r="ED82" i="26"/>
  <c r="P82" i="26"/>
  <c r="Q82" i="26" s="1"/>
  <c r="S82" i="26" s="1"/>
  <c r="I17" i="27"/>
  <c r="I72" i="28"/>
  <c r="I65" i="28"/>
  <c r="F41" i="28"/>
  <c r="H41" i="28" s="1"/>
  <c r="I41" i="28"/>
  <c r="F72" i="27"/>
  <c r="H72" i="27"/>
  <c r="I72" i="27"/>
  <c r="I48" i="27"/>
  <c r="F48" i="27"/>
  <c r="H48" i="27"/>
  <c r="F21" i="27"/>
  <c r="H21" i="27" s="1"/>
  <c r="I21" i="27"/>
  <c r="G81" i="26"/>
  <c r="I81" i="26" s="1"/>
  <c r="J81" i="26"/>
  <c r="Q10" i="26"/>
  <c r="S10" i="26"/>
  <c r="T10" i="26"/>
  <c r="BP16" i="26"/>
  <c r="BS16" i="26"/>
  <c r="N31" i="27"/>
  <c r="M31" i="27"/>
  <c r="BO35" i="27"/>
  <c r="BQ35" i="27" s="1"/>
  <c r="BR35" i="27"/>
  <c r="N36" i="27"/>
  <c r="M36" i="27"/>
  <c r="F39" i="28"/>
  <c r="H39" i="28" s="1"/>
  <c r="I39" i="28"/>
  <c r="O10" i="26"/>
  <c r="L10" i="26"/>
  <c r="N10" i="26" s="1"/>
  <c r="ED36" i="28"/>
  <c r="E36" i="28"/>
  <c r="J74" i="26"/>
  <c r="DG82" i="28"/>
  <c r="J43" i="26"/>
  <c r="G37" i="26"/>
  <c r="I37" i="26"/>
  <c r="F58" i="28"/>
  <c r="H58" i="28"/>
  <c r="I27" i="28"/>
  <c r="F53" i="28"/>
  <c r="H53" i="28" s="1"/>
  <c r="I59" i="28"/>
  <c r="F68" i="27"/>
  <c r="H68" i="27" s="1"/>
  <c r="I68" i="27"/>
  <c r="F51" i="27"/>
  <c r="H51" i="27" s="1"/>
  <c r="I51" i="27"/>
  <c r="F38" i="27"/>
  <c r="H38" i="27"/>
  <c r="I38" i="27"/>
  <c r="G65" i="26"/>
  <c r="I65" i="26" s="1"/>
  <c r="J65" i="26"/>
  <c r="J52" i="26"/>
  <c r="G52" i="26"/>
  <c r="I52" i="26" s="1"/>
  <c r="DI15" i="26"/>
  <c r="F15" i="26"/>
  <c r="J33" i="26"/>
  <c r="L36" i="26"/>
  <c r="N36" i="26" s="1"/>
  <c r="O36" i="26"/>
  <c r="N75" i="26"/>
  <c r="O75" i="26"/>
  <c r="Q79" i="26"/>
  <c r="S79" i="26" s="1"/>
  <c r="T79" i="26"/>
  <c r="I44" i="27"/>
  <c r="I30" i="27"/>
  <c r="I35" i="27"/>
  <c r="F58" i="27"/>
  <c r="H58" i="27" s="1"/>
  <c r="F20" i="27"/>
  <c r="H20" i="27" s="1"/>
  <c r="I36" i="27"/>
  <c r="F40" i="27"/>
  <c r="H40" i="27"/>
  <c r="J79" i="26"/>
  <c r="G63" i="26"/>
  <c r="I63" i="26" s="1"/>
  <c r="G53" i="26"/>
  <c r="I53" i="26" s="1"/>
  <c r="BR16" i="26"/>
  <c r="E56" i="28"/>
  <c r="EF56" i="28"/>
  <c r="BR60" i="28"/>
  <c r="BQ60" i="28"/>
  <c r="BR57" i="26"/>
  <c r="BS57" i="26"/>
  <c r="BS36" i="26"/>
  <c r="DI36" i="26"/>
  <c r="N42" i="26"/>
  <c r="S48" i="26"/>
  <c r="N50" i="26"/>
  <c r="N69" i="26"/>
  <c r="J75" i="26"/>
  <c r="I14" i="27"/>
  <c r="BO21" i="27"/>
  <c r="BQ21" i="27" s="1"/>
  <c r="BR21" i="27"/>
  <c r="BR23" i="27"/>
  <c r="R45" i="27"/>
  <c r="EA82" i="27"/>
  <c r="E82" i="27" s="1"/>
  <c r="J82" i="28"/>
  <c r="K82" i="28"/>
  <c r="M82" i="28" s="1"/>
  <c r="BQ26" i="28"/>
  <c r="BR26" i="28"/>
  <c r="P33" i="28"/>
  <c r="R33" i="28"/>
  <c r="S33" i="28"/>
  <c r="K46" i="28"/>
  <c r="N46" i="28"/>
  <c r="BO72" i="28"/>
  <c r="BQ72" i="28" s="1"/>
  <c r="BR72" i="28"/>
  <c r="ED74" i="28"/>
  <c r="E74" i="28"/>
  <c r="EF74" i="28"/>
  <c r="N46" i="26"/>
  <c r="N58" i="26"/>
  <c r="O58" i="26"/>
  <c r="BP71" i="26"/>
  <c r="BR71" i="26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29" i="26"/>
  <c r="S30" i="26"/>
  <c r="N41" i="26"/>
  <c r="L45" i="26"/>
  <c r="N45" i="26"/>
  <c r="O45" i="26"/>
  <c r="I43" i="27"/>
  <c r="F43" i="27"/>
  <c r="H43" i="27"/>
  <c r="BQ48" i="27"/>
  <c r="EF2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/>
  <c r="M52" i="28"/>
  <c r="N56" i="28"/>
  <c r="K56" i="28"/>
  <c r="M56" i="28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M46" i="28"/>
  <c r="R77" i="28"/>
  <c r="R79" i="28"/>
  <c r="BJ8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S82" i="28"/>
  <c r="F81" i="28"/>
  <c r="H81" i="28"/>
  <c r="F82" i="26"/>
  <c r="EE82" i="26"/>
  <c r="F54" i="28"/>
  <c r="H54" i="28" s="1"/>
  <c r="E82" i="28"/>
  <c r="DH82" i="28"/>
  <c r="F36" i="28"/>
  <c r="H36" i="28" s="1"/>
  <c r="I36" i="28"/>
  <c r="G16" i="26"/>
  <c r="I16" i="26" s="1"/>
  <c r="J16" i="26"/>
  <c r="G19" i="26"/>
  <c r="I19" i="26" s="1"/>
  <c r="J19" i="26"/>
  <c r="N82" i="28"/>
  <c r="F74" i="28"/>
  <c r="H74" i="28" s="1"/>
  <c r="I74" i="28"/>
  <c r="F56" i="28"/>
  <c r="H56" i="28" s="1"/>
  <c r="I56" i="28"/>
  <c r="J15" i="26"/>
  <c r="G15" i="26"/>
  <c r="I15" i="26" s="1"/>
  <c r="F34" i="28"/>
  <c r="H34" i="28" s="1"/>
  <c r="I34" i="28"/>
  <c r="I14" i="28"/>
  <c r="T82" i="26"/>
  <c r="D67" i="23"/>
  <c r="I13" i="28"/>
  <c r="F13" i="28"/>
  <c r="H13" i="28" s="1"/>
  <c r="F82" i="28"/>
  <c r="H82" i="28"/>
  <c r="I82" i="28"/>
  <c r="G82" i="26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F82" i="27" l="1"/>
  <c r="H82" i="27" s="1"/>
  <c r="I82" i="27"/>
  <c r="I50" i="28"/>
  <c r="F64" i="28"/>
  <c r="H64" i="28" s="1"/>
  <c r="F37" i="28"/>
  <c r="H37" i="28" s="1"/>
  <c r="I70" i="28"/>
  <c r="R82" i="28"/>
  <c r="F26" i="27"/>
  <c r="H26" i="27" s="1"/>
  <c r="F73" i="27"/>
  <c r="H73" i="27" s="1"/>
  <c r="F31" i="27"/>
  <c r="H31" i="27" s="1"/>
  <c r="C80" i="24"/>
  <c r="N82" i="26"/>
  <c r="L23" i="26"/>
  <c r="N23" i="26" s="1"/>
  <c r="BR41" i="26"/>
  <c r="BR45" i="26"/>
  <c r="N48" i="26"/>
  <c r="T56" i="26"/>
  <c r="BS71" i="26"/>
  <c r="S73" i="26"/>
  <c r="BQ11" i="27"/>
  <c r="BQ13" i="27"/>
  <c r="BS11" i="26"/>
  <c r="S24" i="26"/>
  <c r="BS27" i="26"/>
  <c r="N40" i="26"/>
  <c r="O44" i="26"/>
  <c r="BR55" i="26"/>
  <c r="N57" i="26"/>
  <c r="T63" i="26"/>
  <c r="S70" i="26"/>
  <c r="BR20" i="26"/>
  <c r="I21" i="26"/>
  <c r="N34" i="26"/>
  <c r="S38" i="26"/>
  <c r="BR49" i="26"/>
  <c r="BR50" i="26"/>
  <c r="S59" i="26"/>
  <c r="N65" i="26"/>
  <c r="BR73" i="26"/>
  <c r="S81" i="26"/>
  <c r="N11" i="27"/>
  <c r="BQ16" i="27"/>
  <c r="R22" i="27"/>
  <c r="N14" i="26"/>
  <c r="O24" i="26"/>
  <c r="BR44" i="26"/>
  <c r="BR47" i="26"/>
  <c r="BS75" i="26"/>
  <c r="S24" i="27"/>
  <c r="BQ30" i="27"/>
  <c r="R39" i="27"/>
  <c r="BQ40" i="27"/>
  <c r="N42" i="27"/>
  <c r="M55" i="27"/>
  <c r="S62" i="27"/>
  <c r="N17" i="28"/>
  <c r="BR17" i="28"/>
  <c r="BR21" i="28"/>
  <c r="M27" i="28"/>
  <c r="R28" i="28"/>
  <c r="S36" i="27"/>
  <c r="BQ46" i="27"/>
  <c r="BQ47" i="27"/>
  <c r="S11" i="28"/>
  <c r="R19" i="28"/>
  <c r="E28" i="28"/>
  <c r="BQ30" i="28"/>
  <c r="EF39" i="28"/>
  <c r="ED39" i="28"/>
  <c r="N33" i="28"/>
  <c r="M42" i="28"/>
  <c r="R45" i="28"/>
  <c r="S46" i="28"/>
  <c r="BR46" i="28"/>
  <c r="EF47" i="28"/>
  <c r="N52" i="28"/>
  <c r="N53" i="28"/>
  <c r="ED54" i="28"/>
  <c r="BR57" i="28"/>
  <c r="N59" i="28"/>
  <c r="N65" i="28"/>
  <c r="BR65" i="28"/>
  <c r="S67" i="28"/>
  <c r="S68" i="28"/>
  <c r="BQ68" i="28"/>
  <c r="EF70" i="28"/>
  <c r="E73" i="28"/>
  <c r="R75" i="28"/>
  <c r="EF75" i="28"/>
  <c r="S78" i="28"/>
  <c r="BR79" i="28"/>
  <c r="N81" i="28"/>
  <c r="DH19" i="22"/>
  <c r="K19" i="22"/>
  <c r="DH15" i="22"/>
  <c r="K15" i="22"/>
  <c r="DH11" i="22"/>
  <c r="K11" i="22"/>
  <c r="DH18" i="22"/>
  <c r="F18" i="22" s="1"/>
  <c r="K18" i="22"/>
  <c r="DH14" i="22"/>
  <c r="F14" i="22" s="1"/>
  <c r="K14" i="22"/>
  <c r="N47" i="28"/>
  <c r="BR49" i="28"/>
  <c r="S52" i="28"/>
  <c r="BR53" i="28"/>
  <c r="BR54" i="28"/>
  <c r="BR61" i="28"/>
  <c r="M68" i="28"/>
  <c r="H69" i="28"/>
  <c r="S76" i="28"/>
  <c r="N77" i="28"/>
  <c r="BR77" i="28"/>
  <c r="DH10" i="22"/>
  <c r="K17" i="22"/>
  <c r="DH17" i="22"/>
  <c r="K13" i="22"/>
  <c r="DH13" i="22"/>
  <c r="BQ64" i="28"/>
  <c r="DH20" i="22"/>
  <c r="F20" i="22" s="1"/>
  <c r="K20" i="22"/>
  <c r="K16" i="22"/>
  <c r="DH16" i="22"/>
  <c r="F16" i="22" s="1"/>
  <c r="DH12" i="22"/>
  <c r="F12" i="22" s="1"/>
  <c r="K12" i="22"/>
  <c r="E11" i="22"/>
  <c r="BB8" i="26"/>
  <c r="BE8" i="26"/>
  <c r="BH8" i="26" s="1"/>
  <c r="J10" i="26"/>
  <c r="I10" i="26"/>
  <c r="H82" i="26"/>
  <c r="I17" i="26"/>
  <c r="J17" i="26"/>
  <c r="I22" i="26"/>
  <c r="J22" i="26"/>
  <c r="I23" i="26"/>
  <c r="J23" i="26"/>
  <c r="I30" i="26"/>
  <c r="J30" i="26"/>
  <c r="N31" i="26"/>
  <c r="S34" i="26"/>
  <c r="I34" i="26"/>
  <c r="J34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BR8" i="26"/>
  <c r="AR8" i="26"/>
  <c r="I13" i="26"/>
  <c r="J13" i="26"/>
  <c r="I24" i="26"/>
  <c r="J24" i="26"/>
  <c r="I25" i="26"/>
  <c r="J25" i="26"/>
  <c r="J28" i="26"/>
  <c r="I28" i="26"/>
  <c r="I22" i="28"/>
  <c r="F62" i="28"/>
  <c r="H62" i="28" s="1"/>
  <c r="I78" i="28"/>
  <c r="F16" i="28"/>
  <c r="H16" i="28" s="1"/>
  <c r="I71" i="28"/>
  <c r="F79" i="28"/>
  <c r="H79" i="28" s="1"/>
  <c r="J62" i="26"/>
  <c r="J47" i="26"/>
  <c r="I50" i="26"/>
  <c r="BR36" i="26"/>
  <c r="R28" i="27"/>
  <c r="BO10" i="27"/>
  <c r="BQ10" i="27" s="1"/>
  <c r="E11" i="27"/>
  <c r="H11" i="28"/>
  <c r="H10" i="28"/>
  <c r="M15" i="28"/>
  <c r="H17" i="28"/>
  <c r="BQ18" i="28"/>
  <c r="M22" i="28"/>
  <c r="BQ23" i="28"/>
  <c r="N14" i="28"/>
  <c r="H26" i="28"/>
  <c r="M41" i="28"/>
  <c r="M44" i="28"/>
  <c r="BO52" i="28"/>
  <c r="BQ52" i="28" s="1"/>
  <c r="N57" i="28"/>
  <c r="EF25" i="28"/>
  <c r="EF33" i="28"/>
  <c r="EF45" i="28"/>
  <c r="ED51" i="28"/>
  <c r="BR69" i="28"/>
  <c r="EF69" i="28"/>
  <c r="S75" i="28"/>
  <c r="AO82" i="28"/>
  <c r="AQ82" i="28" s="1"/>
  <c r="ED10" i="22"/>
  <c r="ED19" i="22"/>
  <c r="ED17" i="22"/>
  <c r="ED15" i="22"/>
  <c r="ED13" i="22"/>
  <c r="ED11" i="22"/>
  <c r="BO10" i="22"/>
  <c r="BQ10" i="22" s="1"/>
  <c r="BO11" i="22"/>
  <c r="BQ11" i="22" s="1"/>
  <c r="BO16" i="22"/>
  <c r="BQ16" i="22" s="1"/>
  <c r="BO14" i="22"/>
  <c r="BQ14" i="22" s="1"/>
  <c r="BO12" i="22"/>
  <c r="BQ12" i="22" s="1"/>
  <c r="W20" i="22"/>
  <c r="D18" i="23"/>
  <c r="W18" i="22"/>
  <c r="R18" i="22"/>
  <c r="W12" i="22"/>
  <c r="R12" i="22"/>
  <c r="R16" i="22"/>
  <c r="W13" i="22"/>
  <c r="EF16" i="22"/>
  <c r="L16" i="23"/>
  <c r="EF14" i="22"/>
  <c r="EF15" i="22"/>
  <c r="EF18" i="22"/>
  <c r="EF20" i="22"/>
  <c r="C11" i="23"/>
  <c r="E8" i="23"/>
  <c r="E80" i="23" s="1"/>
  <c r="Q21" i="22"/>
  <c r="EF19" i="22"/>
  <c r="BR12" i="22"/>
  <c r="BR14" i="22"/>
  <c r="C16" i="23"/>
  <c r="AC21" i="22"/>
  <c r="N80" i="23" s="1"/>
  <c r="EF13" i="22"/>
  <c r="L8" i="23"/>
  <c r="AL20" i="22"/>
  <c r="AL18" i="22"/>
  <c r="AL16" i="22"/>
  <c r="AL14" i="22"/>
  <c r="AL12" i="22"/>
  <c r="AG20" i="22"/>
  <c r="AG18" i="22"/>
  <c r="AG16" i="22"/>
  <c r="AG14" i="22"/>
  <c r="AG12" i="22"/>
  <c r="W19" i="22"/>
  <c r="W15" i="22"/>
  <c r="D12" i="23"/>
  <c r="W11" i="22"/>
  <c r="DA21" i="22"/>
  <c r="DT21" i="22"/>
  <c r="BZ21" i="22"/>
  <c r="CL21" i="22"/>
  <c r="BT21" i="22"/>
  <c r="DD21" i="22"/>
  <c r="DN21" i="22"/>
  <c r="DZ21" i="22"/>
  <c r="CX21" i="22"/>
  <c r="CU21" i="22"/>
  <c r="CR21" i="22"/>
  <c r="CO21" i="22"/>
  <c r="DI21" i="22"/>
  <c r="EE21" i="22"/>
  <c r="BP21" i="22"/>
  <c r="AZ21" i="22"/>
  <c r="BF21" i="22"/>
  <c r="BW21" i="22"/>
  <c r="CC21" i="22"/>
  <c r="CI21" i="22"/>
  <c r="DK21" i="22"/>
  <c r="DQ21" i="22"/>
  <c r="DW21" i="22"/>
  <c r="DG21" i="22"/>
  <c r="U21" i="22"/>
  <c r="W21" i="22" s="1"/>
  <c r="G20" i="22"/>
  <c r="Z21" i="22"/>
  <c r="AB21" i="22" s="1"/>
  <c r="AG21" i="22"/>
  <c r="AJ21" i="22"/>
  <c r="AL21" i="22" s="1"/>
  <c r="AO21" i="22"/>
  <c r="AQ21" i="22" s="1"/>
  <c r="EC21" i="22"/>
  <c r="BR13" i="22"/>
  <c r="BR15" i="22"/>
  <c r="BR19" i="22"/>
  <c r="BQ19" i="22"/>
  <c r="BR18" i="22"/>
  <c r="C9" i="23"/>
  <c r="AH21" i="22"/>
  <c r="BR17" i="22"/>
  <c r="L10" i="23"/>
  <c r="C13" i="23"/>
  <c r="BQ18" i="22"/>
  <c r="BQ20" i="22"/>
  <c r="BQ17" i="22"/>
  <c r="E19" i="22"/>
  <c r="E20" i="22"/>
  <c r="E18" i="22"/>
  <c r="AR21" i="22"/>
  <c r="C17" i="23"/>
  <c r="AB19" i="22"/>
  <c r="L11" i="23"/>
  <c r="BQ15" i="22"/>
  <c r="BQ13" i="22"/>
  <c r="E13" i="22"/>
  <c r="E12" i="22"/>
  <c r="D8" i="23"/>
  <c r="R10" i="22"/>
  <c r="W10" i="22"/>
  <c r="C8" i="23"/>
  <c r="BR16" i="22"/>
  <c r="C12" i="23"/>
  <c r="E15" i="22"/>
  <c r="E14" i="22"/>
  <c r="BN21" i="22"/>
  <c r="BR10" i="22"/>
  <c r="BR11" i="22"/>
  <c r="EF11" i="22"/>
  <c r="EF12" i="22"/>
  <c r="E17" i="22"/>
  <c r="EF17" i="22"/>
  <c r="G19" i="22"/>
  <c r="G18" i="22"/>
  <c r="G17" i="22"/>
  <c r="G16" i="22"/>
  <c r="G15" i="22"/>
  <c r="G14" i="22"/>
  <c r="G13" i="22"/>
  <c r="G12" i="22"/>
  <c r="G11" i="22"/>
  <c r="E10" i="22"/>
  <c r="E16" i="22"/>
  <c r="BR20" i="22"/>
  <c r="N11" i="22"/>
  <c r="N20" i="22"/>
  <c r="N12" i="22"/>
  <c r="S20" i="22"/>
  <c r="F18" i="23" s="1"/>
  <c r="C10" i="23"/>
  <c r="C18" i="23"/>
  <c r="S18" i="22"/>
  <c r="F16" i="23" s="1"/>
  <c r="AB16" i="22"/>
  <c r="L18" i="23"/>
  <c r="AB11" i="22"/>
  <c r="L13" i="23"/>
  <c r="N18" i="22"/>
  <c r="S10" i="22"/>
  <c r="F8" i="23" s="1"/>
  <c r="S13" i="22"/>
  <c r="F11" i="23" s="1"/>
  <c r="AM21" i="22"/>
  <c r="N19" i="22"/>
  <c r="N16" i="22"/>
  <c r="N13" i="22"/>
  <c r="D13" i="23"/>
  <c r="R15" i="22"/>
  <c r="S15" i="22"/>
  <c r="F13" i="23" s="1"/>
  <c r="N14" i="22"/>
  <c r="S14" i="22"/>
  <c r="F12" i="23" s="1"/>
  <c r="AB14" i="22"/>
  <c r="S12" i="22"/>
  <c r="F10" i="23" s="1"/>
  <c r="M80" i="23"/>
  <c r="K80" i="23"/>
  <c r="N17" i="22"/>
  <c r="R17" i="22"/>
  <c r="D15" i="23"/>
  <c r="S17" i="22"/>
  <c r="F15" i="23" s="1"/>
  <c r="C15" i="23"/>
  <c r="N15" i="22"/>
  <c r="O21" i="22"/>
  <c r="D9" i="23"/>
  <c r="R11" i="22"/>
  <c r="W17" i="22"/>
  <c r="R14" i="22"/>
  <c r="S11" i="22"/>
  <c r="F9" i="23" s="1"/>
  <c r="D17" i="23"/>
  <c r="R19" i="22"/>
  <c r="S19" i="22"/>
  <c r="F17" i="23" s="1"/>
  <c r="S16" i="22"/>
  <c r="F14" i="23" s="1"/>
  <c r="X21" i="22"/>
  <c r="C14" i="23"/>
  <c r="N10" i="22"/>
  <c r="J21" i="22"/>
  <c r="BL8" i="22"/>
  <c r="BO8" i="22" s="1"/>
  <c r="BT8" i="22" s="1"/>
  <c r="BW8" i="22" s="1"/>
  <c r="BZ8" i="22" s="1"/>
  <c r="CC8" i="22" s="1"/>
  <c r="CF8" i="22" s="1"/>
  <c r="CI8" i="22" s="1"/>
  <c r="CL8" i="22" s="1"/>
  <c r="CO8" i="22" s="1"/>
  <c r="CR8" i="22" s="1"/>
  <c r="CU8" i="22" s="1"/>
  <c r="CX8" i="22" s="1"/>
  <c r="DA8" i="22" s="1"/>
  <c r="DD8" i="22" s="1"/>
  <c r="DH8" i="22" s="1"/>
  <c r="DK8" i="22" s="1"/>
  <c r="DN8" i="22" s="1"/>
  <c r="DQ8" i="22" s="1"/>
  <c r="DT8" i="22" s="1"/>
  <c r="DW8" i="22" s="1"/>
  <c r="DZ8" i="22" s="1"/>
  <c r="F10" i="22" l="1"/>
  <c r="F11" i="22"/>
  <c r="F15" i="22"/>
  <c r="H15" i="22" s="1"/>
  <c r="F13" i="22"/>
  <c r="H13" i="22" s="1"/>
  <c r="F19" i="22"/>
  <c r="H19" i="22" s="1"/>
  <c r="EF82" i="28"/>
  <c r="F73" i="28"/>
  <c r="H73" i="28" s="1"/>
  <c r="I73" i="28"/>
  <c r="I28" i="28"/>
  <c r="F28" i="28"/>
  <c r="H28" i="28" s="1"/>
  <c r="D14" i="23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7"/>
  <c r="H11" i="27" s="1"/>
  <c r="I11" i="27"/>
  <c r="J82" i="26"/>
  <c r="I82" i="26"/>
  <c r="F17" i="22"/>
  <c r="H17" i="22" s="1"/>
  <c r="R20" i="22"/>
  <c r="BO21" i="22"/>
  <c r="D16" i="23"/>
  <c r="P21" i="22"/>
  <c r="R21" i="22" s="1"/>
  <c r="D10" i="23"/>
  <c r="I15" i="22"/>
  <c r="I14" i="22"/>
  <c r="S21" i="22"/>
  <c r="F80" i="23" s="1"/>
  <c r="I18" i="22"/>
  <c r="ED21" i="22"/>
  <c r="M10" i="22"/>
  <c r="M12" i="22"/>
  <c r="M15" i="22"/>
  <c r="M18" i="22"/>
  <c r="M19" i="22"/>
  <c r="M16" i="22"/>
  <c r="M17" i="22"/>
  <c r="M20" i="22"/>
  <c r="M13" i="22"/>
  <c r="M14" i="22"/>
  <c r="M11" i="22"/>
  <c r="BQ21" i="22"/>
  <c r="I12" i="22"/>
  <c r="I19" i="22"/>
  <c r="G21" i="22"/>
  <c r="I16" i="22"/>
  <c r="E21" i="22"/>
  <c r="H18" i="22"/>
  <c r="H20" i="22"/>
  <c r="K21" i="22"/>
  <c r="DH21" i="22"/>
  <c r="H12" i="22"/>
  <c r="I20" i="22"/>
  <c r="I13" i="22"/>
  <c r="EF21" i="22"/>
  <c r="L80" i="23"/>
  <c r="R13" i="22"/>
  <c r="D11" i="23"/>
  <c r="BQ8" i="22"/>
  <c r="BR21" i="22"/>
  <c r="I17" i="22"/>
  <c r="H16" i="22"/>
  <c r="H14" i="22"/>
  <c r="H11" i="22"/>
  <c r="C80" i="23"/>
  <c r="I11" i="22"/>
  <c r="I10" i="22"/>
  <c r="N21" i="22"/>
  <c r="D80" i="23" l="1"/>
  <c r="M21" i="22"/>
  <c r="H10" i="22"/>
  <c r="F21" i="22"/>
  <c r="H21" i="22" s="1"/>
  <c r="I21" i="22"/>
  <c r="J22" i="22"/>
  <c r="BM8" i="22"/>
  <c r="BP8" i="22" s="1"/>
  <c r="BU8" i="22" s="1"/>
  <c r="BX8" i="22" s="1"/>
  <c r="CA8" i="22" s="1"/>
  <c r="CD8" i="22" s="1"/>
  <c r="CG8" i="22" s="1"/>
  <c r="CJ8" i="22" s="1"/>
  <c r="CM8" i="22" s="1"/>
  <c r="CP8" i="22" s="1"/>
  <c r="CS8" i="22" s="1"/>
  <c r="CV8" i="22" s="1"/>
  <c r="CY8" i="22" s="1"/>
  <c r="DB8" i="22" s="1"/>
  <c r="DE8" i="22" s="1"/>
  <c r="DI8" i="22" s="1"/>
  <c r="DL8" i="22" s="1"/>
  <c r="DO8" i="22" s="1"/>
  <c r="DR8" i="22" s="1"/>
  <c r="DU8" i="22" s="1"/>
  <c r="DX8" i="22" s="1"/>
  <c r="EA8" i="22" s="1"/>
  <c r="EE8" i="22" s="1"/>
</calcChain>
</file>

<file path=xl/sharedStrings.xml><?xml version="1.0" encoding="utf-8"?>
<sst xmlns="http://schemas.openxmlformats.org/spreadsheetml/2006/main" count="1232" uniqueCount="261">
  <si>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</si>
  <si>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</si>
  <si>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</si>
  <si>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</si>
  <si>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</si>
  <si>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</si>
  <si>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</si>
  <si>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</si>
  <si>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</si>
  <si>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</si>
  <si>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</si>
  <si>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</si>
  <si>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</si>
  <si>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</si>
  <si>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</si>
  <si>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</si>
  <si>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</si>
  <si>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</si>
  <si>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</si>
  <si>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</si>
  <si>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</si>
  <si>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</si>
  <si>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</si>
  <si>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</si>
  <si>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</si>
  <si>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</si>
  <si>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</si>
  <si>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</si>
  <si>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</si>
  <si>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</si>
  <si>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</si>
  <si>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</si>
  <si>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</si>
  <si>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</si>
  <si>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</si>
  <si>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</si>
  <si>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</si>
  <si>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</si>
  <si>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</si>
  <si>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</si>
  <si>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</si>
  <si>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</si>
  <si>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</si>
  <si>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</si>
  <si>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</si>
  <si>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</si>
  <si>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</si>
  <si>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</si>
  <si>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</si>
  <si>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</si>
  <si>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</si>
  <si>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</si>
  <si>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</si>
  <si>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</si>
  <si>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</si>
  <si>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</si>
  <si>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</si>
  <si>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</si>
  <si>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</si>
  <si>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</si>
  <si>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</si>
  <si>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</si>
  <si>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</si>
  <si>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</si>
  <si>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</si>
  <si>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</si>
  <si>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</si>
  <si>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</si>
  <si>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</si>
  <si>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</si>
  <si>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</si>
  <si>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</si>
  <si>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</si>
  <si>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</si>
  <si>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</si>
  <si>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</si>
  <si>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</si>
  <si>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</si>
  <si>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</si>
  <si>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</si>
  <si>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</si>
  <si>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</si>
  <si>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</si>
  <si>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</si>
  <si>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</si>
  <si>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</si>
  <si>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</si>
  <si>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</si>
  <si>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</si>
  <si>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</si>
  <si>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</si>
  <si>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</si>
  <si>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</si>
  <si>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</si>
  <si>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</si>
  <si>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</si>
  <si>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</si>
  <si>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</si>
  <si>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</si>
  <si>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</si>
  <si>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</si>
  <si>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</si>
  <si>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</si>
  <si>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</si>
  <si>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</si>
  <si>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</si>
  <si>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</si>
  <si>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</si>
  <si>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</si>
  <si>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</si>
  <si>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</si>
  <si>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</si>
  <si>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</si>
  <si>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</si>
  <si>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</si>
  <si>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</si>
  <si>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</si>
  <si>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</si>
  <si>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</si>
  <si>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</si>
  <si>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</si>
  <si>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</si>
  <si>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</si>
  <si>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</si>
  <si>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</si>
  <si>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</si>
  <si>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</si>
  <si>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</si>
  <si>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</si>
  <si>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</si>
  <si>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</si>
  <si>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</si>
  <si>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</si>
  <si>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</si>
  <si>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</si>
  <si>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</si>
  <si>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</si>
  <si>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</si>
  <si>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</si>
  <si>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</si>
  <si>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</si>
  <si>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</si>
  <si>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</si>
  <si>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</si>
  <si>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</si>
  <si>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</si>
  <si>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</si>
  <si>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</si>
  <si>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</si>
  <si>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</si>
  <si>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</si>
  <si>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</si>
  <si>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</si>
  <si>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</si>
  <si>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</si>
  <si>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</si>
  <si>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</si>
  <si>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</si>
  <si>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</si>
  <si>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</si>
  <si>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</si>
  <si>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</si>
  <si>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</si>
  <si>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</si>
  <si>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</si>
  <si>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</si>
  <si>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</si>
  <si>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</si>
  <si>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</si>
  <si>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</si>
  <si>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</si>
  <si>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</si>
  <si>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</si>
  <si>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</si>
  <si>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</si>
  <si>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</si>
  <si>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</si>
  <si>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</si>
  <si>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</si>
  <si>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</si>
  <si>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</si>
  <si>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</si>
  <si>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</si>
  <si>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</si>
  <si>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</si>
  <si>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</si>
  <si>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</si>
  <si>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</si>
  <si>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</si>
  <si>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</si>
  <si>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</si>
  <si>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</si>
  <si>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</si>
  <si>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</si>
  <si>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</si>
  <si>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</si>
  <si>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</si>
  <si>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</si>
  <si>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</si>
  <si>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</si>
  <si>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</si>
  <si>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</si>
  <si>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</si>
  <si>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</si>
  <si>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</si>
  <si>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</si>
  <si>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</si>
  <si>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</si>
  <si>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</si>
  <si>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</si>
  <si>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</si>
  <si>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</si>
  <si>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</si>
  <si>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</si>
  <si>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</si>
  <si>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</si>
  <si>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</si>
  <si>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</si>
  <si>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</si>
  <si>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</si>
  <si>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</si>
  <si>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</si>
  <si>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</si>
  <si>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</si>
  <si>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</si>
  <si>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</si>
  <si>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</si>
  <si>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</si>
  <si>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</si>
  <si>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</si>
  <si>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</si>
  <si>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</si>
  <si>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</si>
  <si>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</si>
  <si>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</si>
  <si>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</si>
  <si>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</si>
  <si>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</si>
  <si>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</si>
  <si>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</si>
  <si>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</si>
  <si>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ք.Հրազդան</t>
  </si>
  <si>
    <t>ք.Աբովյան</t>
  </si>
  <si>
    <t>ք.Բյուրեղավան</t>
  </si>
  <si>
    <t>Գառնի</t>
  </si>
  <si>
    <t>Ջրվեժ</t>
  </si>
  <si>
    <t>Նաիրի</t>
  </si>
  <si>
    <t>ք.Նոր Հաճըն</t>
  </si>
  <si>
    <t>Ծաղկաձոր</t>
  </si>
  <si>
    <t>Չարենցավան</t>
  </si>
  <si>
    <t xml:space="preserve">Արզնի </t>
  </si>
  <si>
    <t>կատ. %-ը տարեկան  նկատմամբ</t>
  </si>
  <si>
    <t>ծրագիր առաջին եռամսյակ</t>
  </si>
  <si>
    <t>փաստացի           (3 ամիս)</t>
  </si>
  <si>
    <r>
      <t xml:space="preserve"> ՀՀ  ԿՈՏԱՅՔԻ _  ՄԱՐԶԻ  ՀԱՄԱՅՆՔՆԵՐԻ   ԲՅՈՒՋԵՏԱՅԻՆ   ԵԿԱՄՈՒՏՆԵՐԻ   ՎԵՐԱԲԵՐՅԱԼ  (աճողական)  2024թ.  «03 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</si>
  <si>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տող 112*2.8 Գույքային հարկեր այլ գույքիցայդ թվում`Գույքահարկ փոխադրամիջոցների համար</t>
  </si>
  <si>
    <t>տող12*2.830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</si>
  <si>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t xml:space="preserve">տող12*2.854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</si>
  <si>
    <t xml:space="preserve"> տող 12*2.80+12*2.8.2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</si>
  <si>
    <t xml:space="preserve"> տող 12*2.8.6 Կապիտալ ներքին պաշտոնական դրամաշնորհներ` ստացված կառավարման այլ մակարդակներից</t>
  </si>
  <si>
    <t>12*2.8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</si>
</sst>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  <font>
      <sz val="12"/>
      <name val="Arial LatArm"/>
      <family val="2"/>
    </font>
    <font>
      <sz val="10"/>
      <name val="Arial LatArm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4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vertical="center" wrapText="1"/>
    </xf>
    <xf numFmtId="4" fontId="23" fillId="0" borderId="18" xfId="0" applyNumberFormat="1" applyFont="1" applyBorder="1" applyAlignment="1" applyProtection="1">
      <alignment horizontal="right" vertical="center"/>
      <protection locked="0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5" borderId="2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 2 2" xfId="1"/>
    <cellStyle name="Normal_Shee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J28"/>
  <sheetViews>
    <sheetView tabSelected="1" zoomScale="70" zoomScaleNormal="70" workbookViewId="0">
      <pane xSplit="2" ySplit="9" topLeftCell="CN10" activePane="bottomRight" state="frozen"/>
      <selection pane="topRight" activeCell="C1" sqref="C1"/>
      <selection pane="bottomLeft" activeCell="A10" sqref="A10"/>
      <selection pane="bottomRight" activeCell="AJ14" sqref="AJ14"/>
    </sheetView>
  </sheetViews>
  <sheetFormatPr defaultRowHeight="17.25" x14ac:dyDescent="0.3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7.375" style="1" customWidth="1"/>
    <col min="6" max="6" width="17.375" style="34" customWidth="1"/>
    <col min="7" max="7" width="17.75" style="1" customWidth="1"/>
    <col min="8" max="8" width="11.75" style="1" customWidth="1"/>
    <col min="9" max="9" width="13.375" style="1" customWidth="1"/>
    <col min="10" max="10" width="13.625" style="1" customWidth="1"/>
    <col min="11" max="11" width="14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0" width="15" style="1" customWidth="1"/>
    <col min="31" max="31" width="14" style="1" customWidth="1"/>
    <col min="32" max="32" width="12.625" style="1" customWidth="1"/>
    <col min="33" max="34" width="10.875" style="1" customWidth="1"/>
    <col min="35" max="36" width="11.625" style="1" customWidth="1"/>
    <col min="37" max="37" width="12.375" style="1" customWidth="1"/>
    <col min="38" max="38" width="11.375" style="1" customWidth="1"/>
    <col min="39" max="39" width="10.75" style="1" customWidth="1"/>
    <col min="40" max="40" width="12.75" style="1" customWidth="1"/>
    <col min="41" max="41" width="11.25" style="1" customWidth="1"/>
    <col min="42" max="42" width="12.8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7" width="15" style="1" customWidth="1"/>
    <col min="58" max="58" width="9.875" style="1" customWidth="1"/>
    <col min="59" max="59" width="11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13.25" style="1" customWidth="1"/>
    <col min="74" max="74" width="14" style="1" customWidth="1"/>
    <col min="75" max="75" width="9.25" style="1" customWidth="1"/>
    <col min="76" max="76" width="10.375" style="1" customWidth="1"/>
    <col min="77" max="77" width="13.62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3" width="10.875" style="1" customWidth="1"/>
    <col min="84" max="84" width="8.125" style="1" customWidth="1"/>
    <col min="85" max="85" width="7.875" style="1" customWidth="1"/>
    <col min="86" max="86" width="14.375" style="1" customWidth="1"/>
    <col min="87" max="87" width="9.875" style="1" customWidth="1"/>
    <col min="88" max="88" width="10.625" style="1" customWidth="1"/>
    <col min="89" max="89" width="15.125" style="1" customWidth="1"/>
    <col min="90" max="90" width="12" style="1" customWidth="1"/>
    <col min="91" max="91" width="14.125" style="1" customWidth="1"/>
    <col min="92" max="92" width="15" style="1" customWidth="1"/>
    <col min="93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8" width="14.125" style="1" customWidth="1"/>
    <col min="99" max="99" width="12.75" style="1" customWidth="1"/>
    <col min="100" max="100" width="10.875" style="1" customWidth="1"/>
    <col min="101" max="101" width="10.25" style="1" customWidth="1"/>
    <col min="102" max="102" width="9.125" style="1" customWidth="1"/>
    <col min="103" max="103" width="10.5" style="1" customWidth="1"/>
    <col min="104" max="106" width="9.75" style="1" customWidth="1"/>
    <col min="107" max="107" width="11.5" style="1" customWidth="1"/>
    <col min="108" max="108" width="14" style="1" customWidth="1"/>
    <col min="109" max="109" width="10.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10.5" style="1" customWidth="1"/>
    <col min="117" max="117" width="15.125" style="1" customWidth="1"/>
    <col min="118" max="118" width="14.375" style="1" customWidth="1"/>
    <col min="119" max="119" width="12.875" style="1" customWidth="1"/>
    <col min="120" max="121" width="8" style="1" customWidth="1"/>
    <col min="122" max="122" width="7.375" style="1" customWidth="1"/>
    <col min="123" max="123" width="9.625" style="1" customWidth="1"/>
    <col min="124" max="124" width="10.25" style="1" customWidth="1"/>
    <col min="125" max="125" width="10.875" style="1" customWidth="1"/>
    <col min="126" max="126" width="11.375" style="1" customWidth="1"/>
    <col min="127" max="127" width="8.125" style="1" customWidth="1"/>
    <col min="128" max="128" width="8.75" style="1" customWidth="1"/>
    <col min="129" max="129" width="11.875" style="1" customWidth="1"/>
    <col min="130" max="130" width="11" style="1" customWidth="1"/>
    <col min="131" max="131" width="13.375" style="1" customWidth="1"/>
    <col min="132" max="132" width="11.12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hidden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61" t="s">
        <v>254</v>
      </c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Q2" s="5"/>
      <c r="R2" s="5"/>
      <c r="T2" s="162"/>
      <c r="U2" s="162"/>
      <c r="V2" s="162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61" t="s">
        <v>12</v>
      </c>
      <c r="M3" s="161"/>
      <c r="N3" s="161"/>
      <c r="O3" s="161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124" t="s">
        <v>6</v>
      </c>
      <c r="B4" s="127" t="s">
        <v>10</v>
      </c>
      <c r="C4" s="130" t="s">
        <v>4</v>
      </c>
      <c r="D4" s="130" t="s">
        <v>5</v>
      </c>
      <c r="E4" s="133" t="s">
        <v>240</v>
      </c>
      <c r="F4" s="134"/>
      <c r="G4" s="134"/>
      <c r="H4" s="134"/>
      <c r="I4" s="135"/>
      <c r="J4" s="163" t="s">
        <v>239</v>
      </c>
      <c r="K4" s="164"/>
      <c r="L4" s="164"/>
      <c r="M4" s="164"/>
      <c r="N4" s="165"/>
      <c r="O4" s="193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194"/>
      <c r="AY4" s="194"/>
      <c r="AZ4" s="194"/>
      <c r="BA4" s="194"/>
      <c r="BB4" s="194"/>
      <c r="BC4" s="194"/>
      <c r="BD4" s="194"/>
      <c r="BE4" s="194"/>
      <c r="BF4" s="194"/>
      <c r="BG4" s="194"/>
      <c r="BH4" s="194"/>
      <c r="BI4" s="194"/>
      <c r="BJ4" s="194"/>
      <c r="BK4" s="194"/>
      <c r="BL4" s="194"/>
      <c r="BM4" s="194"/>
      <c r="BN4" s="194"/>
      <c r="BO4" s="194"/>
      <c r="BP4" s="194"/>
      <c r="BQ4" s="194"/>
      <c r="BR4" s="194"/>
      <c r="BS4" s="194"/>
      <c r="BT4" s="194"/>
      <c r="BU4" s="194"/>
      <c r="BV4" s="194"/>
      <c r="BW4" s="194"/>
      <c r="BX4" s="194"/>
      <c r="BY4" s="194"/>
      <c r="BZ4" s="194"/>
      <c r="CA4" s="194"/>
      <c r="CB4" s="194"/>
      <c r="CC4" s="194"/>
      <c r="CD4" s="194"/>
      <c r="CE4" s="194"/>
      <c r="CF4" s="194"/>
      <c r="CG4" s="194"/>
      <c r="CH4" s="194"/>
      <c r="CI4" s="194"/>
      <c r="CJ4" s="194"/>
      <c r="CK4" s="194"/>
      <c r="CL4" s="194"/>
      <c r="CM4" s="194"/>
      <c r="CN4" s="194"/>
      <c r="CO4" s="194"/>
      <c r="CP4" s="194"/>
      <c r="CQ4" s="194"/>
      <c r="CR4" s="194"/>
      <c r="CS4" s="194"/>
      <c r="CT4" s="194"/>
      <c r="CU4" s="194"/>
      <c r="CV4" s="194"/>
      <c r="CW4" s="194"/>
      <c r="CX4" s="194"/>
      <c r="CY4" s="194"/>
      <c r="CZ4" s="194"/>
      <c r="DA4" s="194"/>
      <c r="DB4" s="194"/>
      <c r="DC4" s="194"/>
      <c r="DD4" s="194"/>
      <c r="DE4" s="195"/>
      <c r="DF4" s="123" t="s">
        <v>14</v>
      </c>
      <c r="DG4" s="200" t="s">
        <v>15</v>
      </c>
      <c r="DH4" s="201"/>
      <c r="DI4" s="202"/>
      <c r="DJ4" s="149" t="s">
        <v>3</v>
      </c>
      <c r="DK4" s="149"/>
      <c r="DL4" s="149"/>
      <c r="DM4" s="149"/>
      <c r="DN4" s="149"/>
      <c r="DO4" s="149"/>
      <c r="DP4" s="149"/>
      <c r="DQ4" s="149"/>
      <c r="DR4" s="149"/>
      <c r="DS4" s="149"/>
      <c r="DT4" s="149"/>
      <c r="DU4" s="149"/>
      <c r="DV4" s="149"/>
      <c r="DW4" s="149"/>
      <c r="DX4" s="149"/>
      <c r="DY4" s="149"/>
      <c r="DZ4" s="149"/>
      <c r="EA4" s="149"/>
      <c r="EB4" s="123" t="s">
        <v>16</v>
      </c>
      <c r="EC4" s="177" t="s">
        <v>17</v>
      </c>
      <c r="ED4" s="178"/>
      <c r="EE4" s="179"/>
    </row>
    <row r="5" spans="1:136" s="9" customFormat="1" ht="15" customHeight="1" x14ac:dyDescent="0.3">
      <c r="A5" s="125"/>
      <c r="B5" s="128"/>
      <c r="C5" s="131"/>
      <c r="D5" s="131"/>
      <c r="E5" s="136"/>
      <c r="F5" s="137"/>
      <c r="G5" s="137"/>
      <c r="H5" s="137"/>
      <c r="I5" s="138"/>
      <c r="J5" s="166"/>
      <c r="K5" s="167"/>
      <c r="L5" s="167"/>
      <c r="M5" s="167"/>
      <c r="N5" s="168"/>
      <c r="O5" s="186" t="s">
        <v>7</v>
      </c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8"/>
      <c r="AV5" s="189" t="s">
        <v>2</v>
      </c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50" t="s">
        <v>8</v>
      </c>
      <c r="BL5" s="151"/>
      <c r="BM5" s="151"/>
      <c r="BN5" s="190" t="s">
        <v>18</v>
      </c>
      <c r="BO5" s="191"/>
      <c r="BP5" s="191"/>
      <c r="BQ5" s="191"/>
      <c r="BR5" s="191"/>
      <c r="BS5" s="191"/>
      <c r="BT5" s="191"/>
      <c r="BU5" s="191"/>
      <c r="BV5" s="191"/>
      <c r="BW5" s="191"/>
      <c r="BX5" s="191"/>
      <c r="BY5" s="191"/>
      <c r="BZ5" s="191"/>
      <c r="CA5" s="191"/>
      <c r="CB5" s="191"/>
      <c r="CC5" s="191"/>
      <c r="CD5" s="192"/>
      <c r="CE5" s="156" t="s">
        <v>0</v>
      </c>
      <c r="CF5" s="157"/>
      <c r="CG5" s="157"/>
      <c r="CH5" s="157"/>
      <c r="CI5" s="157"/>
      <c r="CJ5" s="157"/>
      <c r="CK5" s="157"/>
      <c r="CL5" s="157"/>
      <c r="CM5" s="196"/>
      <c r="CN5" s="190" t="s">
        <v>1</v>
      </c>
      <c r="CO5" s="191"/>
      <c r="CP5" s="191"/>
      <c r="CQ5" s="191"/>
      <c r="CR5" s="191"/>
      <c r="CS5" s="191"/>
      <c r="CT5" s="191"/>
      <c r="CU5" s="191"/>
      <c r="CV5" s="191"/>
      <c r="CW5" s="189" t="s">
        <v>19</v>
      </c>
      <c r="CX5" s="189"/>
      <c r="CY5" s="189"/>
      <c r="CZ5" s="150" t="s">
        <v>20</v>
      </c>
      <c r="DA5" s="151"/>
      <c r="DB5" s="152"/>
      <c r="DC5" s="150" t="s">
        <v>21</v>
      </c>
      <c r="DD5" s="151"/>
      <c r="DE5" s="152"/>
      <c r="DF5" s="123"/>
      <c r="DG5" s="203"/>
      <c r="DH5" s="204"/>
      <c r="DI5" s="205"/>
      <c r="DJ5" s="216"/>
      <c r="DK5" s="216"/>
      <c r="DL5" s="217"/>
      <c r="DM5" s="217"/>
      <c r="DN5" s="217"/>
      <c r="DO5" s="217"/>
      <c r="DP5" s="150" t="s">
        <v>22</v>
      </c>
      <c r="DQ5" s="151"/>
      <c r="DR5" s="152"/>
      <c r="DS5" s="220"/>
      <c r="DT5" s="221"/>
      <c r="DU5" s="221"/>
      <c r="DV5" s="221"/>
      <c r="DW5" s="221"/>
      <c r="DX5" s="221"/>
      <c r="DY5" s="221"/>
      <c r="DZ5" s="221"/>
      <c r="EA5" s="221"/>
      <c r="EB5" s="123"/>
      <c r="EC5" s="180"/>
      <c r="ED5" s="181"/>
      <c r="EE5" s="182"/>
    </row>
    <row r="6" spans="1:136" s="9" customFormat="1" ht="119.25" customHeight="1" x14ac:dyDescent="0.3">
      <c r="A6" s="125"/>
      <c r="B6" s="128"/>
      <c r="C6" s="131"/>
      <c r="D6" s="131"/>
      <c r="E6" s="139"/>
      <c r="F6" s="140"/>
      <c r="G6" s="140"/>
      <c r="H6" s="140"/>
      <c r="I6" s="141"/>
      <c r="J6" s="169"/>
      <c r="K6" s="170"/>
      <c r="L6" s="170"/>
      <c r="M6" s="170"/>
      <c r="N6" s="171"/>
      <c r="O6" s="197" t="s">
        <v>238</v>
      </c>
      <c r="P6" s="198"/>
      <c r="Q6" s="198"/>
      <c r="R6" s="198"/>
      <c r="S6" s="199"/>
      <c r="T6" s="145" t="s">
        <v>235</v>
      </c>
      <c r="U6" s="146"/>
      <c r="V6" s="146"/>
      <c r="W6" s="146"/>
      <c r="X6" s="147"/>
      <c r="Y6" s="145" t="s">
        <v>234</v>
      </c>
      <c r="Z6" s="146"/>
      <c r="AA6" s="146"/>
      <c r="AB6" s="146"/>
      <c r="AC6" s="147"/>
      <c r="AD6" s="145" t="s">
        <v>255</v>
      </c>
      <c r="AE6" s="146"/>
      <c r="AF6" s="146"/>
      <c r="AG6" s="146"/>
      <c r="AH6" s="147"/>
      <c r="AI6" s="145" t="s">
        <v>236</v>
      </c>
      <c r="AJ6" s="146"/>
      <c r="AK6" s="146"/>
      <c r="AL6" s="146"/>
      <c r="AM6" s="147"/>
      <c r="AN6" s="145" t="s">
        <v>237</v>
      </c>
      <c r="AO6" s="146"/>
      <c r="AP6" s="146"/>
      <c r="AQ6" s="146"/>
      <c r="AR6" s="147"/>
      <c r="AS6" s="209" t="s">
        <v>29</v>
      </c>
      <c r="AT6" s="209"/>
      <c r="AU6" s="209"/>
      <c r="AV6" s="172" t="s">
        <v>256</v>
      </c>
      <c r="AW6" s="173"/>
      <c r="AX6" s="173"/>
      <c r="AY6" s="172" t="s">
        <v>257</v>
      </c>
      <c r="AZ6" s="173"/>
      <c r="BA6" s="214"/>
      <c r="BB6" s="210" t="s">
        <v>32</v>
      </c>
      <c r="BC6" s="211"/>
      <c r="BD6" s="215"/>
      <c r="BE6" s="210" t="s">
        <v>33</v>
      </c>
      <c r="BF6" s="211"/>
      <c r="BG6" s="211"/>
      <c r="BH6" s="158" t="s">
        <v>34</v>
      </c>
      <c r="BI6" s="159"/>
      <c r="BJ6" s="159"/>
      <c r="BK6" s="153"/>
      <c r="BL6" s="154"/>
      <c r="BM6" s="154"/>
      <c r="BN6" s="174" t="s">
        <v>35</v>
      </c>
      <c r="BO6" s="175"/>
      <c r="BP6" s="175"/>
      <c r="BQ6" s="175"/>
      <c r="BR6" s="176"/>
      <c r="BS6" s="148" t="s">
        <v>36</v>
      </c>
      <c r="BT6" s="148"/>
      <c r="BU6" s="148"/>
      <c r="BV6" s="148" t="s">
        <v>37</v>
      </c>
      <c r="BW6" s="148"/>
      <c r="BX6" s="148"/>
      <c r="BY6" s="148" t="s">
        <v>38</v>
      </c>
      <c r="BZ6" s="148"/>
      <c r="CA6" s="148"/>
      <c r="CB6" s="148" t="s">
        <v>39</v>
      </c>
      <c r="CC6" s="148"/>
      <c r="CD6" s="148"/>
      <c r="CE6" s="148" t="s">
        <v>46</v>
      </c>
      <c r="CF6" s="148"/>
      <c r="CG6" s="148"/>
      <c r="CH6" s="156" t="s">
        <v>47</v>
      </c>
      <c r="CI6" s="157"/>
      <c r="CJ6" s="157"/>
      <c r="CK6" s="148" t="s">
        <v>40</v>
      </c>
      <c r="CL6" s="148"/>
      <c r="CM6" s="148"/>
      <c r="CN6" s="212" t="s">
        <v>41</v>
      </c>
      <c r="CO6" s="213"/>
      <c r="CP6" s="157"/>
      <c r="CQ6" s="148" t="s">
        <v>42</v>
      </c>
      <c r="CR6" s="148"/>
      <c r="CS6" s="148"/>
      <c r="CT6" s="156" t="s">
        <v>48</v>
      </c>
      <c r="CU6" s="157"/>
      <c r="CV6" s="157"/>
      <c r="CW6" s="189"/>
      <c r="CX6" s="189"/>
      <c r="CY6" s="189"/>
      <c r="CZ6" s="153"/>
      <c r="DA6" s="154"/>
      <c r="DB6" s="155"/>
      <c r="DC6" s="153"/>
      <c r="DD6" s="154"/>
      <c r="DE6" s="155"/>
      <c r="DF6" s="123"/>
      <c r="DG6" s="206"/>
      <c r="DH6" s="207"/>
      <c r="DI6" s="208"/>
      <c r="DJ6" s="150" t="s">
        <v>258</v>
      </c>
      <c r="DK6" s="151"/>
      <c r="DL6" s="152"/>
      <c r="DM6" s="150" t="s">
        <v>259</v>
      </c>
      <c r="DN6" s="151"/>
      <c r="DO6" s="152"/>
      <c r="DP6" s="153"/>
      <c r="DQ6" s="154"/>
      <c r="DR6" s="155"/>
      <c r="DS6" s="150" t="s">
        <v>51</v>
      </c>
      <c r="DT6" s="151"/>
      <c r="DU6" s="152"/>
      <c r="DV6" s="150" t="s">
        <v>52</v>
      </c>
      <c r="DW6" s="151"/>
      <c r="DX6" s="152"/>
      <c r="DY6" s="218" t="s">
        <v>53</v>
      </c>
      <c r="DZ6" s="219"/>
      <c r="EA6" s="219"/>
      <c r="EB6" s="123"/>
      <c r="EC6" s="183"/>
      <c r="ED6" s="184"/>
      <c r="EE6" s="185"/>
    </row>
    <row r="7" spans="1:136" s="10" customFormat="1" ht="36" customHeight="1" x14ac:dyDescent="0.3">
      <c r="A7" s="125"/>
      <c r="B7" s="128"/>
      <c r="C7" s="131"/>
      <c r="D7" s="131"/>
      <c r="E7" s="121" t="s">
        <v>43</v>
      </c>
      <c r="F7" s="142" t="s">
        <v>55</v>
      </c>
      <c r="G7" s="143"/>
      <c r="H7" s="143"/>
      <c r="I7" s="144"/>
      <c r="J7" s="121" t="s">
        <v>43</v>
      </c>
      <c r="K7" s="142" t="s">
        <v>55</v>
      </c>
      <c r="L7" s="143"/>
      <c r="M7" s="143"/>
      <c r="N7" s="144"/>
      <c r="O7" s="121" t="s">
        <v>43</v>
      </c>
      <c r="P7" s="142" t="s">
        <v>55</v>
      </c>
      <c r="Q7" s="143"/>
      <c r="R7" s="143"/>
      <c r="S7" s="144"/>
      <c r="T7" s="121" t="s">
        <v>43</v>
      </c>
      <c r="U7" s="142" t="s">
        <v>55</v>
      </c>
      <c r="V7" s="143"/>
      <c r="W7" s="143"/>
      <c r="X7" s="144"/>
      <c r="Y7" s="121" t="s">
        <v>43</v>
      </c>
      <c r="Z7" s="142" t="s">
        <v>55</v>
      </c>
      <c r="AA7" s="143"/>
      <c r="AB7" s="143"/>
      <c r="AC7" s="144"/>
      <c r="AD7" s="121" t="s">
        <v>43</v>
      </c>
      <c r="AE7" s="142" t="s">
        <v>55</v>
      </c>
      <c r="AF7" s="143"/>
      <c r="AG7" s="143"/>
      <c r="AH7" s="144"/>
      <c r="AI7" s="121" t="s">
        <v>43</v>
      </c>
      <c r="AJ7" s="142" t="s">
        <v>55</v>
      </c>
      <c r="AK7" s="143"/>
      <c r="AL7" s="143"/>
      <c r="AM7" s="144"/>
      <c r="AN7" s="121" t="s">
        <v>43</v>
      </c>
      <c r="AO7" s="142" t="s">
        <v>55</v>
      </c>
      <c r="AP7" s="143"/>
      <c r="AQ7" s="143"/>
      <c r="AR7" s="144"/>
      <c r="AS7" s="121" t="s">
        <v>43</v>
      </c>
      <c r="AT7" s="118" t="s">
        <v>55</v>
      </c>
      <c r="AU7" s="119"/>
      <c r="AV7" s="121" t="s">
        <v>43</v>
      </c>
      <c r="AW7" s="118" t="s">
        <v>55</v>
      </c>
      <c r="AX7" s="119"/>
      <c r="AY7" s="121" t="s">
        <v>43</v>
      </c>
      <c r="AZ7" s="118" t="s">
        <v>55</v>
      </c>
      <c r="BA7" s="119"/>
      <c r="BB7" s="121" t="s">
        <v>43</v>
      </c>
      <c r="BC7" s="118" t="s">
        <v>55</v>
      </c>
      <c r="BD7" s="119"/>
      <c r="BE7" s="121" t="s">
        <v>43</v>
      </c>
      <c r="BF7" s="118" t="s">
        <v>55</v>
      </c>
      <c r="BG7" s="119"/>
      <c r="BH7" s="121" t="s">
        <v>43</v>
      </c>
      <c r="BI7" s="118" t="s">
        <v>55</v>
      </c>
      <c r="BJ7" s="119"/>
      <c r="BK7" s="121" t="s">
        <v>43</v>
      </c>
      <c r="BL7" s="118" t="s">
        <v>55</v>
      </c>
      <c r="BM7" s="119"/>
      <c r="BN7" s="121" t="s">
        <v>43</v>
      </c>
      <c r="BO7" s="118" t="s">
        <v>55</v>
      </c>
      <c r="BP7" s="120"/>
      <c r="BQ7" s="120"/>
      <c r="BR7" s="119"/>
      <c r="BS7" s="121" t="s">
        <v>43</v>
      </c>
      <c r="BT7" s="118" t="s">
        <v>55</v>
      </c>
      <c r="BU7" s="119"/>
      <c r="BV7" s="121" t="s">
        <v>43</v>
      </c>
      <c r="BW7" s="118" t="s">
        <v>55</v>
      </c>
      <c r="BX7" s="119"/>
      <c r="BY7" s="121" t="s">
        <v>43</v>
      </c>
      <c r="BZ7" s="118" t="s">
        <v>55</v>
      </c>
      <c r="CA7" s="119"/>
      <c r="CB7" s="121" t="s">
        <v>43</v>
      </c>
      <c r="CC7" s="118" t="s">
        <v>55</v>
      </c>
      <c r="CD7" s="119"/>
      <c r="CE7" s="121" t="s">
        <v>43</v>
      </c>
      <c r="CF7" s="118" t="s">
        <v>55</v>
      </c>
      <c r="CG7" s="119"/>
      <c r="CH7" s="121" t="s">
        <v>43</v>
      </c>
      <c r="CI7" s="118" t="s">
        <v>55</v>
      </c>
      <c r="CJ7" s="119"/>
      <c r="CK7" s="121" t="s">
        <v>43</v>
      </c>
      <c r="CL7" s="118" t="s">
        <v>55</v>
      </c>
      <c r="CM7" s="119"/>
      <c r="CN7" s="121" t="s">
        <v>43</v>
      </c>
      <c r="CO7" s="118" t="s">
        <v>55</v>
      </c>
      <c r="CP7" s="119"/>
      <c r="CQ7" s="121" t="s">
        <v>43</v>
      </c>
      <c r="CR7" s="118" t="s">
        <v>55</v>
      </c>
      <c r="CS7" s="119"/>
      <c r="CT7" s="121" t="s">
        <v>43</v>
      </c>
      <c r="CU7" s="118" t="s">
        <v>55</v>
      </c>
      <c r="CV7" s="119"/>
      <c r="CW7" s="121" t="s">
        <v>43</v>
      </c>
      <c r="CX7" s="118" t="s">
        <v>55</v>
      </c>
      <c r="CY7" s="119"/>
      <c r="CZ7" s="121" t="s">
        <v>43</v>
      </c>
      <c r="DA7" s="118" t="s">
        <v>55</v>
      </c>
      <c r="DB7" s="119"/>
      <c r="DC7" s="121" t="s">
        <v>43</v>
      </c>
      <c r="DD7" s="118" t="s">
        <v>55</v>
      </c>
      <c r="DE7" s="119"/>
      <c r="DF7" s="222" t="s">
        <v>9</v>
      </c>
      <c r="DG7" s="121" t="s">
        <v>43</v>
      </c>
      <c r="DH7" s="118" t="s">
        <v>55</v>
      </c>
      <c r="DI7" s="119"/>
      <c r="DJ7" s="121" t="s">
        <v>43</v>
      </c>
      <c r="DK7" s="118" t="s">
        <v>55</v>
      </c>
      <c r="DL7" s="119"/>
      <c r="DM7" s="121" t="s">
        <v>43</v>
      </c>
      <c r="DN7" s="118" t="s">
        <v>55</v>
      </c>
      <c r="DO7" s="119"/>
      <c r="DP7" s="121" t="s">
        <v>43</v>
      </c>
      <c r="DQ7" s="118" t="s">
        <v>55</v>
      </c>
      <c r="DR7" s="119"/>
      <c r="DS7" s="121" t="s">
        <v>43</v>
      </c>
      <c r="DT7" s="118" t="s">
        <v>55</v>
      </c>
      <c r="DU7" s="119"/>
      <c r="DV7" s="121" t="s">
        <v>43</v>
      </c>
      <c r="DW7" s="118" t="s">
        <v>55</v>
      </c>
      <c r="DX7" s="119"/>
      <c r="DY7" s="121" t="s">
        <v>43</v>
      </c>
      <c r="DZ7" s="118" t="s">
        <v>55</v>
      </c>
      <c r="EA7" s="119"/>
      <c r="EB7" s="123" t="s">
        <v>9</v>
      </c>
      <c r="EC7" s="121" t="s">
        <v>43</v>
      </c>
      <c r="ED7" s="118" t="s">
        <v>55</v>
      </c>
      <c r="EE7" s="119"/>
    </row>
    <row r="8" spans="1:136" s="27" customFormat="1" ht="101.25" customHeight="1" x14ac:dyDescent="0.25">
      <c r="A8" s="126"/>
      <c r="B8" s="129"/>
      <c r="C8" s="132"/>
      <c r="D8" s="132"/>
      <c r="E8" s="122"/>
      <c r="F8" s="35" t="s">
        <v>252</v>
      </c>
      <c r="G8" s="26" t="s">
        <v>253</v>
      </c>
      <c r="H8" s="36" t="s">
        <v>251</v>
      </c>
      <c r="I8" s="26" t="s">
        <v>54</v>
      </c>
      <c r="J8" s="122"/>
      <c r="K8" s="35" t="s">
        <v>252</v>
      </c>
      <c r="L8" s="26" t="s">
        <v>253</v>
      </c>
      <c r="M8" s="26" t="s">
        <v>54</v>
      </c>
      <c r="N8" s="26" t="s">
        <v>54</v>
      </c>
      <c r="O8" s="122"/>
      <c r="P8" s="35" t="s">
        <v>252</v>
      </c>
      <c r="Q8" s="26" t="s">
        <v>253</v>
      </c>
      <c r="R8" s="36" t="s">
        <v>251</v>
      </c>
      <c r="S8" s="26" t="s">
        <v>54</v>
      </c>
      <c r="T8" s="122"/>
      <c r="U8" s="35" t="s">
        <v>252</v>
      </c>
      <c r="V8" s="26" t="s">
        <v>253</v>
      </c>
      <c r="W8" s="36" t="s">
        <v>251</v>
      </c>
      <c r="X8" s="26" t="s">
        <v>54</v>
      </c>
      <c r="Y8" s="122"/>
      <c r="Z8" s="35" t="s">
        <v>252</v>
      </c>
      <c r="AA8" s="26" t="s">
        <v>253</v>
      </c>
      <c r="AB8" s="36" t="s">
        <v>251</v>
      </c>
      <c r="AC8" s="26" t="s">
        <v>54</v>
      </c>
      <c r="AD8" s="122"/>
      <c r="AE8" s="35" t="s">
        <v>252</v>
      </c>
      <c r="AF8" s="26" t="s">
        <v>253</v>
      </c>
      <c r="AG8" s="36" t="s">
        <v>251</v>
      </c>
      <c r="AH8" s="26" t="s">
        <v>54</v>
      </c>
      <c r="AI8" s="122"/>
      <c r="AJ8" s="35" t="s">
        <v>252</v>
      </c>
      <c r="AK8" s="26" t="s">
        <v>253</v>
      </c>
      <c r="AL8" s="36" t="s">
        <v>251</v>
      </c>
      <c r="AM8" s="26" t="s">
        <v>54</v>
      </c>
      <c r="AN8" s="122"/>
      <c r="AO8" s="35" t="s">
        <v>252</v>
      </c>
      <c r="AP8" s="26" t="s">
        <v>253</v>
      </c>
      <c r="AQ8" s="36" t="s">
        <v>251</v>
      </c>
      <c r="AR8" s="26" t="s">
        <v>54</v>
      </c>
      <c r="AS8" s="122"/>
      <c r="AT8" s="35" t="s">
        <v>252</v>
      </c>
      <c r="AU8" s="26" t="s">
        <v>253</v>
      </c>
      <c r="AV8" s="122"/>
      <c r="AW8" s="35" t="s">
        <v>252</v>
      </c>
      <c r="AX8" s="26" t="s">
        <v>253</v>
      </c>
      <c r="AY8" s="122"/>
      <c r="AZ8" s="35" t="s">
        <v>252</v>
      </c>
      <c r="BA8" s="26" t="s">
        <v>253</v>
      </c>
      <c r="BB8" s="122"/>
      <c r="BC8" s="35" t="s">
        <v>252</v>
      </c>
      <c r="BD8" s="26" t="s">
        <v>253</v>
      </c>
      <c r="BE8" s="122"/>
      <c r="BF8" s="35" t="s">
        <v>252</v>
      </c>
      <c r="BG8" s="26" t="s">
        <v>253</v>
      </c>
      <c r="BH8" s="122"/>
      <c r="BI8" s="35" t="s">
        <v>252</v>
      </c>
      <c r="BJ8" s="26" t="s">
        <v>253</v>
      </c>
      <c r="BK8" s="122"/>
      <c r="BL8" s="35" t="str">
        <f>BI8</f>
        <v>ծրագիր առաջին եռամսյակ</v>
      </c>
      <c r="BM8" s="26" t="str">
        <f>BG8</f>
        <v>փաստացի           (3 ամիս)</v>
      </c>
      <c r="BN8" s="122"/>
      <c r="BO8" s="35" t="str">
        <f>BL8</f>
        <v>ծրագիր առաջին եռամսյակ</v>
      </c>
      <c r="BP8" s="26" t="str">
        <f>BM8</f>
        <v>փաստացի           (3 ամիս)</v>
      </c>
      <c r="BQ8" s="36" t="str">
        <f>AL8</f>
        <v>կատ. %-ը տարեկան  նկատմամբ</v>
      </c>
      <c r="BR8" s="26" t="s">
        <v>54</v>
      </c>
      <c r="BS8" s="122"/>
      <c r="BT8" s="35" t="str">
        <f>BO8</f>
        <v>ծրագիր առաջին եռամսյակ</v>
      </c>
      <c r="BU8" s="26" t="str">
        <f>BP8</f>
        <v>փաստացի           (3 ամիս)</v>
      </c>
      <c r="BV8" s="122"/>
      <c r="BW8" s="35" t="str">
        <f>BT8</f>
        <v>ծրագիր առաջին եռամսյակ</v>
      </c>
      <c r="BX8" s="26" t="str">
        <f>BU8</f>
        <v>փաստացի           (3 ամիս)</v>
      </c>
      <c r="BY8" s="122"/>
      <c r="BZ8" s="35" t="str">
        <f>BW8</f>
        <v>ծրագիր առաջին եռամսյակ</v>
      </c>
      <c r="CA8" s="26" t="str">
        <f>BX8</f>
        <v>փաստացի           (3 ամիս)</v>
      </c>
      <c r="CB8" s="122"/>
      <c r="CC8" s="35" t="str">
        <f>BZ8</f>
        <v>ծրագիր առաջին եռամսյակ</v>
      </c>
      <c r="CD8" s="26" t="str">
        <f>CA8</f>
        <v>փաստացի           (3 ամիս)</v>
      </c>
      <c r="CE8" s="122"/>
      <c r="CF8" s="35" t="str">
        <f>CC8</f>
        <v>ծրագիր առաջին եռամսյակ</v>
      </c>
      <c r="CG8" s="26" t="str">
        <f>CD8</f>
        <v>փաստացի           (3 ամիս)</v>
      </c>
      <c r="CH8" s="122"/>
      <c r="CI8" s="35" t="str">
        <f>CF8</f>
        <v>ծրագիր առաջին եռամսյակ</v>
      </c>
      <c r="CJ8" s="26" t="str">
        <f>CG8</f>
        <v>փաստացի           (3 ամիս)</v>
      </c>
      <c r="CK8" s="122"/>
      <c r="CL8" s="35" t="str">
        <f>CI8</f>
        <v>ծրագիր առաջին եռամսյակ</v>
      </c>
      <c r="CM8" s="26" t="str">
        <f>CJ8</f>
        <v>փաստացի           (3 ամիս)</v>
      </c>
      <c r="CN8" s="122"/>
      <c r="CO8" s="35" t="str">
        <f>CL8</f>
        <v>ծրագիր առաջին եռամսյակ</v>
      </c>
      <c r="CP8" s="26" t="str">
        <f>CM8</f>
        <v>փաստացի           (3 ամիս)</v>
      </c>
      <c r="CQ8" s="122"/>
      <c r="CR8" s="35" t="str">
        <f>CO8</f>
        <v>ծրագիր առաջին եռամսյակ</v>
      </c>
      <c r="CS8" s="26" t="str">
        <f>CP8</f>
        <v>փաստացի           (3 ամիս)</v>
      </c>
      <c r="CT8" s="122"/>
      <c r="CU8" s="35" t="str">
        <f>CR8</f>
        <v>ծրագիր առաջին եռամսյակ</v>
      </c>
      <c r="CV8" s="26" t="str">
        <f>CS8</f>
        <v>փաստացի           (3 ամիս)</v>
      </c>
      <c r="CW8" s="122"/>
      <c r="CX8" s="35" t="str">
        <f>CU8</f>
        <v>ծրագիր առաջին եռամսյակ</v>
      </c>
      <c r="CY8" s="26" t="str">
        <f>CV8</f>
        <v>փաստացի           (3 ամիս)</v>
      </c>
      <c r="CZ8" s="122"/>
      <c r="DA8" s="35" t="str">
        <f>CX8</f>
        <v>ծրագիր առաջին եռամսյակ</v>
      </c>
      <c r="DB8" s="26" t="str">
        <f>CY8</f>
        <v>փաստացի           (3 ամիս)</v>
      </c>
      <c r="DC8" s="122"/>
      <c r="DD8" s="35" t="str">
        <f>DA8</f>
        <v>ծրագիր առաջին եռամսյակ</v>
      </c>
      <c r="DE8" s="26" t="str">
        <f>DB8</f>
        <v>փաստացի           (3 ամիս)</v>
      </c>
      <c r="DF8" s="222"/>
      <c r="DG8" s="122"/>
      <c r="DH8" s="35" t="str">
        <f>DD8</f>
        <v>ծրագիր առաջին եռամսյակ</v>
      </c>
      <c r="DI8" s="26" t="str">
        <f>DE8</f>
        <v>փաստացի           (3 ամիս)</v>
      </c>
      <c r="DJ8" s="122"/>
      <c r="DK8" s="35" t="str">
        <f>DH8</f>
        <v>ծրագիր առաջին եռամսյակ</v>
      </c>
      <c r="DL8" s="26" t="str">
        <f>DI8</f>
        <v>փաստացի           (3 ամիս)</v>
      </c>
      <c r="DM8" s="122"/>
      <c r="DN8" s="35" t="str">
        <f>DK8</f>
        <v>ծրագիր առաջին եռամսյակ</v>
      </c>
      <c r="DO8" s="26" t="str">
        <f>DL8</f>
        <v>փաստացի           (3 ամիս)</v>
      </c>
      <c r="DP8" s="122"/>
      <c r="DQ8" s="35" t="str">
        <f>DN8</f>
        <v>ծրագիր առաջին եռամսյակ</v>
      </c>
      <c r="DR8" s="26" t="str">
        <f>DO8</f>
        <v>փաստացի           (3 ամիս)</v>
      </c>
      <c r="DS8" s="122"/>
      <c r="DT8" s="35" t="str">
        <f>DQ8</f>
        <v>ծրագիր առաջին եռամսյակ</v>
      </c>
      <c r="DU8" s="26" t="str">
        <f>DR8</f>
        <v>փաստացի           (3 ամիս)</v>
      </c>
      <c r="DV8" s="122"/>
      <c r="DW8" s="35" t="str">
        <f>DT8</f>
        <v>ծրագիր առաջին եռամսյակ</v>
      </c>
      <c r="DX8" s="26" t="str">
        <f>DU8</f>
        <v>փաստացի           (3 ամիս)</v>
      </c>
      <c r="DY8" s="122"/>
      <c r="DZ8" s="35" t="str">
        <f>DW8</f>
        <v>ծրագիր առաջին եռամսյակ</v>
      </c>
      <c r="EA8" s="26" t="str">
        <f>DX8</f>
        <v>փաստացի           (3 ամիս)</v>
      </c>
      <c r="EB8" s="123"/>
      <c r="EC8" s="122"/>
      <c r="ED8" s="35" t="s">
        <v>43</v>
      </c>
      <c r="EE8" s="26" t="str">
        <f>EA8</f>
        <v>փաստացի           (3 ամիս)</v>
      </c>
    </row>
    <row r="9" spans="1:136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30">
        <v>34</v>
      </c>
      <c r="AE9" s="29">
        <v>35</v>
      </c>
      <c r="AF9" s="30">
        <v>36</v>
      </c>
      <c r="AG9" s="29">
        <v>37</v>
      </c>
      <c r="AH9" s="30">
        <v>38</v>
      </c>
      <c r="AI9" s="29">
        <v>39</v>
      </c>
      <c r="AJ9" s="30">
        <v>40</v>
      </c>
      <c r="AK9" s="29">
        <v>41</v>
      </c>
      <c r="AL9" s="30">
        <v>42</v>
      </c>
      <c r="AM9" s="29">
        <v>43</v>
      </c>
      <c r="AN9" s="30">
        <v>44</v>
      </c>
      <c r="AO9" s="29">
        <v>45</v>
      </c>
      <c r="AP9" s="30">
        <v>46</v>
      </c>
      <c r="AQ9" s="29">
        <v>47</v>
      </c>
      <c r="AR9" s="30">
        <v>48</v>
      </c>
      <c r="AS9" s="29">
        <v>49</v>
      </c>
      <c r="AT9" s="30">
        <v>50</v>
      </c>
      <c r="AU9" s="29">
        <v>51</v>
      </c>
      <c r="AV9" s="30">
        <v>52</v>
      </c>
      <c r="AW9" s="29">
        <v>53</v>
      </c>
      <c r="AX9" s="30">
        <v>54</v>
      </c>
      <c r="AY9" s="29">
        <v>55</v>
      </c>
      <c r="AZ9" s="30">
        <v>56</v>
      </c>
      <c r="BA9" s="29">
        <v>57</v>
      </c>
      <c r="BB9" s="30">
        <v>58</v>
      </c>
      <c r="BC9" s="29">
        <v>59</v>
      </c>
      <c r="BD9" s="30">
        <v>60</v>
      </c>
      <c r="BE9" s="29">
        <v>61</v>
      </c>
      <c r="BF9" s="30">
        <v>62</v>
      </c>
      <c r="BG9" s="29">
        <v>63</v>
      </c>
      <c r="BH9" s="30">
        <v>64</v>
      </c>
      <c r="BI9" s="29">
        <v>65</v>
      </c>
      <c r="BJ9" s="30">
        <v>66</v>
      </c>
      <c r="BK9" s="29">
        <v>67</v>
      </c>
      <c r="BL9" s="30">
        <v>68</v>
      </c>
      <c r="BM9" s="29">
        <v>69</v>
      </c>
      <c r="BN9" s="30">
        <v>70</v>
      </c>
      <c r="BO9" s="29">
        <v>71</v>
      </c>
      <c r="BP9" s="30">
        <v>72</v>
      </c>
      <c r="BQ9" s="29">
        <v>73</v>
      </c>
      <c r="BR9" s="30">
        <v>74</v>
      </c>
      <c r="BS9" s="29">
        <v>75</v>
      </c>
      <c r="BT9" s="30">
        <v>76</v>
      </c>
      <c r="BU9" s="29">
        <v>77</v>
      </c>
      <c r="BV9" s="30">
        <v>78</v>
      </c>
      <c r="BW9" s="29">
        <v>79</v>
      </c>
      <c r="BX9" s="30">
        <v>80</v>
      </c>
      <c r="BY9" s="29">
        <v>81</v>
      </c>
      <c r="BZ9" s="30">
        <v>82</v>
      </c>
      <c r="CA9" s="29">
        <v>83</v>
      </c>
      <c r="CB9" s="30">
        <v>84</v>
      </c>
      <c r="CC9" s="29">
        <v>85</v>
      </c>
      <c r="CD9" s="30">
        <v>86</v>
      </c>
      <c r="CE9" s="29">
        <v>87</v>
      </c>
      <c r="CF9" s="30">
        <v>88</v>
      </c>
      <c r="CG9" s="29">
        <v>89</v>
      </c>
      <c r="CH9" s="30">
        <v>90</v>
      </c>
      <c r="CI9" s="29">
        <v>91</v>
      </c>
      <c r="CJ9" s="30">
        <v>92</v>
      </c>
      <c r="CK9" s="29">
        <v>93</v>
      </c>
      <c r="CL9" s="30">
        <v>94</v>
      </c>
      <c r="CM9" s="29">
        <v>95</v>
      </c>
      <c r="CN9" s="30">
        <v>96</v>
      </c>
      <c r="CO9" s="29">
        <v>97</v>
      </c>
      <c r="CP9" s="30">
        <v>98</v>
      </c>
      <c r="CQ9" s="29">
        <v>99</v>
      </c>
      <c r="CR9" s="30">
        <v>100</v>
      </c>
      <c r="CS9" s="29">
        <v>101</v>
      </c>
      <c r="CT9" s="30">
        <v>102</v>
      </c>
      <c r="CU9" s="29">
        <v>103</v>
      </c>
      <c r="CV9" s="30">
        <v>104</v>
      </c>
      <c r="CW9" s="29">
        <v>105</v>
      </c>
      <c r="CX9" s="30">
        <v>106</v>
      </c>
      <c r="CY9" s="29">
        <v>107</v>
      </c>
      <c r="CZ9" s="30">
        <v>108</v>
      </c>
      <c r="DA9" s="29">
        <v>109</v>
      </c>
      <c r="DB9" s="30">
        <v>110</v>
      </c>
      <c r="DC9" s="29">
        <v>111</v>
      </c>
      <c r="DD9" s="30">
        <v>112</v>
      </c>
      <c r="DE9" s="29">
        <v>113</v>
      </c>
      <c r="DF9" s="30">
        <v>114</v>
      </c>
      <c r="DG9" s="29">
        <v>115</v>
      </c>
      <c r="DH9" s="30">
        <v>116</v>
      </c>
      <c r="DI9" s="29">
        <v>117</v>
      </c>
      <c r="DJ9" s="30">
        <v>118</v>
      </c>
      <c r="DK9" s="29">
        <v>119</v>
      </c>
      <c r="DL9" s="30">
        <v>120</v>
      </c>
      <c r="DM9" s="29">
        <v>121</v>
      </c>
      <c r="DN9" s="30" t="s">
        <v>260</v>
      </c>
      <c r="DO9" s="29">
        <v>123</v>
      </c>
      <c r="DP9" s="30">
        <v>124</v>
      </c>
      <c r="DQ9" s="29">
        <v>125</v>
      </c>
      <c r="DR9" s="30">
        <v>126</v>
      </c>
      <c r="DS9" s="29">
        <v>127</v>
      </c>
      <c r="DT9" s="30">
        <v>128</v>
      </c>
      <c r="DU9" s="29">
        <v>129</v>
      </c>
      <c r="DV9" s="30">
        <v>130</v>
      </c>
      <c r="DW9" s="29">
        <v>131</v>
      </c>
      <c r="DX9" s="30">
        <v>132</v>
      </c>
      <c r="DY9" s="29">
        <v>133</v>
      </c>
      <c r="DZ9" s="30">
        <v>134</v>
      </c>
      <c r="EA9" s="29">
        <v>135</v>
      </c>
      <c r="EB9" s="30">
        <v>136</v>
      </c>
      <c r="EC9" s="29">
        <v>137</v>
      </c>
      <c r="ED9" s="30">
        <v>138</v>
      </c>
      <c r="EE9" s="29">
        <v>139</v>
      </c>
    </row>
    <row r="10" spans="1:136" s="14" customFormat="1" ht="20.25" customHeight="1" x14ac:dyDescent="0.2">
      <c r="A10" s="21">
        <v>1</v>
      </c>
      <c r="B10" s="109" t="s">
        <v>241</v>
      </c>
      <c r="C10" s="117">
        <v>17529.575000000001</v>
      </c>
      <c r="D10" s="117">
        <v>223508.86619999999</v>
      </c>
      <c r="E10" s="25">
        <f>DG10+EC10-DY10</f>
        <v>3287520.6350000002</v>
      </c>
      <c r="F10" s="20">
        <f>DH10+ED10-DZ10</f>
        <v>702750.96</v>
      </c>
      <c r="G10" s="12">
        <f>DI10+EE10-EA10</f>
        <v>590851.04260000004</v>
      </c>
      <c r="H10" s="12">
        <f t="shared" ref="H10:H21" si="0">G10/F10*100</f>
        <v>84.076874487656355</v>
      </c>
      <c r="I10" s="12">
        <f t="shared" ref="I10:I21" si="1">G10/E10*100</f>
        <v>17.972542478048965</v>
      </c>
      <c r="J10" s="12">
        <f>T10+Y10+AD10+AI10+AN10+AS10+BK10+BS10+BV10+BY10+CB10+CE10+CK10+CN10+CT10+CW10+DC10</f>
        <v>1133642.3999999999</v>
      </c>
      <c r="K10" s="12">
        <f>U10+Z10+AE10+AJ10+AO10+AT10+BL10+BT10+BW10+BZ10+CC10+CF10+CL10+CO10+CU10+CX10+DD10</f>
        <v>213331.73750000002</v>
      </c>
      <c r="L10" s="12">
        <f>V10+AA10+AF10+AK10+AP10+AU10+BM10+BU10+BX10+CA10+CD10+CG10+CM10+CP10+CV10+CY10+DE10</f>
        <v>195622.1826</v>
      </c>
      <c r="M10" s="12">
        <f>L10/K10*100</f>
        <v>91.698584042142343</v>
      </c>
      <c r="N10" s="12">
        <f>L10/J10*100</f>
        <v>17.256074984492464</v>
      </c>
      <c r="O10" s="12">
        <f>T10+Y10</f>
        <v>154790.5</v>
      </c>
      <c r="P10" s="12">
        <f t="shared" ref="P10:Q20" si="2">U10+Z10+AE10</f>
        <v>96154.270833333328</v>
      </c>
      <c r="Q10" s="12">
        <f>V10+AA10+AF10</f>
        <v>100615.16499999998</v>
      </c>
      <c r="R10" s="12">
        <f t="shared" ref="R10:R21" si="3">Q10/P10*100</f>
        <v>104.63930944304994</v>
      </c>
      <c r="S10" s="11">
        <f t="shared" ref="S10:S21" si="4">Q10/O10*100</f>
        <v>65.000865686201664</v>
      </c>
      <c r="T10" s="117">
        <v>146995.5</v>
      </c>
      <c r="U10" s="112">
        <f>T10/12*2.5</f>
        <v>30624.0625</v>
      </c>
      <c r="V10" s="112">
        <v>16655.22099999999</v>
      </c>
      <c r="W10" s="12">
        <f>V10/U10*100</f>
        <v>54.386059981427969</v>
      </c>
      <c r="X10" s="11">
        <f>V10/T10*100</f>
        <v>11.330429162797493</v>
      </c>
      <c r="Y10" s="112">
        <v>7795</v>
      </c>
      <c r="Z10" s="112">
        <f>Y10/12*2.5</f>
        <v>1623.9583333333335</v>
      </c>
      <c r="AA10" s="112">
        <v>2441.6039999999998</v>
      </c>
      <c r="AB10" s="12">
        <f>AA10/Z10*100</f>
        <v>150.34893136626039</v>
      </c>
      <c r="AC10" s="11">
        <f>AA10/Y10*100</f>
        <v>31.322694034637589</v>
      </c>
      <c r="AD10" s="112">
        <v>306750</v>
      </c>
      <c r="AE10" s="112">
        <f>AD10/12*2.5</f>
        <v>63906.25</v>
      </c>
      <c r="AF10" s="112">
        <v>81518.34</v>
      </c>
      <c r="AG10" s="12">
        <f t="shared" ref="AG10:AG21" si="5">AF10/AE10*100</f>
        <v>127.55926063569683</v>
      </c>
      <c r="AH10" s="11">
        <f t="shared" ref="AH10:AH21" si="6">AF10/AD10*100</f>
        <v>26.574845965770173</v>
      </c>
      <c r="AI10" s="112">
        <v>44825.8</v>
      </c>
      <c r="AJ10" s="112">
        <f>AI10/12*3</f>
        <v>11206.45</v>
      </c>
      <c r="AK10" s="112">
        <v>19383.871999999999</v>
      </c>
      <c r="AL10" s="12">
        <f t="shared" ref="AL10:AL21" si="7">AK10/AJ10*100</f>
        <v>172.97067313912967</v>
      </c>
      <c r="AM10" s="11">
        <f t="shared" ref="AM10:AM21" si="8">AK10/AI10*100</f>
        <v>43.242668284782418</v>
      </c>
      <c r="AN10" s="112">
        <v>17000</v>
      </c>
      <c r="AO10" s="112">
        <f>AN10/12*3</f>
        <v>4250</v>
      </c>
      <c r="AP10" s="112">
        <v>6416.1</v>
      </c>
      <c r="AQ10" s="12">
        <f t="shared" ref="AQ10:AQ21" si="9">AP10/AO10*100</f>
        <v>150.96705882352941</v>
      </c>
      <c r="AR10" s="11">
        <f t="shared" ref="AR10:AR21" si="10">AP10/AN10*100</f>
        <v>37.741764705882353</v>
      </c>
      <c r="AS10" s="38"/>
      <c r="AT10" s="33">
        <f>AS10/12*3</f>
        <v>0</v>
      </c>
      <c r="AU10" s="47"/>
      <c r="AV10" s="38"/>
      <c r="AW10" s="33">
        <f>AV10/12*3</f>
        <v>0</v>
      </c>
      <c r="AX10" s="47"/>
      <c r="AY10" s="114">
        <v>1578783.3</v>
      </c>
      <c r="AZ10" s="112">
        <v>394695.8</v>
      </c>
      <c r="BA10" s="112">
        <v>394695.8</v>
      </c>
      <c r="BB10" s="38">
        <v>0</v>
      </c>
      <c r="BC10" s="33">
        <v>0</v>
      </c>
      <c r="BD10" s="13">
        <v>0</v>
      </c>
      <c r="BE10" s="112">
        <v>6754.4</v>
      </c>
      <c r="BF10" s="112">
        <v>0</v>
      </c>
      <c r="BG10" s="112">
        <v>0</v>
      </c>
      <c r="BH10" s="38">
        <v>0</v>
      </c>
      <c r="BI10" s="33">
        <v>0</v>
      </c>
      <c r="BJ10" s="47">
        <v>0</v>
      </c>
      <c r="BK10" s="38">
        <v>0</v>
      </c>
      <c r="BL10" s="33">
        <v>0</v>
      </c>
      <c r="BM10" s="47">
        <v>0</v>
      </c>
      <c r="BN10" s="12">
        <f t="shared" ref="BN10:BO20" si="11">BS10+BV10+BY10+CB10</f>
        <v>44726.6</v>
      </c>
      <c r="BO10" s="12">
        <f t="shared" si="11"/>
        <v>7462.7666666666664</v>
      </c>
      <c r="BP10" s="12">
        <f>BU10+BX10+CA10+CD10</f>
        <v>4559.3919999999998</v>
      </c>
      <c r="BQ10" s="12">
        <f t="shared" ref="BQ10:BQ21" si="12">BP10/BO10*100</f>
        <v>61.095197044885055</v>
      </c>
      <c r="BR10" s="11">
        <f t="shared" ref="BR10:BR21" si="13">BP10/BN10*100</f>
        <v>10.193915924751714</v>
      </c>
      <c r="BS10" s="112">
        <v>23603.599999999999</v>
      </c>
      <c r="BT10" s="112">
        <f>BS10/12*2</f>
        <v>3933.9333333333329</v>
      </c>
      <c r="BU10" s="112">
        <v>2286.2779999999998</v>
      </c>
      <c r="BV10" s="112">
        <v>100</v>
      </c>
      <c r="BW10" s="112">
        <f>BV10/12*3</f>
        <v>25</v>
      </c>
      <c r="BX10" s="112">
        <v>727.30399999999997</v>
      </c>
      <c r="BY10" s="115">
        <v>2890</v>
      </c>
      <c r="BZ10" s="33">
        <f>BY10/12*2</f>
        <v>481.66666666666669</v>
      </c>
      <c r="CA10" s="112">
        <v>400</v>
      </c>
      <c r="CB10" s="113">
        <v>18133</v>
      </c>
      <c r="CC10" s="113">
        <f>CB10/12*2</f>
        <v>3022.1666666666665</v>
      </c>
      <c r="CD10" s="112">
        <v>1145.81</v>
      </c>
      <c r="CE10" s="47">
        <v>0</v>
      </c>
      <c r="CF10" s="47">
        <v>0</v>
      </c>
      <c r="CG10" s="47">
        <v>0</v>
      </c>
      <c r="CH10" s="115">
        <v>3998</v>
      </c>
      <c r="CI10" s="112">
        <f>CH10/12*2</f>
        <v>666.33333333333337</v>
      </c>
      <c r="CJ10" s="112">
        <v>533.05999999999995</v>
      </c>
      <c r="CK10" s="117">
        <v>0</v>
      </c>
      <c r="CL10" s="112">
        <f>CK10/12*2</f>
        <v>0</v>
      </c>
      <c r="CM10" s="112">
        <v>0</v>
      </c>
      <c r="CN10" s="112">
        <v>312454.09999999998</v>
      </c>
      <c r="CO10" s="112">
        <f>CN10/12*2</f>
        <v>52075.683333333327</v>
      </c>
      <c r="CP10" s="112">
        <v>60888.553599999999</v>
      </c>
      <c r="CQ10" s="112">
        <v>97000</v>
      </c>
      <c r="CR10" s="112">
        <f>CQ10/12*2</f>
        <v>16166.666666666666</v>
      </c>
      <c r="CS10" s="112">
        <v>18214.3236</v>
      </c>
      <c r="CT10" s="116">
        <v>0</v>
      </c>
      <c r="CU10" s="116">
        <f>CT10/12*2</f>
        <v>0</v>
      </c>
      <c r="CV10" s="112">
        <v>0</v>
      </c>
      <c r="CW10" s="115">
        <v>2000</v>
      </c>
      <c r="CX10" s="112">
        <f>CW10/12*2</f>
        <v>333.33333333333331</v>
      </c>
      <c r="CY10" s="112">
        <v>0</v>
      </c>
      <c r="CZ10" s="42">
        <v>0</v>
      </c>
      <c r="DA10" s="33">
        <v>0</v>
      </c>
      <c r="DB10" s="113">
        <v>0</v>
      </c>
      <c r="DC10" s="112">
        <v>251095.4</v>
      </c>
      <c r="DD10" s="112">
        <f>DC10/12*2</f>
        <v>41849.23333333333</v>
      </c>
      <c r="DE10" s="112">
        <v>3759.1</v>
      </c>
      <c r="DF10" s="112">
        <v>0</v>
      </c>
      <c r="DG10" s="12">
        <f>T10+Y10+AD10+AI10+AN10+AS10+AV10+AY10+BB10+BE10+BH10+BK10+BS10+BV10+BY10+CB10+CE10+CH10+CK10+CN10+CT10+CW10+CZ10+DC10</f>
        <v>2723178.1</v>
      </c>
      <c r="DH10" s="12">
        <f>U10+Z10+AE10+AJ10+AO10+AT10+AW10+AZ10+BC10+BF10+BI10+BL10+BT10+BW10+BZ10+CC10+CF10+CI10+CL10+CO10+CU10+CX10+DA10+DD10</f>
        <v>608693.87083333335</v>
      </c>
      <c r="DI10" s="12">
        <f>V10+AA10+AF10+AK10+AP10+AU10+AX10+BA10+BD10+BG10+BJ10+BM10+BU10+BX10+CA10+CD10+CG10+CJ10+CM10+CP10+CV10+CY10+DB10+DE10</f>
        <v>590851.04260000004</v>
      </c>
      <c r="DJ10" s="42">
        <v>0</v>
      </c>
      <c r="DK10" s="33">
        <v>0</v>
      </c>
      <c r="DL10" s="47">
        <v>0</v>
      </c>
      <c r="DM10" s="112">
        <v>564342.53500000003</v>
      </c>
      <c r="DN10" s="117">
        <f>DM10/12*2</f>
        <v>94057.089166666672</v>
      </c>
      <c r="DO10" s="117">
        <v>0</v>
      </c>
      <c r="DP10" s="42">
        <v>0</v>
      </c>
      <c r="DQ10" s="33">
        <v>0</v>
      </c>
      <c r="DR10" s="47">
        <v>0</v>
      </c>
      <c r="DS10" s="47">
        <v>0</v>
      </c>
      <c r="DT10" s="47">
        <f>DS10/12*2</f>
        <v>0</v>
      </c>
      <c r="DU10" s="47">
        <v>0</v>
      </c>
      <c r="DV10" s="42">
        <v>0</v>
      </c>
      <c r="DW10" s="33">
        <v>0</v>
      </c>
      <c r="DX10" s="47">
        <v>0</v>
      </c>
      <c r="DY10" s="117">
        <v>0</v>
      </c>
      <c r="DZ10" s="117">
        <v>0</v>
      </c>
      <c r="EA10" s="117">
        <v>0</v>
      </c>
      <c r="EB10" s="47">
        <v>0</v>
      </c>
      <c r="EC10" s="12">
        <f t="shared" ref="EC10:ED20" si="14">DJ10+DM10+DP10+DS10+DV10+DY10</f>
        <v>564342.53500000003</v>
      </c>
      <c r="ED10" s="12">
        <f t="shared" si="14"/>
        <v>94057.089166666672</v>
      </c>
      <c r="EE10" s="112">
        <f t="shared" ref="EE10:EE19" si="15">DL10+DO10+DR10+DU10+DX10+EA10+EB10</f>
        <v>0</v>
      </c>
    </row>
    <row r="11" spans="1:136" s="14" customFormat="1" ht="20.25" customHeight="1" x14ac:dyDescent="0.2">
      <c r="A11" s="21">
        <v>2</v>
      </c>
      <c r="B11" s="110" t="s">
        <v>242</v>
      </c>
      <c r="C11" s="117">
        <v>2055404.5656000001</v>
      </c>
      <c r="D11" s="117">
        <v>59848.183299999997</v>
      </c>
      <c r="E11" s="25">
        <f t="shared" ref="E11:E20" si="16">DG11+EC11-DY11</f>
        <v>5489488</v>
      </c>
      <c r="F11" s="20">
        <f t="shared" ref="F11:F20" si="17">DH11+ED11-DZ11</f>
        <v>1165966.7041666668</v>
      </c>
      <c r="G11" s="12">
        <f t="shared" ref="G11:G20" si="18">DI11+EE11-EA11</f>
        <v>1151553.9959</v>
      </c>
      <c r="H11" s="12">
        <f t="shared" si="0"/>
        <v>98.763883375471877</v>
      </c>
      <c r="I11" s="12">
        <f t="shared" si="1"/>
        <v>20.977438987023923</v>
      </c>
      <c r="J11" s="12">
        <f t="shared" ref="J11:J20" si="19">T11+Y11+AD11+AI11+AN11+AS11+BK11+BS11+BV11+BY11+CB11+CE11+CK11+CN11+CT11+CW11+DC11</f>
        <v>2476874.7000000002</v>
      </c>
      <c r="K11" s="12">
        <f t="shared" ref="K11:K20" si="20">U11+Z11+AE11+AJ11+AO11+AT11+BL11+BT11+BW11+BZ11+CC11+CF11+CL11+CO11+CU11+CX11+DD11</f>
        <v>484970.10416666663</v>
      </c>
      <c r="L11" s="12">
        <f t="shared" ref="L11:L20" si="21">V11+AA11+AF11+AK11+AP11+AU11+BM11+BU11+BX11+CA11+CD11+CG11+CM11+CP11+CV11+CY11+DE11</f>
        <v>561308.8959</v>
      </c>
      <c r="M11" s="12">
        <f>L11/K11*100</f>
        <v>115.74092734324475</v>
      </c>
      <c r="N11" s="12">
        <f>L11/J11*100</f>
        <v>22.661981887900907</v>
      </c>
      <c r="O11" s="12">
        <f t="shared" ref="O11:O20" si="22">T11+Y11</f>
        <v>492645.70000000019</v>
      </c>
      <c r="P11" s="12">
        <f t="shared" si="2"/>
        <v>230467.85416666669</v>
      </c>
      <c r="Q11" s="12">
        <f t="shared" si="2"/>
        <v>267622.03399999993</v>
      </c>
      <c r="R11" s="12">
        <f t="shared" si="3"/>
        <v>116.12119831968609</v>
      </c>
      <c r="S11" s="11">
        <f t="shared" si="4"/>
        <v>54.323428378650171</v>
      </c>
      <c r="T11" s="117">
        <v>461645.70000000019</v>
      </c>
      <c r="U11" s="112">
        <f t="shared" ref="U11:U20" si="23">T11/12*2.5</f>
        <v>96176.187500000029</v>
      </c>
      <c r="V11" s="112">
        <v>103403.62699999992</v>
      </c>
      <c r="W11" s="12">
        <f t="shared" ref="W11:W20" si="24">V11/U11*100</f>
        <v>107.51479101830679</v>
      </c>
      <c r="X11" s="11">
        <f t="shared" ref="X11:X20" si="25">V11/T11*100</f>
        <v>22.398914795480575</v>
      </c>
      <c r="Y11" s="112">
        <v>31000</v>
      </c>
      <c r="Z11" s="112">
        <f t="shared" ref="Z11:Z20" si="26">Y11/12*2.5</f>
        <v>6458.3333333333339</v>
      </c>
      <c r="AA11" s="112">
        <v>2755.038</v>
      </c>
      <c r="AB11" s="12">
        <f t="shared" ref="AB11:AB24" si="27">AA11/Z11*100</f>
        <v>42.6586529032258</v>
      </c>
      <c r="AC11" s="11">
        <f t="shared" ref="AC11:AC21" si="28">AA11/Y11*100</f>
        <v>8.8872193548387095</v>
      </c>
      <c r="AD11" s="112">
        <v>613600</v>
      </c>
      <c r="AE11" s="112">
        <f t="shared" ref="AE11:AE20" si="29">AD11/12*2.5</f>
        <v>127833.33333333334</v>
      </c>
      <c r="AF11" s="112">
        <v>161463.36900000001</v>
      </c>
      <c r="AG11" s="12">
        <f t="shared" si="5"/>
        <v>126.30772020860495</v>
      </c>
      <c r="AH11" s="11">
        <f t="shared" si="6"/>
        <v>26.314108376792699</v>
      </c>
      <c r="AI11" s="112">
        <v>245769</v>
      </c>
      <c r="AJ11" s="112">
        <f t="shared" ref="AJ11:AJ20" si="30">AI11/12*3</f>
        <v>61442.25</v>
      </c>
      <c r="AK11" s="112">
        <v>58897.574999999997</v>
      </c>
      <c r="AL11" s="12">
        <f t="shared" si="7"/>
        <v>95.858428036082657</v>
      </c>
      <c r="AM11" s="11">
        <f t="shared" si="8"/>
        <v>23.964607009020664</v>
      </c>
      <c r="AN11" s="112">
        <v>67000</v>
      </c>
      <c r="AO11" s="112">
        <f t="shared" ref="AO11:AO20" si="31">AN11/12*3</f>
        <v>16750</v>
      </c>
      <c r="AP11" s="112">
        <v>17637.7</v>
      </c>
      <c r="AQ11" s="12">
        <f t="shared" si="9"/>
        <v>105.29970149253731</v>
      </c>
      <c r="AR11" s="11">
        <f t="shared" si="10"/>
        <v>26.324925373134327</v>
      </c>
      <c r="AS11" s="38"/>
      <c r="AT11" s="33">
        <f t="shared" ref="AT11:AT20" si="32">AS11/12*3</f>
        <v>0</v>
      </c>
      <c r="AU11" s="47"/>
      <c r="AV11" s="38"/>
      <c r="AW11" s="33">
        <f t="shared" ref="AW11:AW20" si="33">AV11/12*3</f>
        <v>0</v>
      </c>
      <c r="AX11" s="47"/>
      <c r="AY11" s="114">
        <v>2160328.2999999998</v>
      </c>
      <c r="AZ11" s="112">
        <v>540082.1</v>
      </c>
      <c r="BA11" s="112">
        <v>540082.1</v>
      </c>
      <c r="BB11" s="38">
        <v>0</v>
      </c>
      <c r="BC11" s="33">
        <v>0</v>
      </c>
      <c r="BD11" s="13">
        <v>0</v>
      </c>
      <c r="BE11" s="112">
        <v>6798</v>
      </c>
      <c r="BF11" s="112">
        <v>0</v>
      </c>
      <c r="BG11" s="112">
        <v>0</v>
      </c>
      <c r="BH11" s="38">
        <v>0</v>
      </c>
      <c r="BI11" s="33">
        <v>0</v>
      </c>
      <c r="BJ11" s="47">
        <v>0</v>
      </c>
      <c r="BK11" s="38">
        <v>0</v>
      </c>
      <c r="BL11" s="33">
        <v>0</v>
      </c>
      <c r="BM11" s="47">
        <v>0</v>
      </c>
      <c r="BN11" s="12">
        <f t="shared" si="11"/>
        <v>75360</v>
      </c>
      <c r="BO11" s="12">
        <f t="shared" si="11"/>
        <v>12560</v>
      </c>
      <c r="BP11" s="12">
        <f t="shared" ref="BP11:BP20" si="34">BU11+BX11+CA11+CD11</f>
        <v>13934.883</v>
      </c>
      <c r="BQ11" s="12">
        <f t="shared" si="12"/>
        <v>110.94652070063692</v>
      </c>
      <c r="BR11" s="11">
        <f t="shared" si="13"/>
        <v>18.491086783439489</v>
      </c>
      <c r="BS11" s="112">
        <v>51360</v>
      </c>
      <c r="BT11" s="112">
        <f t="shared" ref="BT11:BT20" si="35">BS11/12*2</f>
        <v>8560</v>
      </c>
      <c r="BU11" s="112">
        <v>9798.0110000000004</v>
      </c>
      <c r="BV11" s="112">
        <v>2000</v>
      </c>
      <c r="BW11" s="112">
        <f t="shared" ref="BW11:BW20" si="36">BV11/12*2</f>
        <v>333.33333333333331</v>
      </c>
      <c r="BX11" s="112">
        <v>290.25</v>
      </c>
      <c r="BY11" s="115">
        <v>0</v>
      </c>
      <c r="BZ11" s="33">
        <f t="shared" ref="BZ11:BZ20" si="37">BY11/12*2</f>
        <v>0</v>
      </c>
      <c r="CA11" s="112">
        <v>0</v>
      </c>
      <c r="CB11" s="113">
        <v>22000</v>
      </c>
      <c r="CC11" s="113">
        <f t="shared" ref="CC11:CC20" si="38">CB11/12*2</f>
        <v>3666.6666666666665</v>
      </c>
      <c r="CD11" s="112">
        <v>3846.6219999999998</v>
      </c>
      <c r="CE11" s="47">
        <v>0</v>
      </c>
      <c r="CF11" s="47">
        <v>0</v>
      </c>
      <c r="CG11" s="47">
        <v>0</v>
      </c>
      <c r="CH11" s="115">
        <v>5999</v>
      </c>
      <c r="CI11" s="112">
        <f t="shared" ref="CI11:CI20" si="39">CH11/12*2</f>
        <v>999.83333333333337</v>
      </c>
      <c r="CJ11" s="112">
        <v>799.6</v>
      </c>
      <c r="CK11" s="117">
        <v>4700</v>
      </c>
      <c r="CL11" s="112">
        <f t="shared" ref="CL11:CL20" si="40">CK11/12*2</f>
        <v>783.33333333333337</v>
      </c>
      <c r="CM11" s="112">
        <v>1357.5</v>
      </c>
      <c r="CN11" s="112">
        <v>409100</v>
      </c>
      <c r="CO11" s="112">
        <f t="shared" ref="CO11:CO20" si="41">CN11/12*2</f>
        <v>68183.333333333328</v>
      </c>
      <c r="CP11" s="112">
        <v>101022.7227</v>
      </c>
      <c r="CQ11" s="112">
        <v>200000</v>
      </c>
      <c r="CR11" s="112">
        <f t="shared" ref="CR11:CR20" si="42">CQ11/12*2</f>
        <v>33333.333333333336</v>
      </c>
      <c r="CS11" s="112">
        <v>55302.841699999997</v>
      </c>
      <c r="CT11" s="116">
        <v>150000</v>
      </c>
      <c r="CU11" s="116">
        <f t="shared" ref="CU11:CU20" si="43">CT11/12*2</f>
        <v>25000</v>
      </c>
      <c r="CV11" s="112">
        <v>52950.790999999997</v>
      </c>
      <c r="CW11" s="115">
        <v>15000</v>
      </c>
      <c r="CX11" s="112">
        <f t="shared" ref="CX11:CX20" si="44">CW11/12*2</f>
        <v>2500</v>
      </c>
      <c r="CY11" s="112">
        <v>6874.9232000000002</v>
      </c>
      <c r="CZ11" s="42">
        <v>0</v>
      </c>
      <c r="DA11" s="33">
        <v>0</v>
      </c>
      <c r="DB11" s="113">
        <v>0</v>
      </c>
      <c r="DC11" s="112">
        <v>403700</v>
      </c>
      <c r="DD11" s="112">
        <f t="shared" ref="DD11:DD20" si="45">DC11/12*2</f>
        <v>67283.333333333328</v>
      </c>
      <c r="DE11" s="112">
        <v>41010.767</v>
      </c>
      <c r="DF11" s="112">
        <v>0</v>
      </c>
      <c r="DG11" s="12">
        <f t="shared" ref="DG11:DG20" si="46">T11+Y11+AD11+AI11+AN11+AS11+AV11+AY11+BB11+BE11+BH11+BK11+BS11+BV11+BY11+CB11+CE11+CH11+CK11+CN11+CT11+CW11+CZ11+DC11</f>
        <v>4650000</v>
      </c>
      <c r="DH11" s="12">
        <f t="shared" ref="DH11:DH20" si="47">U11+Z11+AE11+AJ11+AO11+AT11+AW11+AZ11+BC11+BF11+BI11+BL11+BT11+BW11+BZ11+CC11+CF11+CI11+CL11+CO11+CU11+CX11+DA11+DD11</f>
        <v>1026052.0375000001</v>
      </c>
      <c r="DI11" s="12">
        <f t="shared" ref="DI11:DI20" si="48">V11+AA11+AF11+AK11+AP11+AU11+AX11+BA11+BD11+BG11+BJ11+BM11+BU11+BX11+CA11+CD11+CG11+CJ11+CM11+CP11+CV11+CY11+DB11+DE11</f>
        <v>1102190.5959000001</v>
      </c>
      <c r="DJ11" s="42">
        <v>0</v>
      </c>
      <c r="DK11" s="42">
        <v>0</v>
      </c>
      <c r="DL11" s="42">
        <v>0</v>
      </c>
      <c r="DM11" s="112">
        <v>839488</v>
      </c>
      <c r="DN11" s="117">
        <f t="shared" ref="DN11:DN20" si="49">DM11/12*2</f>
        <v>139914.66666666666</v>
      </c>
      <c r="DO11" s="117">
        <v>49363.4</v>
      </c>
      <c r="DP11" s="42">
        <v>0</v>
      </c>
      <c r="DQ11" s="33">
        <v>0</v>
      </c>
      <c r="DR11" s="47">
        <v>0</v>
      </c>
      <c r="DS11" s="47">
        <v>0</v>
      </c>
      <c r="DT11" s="47">
        <f t="shared" ref="DT11:DT20" si="50">DS11/12*2</f>
        <v>0</v>
      </c>
      <c r="DU11" s="47">
        <v>0</v>
      </c>
      <c r="DV11" s="42">
        <v>0</v>
      </c>
      <c r="DW11" s="33">
        <v>0</v>
      </c>
      <c r="DX11" s="47">
        <v>0</v>
      </c>
      <c r="DY11" s="117">
        <v>0</v>
      </c>
      <c r="DZ11" s="117">
        <v>0</v>
      </c>
      <c r="EA11" s="117">
        <v>0</v>
      </c>
      <c r="EB11" s="47">
        <v>0</v>
      </c>
      <c r="EC11" s="12">
        <f t="shared" si="14"/>
        <v>839488</v>
      </c>
      <c r="ED11" s="12">
        <f t="shared" si="14"/>
        <v>139914.66666666666</v>
      </c>
      <c r="EE11" s="112">
        <f t="shared" si="15"/>
        <v>49363.4</v>
      </c>
      <c r="EF11" s="14">
        <f>DY11-EC11</f>
        <v>-839488</v>
      </c>
    </row>
    <row r="12" spans="1:136" s="14" customFormat="1" ht="20.25" customHeight="1" x14ac:dyDescent="0.2">
      <c r="A12" s="21">
        <v>3</v>
      </c>
      <c r="B12" s="110" t="s">
        <v>243</v>
      </c>
      <c r="C12" s="117">
        <v>147384.37549999999</v>
      </c>
      <c r="D12" s="117">
        <v>75696.847599999994</v>
      </c>
      <c r="E12" s="25">
        <f t="shared" si="16"/>
        <v>779228.9</v>
      </c>
      <c r="F12" s="20">
        <f t="shared" si="17"/>
        <v>166234.22499999998</v>
      </c>
      <c r="G12" s="12">
        <f t="shared" si="18"/>
        <v>146807.55650000001</v>
      </c>
      <c r="H12" s="12">
        <f t="shared" si="0"/>
        <v>88.313676981981317</v>
      </c>
      <c r="I12" s="12">
        <f t="shared" si="1"/>
        <v>18.840106738854271</v>
      </c>
      <c r="J12" s="12">
        <f t="shared" si="19"/>
        <v>158898.4</v>
      </c>
      <c r="K12" s="12">
        <f t="shared" si="20"/>
        <v>30250.791666666664</v>
      </c>
      <c r="L12" s="12">
        <f t="shared" si="21"/>
        <v>32477.856500000002</v>
      </c>
      <c r="M12" s="12">
        <f>L12/K12*100</f>
        <v>107.3620051265876</v>
      </c>
      <c r="N12" s="12">
        <f>L12/J12*100</f>
        <v>20.439385481540405</v>
      </c>
      <c r="O12" s="12">
        <f t="shared" si="22"/>
        <v>28809.799999999988</v>
      </c>
      <c r="P12" s="12">
        <f t="shared" si="2"/>
        <v>17234.041666666664</v>
      </c>
      <c r="Q12" s="12">
        <f t="shared" si="2"/>
        <v>14966.566000000003</v>
      </c>
      <c r="R12" s="12">
        <f t="shared" si="3"/>
        <v>86.843041751185297</v>
      </c>
      <c r="S12" s="11">
        <f t="shared" si="4"/>
        <v>51.949565772757907</v>
      </c>
      <c r="T12" s="117">
        <v>28809.799999999988</v>
      </c>
      <c r="U12" s="112">
        <f t="shared" si="23"/>
        <v>6002.0416666666642</v>
      </c>
      <c r="V12" s="112">
        <v>2428.7760000000017</v>
      </c>
      <c r="W12" s="12">
        <f t="shared" si="24"/>
        <v>40.465830377163371</v>
      </c>
      <c r="X12" s="11">
        <f t="shared" si="25"/>
        <v>8.4303813285757023</v>
      </c>
      <c r="Y12" s="112">
        <v>0</v>
      </c>
      <c r="Z12" s="112">
        <f t="shared" si="26"/>
        <v>0</v>
      </c>
      <c r="AA12" s="112">
        <v>194.94</v>
      </c>
      <c r="AB12" s="12" t="e">
        <f t="shared" si="27"/>
        <v>#DIV/0!</v>
      </c>
      <c r="AC12" s="11" t="e">
        <f t="shared" si="28"/>
        <v>#DIV/0!</v>
      </c>
      <c r="AD12" s="112">
        <v>53913.599999999999</v>
      </c>
      <c r="AE12" s="112">
        <f t="shared" si="29"/>
        <v>11232</v>
      </c>
      <c r="AF12" s="112">
        <v>12342.85</v>
      </c>
      <c r="AG12" s="12">
        <f t="shared" si="5"/>
        <v>109.8900462962963</v>
      </c>
      <c r="AH12" s="11">
        <f t="shared" si="6"/>
        <v>22.893759645061728</v>
      </c>
      <c r="AI12" s="112">
        <v>3851</v>
      </c>
      <c r="AJ12" s="112">
        <f t="shared" si="30"/>
        <v>962.75</v>
      </c>
      <c r="AK12" s="112">
        <v>1841.5</v>
      </c>
      <c r="AL12" s="12">
        <f t="shared" si="7"/>
        <v>191.2749935081797</v>
      </c>
      <c r="AM12" s="11">
        <f t="shared" si="8"/>
        <v>47.818748377044926</v>
      </c>
      <c r="AN12" s="112">
        <v>0</v>
      </c>
      <c r="AO12" s="112">
        <f t="shared" si="31"/>
        <v>0</v>
      </c>
      <c r="AP12" s="112">
        <v>0</v>
      </c>
      <c r="AQ12" s="12" t="e">
        <f t="shared" si="9"/>
        <v>#DIV/0!</v>
      </c>
      <c r="AR12" s="11" t="e">
        <f t="shared" si="10"/>
        <v>#DIV/0!</v>
      </c>
      <c r="AS12" s="38"/>
      <c r="AT12" s="33">
        <f t="shared" si="32"/>
        <v>0</v>
      </c>
      <c r="AU12" s="47"/>
      <c r="AV12" s="38"/>
      <c r="AW12" s="33">
        <f t="shared" si="33"/>
        <v>0</v>
      </c>
      <c r="AX12" s="47"/>
      <c r="AY12" s="114">
        <v>393318.7</v>
      </c>
      <c r="AZ12" s="112">
        <v>98329.7</v>
      </c>
      <c r="BA12" s="112">
        <v>98329.7</v>
      </c>
      <c r="BB12" s="38">
        <v>0</v>
      </c>
      <c r="BC12" s="33">
        <v>0</v>
      </c>
      <c r="BD12" s="13">
        <v>0</v>
      </c>
      <c r="BE12" s="112">
        <v>1089.4000000000001</v>
      </c>
      <c r="BF12" s="112">
        <v>0</v>
      </c>
      <c r="BG12" s="112">
        <v>0</v>
      </c>
      <c r="BH12" s="38">
        <v>0</v>
      </c>
      <c r="BI12" s="33">
        <v>0</v>
      </c>
      <c r="BJ12" s="47">
        <v>0</v>
      </c>
      <c r="BK12" s="38">
        <v>0</v>
      </c>
      <c r="BL12" s="33">
        <v>0</v>
      </c>
      <c r="BM12" s="47">
        <v>0</v>
      </c>
      <c r="BN12" s="12">
        <f t="shared" si="11"/>
        <v>9773.6</v>
      </c>
      <c r="BO12" s="12">
        <f t="shared" si="11"/>
        <v>1628.9333333333334</v>
      </c>
      <c r="BP12" s="12">
        <f t="shared" si="34"/>
        <v>1387.9</v>
      </c>
      <c r="BQ12" s="12">
        <f t="shared" si="12"/>
        <v>85.202995825489069</v>
      </c>
      <c r="BR12" s="11">
        <f t="shared" si="13"/>
        <v>14.200499304248179</v>
      </c>
      <c r="BS12" s="112">
        <v>8273.6</v>
      </c>
      <c r="BT12" s="112">
        <f t="shared" si="35"/>
        <v>1378.9333333333334</v>
      </c>
      <c r="BU12" s="112">
        <v>972.4</v>
      </c>
      <c r="BV12" s="112">
        <v>0</v>
      </c>
      <c r="BW12" s="112">
        <f t="shared" si="36"/>
        <v>0</v>
      </c>
      <c r="BX12" s="112">
        <v>0</v>
      </c>
      <c r="BY12" s="115">
        <v>0</v>
      </c>
      <c r="BZ12" s="33">
        <f t="shared" si="37"/>
        <v>0</v>
      </c>
      <c r="CA12" s="112">
        <v>0</v>
      </c>
      <c r="CB12" s="113">
        <v>1500</v>
      </c>
      <c r="CC12" s="113">
        <f t="shared" si="38"/>
        <v>250</v>
      </c>
      <c r="CD12" s="112">
        <v>415.5</v>
      </c>
      <c r="CE12" s="47">
        <v>0</v>
      </c>
      <c r="CF12" s="47">
        <v>0</v>
      </c>
      <c r="CG12" s="47">
        <v>0</v>
      </c>
      <c r="CH12" s="115">
        <v>0</v>
      </c>
      <c r="CI12" s="112">
        <f t="shared" si="39"/>
        <v>0</v>
      </c>
      <c r="CJ12" s="112">
        <v>0</v>
      </c>
      <c r="CK12" s="117">
        <v>350</v>
      </c>
      <c r="CL12" s="112">
        <f t="shared" si="40"/>
        <v>58.333333333333336</v>
      </c>
      <c r="CM12" s="112">
        <v>190</v>
      </c>
      <c r="CN12" s="112">
        <v>50700.4</v>
      </c>
      <c r="CO12" s="112">
        <f t="shared" si="41"/>
        <v>8450.0666666666675</v>
      </c>
      <c r="CP12" s="112">
        <v>9122.6839999999993</v>
      </c>
      <c r="CQ12" s="112">
        <v>25930.400000000001</v>
      </c>
      <c r="CR12" s="112">
        <f t="shared" si="42"/>
        <v>4321.7333333333336</v>
      </c>
      <c r="CS12" s="112">
        <v>3421.134</v>
      </c>
      <c r="CT12" s="116">
        <v>5000</v>
      </c>
      <c r="CU12" s="116">
        <f t="shared" si="43"/>
        <v>833.33333333333337</v>
      </c>
      <c r="CV12" s="112">
        <v>1849.6065000000001</v>
      </c>
      <c r="CW12" s="115">
        <v>500</v>
      </c>
      <c r="CX12" s="112">
        <f t="shared" si="44"/>
        <v>83.333333333333329</v>
      </c>
      <c r="CY12" s="112">
        <v>0</v>
      </c>
      <c r="CZ12" s="42">
        <v>0</v>
      </c>
      <c r="DA12" s="33">
        <v>0</v>
      </c>
      <c r="DB12" s="113">
        <v>0</v>
      </c>
      <c r="DC12" s="112">
        <v>6000</v>
      </c>
      <c r="DD12" s="112">
        <f t="shared" si="45"/>
        <v>1000</v>
      </c>
      <c r="DE12" s="112">
        <v>3119.6</v>
      </c>
      <c r="DF12" s="112">
        <v>0</v>
      </c>
      <c r="DG12" s="12">
        <f t="shared" si="46"/>
        <v>553306.5</v>
      </c>
      <c r="DH12" s="12">
        <f t="shared" si="47"/>
        <v>128580.49166666665</v>
      </c>
      <c r="DI12" s="12">
        <f t="shared" si="48"/>
        <v>130807.55649999999</v>
      </c>
      <c r="DJ12" s="42">
        <v>0</v>
      </c>
      <c r="DK12" s="42">
        <v>0</v>
      </c>
      <c r="DL12" s="42">
        <v>0</v>
      </c>
      <c r="DM12" s="112">
        <v>209322.4</v>
      </c>
      <c r="DN12" s="117">
        <f t="shared" si="49"/>
        <v>34887.066666666666</v>
      </c>
      <c r="DO12" s="117">
        <v>0</v>
      </c>
      <c r="DP12" s="42">
        <v>0</v>
      </c>
      <c r="DQ12" s="33">
        <v>0</v>
      </c>
      <c r="DR12" s="47">
        <v>0</v>
      </c>
      <c r="DS12" s="47">
        <v>16600</v>
      </c>
      <c r="DT12" s="47">
        <f t="shared" si="50"/>
        <v>2766.6666666666665</v>
      </c>
      <c r="DU12" s="47">
        <v>16000</v>
      </c>
      <c r="DV12" s="42">
        <v>0</v>
      </c>
      <c r="DW12" s="33">
        <v>0</v>
      </c>
      <c r="DX12" s="47">
        <v>0</v>
      </c>
      <c r="DY12" s="117">
        <v>10963.1</v>
      </c>
      <c r="DZ12" s="117">
        <v>0</v>
      </c>
      <c r="EA12" s="117">
        <v>0</v>
      </c>
      <c r="EB12" s="47">
        <v>0</v>
      </c>
      <c r="EC12" s="12">
        <f t="shared" si="14"/>
        <v>236885.5</v>
      </c>
      <c r="ED12" s="12">
        <f t="shared" si="14"/>
        <v>37653.73333333333</v>
      </c>
      <c r="EE12" s="112">
        <f t="shared" si="15"/>
        <v>16000</v>
      </c>
      <c r="EF12" s="14">
        <f t="shared" ref="EF12:EF20" si="51">DY12-EC12</f>
        <v>-225922.4</v>
      </c>
    </row>
    <row r="13" spans="1:136" s="14" customFormat="1" ht="20.25" customHeight="1" x14ac:dyDescent="0.2">
      <c r="A13" s="21">
        <v>4</v>
      </c>
      <c r="B13" s="110" t="s">
        <v>246</v>
      </c>
      <c r="C13" s="117">
        <v>811451.38890000002</v>
      </c>
      <c r="D13" s="117">
        <v>71361.142699999997</v>
      </c>
      <c r="E13" s="25">
        <f t="shared" si="16"/>
        <v>4379146.2</v>
      </c>
      <c r="F13" s="20">
        <f t="shared" si="17"/>
        <v>842777.83333333326</v>
      </c>
      <c r="G13" s="12">
        <f t="shared" si="18"/>
        <v>549198.60070000007</v>
      </c>
      <c r="H13" s="12">
        <f t="shared" si="0"/>
        <v>65.165287811121459</v>
      </c>
      <c r="I13" s="12">
        <f t="shared" si="1"/>
        <v>12.541225517887483</v>
      </c>
      <c r="J13" s="12">
        <f t="shared" si="19"/>
        <v>1087836</v>
      </c>
      <c r="K13" s="12">
        <f t="shared" si="20"/>
        <v>210346.66666666669</v>
      </c>
      <c r="L13" s="12">
        <f t="shared" si="21"/>
        <v>266533.00070000003</v>
      </c>
      <c r="M13" s="12">
        <f>L13/K13*100</f>
        <v>126.71130231047161</v>
      </c>
      <c r="N13" s="12">
        <f>L13/J13*100</f>
        <v>24.501211644034584</v>
      </c>
      <c r="O13" s="12">
        <f t="shared" si="22"/>
        <v>255270</v>
      </c>
      <c r="P13" s="12">
        <f t="shared" si="2"/>
        <v>110025</v>
      </c>
      <c r="Q13" s="12">
        <f t="shared" si="2"/>
        <v>113989.59200000002</v>
      </c>
      <c r="R13" s="12">
        <f t="shared" si="3"/>
        <v>103.60335560099978</v>
      </c>
      <c r="S13" s="11">
        <f t="shared" si="4"/>
        <v>44.654519528342547</v>
      </c>
      <c r="T13" s="117">
        <v>219050</v>
      </c>
      <c r="U13" s="112">
        <f t="shared" si="23"/>
        <v>45635.416666666672</v>
      </c>
      <c r="V13" s="112">
        <v>39757.604000000021</v>
      </c>
      <c r="W13" s="12">
        <f t="shared" si="24"/>
        <v>87.120063547135402</v>
      </c>
      <c r="X13" s="11">
        <f t="shared" si="25"/>
        <v>18.150013238986542</v>
      </c>
      <c r="Y13" s="112">
        <v>36220</v>
      </c>
      <c r="Z13" s="112">
        <f t="shared" si="26"/>
        <v>7545.8333333333339</v>
      </c>
      <c r="AA13" s="112">
        <v>5456.5219999999999</v>
      </c>
      <c r="AB13" s="12">
        <f t="shared" si="27"/>
        <v>72.311721700717825</v>
      </c>
      <c r="AC13" s="11">
        <f t="shared" si="28"/>
        <v>15.064942020982883</v>
      </c>
      <c r="AD13" s="112">
        <v>272850</v>
      </c>
      <c r="AE13" s="112">
        <f t="shared" si="29"/>
        <v>56843.75</v>
      </c>
      <c r="AF13" s="112">
        <v>68775.466</v>
      </c>
      <c r="AG13" s="12">
        <f t="shared" si="5"/>
        <v>120.99037449147883</v>
      </c>
      <c r="AH13" s="11">
        <f t="shared" si="6"/>
        <v>25.206328019058088</v>
      </c>
      <c r="AI13" s="112">
        <v>70428</v>
      </c>
      <c r="AJ13" s="112">
        <f t="shared" si="30"/>
        <v>17607</v>
      </c>
      <c r="AK13" s="112">
        <v>45534.429799999998</v>
      </c>
      <c r="AL13" s="12">
        <f t="shared" si="7"/>
        <v>258.6154927017663</v>
      </c>
      <c r="AM13" s="11">
        <f t="shared" si="8"/>
        <v>64.653873175441575</v>
      </c>
      <c r="AN13" s="112">
        <v>14000</v>
      </c>
      <c r="AO13" s="112">
        <f t="shared" si="31"/>
        <v>3500</v>
      </c>
      <c r="AP13" s="112">
        <v>3112.7</v>
      </c>
      <c r="AQ13" s="12">
        <f t="shared" si="9"/>
        <v>88.934285714285707</v>
      </c>
      <c r="AR13" s="11">
        <f t="shared" si="10"/>
        <v>22.233571428571427</v>
      </c>
      <c r="AS13" s="38"/>
      <c r="AT13" s="33">
        <f t="shared" si="32"/>
        <v>0</v>
      </c>
      <c r="AU13" s="47"/>
      <c r="AV13" s="38"/>
      <c r="AW13" s="33">
        <f t="shared" si="33"/>
        <v>0</v>
      </c>
      <c r="AX13" s="47"/>
      <c r="AY13" s="114">
        <v>1010910.2</v>
      </c>
      <c r="AZ13" s="112">
        <v>252727.5</v>
      </c>
      <c r="BA13" s="112">
        <v>252727.5</v>
      </c>
      <c r="BB13" s="38">
        <v>0</v>
      </c>
      <c r="BC13" s="33">
        <v>0</v>
      </c>
      <c r="BD13" s="13">
        <v>0</v>
      </c>
      <c r="BE13" s="112">
        <v>2178</v>
      </c>
      <c r="BF13" s="112">
        <v>0</v>
      </c>
      <c r="BG13" s="112">
        <v>0</v>
      </c>
      <c r="BH13" s="38">
        <v>0</v>
      </c>
      <c r="BI13" s="33">
        <v>0</v>
      </c>
      <c r="BJ13" s="47">
        <v>0</v>
      </c>
      <c r="BK13" s="38">
        <v>0</v>
      </c>
      <c r="BL13" s="33">
        <v>0</v>
      </c>
      <c r="BM13" s="47">
        <v>0</v>
      </c>
      <c r="BN13" s="12">
        <f t="shared" si="11"/>
        <v>40340</v>
      </c>
      <c r="BO13" s="33">
        <f t="shared" ref="BO13:BO20" si="52">BN13/12*6</f>
        <v>20170</v>
      </c>
      <c r="BP13" s="12">
        <f t="shared" si="34"/>
        <v>8808.991</v>
      </c>
      <c r="BQ13" s="12">
        <f t="shared" si="12"/>
        <v>43.673728309370354</v>
      </c>
      <c r="BR13" s="11">
        <f t="shared" si="13"/>
        <v>21.836864154685177</v>
      </c>
      <c r="BS13" s="112">
        <v>22160</v>
      </c>
      <c r="BT13" s="112">
        <f t="shared" si="35"/>
        <v>3693.3333333333335</v>
      </c>
      <c r="BU13" s="112">
        <v>5237.7160000000003</v>
      </c>
      <c r="BV13" s="112">
        <v>0</v>
      </c>
      <c r="BW13" s="112">
        <f t="shared" si="36"/>
        <v>0</v>
      </c>
      <c r="BX13" s="112">
        <v>0</v>
      </c>
      <c r="BY13" s="115">
        <v>0</v>
      </c>
      <c r="BZ13" s="33">
        <f t="shared" si="37"/>
        <v>0</v>
      </c>
      <c r="CA13" s="112">
        <v>0</v>
      </c>
      <c r="CB13" s="113">
        <v>18180</v>
      </c>
      <c r="CC13" s="113">
        <f t="shared" si="38"/>
        <v>3030</v>
      </c>
      <c r="CD13" s="112">
        <v>3571.2750000000001</v>
      </c>
      <c r="CE13" s="47">
        <v>0</v>
      </c>
      <c r="CF13" s="47">
        <v>0</v>
      </c>
      <c r="CG13" s="47">
        <v>0</v>
      </c>
      <c r="CH13" s="115">
        <v>3998</v>
      </c>
      <c r="CI13" s="112">
        <f t="shared" si="39"/>
        <v>666.33333333333337</v>
      </c>
      <c r="CJ13" s="112">
        <v>799.6</v>
      </c>
      <c r="CK13" s="117">
        <v>0</v>
      </c>
      <c r="CL13" s="112">
        <f t="shared" si="40"/>
        <v>0</v>
      </c>
      <c r="CM13" s="112">
        <v>0</v>
      </c>
      <c r="CN13" s="112">
        <v>229948</v>
      </c>
      <c r="CO13" s="112">
        <f t="shared" si="41"/>
        <v>38324.666666666664</v>
      </c>
      <c r="CP13" s="112">
        <v>35284.837899999999</v>
      </c>
      <c r="CQ13" s="112">
        <v>62906</v>
      </c>
      <c r="CR13" s="112">
        <f t="shared" si="42"/>
        <v>10484.333333333334</v>
      </c>
      <c r="CS13" s="112">
        <v>10882.8979</v>
      </c>
      <c r="CT13" s="116">
        <v>155000</v>
      </c>
      <c r="CU13" s="116">
        <f t="shared" si="43"/>
        <v>25833.333333333332</v>
      </c>
      <c r="CV13" s="112">
        <v>47451.637000000002</v>
      </c>
      <c r="CW13" s="115">
        <v>0</v>
      </c>
      <c r="CX13" s="112">
        <f t="shared" si="44"/>
        <v>0</v>
      </c>
      <c r="CY13" s="112">
        <v>0</v>
      </c>
      <c r="CZ13" s="42">
        <v>0</v>
      </c>
      <c r="DA13" s="33">
        <v>0</v>
      </c>
      <c r="DB13" s="113">
        <v>0</v>
      </c>
      <c r="DC13" s="112">
        <v>50000</v>
      </c>
      <c r="DD13" s="112">
        <f t="shared" si="45"/>
        <v>8333.3333333333339</v>
      </c>
      <c r="DE13" s="112">
        <v>12350.813</v>
      </c>
      <c r="DF13" s="112">
        <v>0</v>
      </c>
      <c r="DG13" s="12">
        <f t="shared" si="46"/>
        <v>2104922.2000000002</v>
      </c>
      <c r="DH13" s="12">
        <f t="shared" si="47"/>
        <v>463740.49999999994</v>
      </c>
      <c r="DI13" s="12">
        <f t="shared" si="48"/>
        <v>520060.10070000007</v>
      </c>
      <c r="DJ13" s="42">
        <v>0</v>
      </c>
      <c r="DK13" s="42">
        <v>0</v>
      </c>
      <c r="DL13" s="42">
        <v>0</v>
      </c>
      <c r="DM13" s="112">
        <v>2274224</v>
      </c>
      <c r="DN13" s="117">
        <f t="shared" si="49"/>
        <v>379037.33333333331</v>
      </c>
      <c r="DO13" s="117">
        <v>29138.5</v>
      </c>
      <c r="DP13" s="42">
        <v>0</v>
      </c>
      <c r="DQ13" s="33">
        <v>0</v>
      </c>
      <c r="DR13" s="47">
        <v>0</v>
      </c>
      <c r="DS13" s="47">
        <v>0</v>
      </c>
      <c r="DT13" s="47">
        <f t="shared" si="50"/>
        <v>0</v>
      </c>
      <c r="DU13" s="47">
        <v>0</v>
      </c>
      <c r="DV13" s="42">
        <v>0</v>
      </c>
      <c r="DW13" s="33">
        <v>0</v>
      </c>
      <c r="DX13" s="47">
        <v>0</v>
      </c>
      <c r="DY13" s="117">
        <v>0</v>
      </c>
      <c r="DZ13" s="117">
        <v>0</v>
      </c>
      <c r="EA13" s="117">
        <v>0</v>
      </c>
      <c r="EB13" s="47">
        <v>0</v>
      </c>
      <c r="EC13" s="12">
        <f t="shared" si="14"/>
        <v>2274224</v>
      </c>
      <c r="ED13" s="12">
        <f t="shared" si="14"/>
        <v>379037.33333333331</v>
      </c>
      <c r="EE13" s="112">
        <f t="shared" si="15"/>
        <v>29138.5</v>
      </c>
      <c r="EF13" s="14">
        <f t="shared" si="51"/>
        <v>-2274224</v>
      </c>
    </row>
    <row r="14" spans="1:136" s="14" customFormat="1" ht="20.25" customHeight="1" x14ac:dyDescent="0.2">
      <c r="A14" s="21">
        <v>5</v>
      </c>
      <c r="B14" s="110" t="s">
        <v>248</v>
      </c>
      <c r="C14" s="117">
        <v>1992415.0183999999</v>
      </c>
      <c r="D14" s="117">
        <v>129273.82</v>
      </c>
      <c r="E14" s="25">
        <f t="shared" si="16"/>
        <v>646776.69999999995</v>
      </c>
      <c r="F14" s="20">
        <f t="shared" si="17"/>
        <v>139816.26666666669</v>
      </c>
      <c r="G14" s="12">
        <f t="shared" si="18"/>
        <v>377820.13399999996</v>
      </c>
      <c r="H14" s="12">
        <f t="shared" si="0"/>
        <v>270.22616395612522</v>
      </c>
      <c r="I14" s="12">
        <f t="shared" si="1"/>
        <v>58.415854188934134</v>
      </c>
      <c r="J14" s="12">
        <f t="shared" si="19"/>
        <v>580779.5</v>
      </c>
      <c r="K14" s="12">
        <f t="shared" si="20"/>
        <v>125207.66666666669</v>
      </c>
      <c r="L14" s="12">
        <f t="shared" si="21"/>
        <v>362344.53399999993</v>
      </c>
      <c r="M14" s="12">
        <f>L14/K14*100</f>
        <v>289.39484589601796</v>
      </c>
      <c r="N14" s="12">
        <f>L14/J14*100</f>
        <v>62.389346387053934</v>
      </c>
      <c r="O14" s="12">
        <f t="shared" si="22"/>
        <v>330000</v>
      </c>
      <c r="P14" s="12">
        <f t="shared" si="2"/>
        <v>79166.666666666672</v>
      </c>
      <c r="Q14" s="12">
        <f t="shared" si="2"/>
        <v>164075.13499999998</v>
      </c>
      <c r="R14" s="12">
        <f t="shared" si="3"/>
        <v>207.25280210526313</v>
      </c>
      <c r="S14" s="11">
        <f t="shared" si="4"/>
        <v>49.719737878787875</v>
      </c>
      <c r="T14" s="117">
        <v>305000</v>
      </c>
      <c r="U14" s="112">
        <f t="shared" si="23"/>
        <v>63541.666666666672</v>
      </c>
      <c r="V14" s="112">
        <v>146422.90099999998</v>
      </c>
      <c r="W14" s="12">
        <f t="shared" si="24"/>
        <v>230.43604091803275</v>
      </c>
      <c r="X14" s="11">
        <f t="shared" si="25"/>
        <v>48.007508524590158</v>
      </c>
      <c r="Y14" s="112">
        <v>25000</v>
      </c>
      <c r="Z14" s="112">
        <f t="shared" si="26"/>
        <v>5208.3333333333339</v>
      </c>
      <c r="AA14" s="112">
        <v>1477.4290000000001</v>
      </c>
      <c r="AB14" s="12">
        <f t="shared" si="27"/>
        <v>28.366636800000002</v>
      </c>
      <c r="AC14" s="11">
        <f t="shared" si="28"/>
        <v>5.9097160000000004</v>
      </c>
      <c r="AD14" s="112">
        <v>50000</v>
      </c>
      <c r="AE14" s="112">
        <f t="shared" si="29"/>
        <v>10416.666666666668</v>
      </c>
      <c r="AF14" s="112">
        <v>16174.805</v>
      </c>
      <c r="AG14" s="12">
        <f t="shared" si="5"/>
        <v>155.27812799999998</v>
      </c>
      <c r="AH14" s="11">
        <f t="shared" si="6"/>
        <v>32.349609999999998</v>
      </c>
      <c r="AI14" s="112">
        <v>50311</v>
      </c>
      <c r="AJ14" s="112">
        <f>AI14/12*5</f>
        <v>20962.916666666664</v>
      </c>
      <c r="AK14" s="112">
        <v>60932.065000000002</v>
      </c>
      <c r="AL14" s="12">
        <f t="shared" si="7"/>
        <v>290.66596966866098</v>
      </c>
      <c r="AM14" s="11">
        <f t="shared" si="8"/>
        <v>121.11082069527539</v>
      </c>
      <c r="AN14" s="112">
        <v>0</v>
      </c>
      <c r="AO14" s="112">
        <f t="shared" si="31"/>
        <v>0</v>
      </c>
      <c r="AP14" s="112">
        <v>0</v>
      </c>
      <c r="AQ14" s="12" t="e">
        <f t="shared" si="9"/>
        <v>#DIV/0!</v>
      </c>
      <c r="AR14" s="11" t="e">
        <f t="shared" si="10"/>
        <v>#DIV/0!</v>
      </c>
      <c r="AS14" s="38"/>
      <c r="AT14" s="33">
        <f t="shared" si="32"/>
        <v>0</v>
      </c>
      <c r="AU14" s="47"/>
      <c r="AV14" s="38"/>
      <c r="AW14" s="33">
        <f t="shared" si="33"/>
        <v>0</v>
      </c>
      <c r="AX14" s="47"/>
      <c r="AY14" s="114">
        <v>58434.400000000001</v>
      </c>
      <c r="AZ14" s="112">
        <v>14608.6</v>
      </c>
      <c r="BA14" s="112">
        <v>14608.6</v>
      </c>
      <c r="BB14" s="38">
        <v>0</v>
      </c>
      <c r="BC14" s="33">
        <v>0</v>
      </c>
      <c r="BD14" s="13">
        <v>0</v>
      </c>
      <c r="BE14" s="112">
        <v>762.8</v>
      </c>
      <c r="BF14" s="112">
        <v>0</v>
      </c>
      <c r="BG14" s="112">
        <v>0</v>
      </c>
      <c r="BH14" s="38">
        <v>0</v>
      </c>
      <c r="BI14" s="33">
        <v>0</v>
      </c>
      <c r="BJ14" s="47">
        <v>0</v>
      </c>
      <c r="BK14" s="38">
        <v>0</v>
      </c>
      <c r="BL14" s="33">
        <v>0</v>
      </c>
      <c r="BM14" s="47">
        <v>0</v>
      </c>
      <c r="BN14" s="12">
        <f t="shared" si="11"/>
        <v>41634.300000000003</v>
      </c>
      <c r="BO14" s="12">
        <f t="shared" si="11"/>
        <v>6939.05</v>
      </c>
      <c r="BP14" s="12">
        <f t="shared" si="34"/>
        <v>2349.8630000000003</v>
      </c>
      <c r="BQ14" s="12">
        <f t="shared" si="12"/>
        <v>33.864333013885187</v>
      </c>
      <c r="BR14" s="11">
        <f t="shared" si="13"/>
        <v>5.6440555023141981</v>
      </c>
      <c r="BS14" s="112">
        <v>12281.1</v>
      </c>
      <c r="BT14" s="112">
        <f t="shared" si="35"/>
        <v>2046.8500000000001</v>
      </c>
      <c r="BU14" s="112">
        <v>2059.5500000000002</v>
      </c>
      <c r="BV14" s="112">
        <v>27311.200000000001</v>
      </c>
      <c r="BW14" s="112">
        <f t="shared" si="36"/>
        <v>4551.8666666666668</v>
      </c>
      <c r="BX14" s="112">
        <v>-222.68700000000001</v>
      </c>
      <c r="BY14" s="115">
        <v>0</v>
      </c>
      <c r="BZ14" s="33">
        <f t="shared" si="37"/>
        <v>0</v>
      </c>
      <c r="CA14" s="112">
        <v>0</v>
      </c>
      <c r="CB14" s="113">
        <v>2042</v>
      </c>
      <c r="CC14" s="113">
        <f t="shared" si="38"/>
        <v>340.33333333333331</v>
      </c>
      <c r="CD14" s="112">
        <v>513</v>
      </c>
      <c r="CE14" s="47">
        <v>0</v>
      </c>
      <c r="CF14" s="47">
        <v>0</v>
      </c>
      <c r="CG14" s="47">
        <v>0</v>
      </c>
      <c r="CH14" s="115">
        <v>0</v>
      </c>
      <c r="CI14" s="112">
        <f t="shared" si="39"/>
        <v>0</v>
      </c>
      <c r="CJ14" s="112">
        <v>0</v>
      </c>
      <c r="CK14" s="117">
        <v>0</v>
      </c>
      <c r="CL14" s="112">
        <f t="shared" si="40"/>
        <v>0</v>
      </c>
      <c r="CM14" s="112">
        <v>0</v>
      </c>
      <c r="CN14" s="112">
        <v>67614.2</v>
      </c>
      <c r="CO14" s="112">
        <f t="shared" si="41"/>
        <v>11269.033333333333</v>
      </c>
      <c r="CP14" s="112">
        <v>127048.31600000001</v>
      </c>
      <c r="CQ14" s="112">
        <v>46094.2</v>
      </c>
      <c r="CR14" s="112">
        <f t="shared" si="42"/>
        <v>7682.3666666666659</v>
      </c>
      <c r="CS14" s="112">
        <v>12019.516</v>
      </c>
      <c r="CT14" s="116">
        <v>35000</v>
      </c>
      <c r="CU14" s="116">
        <f t="shared" si="43"/>
        <v>5833.333333333333</v>
      </c>
      <c r="CV14" s="112">
        <v>5540.9210000000003</v>
      </c>
      <c r="CW14" s="115">
        <v>1000</v>
      </c>
      <c r="CX14" s="112">
        <f t="shared" si="44"/>
        <v>166.66666666666666</v>
      </c>
      <c r="CY14" s="112">
        <v>1322.634</v>
      </c>
      <c r="CZ14" s="42">
        <v>6800</v>
      </c>
      <c r="DA14" s="33">
        <v>0</v>
      </c>
      <c r="DB14" s="113">
        <v>0</v>
      </c>
      <c r="DC14" s="112">
        <v>5220</v>
      </c>
      <c r="DD14" s="112">
        <f t="shared" si="45"/>
        <v>870</v>
      </c>
      <c r="DE14" s="112">
        <v>1075.5999999999999</v>
      </c>
      <c r="DF14" s="112">
        <v>0</v>
      </c>
      <c r="DG14" s="12">
        <f t="shared" si="46"/>
        <v>646776.69999999995</v>
      </c>
      <c r="DH14" s="12">
        <f t="shared" si="47"/>
        <v>139816.26666666669</v>
      </c>
      <c r="DI14" s="12">
        <f t="shared" si="48"/>
        <v>376953.13399999996</v>
      </c>
      <c r="DJ14" s="42">
        <v>0</v>
      </c>
      <c r="DK14" s="42">
        <v>0</v>
      </c>
      <c r="DL14" s="42">
        <v>0</v>
      </c>
      <c r="DM14" s="112">
        <v>0</v>
      </c>
      <c r="DN14" s="117">
        <f t="shared" si="49"/>
        <v>0</v>
      </c>
      <c r="DO14" s="117">
        <v>0</v>
      </c>
      <c r="DP14" s="42">
        <v>0</v>
      </c>
      <c r="DQ14" s="33">
        <v>0</v>
      </c>
      <c r="DR14" s="47">
        <v>0</v>
      </c>
      <c r="DS14" s="47">
        <v>0</v>
      </c>
      <c r="DT14" s="47">
        <f t="shared" si="50"/>
        <v>0</v>
      </c>
      <c r="DU14" s="47">
        <v>0</v>
      </c>
      <c r="DV14" s="42">
        <v>0</v>
      </c>
      <c r="DW14" s="33">
        <v>0</v>
      </c>
      <c r="DX14" s="47">
        <v>867</v>
      </c>
      <c r="DY14" s="117">
        <v>0</v>
      </c>
      <c r="DZ14" s="117">
        <v>0</v>
      </c>
      <c r="EA14" s="117">
        <v>0</v>
      </c>
      <c r="EB14" s="47">
        <v>0</v>
      </c>
      <c r="EC14" s="12">
        <f t="shared" si="14"/>
        <v>0</v>
      </c>
      <c r="ED14" s="12">
        <f t="shared" si="14"/>
        <v>0</v>
      </c>
      <c r="EE14" s="112">
        <f t="shared" si="15"/>
        <v>867</v>
      </c>
      <c r="EF14" s="14">
        <f t="shared" si="51"/>
        <v>0</v>
      </c>
    </row>
    <row r="15" spans="1:136" s="14" customFormat="1" ht="20.25" customHeight="1" x14ac:dyDescent="0.2">
      <c r="A15" s="21">
        <v>6</v>
      </c>
      <c r="B15" s="111" t="s">
        <v>247</v>
      </c>
      <c r="C15" s="117">
        <v>11944.711600000001</v>
      </c>
      <c r="D15" s="117">
        <v>43080.4496</v>
      </c>
      <c r="E15" s="25">
        <f t="shared" si="16"/>
        <v>2023539.0590000004</v>
      </c>
      <c r="F15" s="20">
        <f t="shared" si="17"/>
        <v>427459.02895833337</v>
      </c>
      <c r="G15" s="12">
        <f t="shared" si="18"/>
        <v>456762.55099999998</v>
      </c>
      <c r="H15" s="12">
        <f t="shared" si="0"/>
        <v>106.85528204026377</v>
      </c>
      <c r="I15" s="12">
        <f t="shared" si="1"/>
        <v>22.572460312464859</v>
      </c>
      <c r="J15" s="12">
        <f t="shared" si="19"/>
        <v>568295.55900000001</v>
      </c>
      <c r="K15" s="12">
        <f t="shared" si="20"/>
        <v>111692.795625</v>
      </c>
      <c r="L15" s="12">
        <f t="shared" si="21"/>
        <v>127216.75099999999</v>
      </c>
      <c r="M15" s="12">
        <f>L15/K15*100</f>
        <v>113.89879740061343</v>
      </c>
      <c r="N15" s="12">
        <f>L15/J15*100</f>
        <v>22.385666927233544</v>
      </c>
      <c r="O15" s="12">
        <f t="shared" si="22"/>
        <v>156322.05900000004</v>
      </c>
      <c r="P15" s="12">
        <f t="shared" si="2"/>
        <v>74101.67895833333</v>
      </c>
      <c r="Q15" s="12">
        <f t="shared" si="2"/>
        <v>64923.313000000002</v>
      </c>
      <c r="R15" s="12">
        <f t="shared" si="3"/>
        <v>87.613821862937499</v>
      </c>
      <c r="S15" s="11">
        <f t="shared" si="4"/>
        <v>41.531766799463654</v>
      </c>
      <c r="T15" s="117">
        <v>153095.15900000004</v>
      </c>
      <c r="U15" s="112">
        <f t="shared" si="23"/>
        <v>31894.824791666673</v>
      </c>
      <c r="V15" s="112">
        <v>14825.023000000001</v>
      </c>
      <c r="W15" s="12">
        <f t="shared" si="24"/>
        <v>46.480967043510496</v>
      </c>
      <c r="X15" s="11">
        <f t="shared" si="25"/>
        <v>9.6835348007313531</v>
      </c>
      <c r="Y15" s="112">
        <v>3226.9</v>
      </c>
      <c r="Z15" s="112">
        <f t="shared" si="26"/>
        <v>672.27083333333337</v>
      </c>
      <c r="AA15" s="112">
        <v>1900.9659999999999</v>
      </c>
      <c r="AB15" s="12">
        <f t="shared" si="27"/>
        <v>282.76788248783657</v>
      </c>
      <c r="AC15" s="11">
        <f t="shared" si="28"/>
        <v>58.909975518299298</v>
      </c>
      <c r="AD15" s="112">
        <v>199366</v>
      </c>
      <c r="AE15" s="112">
        <f t="shared" si="29"/>
        <v>41534.583333333328</v>
      </c>
      <c r="AF15" s="112">
        <v>48197.324000000001</v>
      </c>
      <c r="AG15" s="12">
        <f t="shared" si="5"/>
        <v>116.04142892970719</v>
      </c>
      <c r="AH15" s="11">
        <f t="shared" si="6"/>
        <v>24.175297693688993</v>
      </c>
      <c r="AI15" s="112">
        <v>21378.400000000001</v>
      </c>
      <c r="AJ15" s="112">
        <f t="shared" si="30"/>
        <v>5344.6</v>
      </c>
      <c r="AK15" s="112">
        <v>7832.835</v>
      </c>
      <c r="AL15" s="12">
        <f t="shared" si="7"/>
        <v>146.55605658047375</v>
      </c>
      <c r="AM15" s="11">
        <f t="shared" si="8"/>
        <v>36.639014145118438</v>
      </c>
      <c r="AN15" s="112">
        <v>4500</v>
      </c>
      <c r="AO15" s="112">
        <f t="shared" si="31"/>
        <v>1125</v>
      </c>
      <c r="AP15" s="112">
        <v>744.6</v>
      </c>
      <c r="AQ15" s="12">
        <f t="shared" si="9"/>
        <v>66.186666666666667</v>
      </c>
      <c r="AR15" s="11">
        <f t="shared" si="10"/>
        <v>16.546666666666667</v>
      </c>
      <c r="AS15" s="38"/>
      <c r="AT15" s="33">
        <f t="shared" si="32"/>
        <v>0</v>
      </c>
      <c r="AU15" s="47"/>
      <c r="AV15" s="38"/>
      <c r="AW15" s="33">
        <f t="shared" si="33"/>
        <v>0</v>
      </c>
      <c r="AX15" s="47"/>
      <c r="AY15" s="114">
        <v>889171.8</v>
      </c>
      <c r="AZ15" s="112">
        <v>222292.9</v>
      </c>
      <c r="BA15" s="112">
        <v>222292.9</v>
      </c>
      <c r="BB15" s="38">
        <v>0</v>
      </c>
      <c r="BC15" s="33">
        <v>0</v>
      </c>
      <c r="BD15" s="13">
        <v>0</v>
      </c>
      <c r="BE15" s="112">
        <v>5231.7</v>
      </c>
      <c r="BF15" s="112">
        <v>0</v>
      </c>
      <c r="BG15" s="112">
        <v>0</v>
      </c>
      <c r="BH15" s="38">
        <v>0</v>
      </c>
      <c r="BI15" s="33">
        <v>0</v>
      </c>
      <c r="BJ15" s="47">
        <v>0</v>
      </c>
      <c r="BK15" s="38">
        <v>0</v>
      </c>
      <c r="BL15" s="33">
        <v>0</v>
      </c>
      <c r="BM15" s="47">
        <v>0</v>
      </c>
      <c r="BN15" s="12">
        <f t="shared" si="11"/>
        <v>26103.1</v>
      </c>
      <c r="BO15" s="33">
        <f t="shared" si="52"/>
        <v>13051.55</v>
      </c>
      <c r="BP15" s="12">
        <f t="shared" si="34"/>
        <v>7391.7939999999999</v>
      </c>
      <c r="BQ15" s="12">
        <f t="shared" si="12"/>
        <v>56.635372810126007</v>
      </c>
      <c r="BR15" s="11">
        <f t="shared" si="13"/>
        <v>28.317686405063004</v>
      </c>
      <c r="BS15" s="112">
        <v>24767.3</v>
      </c>
      <c r="BT15" s="112">
        <f t="shared" si="35"/>
        <v>4127.8833333333332</v>
      </c>
      <c r="BU15" s="112">
        <v>7068.3140000000003</v>
      </c>
      <c r="BV15" s="112">
        <v>0</v>
      </c>
      <c r="BW15" s="112">
        <f t="shared" si="36"/>
        <v>0</v>
      </c>
      <c r="BX15" s="112">
        <v>0</v>
      </c>
      <c r="BY15" s="115">
        <v>0</v>
      </c>
      <c r="BZ15" s="33">
        <f t="shared" si="37"/>
        <v>0</v>
      </c>
      <c r="CA15" s="112">
        <v>0</v>
      </c>
      <c r="CB15" s="113">
        <v>1335.8</v>
      </c>
      <c r="CC15" s="113">
        <f t="shared" si="38"/>
        <v>222.63333333333333</v>
      </c>
      <c r="CD15" s="112">
        <v>323.48</v>
      </c>
      <c r="CE15" s="47">
        <v>0</v>
      </c>
      <c r="CF15" s="47">
        <v>0</v>
      </c>
      <c r="CG15" s="47">
        <v>0</v>
      </c>
      <c r="CH15" s="115">
        <v>0</v>
      </c>
      <c r="CI15" s="112">
        <f t="shared" si="39"/>
        <v>0</v>
      </c>
      <c r="CJ15" s="112">
        <v>0</v>
      </c>
      <c r="CK15" s="117">
        <v>0</v>
      </c>
      <c r="CL15" s="112">
        <f t="shared" si="40"/>
        <v>0</v>
      </c>
      <c r="CM15" s="112">
        <v>0</v>
      </c>
      <c r="CN15" s="112">
        <v>158126</v>
      </c>
      <c r="CO15" s="112">
        <f t="shared" si="41"/>
        <v>26354.333333333332</v>
      </c>
      <c r="CP15" s="112">
        <v>43649.300999999999</v>
      </c>
      <c r="CQ15" s="112">
        <v>48237</v>
      </c>
      <c r="CR15" s="112">
        <f t="shared" si="42"/>
        <v>8039.5</v>
      </c>
      <c r="CS15" s="112">
        <v>9582.4169999999995</v>
      </c>
      <c r="CT15" s="116">
        <v>0</v>
      </c>
      <c r="CU15" s="116">
        <f t="shared" si="43"/>
        <v>0</v>
      </c>
      <c r="CV15" s="112">
        <v>0</v>
      </c>
      <c r="CW15" s="115">
        <v>0</v>
      </c>
      <c r="CX15" s="112">
        <f t="shared" si="44"/>
        <v>0</v>
      </c>
      <c r="CY15" s="112">
        <v>0</v>
      </c>
      <c r="CZ15" s="42">
        <v>0</v>
      </c>
      <c r="DA15" s="33">
        <v>0</v>
      </c>
      <c r="DB15" s="113">
        <v>0</v>
      </c>
      <c r="DC15" s="112">
        <v>2500</v>
      </c>
      <c r="DD15" s="112">
        <f t="shared" si="45"/>
        <v>416.66666666666669</v>
      </c>
      <c r="DE15" s="112">
        <v>2674.9079999999999</v>
      </c>
      <c r="DF15" s="112">
        <v>0</v>
      </c>
      <c r="DG15" s="12">
        <f t="shared" si="46"/>
        <v>1462699.0590000001</v>
      </c>
      <c r="DH15" s="12">
        <f t="shared" si="47"/>
        <v>333985.69562500005</v>
      </c>
      <c r="DI15" s="12">
        <f t="shared" si="48"/>
        <v>349509.65099999995</v>
      </c>
      <c r="DJ15" s="42">
        <v>0</v>
      </c>
      <c r="DK15" s="42">
        <v>0</v>
      </c>
      <c r="DL15" s="42">
        <v>0</v>
      </c>
      <c r="DM15" s="112">
        <v>560540</v>
      </c>
      <c r="DN15" s="117">
        <f t="shared" si="49"/>
        <v>93423.333333333328</v>
      </c>
      <c r="DO15" s="117">
        <v>107123.6</v>
      </c>
      <c r="DP15" s="42">
        <v>0</v>
      </c>
      <c r="DQ15" s="33">
        <v>0</v>
      </c>
      <c r="DR15" s="47">
        <v>0</v>
      </c>
      <c r="DS15" s="47">
        <v>300</v>
      </c>
      <c r="DT15" s="47">
        <f t="shared" si="50"/>
        <v>50</v>
      </c>
      <c r="DU15" s="47">
        <v>129.30000000000001</v>
      </c>
      <c r="DV15" s="42">
        <v>0</v>
      </c>
      <c r="DW15" s="33">
        <v>0</v>
      </c>
      <c r="DX15" s="47">
        <v>0</v>
      </c>
      <c r="DY15" s="117">
        <v>150000</v>
      </c>
      <c r="DZ15" s="117">
        <v>40000</v>
      </c>
      <c r="EA15" s="117">
        <v>40000</v>
      </c>
      <c r="EB15" s="47">
        <v>0</v>
      </c>
      <c r="EC15" s="12">
        <f t="shared" si="14"/>
        <v>710840</v>
      </c>
      <c r="ED15" s="12">
        <f t="shared" si="14"/>
        <v>133473.33333333331</v>
      </c>
      <c r="EE15" s="112">
        <f t="shared" si="15"/>
        <v>147252.90000000002</v>
      </c>
      <c r="EF15" s="14">
        <f t="shared" si="51"/>
        <v>-560840</v>
      </c>
    </row>
    <row r="16" spans="1:136" s="14" customFormat="1" ht="20.25" customHeight="1" x14ac:dyDescent="0.2">
      <c r="A16" s="21">
        <v>7</v>
      </c>
      <c r="B16" s="110" t="s">
        <v>249</v>
      </c>
      <c r="C16" s="117">
        <v>111107.8337</v>
      </c>
      <c r="D16" s="117">
        <v>7277.0591999999997</v>
      </c>
      <c r="E16" s="25">
        <f t="shared" si="16"/>
        <v>2463664.2990000001</v>
      </c>
      <c r="F16" s="20">
        <f t="shared" si="17"/>
        <v>513583.75399999996</v>
      </c>
      <c r="G16" s="12">
        <f t="shared" si="18"/>
        <v>415473.18399999995</v>
      </c>
      <c r="H16" s="12">
        <f t="shared" si="0"/>
        <v>80.896870425539205</v>
      </c>
      <c r="I16" s="12">
        <f t="shared" si="1"/>
        <v>16.864033958223946</v>
      </c>
      <c r="J16" s="12">
        <f t="shared" si="19"/>
        <v>728416.40000000014</v>
      </c>
      <c r="K16" s="12">
        <f t="shared" si="20"/>
        <v>139651.27083333334</v>
      </c>
      <c r="L16" s="12">
        <f t="shared" si="21"/>
        <v>138423.179</v>
      </c>
      <c r="M16" s="12">
        <f>L16/K16*100</f>
        <v>99.120601032840582</v>
      </c>
      <c r="N16" s="12">
        <f>L16/J16*100</f>
        <v>19.003303467631973</v>
      </c>
      <c r="O16" s="12">
        <f t="shared" si="22"/>
        <v>177430.00000000012</v>
      </c>
      <c r="P16" s="12">
        <f t="shared" si="2"/>
        <v>81196.854166666686</v>
      </c>
      <c r="Q16" s="12">
        <f t="shared" si="2"/>
        <v>60345.065999999992</v>
      </c>
      <c r="R16" s="12">
        <f t="shared" si="3"/>
        <v>74.319463012857867</v>
      </c>
      <c r="S16" s="11">
        <f t="shared" si="4"/>
        <v>34.010632925660794</v>
      </c>
      <c r="T16" s="117">
        <v>152930.00000000012</v>
      </c>
      <c r="U16" s="112">
        <f t="shared" si="23"/>
        <v>31860.416666666693</v>
      </c>
      <c r="V16" s="112">
        <v>8599.0059999999939</v>
      </c>
      <c r="W16" s="12">
        <f t="shared" si="24"/>
        <v>26.989621918524776</v>
      </c>
      <c r="X16" s="11">
        <f t="shared" si="25"/>
        <v>5.6228378996926613</v>
      </c>
      <c r="Y16" s="112">
        <v>24500</v>
      </c>
      <c r="Z16" s="112">
        <f t="shared" si="26"/>
        <v>5104.166666666667</v>
      </c>
      <c r="AA16" s="112">
        <v>384.04899999999998</v>
      </c>
      <c r="AB16" s="12">
        <f t="shared" si="27"/>
        <v>7.5242253061224478</v>
      </c>
      <c r="AC16" s="11">
        <f t="shared" si="28"/>
        <v>1.5675469387755099</v>
      </c>
      <c r="AD16" s="112">
        <v>212314.9</v>
      </c>
      <c r="AE16" s="112">
        <f t="shared" si="29"/>
        <v>44232.270833333328</v>
      </c>
      <c r="AF16" s="112">
        <v>51362.010999999999</v>
      </c>
      <c r="AG16" s="12">
        <f t="shared" si="5"/>
        <v>116.11886532692715</v>
      </c>
      <c r="AH16" s="11">
        <f t="shared" si="6"/>
        <v>24.191430276443153</v>
      </c>
      <c r="AI16" s="112">
        <v>16110</v>
      </c>
      <c r="AJ16" s="112">
        <f t="shared" si="30"/>
        <v>4027.5</v>
      </c>
      <c r="AK16" s="112">
        <v>8496.4500000000007</v>
      </c>
      <c r="AL16" s="12">
        <f t="shared" si="7"/>
        <v>210.9608938547486</v>
      </c>
      <c r="AM16" s="11">
        <f t="shared" si="8"/>
        <v>52.740223463687151</v>
      </c>
      <c r="AN16" s="112">
        <v>8000</v>
      </c>
      <c r="AO16" s="112">
        <f t="shared" si="31"/>
        <v>2000</v>
      </c>
      <c r="AP16" s="112">
        <v>2523.6</v>
      </c>
      <c r="AQ16" s="12">
        <f t="shared" si="9"/>
        <v>126.18</v>
      </c>
      <c r="AR16" s="11">
        <f t="shared" si="10"/>
        <v>31.545000000000002</v>
      </c>
      <c r="AS16" s="38"/>
      <c r="AT16" s="33">
        <f t="shared" si="32"/>
        <v>0</v>
      </c>
      <c r="AU16" s="47"/>
      <c r="AV16" s="38"/>
      <c r="AW16" s="33">
        <f t="shared" si="33"/>
        <v>0</v>
      </c>
      <c r="AX16" s="47"/>
      <c r="AY16" s="114">
        <v>1060954.3999999999</v>
      </c>
      <c r="AZ16" s="112">
        <v>265238.59999999998</v>
      </c>
      <c r="BA16" s="112">
        <v>265238.59999999998</v>
      </c>
      <c r="BB16" s="38">
        <v>0</v>
      </c>
      <c r="BC16" s="33">
        <v>0</v>
      </c>
      <c r="BD16" s="13">
        <v>0</v>
      </c>
      <c r="BE16" s="112">
        <v>8630.2000000000007</v>
      </c>
      <c r="BF16" s="112">
        <v>0</v>
      </c>
      <c r="BG16" s="112">
        <v>420</v>
      </c>
      <c r="BH16" s="38">
        <v>0</v>
      </c>
      <c r="BI16" s="33">
        <v>0</v>
      </c>
      <c r="BJ16" s="47">
        <v>0</v>
      </c>
      <c r="BK16" s="38">
        <v>0</v>
      </c>
      <c r="BL16" s="33">
        <v>0</v>
      </c>
      <c r="BM16" s="47">
        <v>0</v>
      </c>
      <c r="BN16" s="12">
        <f t="shared" si="11"/>
        <v>29529</v>
      </c>
      <c r="BO16" s="12">
        <f t="shared" si="11"/>
        <v>4921.5</v>
      </c>
      <c r="BP16" s="12">
        <f t="shared" si="34"/>
        <v>5818.6289999999999</v>
      </c>
      <c r="BQ16" s="12">
        <f t="shared" si="12"/>
        <v>118.22877171594027</v>
      </c>
      <c r="BR16" s="11">
        <f t="shared" si="13"/>
        <v>19.704795285990041</v>
      </c>
      <c r="BS16" s="112">
        <v>25225</v>
      </c>
      <c r="BT16" s="112">
        <f t="shared" si="35"/>
        <v>4204.166666666667</v>
      </c>
      <c r="BU16" s="112">
        <v>4799.0259999999998</v>
      </c>
      <c r="BV16" s="112">
        <v>560</v>
      </c>
      <c r="BW16" s="112">
        <f t="shared" si="36"/>
        <v>93.333333333333329</v>
      </c>
      <c r="BX16" s="112">
        <v>212.19300000000001</v>
      </c>
      <c r="BY16" s="115">
        <v>0</v>
      </c>
      <c r="BZ16" s="33">
        <f t="shared" si="37"/>
        <v>0</v>
      </c>
      <c r="CA16" s="112">
        <v>0</v>
      </c>
      <c r="CB16" s="113">
        <v>3744</v>
      </c>
      <c r="CC16" s="113">
        <f t="shared" si="38"/>
        <v>624</v>
      </c>
      <c r="CD16" s="112">
        <v>807.41</v>
      </c>
      <c r="CE16" s="47">
        <v>0</v>
      </c>
      <c r="CF16" s="47">
        <v>0</v>
      </c>
      <c r="CG16" s="47">
        <v>0</v>
      </c>
      <c r="CH16" s="115">
        <v>1999</v>
      </c>
      <c r="CI16" s="112">
        <f t="shared" si="39"/>
        <v>333.16666666666669</v>
      </c>
      <c r="CJ16" s="112">
        <v>266.52</v>
      </c>
      <c r="CK16" s="117">
        <v>0</v>
      </c>
      <c r="CL16" s="112">
        <f t="shared" si="40"/>
        <v>0</v>
      </c>
      <c r="CM16" s="112">
        <v>0</v>
      </c>
      <c r="CN16" s="112">
        <v>220791.3</v>
      </c>
      <c r="CO16" s="112">
        <f t="shared" si="41"/>
        <v>36798.549999999996</v>
      </c>
      <c r="CP16" s="112">
        <v>37319.097999999998</v>
      </c>
      <c r="CQ16" s="112">
        <v>86000</v>
      </c>
      <c r="CR16" s="112">
        <f t="shared" si="42"/>
        <v>14333.333333333334</v>
      </c>
      <c r="CS16" s="112">
        <v>15146.553</v>
      </c>
      <c r="CT16" s="116">
        <v>50000</v>
      </c>
      <c r="CU16" s="116">
        <f t="shared" si="43"/>
        <v>8333.3333333333339</v>
      </c>
      <c r="CV16" s="112">
        <v>19723.599999999999</v>
      </c>
      <c r="CW16" s="115">
        <v>1000</v>
      </c>
      <c r="CX16" s="112">
        <f t="shared" si="44"/>
        <v>166.66666666666666</v>
      </c>
      <c r="CY16" s="112">
        <v>150</v>
      </c>
      <c r="CZ16" s="42">
        <v>13500</v>
      </c>
      <c r="DA16" s="33">
        <v>0</v>
      </c>
      <c r="DB16" s="113">
        <v>11124.885</v>
      </c>
      <c r="DC16" s="112">
        <v>13241.2</v>
      </c>
      <c r="DD16" s="112">
        <f t="shared" si="45"/>
        <v>2206.8666666666668</v>
      </c>
      <c r="DE16" s="112">
        <v>4046.7359999999999</v>
      </c>
      <c r="DF16" s="112">
        <v>0</v>
      </c>
      <c r="DG16" s="12">
        <f t="shared" si="46"/>
        <v>1813500</v>
      </c>
      <c r="DH16" s="12">
        <f t="shared" si="47"/>
        <v>405223.03749999998</v>
      </c>
      <c r="DI16" s="12">
        <f t="shared" si="48"/>
        <v>415473.18399999995</v>
      </c>
      <c r="DJ16" s="42">
        <v>0</v>
      </c>
      <c r="DK16" s="42">
        <v>0</v>
      </c>
      <c r="DL16" s="42">
        <v>0</v>
      </c>
      <c r="DM16" s="112">
        <v>634976.90899999999</v>
      </c>
      <c r="DN16" s="117">
        <f t="shared" si="49"/>
        <v>105829.48483333334</v>
      </c>
      <c r="DO16" s="117">
        <v>0</v>
      </c>
      <c r="DP16" s="42">
        <v>0</v>
      </c>
      <c r="DQ16" s="33">
        <v>0</v>
      </c>
      <c r="DR16" s="47">
        <v>0</v>
      </c>
      <c r="DS16" s="47">
        <v>15187.39</v>
      </c>
      <c r="DT16" s="47">
        <f t="shared" si="50"/>
        <v>2531.2316666666666</v>
      </c>
      <c r="DU16" s="47">
        <v>0</v>
      </c>
      <c r="DV16" s="42">
        <v>0</v>
      </c>
      <c r="DW16" s="33">
        <v>0</v>
      </c>
      <c r="DX16" s="47">
        <v>0</v>
      </c>
      <c r="DY16" s="117">
        <v>0</v>
      </c>
      <c r="DZ16" s="117">
        <v>0</v>
      </c>
      <c r="EA16" s="117">
        <v>0</v>
      </c>
      <c r="EB16" s="47">
        <v>0</v>
      </c>
      <c r="EC16" s="12">
        <f t="shared" si="14"/>
        <v>650164.299</v>
      </c>
      <c r="ED16" s="12">
        <f t="shared" si="14"/>
        <v>108360.71650000001</v>
      </c>
      <c r="EE16" s="112">
        <f t="shared" si="15"/>
        <v>0</v>
      </c>
      <c r="EF16" s="14">
        <f t="shared" si="51"/>
        <v>-650164.299</v>
      </c>
    </row>
    <row r="17" spans="1:136" s="14" customFormat="1" ht="20.25" customHeight="1" x14ac:dyDescent="0.2">
      <c r="A17" s="21">
        <v>8</v>
      </c>
      <c r="B17" s="110" t="s">
        <v>90</v>
      </c>
      <c r="C17" s="117">
        <v>40473.337899999999</v>
      </c>
      <c r="D17" s="117">
        <v>3134.7619</v>
      </c>
      <c r="E17" s="25">
        <f t="shared" si="16"/>
        <v>520116.42</v>
      </c>
      <c r="F17" s="20">
        <f t="shared" si="17"/>
        <v>116786.57</v>
      </c>
      <c r="G17" s="12">
        <f t="shared" si="18"/>
        <v>154001.30499999999</v>
      </c>
      <c r="H17" s="12">
        <f t="shared" si="0"/>
        <v>131.86559464842574</v>
      </c>
      <c r="I17" s="12">
        <f t="shared" si="1"/>
        <v>29.609006575873913</v>
      </c>
      <c r="J17" s="12">
        <f t="shared" si="19"/>
        <v>168818</v>
      </c>
      <c r="K17" s="12">
        <f t="shared" si="20"/>
        <v>32225.333333333332</v>
      </c>
      <c r="L17" s="12">
        <f t="shared" si="21"/>
        <v>39991.404999999999</v>
      </c>
      <c r="M17" s="12">
        <f>L17/K17*100</f>
        <v>124.09927489759609</v>
      </c>
      <c r="N17" s="12">
        <f>L17/J17*100</f>
        <v>23.689064554727576</v>
      </c>
      <c r="O17" s="12">
        <f t="shared" si="22"/>
        <v>35500</v>
      </c>
      <c r="P17" s="12">
        <f t="shared" si="2"/>
        <v>18229.166666666664</v>
      </c>
      <c r="Q17" s="12">
        <f t="shared" si="2"/>
        <v>23778.335999999996</v>
      </c>
      <c r="R17" s="12">
        <f t="shared" si="3"/>
        <v>130.44115748571429</v>
      </c>
      <c r="S17" s="11">
        <f t="shared" si="4"/>
        <v>66.981228169014074</v>
      </c>
      <c r="T17" s="117">
        <v>35500</v>
      </c>
      <c r="U17" s="112">
        <f t="shared" si="23"/>
        <v>7395.8333333333339</v>
      </c>
      <c r="V17" s="112">
        <v>7696.1249999999964</v>
      </c>
      <c r="W17" s="12">
        <f t="shared" si="24"/>
        <v>104.06028169014078</v>
      </c>
      <c r="X17" s="11">
        <f t="shared" si="25"/>
        <v>21.679225352112667</v>
      </c>
      <c r="Y17" s="112">
        <v>0</v>
      </c>
      <c r="Z17" s="112">
        <f t="shared" si="26"/>
        <v>0</v>
      </c>
      <c r="AA17" s="112">
        <v>1580.527</v>
      </c>
      <c r="AB17" s="12" t="e">
        <f t="shared" si="27"/>
        <v>#DIV/0!</v>
      </c>
      <c r="AC17" s="11" t="e">
        <f t="shared" si="28"/>
        <v>#DIV/0!</v>
      </c>
      <c r="AD17" s="112">
        <v>52000</v>
      </c>
      <c r="AE17" s="112">
        <f t="shared" si="29"/>
        <v>10833.333333333332</v>
      </c>
      <c r="AF17" s="112">
        <v>14501.683999999999</v>
      </c>
      <c r="AG17" s="12">
        <f t="shared" si="5"/>
        <v>133.86169846153848</v>
      </c>
      <c r="AH17" s="11">
        <f t="shared" si="6"/>
        <v>27.887853846153842</v>
      </c>
      <c r="AI17" s="112">
        <v>5318</v>
      </c>
      <c r="AJ17" s="112">
        <f t="shared" si="30"/>
        <v>1329.5</v>
      </c>
      <c r="AK17" s="112">
        <v>1671.5029999999999</v>
      </c>
      <c r="AL17" s="12">
        <f t="shared" si="7"/>
        <v>125.72418202331703</v>
      </c>
      <c r="AM17" s="11">
        <f t="shared" si="8"/>
        <v>31.431045505829257</v>
      </c>
      <c r="AN17" s="112">
        <v>0</v>
      </c>
      <c r="AO17" s="112">
        <f t="shared" si="31"/>
        <v>0</v>
      </c>
      <c r="AP17" s="112">
        <v>0</v>
      </c>
      <c r="AQ17" s="12" t="e">
        <f t="shared" si="9"/>
        <v>#DIV/0!</v>
      </c>
      <c r="AR17" s="11" t="e">
        <f t="shared" si="10"/>
        <v>#DIV/0!</v>
      </c>
      <c r="AS17" s="38"/>
      <c r="AT17" s="33">
        <f t="shared" si="32"/>
        <v>0</v>
      </c>
      <c r="AU17" s="47"/>
      <c r="AV17" s="38"/>
      <c r="AW17" s="33">
        <f t="shared" si="33"/>
        <v>0</v>
      </c>
      <c r="AX17" s="47"/>
      <c r="AY17" s="114">
        <v>312138.59999999998</v>
      </c>
      <c r="AZ17" s="112">
        <v>78034.600000000006</v>
      </c>
      <c r="BA17" s="112">
        <v>78034.600000000006</v>
      </c>
      <c r="BB17" s="38">
        <v>0</v>
      </c>
      <c r="BC17" s="33">
        <v>0</v>
      </c>
      <c r="BD17" s="13">
        <v>0</v>
      </c>
      <c r="BE17" s="112">
        <v>0</v>
      </c>
      <c r="BF17" s="112">
        <v>0</v>
      </c>
      <c r="BG17" s="112">
        <v>0</v>
      </c>
      <c r="BH17" s="38">
        <v>0</v>
      </c>
      <c r="BI17" s="33">
        <v>0</v>
      </c>
      <c r="BJ17" s="47">
        <v>0</v>
      </c>
      <c r="BK17" s="38">
        <v>0</v>
      </c>
      <c r="BL17" s="33">
        <v>0</v>
      </c>
      <c r="BM17" s="47">
        <v>0</v>
      </c>
      <c r="BN17" s="12">
        <f t="shared" si="11"/>
        <v>9000</v>
      </c>
      <c r="BO17" s="33">
        <f t="shared" si="52"/>
        <v>4500</v>
      </c>
      <c r="BP17" s="12">
        <f t="shared" si="34"/>
        <v>1568.364</v>
      </c>
      <c r="BQ17" s="12">
        <f t="shared" si="12"/>
        <v>34.852533333333334</v>
      </c>
      <c r="BR17" s="11">
        <f t="shared" si="13"/>
        <v>17.426266666666667</v>
      </c>
      <c r="BS17" s="112">
        <v>8500</v>
      </c>
      <c r="BT17" s="112">
        <f t="shared" si="35"/>
        <v>1416.6666666666667</v>
      </c>
      <c r="BU17" s="112">
        <v>1531.364</v>
      </c>
      <c r="BV17" s="112">
        <v>0</v>
      </c>
      <c r="BW17" s="112">
        <f t="shared" si="36"/>
        <v>0</v>
      </c>
      <c r="BX17" s="112">
        <v>0</v>
      </c>
      <c r="BY17" s="115">
        <v>0</v>
      </c>
      <c r="BZ17" s="33">
        <f t="shared" si="37"/>
        <v>0</v>
      </c>
      <c r="CA17" s="112">
        <v>0</v>
      </c>
      <c r="CB17" s="113">
        <v>500</v>
      </c>
      <c r="CC17" s="113">
        <f t="shared" si="38"/>
        <v>83.333333333333329</v>
      </c>
      <c r="CD17" s="112">
        <v>37</v>
      </c>
      <c r="CE17" s="47">
        <v>0</v>
      </c>
      <c r="CF17" s="47">
        <v>0</v>
      </c>
      <c r="CG17" s="47">
        <v>0</v>
      </c>
      <c r="CH17" s="115">
        <v>0</v>
      </c>
      <c r="CI17" s="112">
        <f t="shared" si="39"/>
        <v>0</v>
      </c>
      <c r="CJ17" s="112">
        <v>0</v>
      </c>
      <c r="CK17" s="117">
        <v>0</v>
      </c>
      <c r="CL17" s="112">
        <f t="shared" si="40"/>
        <v>0</v>
      </c>
      <c r="CM17" s="112">
        <v>0</v>
      </c>
      <c r="CN17" s="112">
        <v>35500</v>
      </c>
      <c r="CO17" s="112">
        <f t="shared" si="41"/>
        <v>5916.666666666667</v>
      </c>
      <c r="CP17" s="112">
        <v>7042.232</v>
      </c>
      <c r="CQ17" s="112">
        <v>9000</v>
      </c>
      <c r="CR17" s="112">
        <f t="shared" si="42"/>
        <v>1500</v>
      </c>
      <c r="CS17" s="112">
        <v>1754.152</v>
      </c>
      <c r="CT17" s="116">
        <v>26000</v>
      </c>
      <c r="CU17" s="116">
        <f t="shared" si="43"/>
        <v>4333.333333333333</v>
      </c>
      <c r="CV17" s="112">
        <v>4517.97</v>
      </c>
      <c r="CW17" s="115">
        <v>3000</v>
      </c>
      <c r="CX17" s="112">
        <f t="shared" si="44"/>
        <v>500</v>
      </c>
      <c r="CY17" s="112">
        <v>0</v>
      </c>
      <c r="CZ17" s="42">
        <v>0</v>
      </c>
      <c r="DA17" s="33">
        <v>0</v>
      </c>
      <c r="DB17" s="113">
        <v>0</v>
      </c>
      <c r="DC17" s="112">
        <v>2500</v>
      </c>
      <c r="DD17" s="112">
        <f t="shared" si="45"/>
        <v>416.66666666666669</v>
      </c>
      <c r="DE17" s="112">
        <v>1413</v>
      </c>
      <c r="DF17" s="112">
        <v>0</v>
      </c>
      <c r="DG17" s="12">
        <f t="shared" si="46"/>
        <v>480956.6</v>
      </c>
      <c r="DH17" s="12">
        <f t="shared" si="47"/>
        <v>110259.93333333333</v>
      </c>
      <c r="DI17" s="12">
        <f t="shared" si="48"/>
        <v>118026.005</v>
      </c>
      <c r="DJ17" s="42">
        <v>0</v>
      </c>
      <c r="DK17" s="42">
        <v>0</v>
      </c>
      <c r="DL17" s="42">
        <v>0</v>
      </c>
      <c r="DM17" s="112">
        <v>35358.339999999997</v>
      </c>
      <c r="DN17" s="117">
        <f t="shared" si="49"/>
        <v>5893.0566666666664</v>
      </c>
      <c r="DO17" s="117">
        <v>33779.300000000003</v>
      </c>
      <c r="DP17" s="42">
        <v>0</v>
      </c>
      <c r="DQ17" s="33">
        <v>0</v>
      </c>
      <c r="DR17" s="47">
        <v>0</v>
      </c>
      <c r="DS17" s="47">
        <v>3801.48</v>
      </c>
      <c r="DT17" s="47">
        <f t="shared" si="50"/>
        <v>633.58000000000004</v>
      </c>
      <c r="DU17" s="47">
        <v>2196</v>
      </c>
      <c r="DV17" s="42">
        <v>0</v>
      </c>
      <c r="DW17" s="33">
        <v>0</v>
      </c>
      <c r="DX17" s="47">
        <v>0</v>
      </c>
      <c r="DY17" s="117">
        <v>0</v>
      </c>
      <c r="DZ17" s="117">
        <v>0</v>
      </c>
      <c r="EA17" s="117">
        <v>0</v>
      </c>
      <c r="EB17" s="47">
        <v>0</v>
      </c>
      <c r="EC17" s="12">
        <f t="shared" si="14"/>
        <v>39159.82</v>
      </c>
      <c r="ED17" s="12">
        <f t="shared" si="14"/>
        <v>6526.6366666666663</v>
      </c>
      <c r="EE17" s="112">
        <f t="shared" si="15"/>
        <v>35975.300000000003</v>
      </c>
      <c r="EF17" s="14">
        <f t="shared" si="51"/>
        <v>-39159.82</v>
      </c>
    </row>
    <row r="18" spans="1:136" s="14" customFormat="1" ht="20.25" customHeight="1" x14ac:dyDescent="0.2">
      <c r="A18" s="21">
        <v>9</v>
      </c>
      <c r="B18" s="110" t="s">
        <v>250</v>
      </c>
      <c r="C18" s="117">
        <v>294618.17290000001</v>
      </c>
      <c r="D18" s="117">
        <v>8064.7076999999999</v>
      </c>
      <c r="E18" s="25">
        <f t="shared" si="16"/>
        <v>269054.94799999997</v>
      </c>
      <c r="F18" s="20">
        <f t="shared" si="17"/>
        <v>52181.558000000005</v>
      </c>
      <c r="G18" s="12">
        <f t="shared" si="18"/>
        <v>297031.69799999997</v>
      </c>
      <c r="H18" s="12">
        <f t="shared" si="0"/>
        <v>569.22734656561988</v>
      </c>
      <c r="I18" s="12">
        <f t="shared" si="1"/>
        <v>110.39815480367974</v>
      </c>
      <c r="J18" s="12">
        <f t="shared" si="19"/>
        <v>67000</v>
      </c>
      <c r="K18" s="12">
        <f t="shared" si="20"/>
        <v>13500</v>
      </c>
      <c r="L18" s="12">
        <f t="shared" si="21"/>
        <v>18106.998</v>
      </c>
      <c r="M18" s="12">
        <f>L18/K18*100</f>
        <v>134.12591111111112</v>
      </c>
      <c r="N18" s="12">
        <f>L18/J18*100</f>
        <v>27.025370149253732</v>
      </c>
      <c r="O18" s="12">
        <f t="shared" si="22"/>
        <v>24000</v>
      </c>
      <c r="P18" s="12">
        <f t="shared" si="2"/>
        <v>9791.6666666666679</v>
      </c>
      <c r="Q18" s="12">
        <f t="shared" si="2"/>
        <v>9699.6579999999994</v>
      </c>
      <c r="R18" s="12">
        <f t="shared" si="3"/>
        <v>99.060337021276581</v>
      </c>
      <c r="S18" s="11">
        <f t="shared" si="4"/>
        <v>40.41524166666666</v>
      </c>
      <c r="T18" s="117">
        <v>24000</v>
      </c>
      <c r="U18" s="112">
        <f t="shared" si="23"/>
        <v>5000</v>
      </c>
      <c r="V18" s="112">
        <v>3600.3719999999994</v>
      </c>
      <c r="W18" s="12">
        <f t="shared" si="24"/>
        <v>72.007439999999988</v>
      </c>
      <c r="X18" s="11">
        <f t="shared" si="25"/>
        <v>15.001549999999996</v>
      </c>
      <c r="Y18" s="112">
        <v>0</v>
      </c>
      <c r="Z18" s="112">
        <f t="shared" si="26"/>
        <v>0</v>
      </c>
      <c r="AA18" s="112">
        <v>1895.213</v>
      </c>
      <c r="AB18" s="12" t="e">
        <f t="shared" si="27"/>
        <v>#DIV/0!</v>
      </c>
      <c r="AC18" s="11" t="e">
        <f t="shared" si="28"/>
        <v>#DIV/0!</v>
      </c>
      <c r="AD18" s="112">
        <v>23000</v>
      </c>
      <c r="AE18" s="112">
        <f t="shared" si="29"/>
        <v>4791.666666666667</v>
      </c>
      <c r="AF18" s="112">
        <v>4204.0730000000003</v>
      </c>
      <c r="AG18" s="12">
        <f t="shared" si="5"/>
        <v>87.737175652173917</v>
      </c>
      <c r="AH18" s="11">
        <f t="shared" si="6"/>
        <v>18.278578260869565</v>
      </c>
      <c r="AI18" s="112">
        <v>4500</v>
      </c>
      <c r="AJ18" s="112">
        <f>AI18/12*3</f>
        <v>1125</v>
      </c>
      <c r="AK18" s="113">
        <v>4052.6480000000001</v>
      </c>
      <c r="AL18" s="12">
        <f t="shared" si="7"/>
        <v>360.23537777777779</v>
      </c>
      <c r="AM18" s="11">
        <f t="shared" si="8"/>
        <v>90.058844444444446</v>
      </c>
      <c r="AN18" s="112">
        <v>0</v>
      </c>
      <c r="AO18" s="112">
        <f t="shared" si="31"/>
        <v>0</v>
      </c>
      <c r="AP18" s="112">
        <v>0</v>
      </c>
      <c r="AQ18" s="12" t="e">
        <f t="shared" si="9"/>
        <v>#DIV/0!</v>
      </c>
      <c r="AR18" s="11" t="e">
        <f t="shared" si="10"/>
        <v>#DIV/0!</v>
      </c>
      <c r="AS18" s="38"/>
      <c r="AT18" s="33">
        <f t="shared" si="32"/>
        <v>0</v>
      </c>
      <c r="AU18" s="47"/>
      <c r="AV18" s="38"/>
      <c r="AW18" s="33">
        <f t="shared" si="33"/>
        <v>0</v>
      </c>
      <c r="AX18" s="47"/>
      <c r="AY18" s="114">
        <v>60068.2</v>
      </c>
      <c r="AZ18" s="112">
        <v>15017.1</v>
      </c>
      <c r="BA18" s="112">
        <v>15017.1</v>
      </c>
      <c r="BB18" s="38">
        <v>0</v>
      </c>
      <c r="BC18" s="33">
        <v>0</v>
      </c>
      <c r="BD18" s="13">
        <v>0</v>
      </c>
      <c r="BE18" s="112">
        <v>0</v>
      </c>
      <c r="BF18" s="112">
        <v>0</v>
      </c>
      <c r="BG18" s="112">
        <v>0</v>
      </c>
      <c r="BH18" s="38">
        <v>0</v>
      </c>
      <c r="BI18" s="33">
        <v>0</v>
      </c>
      <c r="BJ18" s="47">
        <v>0</v>
      </c>
      <c r="BK18" s="38">
        <v>0</v>
      </c>
      <c r="BL18" s="33">
        <v>0</v>
      </c>
      <c r="BM18" s="47">
        <v>0</v>
      </c>
      <c r="BN18" s="12">
        <f t="shared" si="11"/>
        <v>4800</v>
      </c>
      <c r="BO18" s="33">
        <f t="shared" si="52"/>
        <v>2400</v>
      </c>
      <c r="BP18" s="12">
        <f t="shared" si="34"/>
        <v>1286.05</v>
      </c>
      <c r="BQ18" s="12">
        <f t="shared" si="12"/>
        <v>53.58541666666666</v>
      </c>
      <c r="BR18" s="11">
        <f t="shared" si="13"/>
        <v>26.79270833333333</v>
      </c>
      <c r="BS18" s="112">
        <v>4650</v>
      </c>
      <c r="BT18" s="112">
        <f t="shared" si="35"/>
        <v>775</v>
      </c>
      <c r="BU18" s="112">
        <v>1272.05</v>
      </c>
      <c r="BV18" s="112">
        <v>0</v>
      </c>
      <c r="BW18" s="112">
        <f t="shared" si="36"/>
        <v>0</v>
      </c>
      <c r="BX18" s="112">
        <v>0</v>
      </c>
      <c r="BY18" s="115">
        <v>0</v>
      </c>
      <c r="BZ18" s="33">
        <f t="shared" si="37"/>
        <v>0</v>
      </c>
      <c r="CA18" s="112">
        <v>0</v>
      </c>
      <c r="CB18" s="113">
        <v>150</v>
      </c>
      <c r="CC18" s="113">
        <f t="shared" si="38"/>
        <v>25</v>
      </c>
      <c r="CD18" s="112">
        <v>14</v>
      </c>
      <c r="CE18" s="47">
        <v>0</v>
      </c>
      <c r="CF18" s="47">
        <v>0</v>
      </c>
      <c r="CG18" s="47">
        <v>0</v>
      </c>
      <c r="CH18" s="115">
        <v>0</v>
      </c>
      <c r="CI18" s="112">
        <f t="shared" si="39"/>
        <v>0</v>
      </c>
      <c r="CJ18" s="112">
        <v>0</v>
      </c>
      <c r="CK18" s="117">
        <v>0</v>
      </c>
      <c r="CL18" s="112">
        <f t="shared" si="40"/>
        <v>0</v>
      </c>
      <c r="CM18" s="112">
        <v>0</v>
      </c>
      <c r="CN18" s="112">
        <v>8200</v>
      </c>
      <c r="CO18" s="112">
        <f t="shared" si="41"/>
        <v>1366.6666666666667</v>
      </c>
      <c r="CP18" s="112">
        <v>2166.6819999999998</v>
      </c>
      <c r="CQ18" s="112">
        <v>3500</v>
      </c>
      <c r="CR18" s="112">
        <f t="shared" si="42"/>
        <v>583.33333333333337</v>
      </c>
      <c r="CS18" s="112">
        <v>580.25</v>
      </c>
      <c r="CT18" s="116">
        <v>2500</v>
      </c>
      <c r="CU18" s="116">
        <f t="shared" si="43"/>
        <v>416.66666666666669</v>
      </c>
      <c r="CV18" s="112">
        <v>901.96</v>
      </c>
      <c r="CW18" s="115">
        <v>0</v>
      </c>
      <c r="CX18" s="112">
        <f t="shared" si="44"/>
        <v>0</v>
      </c>
      <c r="CY18" s="112">
        <v>0</v>
      </c>
      <c r="CZ18" s="42">
        <v>0</v>
      </c>
      <c r="DA18" s="33">
        <v>0</v>
      </c>
      <c r="DB18" s="113">
        <v>0</v>
      </c>
      <c r="DC18" s="112">
        <v>0</v>
      </c>
      <c r="DD18" s="112">
        <f t="shared" si="45"/>
        <v>0</v>
      </c>
      <c r="DE18" s="112">
        <v>0</v>
      </c>
      <c r="DF18" s="112">
        <v>0</v>
      </c>
      <c r="DG18" s="12">
        <f t="shared" si="46"/>
        <v>127068.2</v>
      </c>
      <c r="DH18" s="12">
        <f t="shared" si="47"/>
        <v>28517.100000000006</v>
      </c>
      <c r="DI18" s="12">
        <f t="shared" si="48"/>
        <v>33124.098000000005</v>
      </c>
      <c r="DJ18" s="42">
        <v>0</v>
      </c>
      <c r="DK18" s="42">
        <v>0</v>
      </c>
      <c r="DL18" s="42">
        <v>0</v>
      </c>
      <c r="DM18" s="112">
        <v>141986.74799999999</v>
      </c>
      <c r="DN18" s="117">
        <f t="shared" si="49"/>
        <v>23664.457999999999</v>
      </c>
      <c r="DO18" s="117">
        <v>263907.59999999998</v>
      </c>
      <c r="DP18" s="42">
        <v>0</v>
      </c>
      <c r="DQ18" s="33">
        <v>0</v>
      </c>
      <c r="DR18" s="47">
        <v>0</v>
      </c>
      <c r="DS18" s="47">
        <v>0</v>
      </c>
      <c r="DT18" s="47">
        <f t="shared" si="50"/>
        <v>0</v>
      </c>
      <c r="DU18" s="47">
        <v>0</v>
      </c>
      <c r="DV18" s="42">
        <v>0</v>
      </c>
      <c r="DW18" s="33">
        <v>0</v>
      </c>
      <c r="DX18" s="47">
        <v>0</v>
      </c>
      <c r="DY18" s="117">
        <v>0</v>
      </c>
      <c r="DZ18" s="117">
        <v>0</v>
      </c>
      <c r="EA18" s="117">
        <v>0</v>
      </c>
      <c r="EB18" s="47">
        <v>0</v>
      </c>
      <c r="EC18" s="12">
        <f t="shared" si="14"/>
        <v>141986.74799999999</v>
      </c>
      <c r="ED18" s="12">
        <f t="shared" si="14"/>
        <v>23664.457999999999</v>
      </c>
      <c r="EE18" s="112">
        <f t="shared" si="15"/>
        <v>263907.59999999998</v>
      </c>
      <c r="EF18" s="14">
        <f t="shared" si="51"/>
        <v>-141986.74799999999</v>
      </c>
    </row>
    <row r="19" spans="1:136" s="14" customFormat="1" ht="20.25" customHeight="1" x14ac:dyDescent="0.2">
      <c r="A19" s="21">
        <v>10</v>
      </c>
      <c r="B19" s="110" t="s">
        <v>244</v>
      </c>
      <c r="C19" s="117">
        <v>1838.1035999999999</v>
      </c>
      <c r="D19" s="117">
        <v>25390.8253</v>
      </c>
      <c r="E19" s="25">
        <f t="shared" si="16"/>
        <v>1075570.7999999998</v>
      </c>
      <c r="F19" s="20">
        <f t="shared" si="17"/>
        <v>223445.66250000001</v>
      </c>
      <c r="G19" s="12">
        <f t="shared" si="18"/>
        <v>183447.77079999997</v>
      </c>
      <c r="H19" s="12">
        <f t="shared" si="0"/>
        <v>82.099499604294152</v>
      </c>
      <c r="I19" s="12">
        <f t="shared" si="1"/>
        <v>17.055852650518219</v>
      </c>
      <c r="J19" s="12">
        <f t="shared" si="19"/>
        <v>363411.5</v>
      </c>
      <c r="K19" s="12">
        <f t="shared" si="20"/>
        <v>67643.695833333331</v>
      </c>
      <c r="L19" s="12">
        <f t="shared" si="21"/>
        <v>51872.97080000001</v>
      </c>
      <c r="M19" s="12">
        <f>L19/K19*100</f>
        <v>76.685595251639313</v>
      </c>
      <c r="N19" s="12">
        <f>L19/J19*100</f>
        <v>14.27389358894807</v>
      </c>
      <c r="O19" s="12">
        <f t="shared" si="22"/>
        <v>64242.700000000012</v>
      </c>
      <c r="P19" s="12">
        <f t="shared" si="2"/>
        <v>31092.229166666672</v>
      </c>
      <c r="Q19" s="12">
        <f t="shared" si="2"/>
        <v>32516.235000000004</v>
      </c>
      <c r="R19" s="12">
        <f t="shared" si="3"/>
        <v>104.57994126345878</v>
      </c>
      <c r="S19" s="11">
        <f t="shared" si="4"/>
        <v>50.614676842660721</v>
      </c>
      <c r="T19" s="117">
        <v>60242.700000000012</v>
      </c>
      <c r="U19" s="112">
        <f t="shared" si="23"/>
        <v>12550.562500000004</v>
      </c>
      <c r="V19" s="112">
        <v>10457.632000000005</v>
      </c>
      <c r="W19" s="12">
        <f t="shared" si="24"/>
        <v>83.324010378020915</v>
      </c>
      <c r="X19" s="11">
        <f t="shared" si="25"/>
        <v>17.35916882875436</v>
      </c>
      <c r="Y19" s="112">
        <v>4000</v>
      </c>
      <c r="Z19" s="112">
        <f t="shared" si="26"/>
        <v>833.33333333333326</v>
      </c>
      <c r="AA19" s="112">
        <v>2771.893</v>
      </c>
      <c r="AB19" s="12">
        <f t="shared" si="27"/>
        <v>332.62716000000006</v>
      </c>
      <c r="AC19" s="11">
        <f t="shared" si="28"/>
        <v>69.297325000000001</v>
      </c>
      <c r="AD19" s="112">
        <v>85000</v>
      </c>
      <c r="AE19" s="112">
        <f t="shared" si="29"/>
        <v>17708.333333333332</v>
      </c>
      <c r="AF19" s="112">
        <v>19286.71</v>
      </c>
      <c r="AG19" s="12">
        <f t="shared" si="5"/>
        <v>108.91318588235295</v>
      </c>
      <c r="AH19" s="11">
        <f t="shared" si="6"/>
        <v>22.69024705882353</v>
      </c>
      <c r="AI19" s="112">
        <v>10280</v>
      </c>
      <c r="AJ19" s="112">
        <f t="shared" si="30"/>
        <v>2570</v>
      </c>
      <c r="AK19" s="112">
        <v>3768.52</v>
      </c>
      <c r="AL19" s="12">
        <f t="shared" si="7"/>
        <v>146.63501945525292</v>
      </c>
      <c r="AM19" s="11">
        <f t="shared" si="8"/>
        <v>36.658754863813229</v>
      </c>
      <c r="AN19" s="112">
        <v>0</v>
      </c>
      <c r="AO19" s="112">
        <f t="shared" si="31"/>
        <v>0</v>
      </c>
      <c r="AP19" s="112">
        <v>0</v>
      </c>
      <c r="AQ19" s="12" t="e">
        <f t="shared" si="9"/>
        <v>#DIV/0!</v>
      </c>
      <c r="AR19" s="11" t="e">
        <f t="shared" si="10"/>
        <v>#DIV/0!</v>
      </c>
      <c r="AS19" s="38"/>
      <c r="AT19" s="33">
        <f t="shared" si="32"/>
        <v>0</v>
      </c>
      <c r="AU19" s="47"/>
      <c r="AV19" s="38"/>
      <c r="AW19" s="33">
        <f t="shared" si="33"/>
        <v>0</v>
      </c>
      <c r="AX19" s="47"/>
      <c r="AY19" s="114">
        <v>422640.6</v>
      </c>
      <c r="AZ19" s="112">
        <v>107657.8</v>
      </c>
      <c r="BA19" s="112">
        <v>107657.8</v>
      </c>
      <c r="BB19" s="38">
        <v>0</v>
      </c>
      <c r="BC19" s="33">
        <v>0</v>
      </c>
      <c r="BD19" s="13">
        <v>0</v>
      </c>
      <c r="BE19" s="112">
        <v>653.70000000000005</v>
      </c>
      <c r="BF19" s="112">
        <v>0</v>
      </c>
      <c r="BG19" s="112">
        <v>0</v>
      </c>
      <c r="BH19" s="38">
        <v>0</v>
      </c>
      <c r="BI19" s="33">
        <v>0</v>
      </c>
      <c r="BJ19" s="47">
        <v>0</v>
      </c>
      <c r="BK19" s="38">
        <v>0</v>
      </c>
      <c r="BL19" s="33">
        <v>0</v>
      </c>
      <c r="BM19" s="47">
        <v>0</v>
      </c>
      <c r="BN19" s="12">
        <f t="shared" si="11"/>
        <v>22918.800000000003</v>
      </c>
      <c r="BO19" s="33">
        <f t="shared" si="52"/>
        <v>11459.400000000001</v>
      </c>
      <c r="BP19" s="12">
        <f t="shared" si="34"/>
        <v>1050.7728</v>
      </c>
      <c r="BQ19" s="12">
        <f t="shared" si="12"/>
        <v>9.1695272003769812</v>
      </c>
      <c r="BR19" s="11">
        <f t="shared" si="13"/>
        <v>4.5847636001884906</v>
      </c>
      <c r="BS19" s="112">
        <v>7389.6</v>
      </c>
      <c r="BT19" s="112">
        <f t="shared" si="35"/>
        <v>1231.6000000000001</v>
      </c>
      <c r="BU19" s="112">
        <v>744.47280000000001</v>
      </c>
      <c r="BV19" s="112">
        <v>0</v>
      </c>
      <c r="BW19" s="112">
        <f t="shared" si="36"/>
        <v>0</v>
      </c>
      <c r="BX19" s="112">
        <v>0</v>
      </c>
      <c r="BY19" s="115">
        <v>0</v>
      </c>
      <c r="BZ19" s="33">
        <f t="shared" si="37"/>
        <v>0</v>
      </c>
      <c r="CA19" s="112">
        <v>0</v>
      </c>
      <c r="CB19" s="113">
        <v>15529.2</v>
      </c>
      <c r="CC19" s="113">
        <f t="shared" si="38"/>
        <v>2588.2000000000003</v>
      </c>
      <c r="CD19" s="112">
        <v>306.3</v>
      </c>
      <c r="CE19" s="47">
        <v>0</v>
      </c>
      <c r="CF19" s="47">
        <v>0</v>
      </c>
      <c r="CG19" s="47">
        <v>0</v>
      </c>
      <c r="CH19" s="115">
        <v>0</v>
      </c>
      <c r="CI19" s="112">
        <f t="shared" si="39"/>
        <v>0</v>
      </c>
      <c r="CJ19" s="112">
        <v>0</v>
      </c>
      <c r="CK19" s="117">
        <v>16150</v>
      </c>
      <c r="CL19" s="112">
        <f t="shared" si="40"/>
        <v>2691.6666666666665</v>
      </c>
      <c r="CM19" s="112">
        <v>2138.3000000000002</v>
      </c>
      <c r="CN19" s="112">
        <v>76320</v>
      </c>
      <c r="CO19" s="112">
        <f t="shared" si="41"/>
        <v>12720</v>
      </c>
      <c r="CP19" s="112">
        <v>8937.93</v>
      </c>
      <c r="CQ19" s="112">
        <v>20000</v>
      </c>
      <c r="CR19" s="112">
        <f t="shared" si="42"/>
        <v>3333.3333333333335</v>
      </c>
      <c r="CS19" s="112">
        <v>2289.63</v>
      </c>
      <c r="CT19" s="116">
        <v>64500</v>
      </c>
      <c r="CU19" s="116">
        <f t="shared" si="43"/>
        <v>10750</v>
      </c>
      <c r="CV19" s="112">
        <v>1415.57</v>
      </c>
      <c r="CW19" s="115">
        <v>0</v>
      </c>
      <c r="CX19" s="112">
        <f t="shared" si="44"/>
        <v>0</v>
      </c>
      <c r="CY19" s="112">
        <v>100</v>
      </c>
      <c r="CZ19" s="42">
        <v>0</v>
      </c>
      <c r="DA19" s="33">
        <v>0</v>
      </c>
      <c r="DB19" s="113">
        <v>450</v>
      </c>
      <c r="DC19" s="112">
        <v>24000</v>
      </c>
      <c r="DD19" s="112">
        <f t="shared" si="45"/>
        <v>4000</v>
      </c>
      <c r="DE19" s="112">
        <v>1945.643</v>
      </c>
      <c r="DF19" s="112">
        <v>0</v>
      </c>
      <c r="DG19" s="12">
        <f t="shared" si="46"/>
        <v>786705.79999999993</v>
      </c>
      <c r="DH19" s="12">
        <f t="shared" si="47"/>
        <v>175301.49583333335</v>
      </c>
      <c r="DI19" s="12">
        <f t="shared" si="48"/>
        <v>159980.77079999997</v>
      </c>
      <c r="DJ19" s="42">
        <v>0</v>
      </c>
      <c r="DK19" s="42">
        <v>0</v>
      </c>
      <c r="DL19" s="42">
        <v>0</v>
      </c>
      <c r="DM19" s="112">
        <v>288865</v>
      </c>
      <c r="DN19" s="117">
        <f t="shared" si="49"/>
        <v>48144.166666666664</v>
      </c>
      <c r="DO19" s="117">
        <v>23467</v>
      </c>
      <c r="DP19" s="42">
        <v>0</v>
      </c>
      <c r="DQ19" s="33">
        <v>0</v>
      </c>
      <c r="DR19" s="47">
        <v>0</v>
      </c>
      <c r="DS19" s="47">
        <v>0</v>
      </c>
      <c r="DT19" s="47">
        <f t="shared" si="50"/>
        <v>0</v>
      </c>
      <c r="DU19" s="47">
        <v>0</v>
      </c>
      <c r="DV19" s="42">
        <v>0</v>
      </c>
      <c r="DW19" s="33">
        <v>0</v>
      </c>
      <c r="DX19" s="47">
        <v>0</v>
      </c>
      <c r="DY19" s="117">
        <v>74373</v>
      </c>
      <c r="DZ19" s="117">
        <v>0</v>
      </c>
      <c r="EA19" s="117">
        <v>0</v>
      </c>
      <c r="EB19" s="47">
        <v>0</v>
      </c>
      <c r="EC19" s="12">
        <f>DJ19+DM19+DP19+DS19+DV19+DY19</f>
        <v>363238</v>
      </c>
      <c r="ED19" s="12">
        <f t="shared" si="14"/>
        <v>48144.166666666664</v>
      </c>
      <c r="EE19" s="112">
        <f t="shared" si="15"/>
        <v>23467</v>
      </c>
      <c r="EF19" s="14">
        <f t="shared" si="51"/>
        <v>-288865</v>
      </c>
    </row>
    <row r="20" spans="1:136" s="14" customFormat="1" ht="20.25" customHeight="1" x14ac:dyDescent="0.2">
      <c r="A20" s="21">
        <v>11</v>
      </c>
      <c r="B20" s="111" t="s">
        <v>245</v>
      </c>
      <c r="C20" s="117">
        <v>1367486.757</v>
      </c>
      <c r="D20" s="117">
        <v>32227.9473</v>
      </c>
      <c r="E20" s="25">
        <f t="shared" si="16"/>
        <v>682290</v>
      </c>
      <c r="F20" s="20">
        <f t="shared" si="17"/>
        <v>160655.84999999998</v>
      </c>
      <c r="G20" s="12">
        <f t="shared" si="18"/>
        <v>171823.02800000005</v>
      </c>
      <c r="H20" s="12">
        <f t="shared" si="0"/>
        <v>106.95099369241771</v>
      </c>
      <c r="I20" s="12">
        <f t="shared" si="1"/>
        <v>25.183283940846273</v>
      </c>
      <c r="J20" s="12">
        <f t="shared" si="19"/>
        <v>470723</v>
      </c>
      <c r="K20" s="12">
        <f t="shared" si="20"/>
        <v>92022.050000000017</v>
      </c>
      <c r="L20" s="12">
        <f t="shared" si="21"/>
        <v>101772.52800000001</v>
      </c>
      <c r="M20" s="12">
        <f>L20/K20*100</f>
        <v>110.59580611386073</v>
      </c>
      <c r="N20" s="12">
        <f>L20/J20*100</f>
        <v>21.620470637721123</v>
      </c>
      <c r="O20" s="12">
        <f t="shared" si="22"/>
        <v>171229.8</v>
      </c>
      <c r="P20" s="12">
        <f t="shared" si="2"/>
        <v>56917.666666666657</v>
      </c>
      <c r="Q20" s="12">
        <f t="shared" si="2"/>
        <v>59740.023000000016</v>
      </c>
      <c r="R20" s="12">
        <f t="shared" si="3"/>
        <v>104.95866485508311</v>
      </c>
      <c r="S20" s="11">
        <f t="shared" si="4"/>
        <v>34.888800313964055</v>
      </c>
      <c r="T20" s="117">
        <v>165842.79999999999</v>
      </c>
      <c r="U20" s="112">
        <f t="shared" si="23"/>
        <v>34550.583333333328</v>
      </c>
      <c r="V20" s="112">
        <v>34298.987000000008</v>
      </c>
      <c r="W20" s="12">
        <f t="shared" si="24"/>
        <v>99.271802936274639</v>
      </c>
      <c r="X20" s="11">
        <f t="shared" si="25"/>
        <v>20.681625611723881</v>
      </c>
      <c r="Y20" s="112">
        <v>5387</v>
      </c>
      <c r="Z20" s="112">
        <f t="shared" si="26"/>
        <v>1122.2916666666667</v>
      </c>
      <c r="AA20" s="112">
        <v>1093.2280000000001</v>
      </c>
      <c r="AB20" s="12">
        <f t="shared" si="27"/>
        <v>97.410328568776677</v>
      </c>
      <c r="AC20" s="11">
        <f t="shared" si="28"/>
        <v>20.293818451828479</v>
      </c>
      <c r="AD20" s="112">
        <v>101975</v>
      </c>
      <c r="AE20" s="112">
        <f t="shared" si="29"/>
        <v>21244.791666666664</v>
      </c>
      <c r="AF20" s="112">
        <v>24347.808000000001</v>
      </c>
      <c r="AG20" s="12">
        <f t="shared" si="5"/>
        <v>114.60600970826185</v>
      </c>
      <c r="AH20" s="11">
        <f t="shared" si="6"/>
        <v>23.876252022554549</v>
      </c>
      <c r="AI20" s="112">
        <v>26216.2</v>
      </c>
      <c r="AJ20" s="112">
        <f t="shared" si="30"/>
        <v>6554.05</v>
      </c>
      <c r="AK20" s="112">
        <v>12413.75</v>
      </c>
      <c r="AL20" s="12">
        <f t="shared" si="7"/>
        <v>189.4057872613117</v>
      </c>
      <c r="AM20" s="11">
        <f t="shared" si="8"/>
        <v>47.351446815327925</v>
      </c>
      <c r="AN20" s="112">
        <v>0</v>
      </c>
      <c r="AO20" s="112">
        <f t="shared" si="31"/>
        <v>0</v>
      </c>
      <c r="AP20" s="112">
        <v>0</v>
      </c>
      <c r="AQ20" s="12" t="e">
        <f t="shared" si="9"/>
        <v>#DIV/0!</v>
      </c>
      <c r="AR20" s="11" t="e">
        <f t="shared" si="10"/>
        <v>#DIV/0!</v>
      </c>
      <c r="AS20" s="38"/>
      <c r="AT20" s="33">
        <f t="shared" si="32"/>
        <v>0</v>
      </c>
      <c r="AU20" s="47"/>
      <c r="AV20" s="38"/>
      <c r="AW20" s="33">
        <f t="shared" si="33"/>
        <v>0</v>
      </c>
      <c r="AX20" s="47"/>
      <c r="AY20" s="114">
        <v>211567</v>
      </c>
      <c r="AZ20" s="112">
        <v>68633.8</v>
      </c>
      <c r="BA20" s="112">
        <v>68633.8</v>
      </c>
      <c r="BB20" s="38">
        <v>0</v>
      </c>
      <c r="BC20" s="33">
        <v>0</v>
      </c>
      <c r="BD20" s="13">
        <v>0</v>
      </c>
      <c r="BE20" s="112">
        <v>0</v>
      </c>
      <c r="BF20" s="112">
        <v>0</v>
      </c>
      <c r="BG20" s="112">
        <v>1416.7</v>
      </c>
      <c r="BH20" s="38">
        <v>0</v>
      </c>
      <c r="BI20" s="33">
        <v>0</v>
      </c>
      <c r="BJ20" s="47">
        <v>0</v>
      </c>
      <c r="BK20" s="38">
        <v>0</v>
      </c>
      <c r="BL20" s="33">
        <v>0</v>
      </c>
      <c r="BM20" s="47">
        <v>0</v>
      </c>
      <c r="BN20" s="12">
        <f t="shared" si="11"/>
        <v>6076</v>
      </c>
      <c r="BO20" s="33">
        <f t="shared" si="52"/>
        <v>3038</v>
      </c>
      <c r="BP20" s="12">
        <f t="shared" si="34"/>
        <v>674.64</v>
      </c>
      <c r="BQ20" s="12">
        <f t="shared" si="12"/>
        <v>22.206714944042133</v>
      </c>
      <c r="BR20" s="11">
        <f t="shared" si="13"/>
        <v>11.103357472021067</v>
      </c>
      <c r="BS20" s="112">
        <v>4130</v>
      </c>
      <c r="BT20" s="112">
        <f t="shared" si="35"/>
        <v>688.33333333333337</v>
      </c>
      <c r="BU20" s="112">
        <v>482.84</v>
      </c>
      <c r="BV20" s="112">
        <v>0</v>
      </c>
      <c r="BW20" s="112">
        <f t="shared" si="36"/>
        <v>0</v>
      </c>
      <c r="BX20" s="112">
        <v>0</v>
      </c>
      <c r="BY20" s="115">
        <v>0</v>
      </c>
      <c r="BZ20" s="33">
        <f t="shared" si="37"/>
        <v>0</v>
      </c>
      <c r="CA20" s="112">
        <v>0</v>
      </c>
      <c r="CB20" s="113">
        <v>1946</v>
      </c>
      <c r="CC20" s="113">
        <f t="shared" si="38"/>
        <v>324.33333333333331</v>
      </c>
      <c r="CD20" s="112">
        <v>191.8</v>
      </c>
      <c r="CE20" s="47">
        <v>0</v>
      </c>
      <c r="CF20" s="47">
        <v>0</v>
      </c>
      <c r="CG20" s="47">
        <v>0</v>
      </c>
      <c r="CH20" s="115">
        <v>0</v>
      </c>
      <c r="CI20" s="112">
        <f t="shared" si="39"/>
        <v>0</v>
      </c>
      <c r="CJ20" s="112">
        <v>0</v>
      </c>
      <c r="CK20" s="117">
        <v>0</v>
      </c>
      <c r="CL20" s="112">
        <f t="shared" si="40"/>
        <v>0</v>
      </c>
      <c r="CM20" s="112">
        <v>0</v>
      </c>
      <c r="CN20" s="112">
        <v>88126</v>
      </c>
      <c r="CO20" s="112">
        <f t="shared" si="41"/>
        <v>14687.666666666666</v>
      </c>
      <c r="CP20" s="112">
        <v>19407.403999999999</v>
      </c>
      <c r="CQ20" s="112">
        <v>45150</v>
      </c>
      <c r="CR20" s="112">
        <f t="shared" si="42"/>
        <v>7525</v>
      </c>
      <c r="CS20" s="112">
        <v>10538.236000000001</v>
      </c>
      <c r="CT20" s="116">
        <v>70000</v>
      </c>
      <c r="CU20" s="116">
        <f t="shared" si="43"/>
        <v>11666.666666666666</v>
      </c>
      <c r="CV20" s="112">
        <v>7506.3590000000004</v>
      </c>
      <c r="CW20" s="115">
        <v>4000</v>
      </c>
      <c r="CX20" s="112">
        <f t="shared" si="44"/>
        <v>666.66666666666663</v>
      </c>
      <c r="CY20" s="112">
        <v>957.85199999999998</v>
      </c>
      <c r="CZ20" s="42">
        <v>0</v>
      </c>
      <c r="DA20" s="33">
        <v>0</v>
      </c>
      <c r="DB20" s="113">
        <v>0</v>
      </c>
      <c r="DC20" s="112">
        <v>3100</v>
      </c>
      <c r="DD20" s="112">
        <f t="shared" si="45"/>
        <v>516.66666666666663</v>
      </c>
      <c r="DE20" s="112">
        <v>1072.5</v>
      </c>
      <c r="DF20" s="112">
        <v>0</v>
      </c>
      <c r="DG20" s="12">
        <f t="shared" si="46"/>
        <v>682290</v>
      </c>
      <c r="DH20" s="12">
        <f t="shared" si="47"/>
        <v>160655.84999999998</v>
      </c>
      <c r="DI20" s="12">
        <f t="shared" si="48"/>
        <v>171823.02800000005</v>
      </c>
      <c r="DJ20" s="42">
        <v>0</v>
      </c>
      <c r="DK20" s="42">
        <v>0</v>
      </c>
      <c r="DL20" s="42">
        <v>0</v>
      </c>
      <c r="DM20" s="112">
        <v>0</v>
      </c>
      <c r="DN20" s="117">
        <f t="shared" si="49"/>
        <v>0</v>
      </c>
      <c r="DO20" s="117">
        <v>0</v>
      </c>
      <c r="DP20" s="42">
        <v>0</v>
      </c>
      <c r="DQ20" s="33">
        <v>0</v>
      </c>
      <c r="DR20" s="47">
        <v>0</v>
      </c>
      <c r="DS20" s="47">
        <v>0</v>
      </c>
      <c r="DT20" s="47">
        <f t="shared" si="50"/>
        <v>0</v>
      </c>
      <c r="DU20" s="47">
        <v>0</v>
      </c>
      <c r="DV20" s="42">
        <v>0</v>
      </c>
      <c r="DW20" s="33">
        <v>0</v>
      </c>
      <c r="DX20" s="47">
        <v>0</v>
      </c>
      <c r="DY20" s="117">
        <v>0</v>
      </c>
      <c r="DZ20" s="117">
        <v>0</v>
      </c>
      <c r="EA20" s="117">
        <v>0</v>
      </c>
      <c r="EB20" s="47">
        <v>0</v>
      </c>
      <c r="EC20" s="12">
        <f t="shared" si="14"/>
        <v>0</v>
      </c>
      <c r="ED20" s="12">
        <f t="shared" si="14"/>
        <v>0</v>
      </c>
      <c r="EE20" s="112">
        <f>DL20+DO20+DR20+DU20+DX20+EA20+EB20</f>
        <v>0</v>
      </c>
      <c r="EF20" s="14">
        <f t="shared" si="51"/>
        <v>0</v>
      </c>
    </row>
    <row r="21" spans="1:136" s="17" customFormat="1" ht="18.75" customHeight="1" x14ac:dyDescent="0.2">
      <c r="A21" s="21"/>
      <c r="B21" s="90" t="s">
        <v>44</v>
      </c>
      <c r="C21" s="16">
        <f>SUM(C10:C20)</f>
        <v>6851653.8400999997</v>
      </c>
      <c r="D21" s="16">
        <f>SUM(D10:D20)</f>
        <v>678864.61080000014</v>
      </c>
      <c r="E21" s="16">
        <f t="shared" ref="E21:G21" si="53">SUM(E10:E20)</f>
        <v>21616395.960999999</v>
      </c>
      <c r="F21" s="16">
        <f t="shared" si="53"/>
        <v>4511658.4126249999</v>
      </c>
      <c r="G21" s="16">
        <f t="shared" si="53"/>
        <v>4494770.8664999995</v>
      </c>
      <c r="H21" s="12">
        <f t="shared" si="0"/>
        <v>99.625690941545045</v>
      </c>
      <c r="I21" s="12">
        <f t="shared" si="1"/>
        <v>20.793340733623694</v>
      </c>
      <c r="J21" s="16">
        <f>SUM(J10:J20)</f>
        <v>7804695.4590000007</v>
      </c>
      <c r="K21" s="16">
        <f t="shared" ref="K21:L21" si="54">SUM(K10:K20)</f>
        <v>1520842.1122916667</v>
      </c>
      <c r="L21" s="16">
        <f t="shared" si="54"/>
        <v>1895670.3014999998</v>
      </c>
      <c r="M21" s="12">
        <f>L21/K21*100</f>
        <v>124.64609482989178</v>
      </c>
      <c r="N21" s="12">
        <f>L21/J21*100</f>
        <v>24.288843958850485</v>
      </c>
      <c r="O21" s="24">
        <f>SUM(O10:O20)</f>
        <v>1890240.5590000004</v>
      </c>
      <c r="P21" s="24">
        <f t="shared" ref="P21:Q21" si="55">SUM(P10:P20)</f>
        <v>804377.09562499984</v>
      </c>
      <c r="Q21" s="24">
        <f t="shared" si="55"/>
        <v>912271.12299999991</v>
      </c>
      <c r="R21" s="12">
        <f t="shared" si="3"/>
        <v>113.41336395104172</v>
      </c>
      <c r="S21" s="11">
        <f t="shared" si="4"/>
        <v>48.26217058227877</v>
      </c>
      <c r="T21" s="24">
        <f t="shared" ref="T21" si="56">SUM(T10:T20)</f>
        <v>1753111.6590000005</v>
      </c>
      <c r="U21" s="24">
        <f t="shared" ref="U21:V21" si="57">SUM(U10:U20)</f>
        <v>365231.59562500002</v>
      </c>
      <c r="V21" s="24">
        <f t="shared" si="57"/>
        <v>388145.27399999992</v>
      </c>
      <c r="W21" s="12">
        <f>V21/U21*100</f>
        <v>106.27373936140137</v>
      </c>
      <c r="X21" s="11">
        <f>V21/T21*100</f>
        <v>22.140362366958612</v>
      </c>
      <c r="Y21" s="24">
        <f>SUM(Y10:Y20)</f>
        <v>137128.9</v>
      </c>
      <c r="Z21" s="24">
        <f t="shared" ref="Z21:AA21" si="58">SUM(Z10:Z20)</f>
        <v>28568.520833333336</v>
      </c>
      <c r="AA21" s="24">
        <f t="shared" si="58"/>
        <v>21951.409</v>
      </c>
      <c r="AB21" s="12">
        <f t="shared" si="27"/>
        <v>76.837751341985523</v>
      </c>
      <c r="AC21" s="11">
        <f t="shared" si="28"/>
        <v>16.007864862913653</v>
      </c>
      <c r="AD21" s="24">
        <f>SUM(AD10:AD20)</f>
        <v>1970769.5</v>
      </c>
      <c r="AE21" s="24">
        <f>SUM(AE10:AE20)</f>
        <v>410576.97916666663</v>
      </c>
      <c r="AF21" s="24">
        <f>SUM(AF10:AF20)</f>
        <v>502174.44000000006</v>
      </c>
      <c r="AG21" s="12">
        <f t="shared" si="5"/>
        <v>122.30944877115262</v>
      </c>
      <c r="AH21" s="11">
        <f t="shared" si="6"/>
        <v>25.481135160656791</v>
      </c>
      <c r="AI21" s="24">
        <f>SUM(AI10:AI20)</f>
        <v>498987.4</v>
      </c>
      <c r="AJ21" s="24">
        <f t="shared" ref="AJ21:AK21" si="59">SUM(AJ10:AJ20)</f>
        <v>133132.01666666666</v>
      </c>
      <c r="AK21" s="24">
        <f t="shared" si="59"/>
        <v>224825.14779999998</v>
      </c>
      <c r="AL21" s="12">
        <f t="shared" si="7"/>
        <v>168.87383923801949</v>
      </c>
      <c r="AM21" s="11">
        <f t="shared" si="8"/>
        <v>45.056277533260349</v>
      </c>
      <c r="AN21" s="24">
        <f>SUM(AN10:AN20)</f>
        <v>110500</v>
      </c>
      <c r="AO21" s="24">
        <f t="shared" ref="AO21:AP21" si="60">SUM(AO10:AO20)</f>
        <v>27625</v>
      </c>
      <c r="AP21" s="24">
        <f t="shared" si="60"/>
        <v>30434.7</v>
      </c>
      <c r="AQ21" s="12">
        <f t="shared" si="9"/>
        <v>110.1708597285068</v>
      </c>
      <c r="AR21" s="11">
        <f t="shared" si="10"/>
        <v>27.5427149321267</v>
      </c>
      <c r="AS21" s="24">
        <f>SUM(AS10:AS20)</f>
        <v>0</v>
      </c>
      <c r="AT21" s="33">
        <f>AS21/12*3</f>
        <v>0</v>
      </c>
      <c r="AU21" s="19">
        <v>0</v>
      </c>
      <c r="AV21" s="24">
        <f>SUM(AV10:AV20)</f>
        <v>0</v>
      </c>
      <c r="AW21" s="33">
        <f>AV21/12*3</f>
        <v>0</v>
      </c>
      <c r="AX21" s="19">
        <f>SUM(AX10:AX20)</f>
        <v>0</v>
      </c>
      <c r="AY21" s="24">
        <f>SUM(AY10:AY20)</f>
        <v>8158315.4999999991</v>
      </c>
      <c r="AZ21" s="24">
        <f t="shared" ref="AZ21:BA21" si="61">SUM(AZ10:AZ20)</f>
        <v>2057318.5</v>
      </c>
      <c r="BA21" s="24">
        <f t="shared" si="61"/>
        <v>2057318.5</v>
      </c>
      <c r="BB21" s="24">
        <f>SUM(BB10:BB20)</f>
        <v>0</v>
      </c>
      <c r="BC21" s="33">
        <f>BB21/12*3</f>
        <v>0</v>
      </c>
      <c r="BD21" s="33">
        <f>BC21/12*12</f>
        <v>0</v>
      </c>
      <c r="BE21" s="24">
        <f>SUM(BE10:BE20)</f>
        <v>32098.2</v>
      </c>
      <c r="BF21" s="24">
        <f t="shared" ref="BF21:BG21" si="62">SUM(BF10:BF20)</f>
        <v>0</v>
      </c>
      <c r="BG21" s="24">
        <f t="shared" si="62"/>
        <v>1836.7</v>
      </c>
      <c r="BH21" s="24">
        <f>SUM(BH10:BH20)</f>
        <v>0</v>
      </c>
      <c r="BI21" s="33">
        <f>BH21/12*3</f>
        <v>0</v>
      </c>
      <c r="BJ21" s="24">
        <f>SUM(BJ10:BJ20)</f>
        <v>0</v>
      </c>
      <c r="BK21" s="24">
        <f>SUM(BK10:BK20)</f>
        <v>0</v>
      </c>
      <c r="BL21" s="33">
        <f>BK21/12*3</f>
        <v>0</v>
      </c>
      <c r="BM21" s="24">
        <f>SUM(BM10:BM20)</f>
        <v>0</v>
      </c>
      <c r="BN21" s="24">
        <f>SUM(BN10:BN20)</f>
        <v>310261.39999999997</v>
      </c>
      <c r="BO21" s="24">
        <f t="shared" ref="BO21:BP21" si="63">SUM(BO10:BO20)</f>
        <v>88131.200000000012</v>
      </c>
      <c r="BP21" s="24">
        <f t="shared" si="63"/>
        <v>48831.278800000007</v>
      </c>
      <c r="BQ21" s="12">
        <f t="shared" si="12"/>
        <v>55.407482026796416</v>
      </c>
      <c r="BR21" s="11">
        <f t="shared" si="13"/>
        <v>15.738754095739917</v>
      </c>
      <c r="BS21" s="24">
        <f>SUM(BS10:BS20)</f>
        <v>192340.2</v>
      </c>
      <c r="BT21" s="24">
        <f t="shared" ref="BT21:BU21" si="64">SUM(BT10:BT20)</f>
        <v>32056.699999999993</v>
      </c>
      <c r="BU21" s="24">
        <f t="shared" si="64"/>
        <v>36252.021800000002</v>
      </c>
      <c r="BV21" s="24">
        <f>SUM(BV10:BV20)</f>
        <v>29971.200000000001</v>
      </c>
      <c r="BW21" s="24">
        <f t="shared" ref="BW21:BX21" si="65">SUM(BW10:BW20)</f>
        <v>5003.5333333333328</v>
      </c>
      <c r="BX21" s="24">
        <f t="shared" si="65"/>
        <v>1007.06</v>
      </c>
      <c r="BY21" s="24">
        <f>SUM(BY10:BY20)</f>
        <v>2890</v>
      </c>
      <c r="BZ21" s="24">
        <f t="shared" ref="BZ21:CA21" si="66">SUM(BZ10:BZ20)</f>
        <v>481.66666666666669</v>
      </c>
      <c r="CA21" s="24">
        <f t="shared" si="66"/>
        <v>400</v>
      </c>
      <c r="CB21" s="24">
        <f>SUM(CB10:CB20)</f>
        <v>85060</v>
      </c>
      <c r="CC21" s="24">
        <f t="shared" ref="CC21:CD21" si="67">SUM(CC10:CC20)</f>
        <v>14176.666666666668</v>
      </c>
      <c r="CD21" s="24">
        <f t="shared" si="67"/>
        <v>11172.196999999998</v>
      </c>
      <c r="CE21" s="24">
        <f>SUM(CE10:CE20)</f>
        <v>0</v>
      </c>
      <c r="CF21" s="33">
        <f>CE21/12*3</f>
        <v>0</v>
      </c>
      <c r="CG21" s="24">
        <f>SUM(CG10:CG20)</f>
        <v>0</v>
      </c>
      <c r="CH21" s="24">
        <f>SUM(CH10:CH20)</f>
        <v>15994</v>
      </c>
      <c r="CI21" s="24">
        <f t="shared" ref="CI21:CJ21" si="68">SUM(CI10:CI20)</f>
        <v>2665.6666666666665</v>
      </c>
      <c r="CJ21" s="24">
        <f t="shared" si="68"/>
        <v>2398.7799999999997</v>
      </c>
      <c r="CK21" s="24">
        <f>SUM(CK10:CK20)</f>
        <v>21200</v>
      </c>
      <c r="CL21" s="24">
        <f t="shared" ref="CL21:CM21" si="69">SUM(CL10:CL20)</f>
        <v>3533.333333333333</v>
      </c>
      <c r="CM21" s="24">
        <f t="shared" si="69"/>
        <v>3685.8</v>
      </c>
      <c r="CN21" s="24">
        <f>SUM(CN10:CN20)</f>
        <v>1656880</v>
      </c>
      <c r="CO21" s="24">
        <f t="shared" ref="CO21:EE21" si="70">SUM(CO10:CO20)</f>
        <v>276146.66666666663</v>
      </c>
      <c r="CP21" s="24">
        <f t="shared" si="70"/>
        <v>451889.76119999995</v>
      </c>
      <c r="CQ21" s="24">
        <f t="shared" si="70"/>
        <v>643817.60000000009</v>
      </c>
      <c r="CR21" s="24">
        <f t="shared" si="70"/>
        <v>107302.93333333332</v>
      </c>
      <c r="CS21" s="24">
        <f t="shared" si="70"/>
        <v>139731.95120000001</v>
      </c>
      <c r="CT21" s="24">
        <f t="shared" si="70"/>
        <v>558000</v>
      </c>
      <c r="CU21" s="24">
        <f t="shared" si="70"/>
        <v>93000</v>
      </c>
      <c r="CV21" s="24">
        <f t="shared" si="70"/>
        <v>141858.41450000001</v>
      </c>
      <c r="CW21" s="24">
        <f t="shared" si="70"/>
        <v>26500</v>
      </c>
      <c r="CX21" s="24">
        <f t="shared" si="70"/>
        <v>4416.666666666667</v>
      </c>
      <c r="CY21" s="24">
        <f t="shared" si="70"/>
        <v>9405.4092000000001</v>
      </c>
      <c r="CZ21" s="24">
        <f t="shared" si="70"/>
        <v>20300</v>
      </c>
      <c r="DA21" s="24">
        <f t="shared" si="70"/>
        <v>0</v>
      </c>
      <c r="DB21" s="24">
        <f t="shared" si="70"/>
        <v>11574.885</v>
      </c>
      <c r="DC21" s="24">
        <f t="shared" si="70"/>
        <v>761356.6</v>
      </c>
      <c r="DD21" s="24">
        <f t="shared" si="70"/>
        <v>126892.76666666666</v>
      </c>
      <c r="DE21" s="24">
        <f t="shared" si="70"/>
        <v>72468.667000000001</v>
      </c>
      <c r="DF21" s="24">
        <f t="shared" si="70"/>
        <v>0</v>
      </c>
      <c r="DG21" s="24">
        <f t="shared" si="70"/>
        <v>16031403.159</v>
      </c>
      <c r="DH21" s="24">
        <f t="shared" si="70"/>
        <v>3580826.2789583332</v>
      </c>
      <c r="DI21" s="24">
        <f t="shared" si="70"/>
        <v>3968799.1665000003</v>
      </c>
      <c r="DJ21" s="24">
        <f t="shared" si="70"/>
        <v>0</v>
      </c>
      <c r="DK21" s="24">
        <f t="shared" si="70"/>
        <v>0</v>
      </c>
      <c r="DL21" s="24">
        <f t="shared" si="70"/>
        <v>0</v>
      </c>
      <c r="DM21" s="24">
        <f t="shared" si="70"/>
        <v>5549103.932</v>
      </c>
      <c r="DN21" s="24">
        <f t="shared" si="70"/>
        <v>924850.65533333318</v>
      </c>
      <c r="DO21" s="24">
        <f t="shared" si="70"/>
        <v>506779.39999999997</v>
      </c>
      <c r="DP21" s="24">
        <f t="shared" si="70"/>
        <v>0</v>
      </c>
      <c r="DQ21" s="24">
        <f t="shared" si="70"/>
        <v>0</v>
      </c>
      <c r="DR21" s="24">
        <f t="shared" si="70"/>
        <v>0</v>
      </c>
      <c r="DS21" s="24">
        <f t="shared" si="70"/>
        <v>35888.870000000003</v>
      </c>
      <c r="DT21" s="24">
        <f t="shared" si="70"/>
        <v>5981.4783333333326</v>
      </c>
      <c r="DU21" s="24">
        <f t="shared" si="70"/>
        <v>18325.3</v>
      </c>
      <c r="DV21" s="24">
        <f t="shared" si="70"/>
        <v>0</v>
      </c>
      <c r="DW21" s="24">
        <f t="shared" si="70"/>
        <v>0</v>
      </c>
      <c r="DX21" s="24">
        <f t="shared" si="70"/>
        <v>867</v>
      </c>
      <c r="DY21" s="24">
        <f t="shared" si="70"/>
        <v>235336.1</v>
      </c>
      <c r="DZ21" s="24">
        <f t="shared" si="70"/>
        <v>40000</v>
      </c>
      <c r="EA21" s="24">
        <f t="shared" si="70"/>
        <v>40000</v>
      </c>
      <c r="EB21" s="24">
        <f t="shared" si="70"/>
        <v>0</v>
      </c>
      <c r="EC21" s="24">
        <f t="shared" si="70"/>
        <v>5820328.9019999998</v>
      </c>
      <c r="ED21" s="24">
        <f t="shared" si="70"/>
        <v>970832.13366666657</v>
      </c>
      <c r="EE21" s="24">
        <f t="shared" si="70"/>
        <v>565971.69999999995</v>
      </c>
      <c r="EF21" s="24">
        <f>SUM(EF10:EF20)</f>
        <v>-5020650.267</v>
      </c>
    </row>
    <row r="22" spans="1:136" hidden="1" x14ac:dyDescent="0.3">
      <c r="E22" s="52"/>
      <c r="F22" s="33">
        <f>E22/12*3</f>
        <v>0</v>
      </c>
      <c r="G22" s="52"/>
      <c r="J22" s="108">
        <f>J21/E21*100</f>
        <v>36.105442706920819</v>
      </c>
      <c r="Z22" s="33">
        <f>Y22/12*3</f>
        <v>0</v>
      </c>
      <c r="AB22" s="12" t="e">
        <f t="shared" si="27"/>
        <v>#DIV/0!</v>
      </c>
      <c r="AE22" s="33">
        <f>AD22/12*6</f>
        <v>0</v>
      </c>
      <c r="AF22" s="1">
        <v>14046.618</v>
      </c>
      <c r="AO22" s="33">
        <f>AN22/12*3</f>
        <v>0</v>
      </c>
      <c r="AW22" s="33">
        <f>AV22/12*6</f>
        <v>0</v>
      </c>
      <c r="AY22" s="52"/>
      <c r="AZ22" s="33">
        <f>AY22/12*3</f>
        <v>0</v>
      </c>
      <c r="BI22" s="33">
        <f>BH22/12*6</f>
        <v>0</v>
      </c>
      <c r="BO22" s="33">
        <f>BN22/12*6</f>
        <v>0</v>
      </c>
      <c r="BT22" s="33">
        <f>BS22/12*3</f>
        <v>0</v>
      </c>
      <c r="BW22" s="33">
        <f>BV22/12*3</f>
        <v>0</v>
      </c>
      <c r="CC22" s="33">
        <f>CB22/12*6</f>
        <v>0</v>
      </c>
      <c r="CF22" s="33">
        <f>CE22/12*6</f>
        <v>0</v>
      </c>
      <c r="CL22" s="33">
        <f>CK22/12*3</f>
        <v>0</v>
      </c>
      <c r="CO22" s="33">
        <f>CN22/12*6</f>
        <v>0</v>
      </c>
      <c r="CU22" s="33">
        <f>CT22/12*6</f>
        <v>0</v>
      </c>
      <c r="CX22" s="33">
        <f>CW22/12*3</f>
        <v>0</v>
      </c>
      <c r="DA22" s="33">
        <f>CZ22/12*3</f>
        <v>0</v>
      </c>
      <c r="DN22" s="33">
        <f>DM22/12*6</f>
        <v>0</v>
      </c>
      <c r="DT22" s="33">
        <f>DS22/12*6</f>
        <v>0</v>
      </c>
      <c r="DW22" s="33">
        <f>DV22/12*6</f>
        <v>0</v>
      </c>
      <c r="ED22" s="33">
        <f>EC22/12*6</f>
        <v>0</v>
      </c>
    </row>
    <row r="23" spans="1:136" hidden="1" x14ac:dyDescent="0.3">
      <c r="F23" s="33">
        <f>E23/12*3</f>
        <v>0</v>
      </c>
      <c r="H23" s="108">
        <v>6165672.4340000004</v>
      </c>
      <c r="I23" s="1">
        <v>1727843.7120000001</v>
      </c>
      <c r="Z23" s="33">
        <f>Y23/12*3</f>
        <v>0</v>
      </c>
      <c r="AB23" s="12" t="e">
        <f t="shared" si="27"/>
        <v>#DIV/0!</v>
      </c>
      <c r="AE23" s="33">
        <f>AD23/12*6</f>
        <v>0</v>
      </c>
      <c r="AF23" s="1">
        <v>17998.089</v>
      </c>
      <c r="AO23" s="33">
        <f>AN23/12*3</f>
        <v>0</v>
      </c>
      <c r="AW23" s="33">
        <f>AV23/12*6</f>
        <v>0</v>
      </c>
      <c r="AZ23" s="33">
        <f>AY23/12*3</f>
        <v>0</v>
      </c>
      <c r="BI23" s="33">
        <f>BH23/12*6</f>
        <v>0</v>
      </c>
      <c r="BO23" s="33">
        <f>BN23/12*6</f>
        <v>0</v>
      </c>
      <c r="BT23" s="33">
        <f>BS23/12*3</f>
        <v>0</v>
      </c>
      <c r="BW23" s="33">
        <f>BV23/12*3</f>
        <v>0</v>
      </c>
      <c r="CC23" s="33">
        <f>CB23/12*6</f>
        <v>0</v>
      </c>
      <c r="CF23" s="33">
        <f>CE23/12*6</f>
        <v>0</v>
      </c>
      <c r="CL23" s="33">
        <f>CK23/12*3</f>
        <v>0</v>
      </c>
      <c r="CO23" s="33">
        <f>CN23/12*6</f>
        <v>0</v>
      </c>
      <c r="CU23" s="33">
        <f>CT23/12*6</f>
        <v>0</v>
      </c>
      <c r="CX23" s="33">
        <f>CW23/12*3</f>
        <v>0</v>
      </c>
      <c r="DA23" s="33">
        <f>CZ23/12*3</f>
        <v>0</v>
      </c>
      <c r="DN23" s="33">
        <f>DM23/12*6</f>
        <v>0</v>
      </c>
      <c r="DT23" s="33">
        <f>DS23/12*6</f>
        <v>0</v>
      </c>
      <c r="DW23" s="33">
        <f>DV23/12*6</f>
        <v>0</v>
      </c>
      <c r="ED23" s="33">
        <f>EC23/12*6</f>
        <v>0</v>
      </c>
    </row>
    <row r="24" spans="1:136" hidden="1" x14ac:dyDescent="0.3">
      <c r="F24" s="33">
        <f>E24/12*3</f>
        <v>0</v>
      </c>
      <c r="Z24" s="33">
        <f>Y24/12*3</f>
        <v>0</v>
      </c>
      <c r="AB24" s="12" t="e">
        <f t="shared" si="27"/>
        <v>#DIV/0!</v>
      </c>
      <c r="AE24" s="33">
        <f>AD24/12*6</f>
        <v>0</v>
      </c>
      <c r="AO24" s="33">
        <f>AN24/12*3</f>
        <v>0</v>
      </c>
      <c r="AW24" s="33">
        <f>AV24/12*6</f>
        <v>0</v>
      </c>
      <c r="AZ24" s="33">
        <f>AY24/12*3</f>
        <v>0</v>
      </c>
      <c r="BI24" s="33">
        <f>BH24/12*6</f>
        <v>0</v>
      </c>
      <c r="BO24" s="33">
        <f>BN24/12*6</f>
        <v>0</v>
      </c>
      <c r="BT24" s="33">
        <f>BS24/12*3</f>
        <v>0</v>
      </c>
      <c r="BW24" s="33">
        <f>BV24/12*3</f>
        <v>0</v>
      </c>
      <c r="CC24" s="33">
        <f>CB24/12*6</f>
        <v>0</v>
      </c>
      <c r="CF24" s="33">
        <f>CE24/12*6</f>
        <v>0</v>
      </c>
      <c r="CL24" s="33">
        <f>CK24/12*3</f>
        <v>0</v>
      </c>
      <c r="CO24" s="33">
        <f>CN24/12*6</f>
        <v>0</v>
      </c>
      <c r="CU24" s="33">
        <f>CT24/12*6</f>
        <v>0</v>
      </c>
      <c r="CX24" s="33">
        <f>CW24/12*3</f>
        <v>0</v>
      </c>
      <c r="DA24" s="33">
        <f>CZ24/12*3</f>
        <v>0</v>
      </c>
      <c r="DN24" s="33">
        <f>DM24/12*6</f>
        <v>0</v>
      </c>
      <c r="DT24" s="33">
        <f>DS24/12*6</f>
        <v>0</v>
      </c>
      <c r="DW24" s="33">
        <f>DV24/12*6</f>
        <v>0</v>
      </c>
      <c r="ED24" s="33">
        <f>EC24/12*6</f>
        <v>0</v>
      </c>
    </row>
    <row r="25" spans="1:136" x14ac:dyDescent="0.3">
      <c r="L25" s="52"/>
      <c r="AD25" s="52"/>
      <c r="AE25" s="52"/>
      <c r="AF25" s="52"/>
    </row>
    <row r="26" spans="1:136" x14ac:dyDescent="0.3">
      <c r="O26" s="52"/>
    </row>
    <row r="27" spans="1:136" x14ac:dyDescent="0.3">
      <c r="O27" s="52"/>
    </row>
    <row r="28" spans="1:136" x14ac:dyDescent="0.3">
      <c r="O28" s="52"/>
    </row>
  </sheetData>
  <protectedRanges>
    <protectedRange sqref="W10:W20" name="Range4_5_1_2_1_1_1_1_1_1_1_1_1_1"/>
    <protectedRange sqref="AB10:AB24" name="Range4_1_1_1_2_1_1_1_1_1_1_1_1_1_1"/>
    <protectedRange sqref="AG10:AG20" name="Range4_2_1_1_2_1_1_1_1_1_1_1_1_1_1"/>
    <protectedRange sqref="AL10:AL20" name="Range4_3_1_1_2_1_1_1_1_1_1_1_1_1_1"/>
    <protectedRange sqref="AQ10:AQ20" name="Range4_4_1_1_2_1_1_1_1_1_1_1_1_1_1"/>
    <protectedRange sqref="T10:U20" name="Range4_1_4"/>
    <protectedRange sqref="AD10:AE20" name="Range4_1_2_1"/>
    <protectedRange sqref="AS10:AS20" name="Range4_18_1_2_3"/>
    <protectedRange sqref="AV10:AV20" name="Range4_18_1_2_2_1"/>
    <protectedRange sqref="BS10:BT20" name="Range5_1_9_1"/>
    <protectedRange sqref="BV10:BW20" name="Range5_1_10_1"/>
    <protectedRange sqref="BY10:BY20" name="Range5_19_1_2"/>
    <protectedRange sqref="CB10:CC20" name="Range5_1_11_1"/>
    <protectedRange sqref="CH10:CH20" name="Range5_21_1_1"/>
    <protectedRange sqref="CK10:CK20" name="Range4_10_2"/>
    <protectedRange sqref="CN10:CO20" name="Range5_1_2"/>
    <protectedRange sqref="CT10:CU20" name="Range4_2"/>
    <protectedRange sqref="CW10:CW20" name="Range5_24_1_1"/>
    <protectedRange sqref="DC10:DD20" name="Range5_1_1_1"/>
    <protectedRange sqref="DL10" name="Range6_1"/>
    <protectedRange sqref="AU10:AU20" name="Range4_1_12_1"/>
    <protectedRange sqref="AX10:AX20" name="Range4_1_13_1"/>
    <protectedRange sqref="BJ10:BJ20" name="Range4_1_16_1"/>
    <protectedRange sqref="BM10:BM20" name="Range4_1_17_1"/>
    <protectedRange sqref="DB10:DB20" name="Range5_1_18_1"/>
    <protectedRange sqref="DR10:DR20" name="Range6_1_6_1"/>
    <protectedRange sqref="DS10:DT20" name="Range6_1_7_1"/>
    <protectedRange sqref="EB10:EB20" name="Range6_1_10_1"/>
    <protectedRange sqref="DY10:DZ20" name="Range6_1_11_1"/>
    <protectedRange sqref="CQ10:CR20" name="Range5_1_20_1"/>
    <protectedRange sqref="Y10:Z20" name="Range4_1"/>
    <protectedRange sqref="AN10:AO20" name="Range4_4"/>
    <protectedRange sqref="DF10:DF20" name="Range5_18"/>
    <protectedRange sqref="DX10:DX20" name="Range6_2"/>
    <protectedRange sqref="BE10:BE20" name="Range4"/>
    <protectedRange sqref="DU10:DU20" name="Range6_5"/>
    <protectedRange sqref="C16:D20 C12:D13" name="Range1_1"/>
    <protectedRange sqref="C10:D11" name="Range1_1_1"/>
    <protectedRange sqref="C14:D15" name="Range1_2"/>
    <protectedRange sqref="DM10:DN20" name="Range6_1_4_1_1"/>
    <protectedRange sqref="V10:V20" name="Range4_2_1"/>
    <protectedRange sqref="AA10:AA20" name="Range4_2_2"/>
    <protectedRange sqref="AF10:AF20" name="Range4_2_3"/>
    <protectedRange sqref="AK10:AK20" name="Range4_2_4"/>
    <protectedRange sqref="AP10:AP20" name="Range4_2_5"/>
    <protectedRange sqref="AZ10:BA20" name="Range4_2_6"/>
    <protectedRange sqref="BU10:BU20" name="Range5_2"/>
    <protectedRange sqref="BX10:BX20" name="Range5_2_1"/>
    <protectedRange sqref="CA10:CA20" name="Range5_2_2"/>
    <protectedRange sqref="CD10:CD20" name="Range5_2_3"/>
    <protectedRange sqref="CL10:CM20" name="Range5_2_5"/>
    <protectedRange sqref="CP10:CP20" name="Range5_2_6"/>
    <protectedRange sqref="CS10:CS20" name="Range5_2_7"/>
    <protectedRange sqref="CV10:CV20" name="Range5_2_8"/>
    <protectedRange sqref="CX10:CY20" name="Range5_2_9"/>
    <protectedRange sqref="DE10:DE20" name="Range5_2_10"/>
    <protectedRange sqref="DO10:DO20" name="Range6_2_1"/>
    <protectedRange sqref="EA10:EA20" name="Range6_2_2"/>
  </protectedRanges>
  <mergeCells count="132">
    <mergeCell ref="DJ5:DO5"/>
    <mergeCell ref="DG7:DG8"/>
    <mergeCell ref="DJ7:DJ8"/>
    <mergeCell ref="DY6:EA6"/>
    <mergeCell ref="DP5:DR6"/>
    <mergeCell ref="DS5:EA5"/>
    <mergeCell ref="CW5:CY6"/>
    <mergeCell ref="CR7:CS7"/>
    <mergeCell ref="CU7:CV7"/>
    <mergeCell ref="DK7:DL7"/>
    <mergeCell ref="DS7:DS8"/>
    <mergeCell ref="CZ7:CZ8"/>
    <mergeCell ref="DP7:DP8"/>
    <mergeCell ref="DC7:DC8"/>
    <mergeCell ref="DM7:DM8"/>
    <mergeCell ref="DQ7:DR7"/>
    <mergeCell ref="CW7:CW8"/>
    <mergeCell ref="DS6:DU6"/>
    <mergeCell ref="CT7:CT8"/>
    <mergeCell ref="DF7:DF8"/>
    <mergeCell ref="T7:T8"/>
    <mergeCell ref="Y7:Y8"/>
    <mergeCell ref="AD7:AD8"/>
    <mergeCell ref="AY7:AY8"/>
    <mergeCell ref="BB7:BB8"/>
    <mergeCell ref="AS7:AS8"/>
    <mergeCell ref="CL7:CM7"/>
    <mergeCell ref="AI7:AI8"/>
    <mergeCell ref="CH7:CH8"/>
    <mergeCell ref="AV7:AV8"/>
    <mergeCell ref="BH7:BH8"/>
    <mergeCell ref="BY7:BY8"/>
    <mergeCell ref="BK7:BK8"/>
    <mergeCell ref="BL7:BM7"/>
    <mergeCell ref="CK7:CK8"/>
    <mergeCell ref="BV7:BV8"/>
    <mergeCell ref="BS7:BS8"/>
    <mergeCell ref="CB7:CB8"/>
    <mergeCell ref="CE7:CE8"/>
    <mergeCell ref="BT7:BU7"/>
    <mergeCell ref="BW7:BX7"/>
    <mergeCell ref="EC4:EE6"/>
    <mergeCell ref="O5:AU5"/>
    <mergeCell ref="AV5:BJ5"/>
    <mergeCell ref="BK5:BM6"/>
    <mergeCell ref="BN5:CD5"/>
    <mergeCell ref="O4:DE4"/>
    <mergeCell ref="CE5:CM5"/>
    <mergeCell ref="O6:S6"/>
    <mergeCell ref="EB4:EB6"/>
    <mergeCell ref="CQ6:CS6"/>
    <mergeCell ref="CT6:CV6"/>
    <mergeCell ref="DJ6:DL6"/>
    <mergeCell ref="DM6:DO6"/>
    <mergeCell ref="DF4:DF6"/>
    <mergeCell ref="DG4:DI6"/>
    <mergeCell ref="AI6:AM6"/>
    <mergeCell ref="AN6:AR6"/>
    <mergeCell ref="AS6:AU6"/>
    <mergeCell ref="BE6:BG6"/>
    <mergeCell ref="CN6:CP6"/>
    <mergeCell ref="CN5:CV5"/>
    <mergeCell ref="BV6:BX6"/>
    <mergeCell ref="AY6:BA6"/>
    <mergeCell ref="BB6:BD6"/>
    <mergeCell ref="C1:N1"/>
    <mergeCell ref="C2:N2"/>
    <mergeCell ref="T2:V2"/>
    <mergeCell ref="L3:O3"/>
    <mergeCell ref="J7:J8"/>
    <mergeCell ref="J4:N6"/>
    <mergeCell ref="K7:N7"/>
    <mergeCell ref="U7:X7"/>
    <mergeCell ref="BS6:BU6"/>
    <mergeCell ref="O7:O8"/>
    <mergeCell ref="AV6:AX6"/>
    <mergeCell ref="AD6:AH6"/>
    <mergeCell ref="AN7:AN8"/>
    <mergeCell ref="AW7:AX7"/>
    <mergeCell ref="BN7:BN8"/>
    <mergeCell ref="AJ7:AM7"/>
    <mergeCell ref="P7:S7"/>
    <mergeCell ref="BN6:BR6"/>
    <mergeCell ref="BE7:BE8"/>
    <mergeCell ref="Y6:AC6"/>
    <mergeCell ref="AZ7:BA7"/>
    <mergeCell ref="BC7:BD7"/>
    <mergeCell ref="BI7:BJ7"/>
    <mergeCell ref="AT7:AU7"/>
    <mergeCell ref="A4:A8"/>
    <mergeCell ref="B4:B8"/>
    <mergeCell ref="C4:C8"/>
    <mergeCell ref="D4:D8"/>
    <mergeCell ref="E7:E8"/>
    <mergeCell ref="DN7:DO7"/>
    <mergeCell ref="E4:I6"/>
    <mergeCell ref="F7:I7"/>
    <mergeCell ref="T6:X6"/>
    <mergeCell ref="BY6:CA6"/>
    <mergeCell ref="DJ4:EA4"/>
    <mergeCell ref="DC5:DE6"/>
    <mergeCell ref="CZ5:DB6"/>
    <mergeCell ref="DV6:DX6"/>
    <mergeCell ref="CE6:CG6"/>
    <mergeCell ref="CH6:CJ6"/>
    <mergeCell ref="CK6:CM6"/>
    <mergeCell ref="CB6:CD6"/>
    <mergeCell ref="CI7:CJ7"/>
    <mergeCell ref="AE7:AH7"/>
    <mergeCell ref="CQ7:CQ8"/>
    <mergeCell ref="AO7:AR7"/>
    <mergeCell ref="BH6:BJ6"/>
    <mergeCell ref="Z7:AC7"/>
    <mergeCell ref="ED7:EE7"/>
    <mergeCell ref="CX7:CY7"/>
    <mergeCell ref="DA7:DB7"/>
    <mergeCell ref="DD7:DE7"/>
    <mergeCell ref="DH7:DI7"/>
    <mergeCell ref="DW7:DX7"/>
    <mergeCell ref="DZ7:EA7"/>
    <mergeCell ref="EB7:EB8"/>
    <mergeCell ref="EC7:EC8"/>
    <mergeCell ref="DV7:DV8"/>
    <mergeCell ref="CO7:CP7"/>
    <mergeCell ref="BF7:BG7"/>
    <mergeCell ref="BO7:BR7"/>
    <mergeCell ref="BZ7:CA7"/>
    <mergeCell ref="CC7:CD7"/>
    <mergeCell ref="DT7:DU7"/>
    <mergeCell ref="CN7:CN8"/>
    <mergeCell ref="DY7:DY8"/>
    <mergeCell ref="CF7:CG7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23" t="s">
        <v>128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</row>
    <row r="4" spans="1:18" ht="71.25" customHeight="1" x14ac:dyDescent="0.2">
      <c r="A4" s="53"/>
      <c r="B4" s="127" t="s">
        <v>129</v>
      </c>
      <c r="C4" s="225" t="s">
        <v>130</v>
      </c>
      <c r="D4" s="226"/>
      <c r="E4" s="226"/>
      <c r="F4" s="227"/>
      <c r="G4" s="228" t="s">
        <v>139</v>
      </c>
      <c r="H4" s="228" t="s">
        <v>131</v>
      </c>
      <c r="I4" s="228" t="s">
        <v>140</v>
      </c>
      <c r="J4" s="228" t="s">
        <v>132</v>
      </c>
      <c r="K4" s="229" t="s">
        <v>133</v>
      </c>
      <c r="L4" s="230"/>
      <c r="M4" s="230"/>
      <c r="N4" s="231"/>
      <c r="O4" s="228" t="s">
        <v>141</v>
      </c>
      <c r="P4" s="228" t="s">
        <v>131</v>
      </c>
      <c r="Q4" s="228" t="s">
        <v>142</v>
      </c>
      <c r="R4" s="228" t="s">
        <v>134</v>
      </c>
    </row>
    <row r="5" spans="1:18" ht="17.25" customHeight="1" x14ac:dyDescent="0.2">
      <c r="A5" s="54"/>
      <c r="B5" s="128"/>
      <c r="C5" s="232" t="s">
        <v>135</v>
      </c>
      <c r="D5" s="234" t="s">
        <v>55</v>
      </c>
      <c r="E5" s="235"/>
      <c r="F5" s="236"/>
      <c r="G5" s="228"/>
      <c r="H5" s="228"/>
      <c r="I5" s="228"/>
      <c r="J5" s="228"/>
      <c r="K5" s="237" t="s">
        <v>135</v>
      </c>
      <c r="L5" s="239" t="s">
        <v>55</v>
      </c>
      <c r="M5" s="240"/>
      <c r="N5" s="241"/>
      <c r="O5" s="228"/>
      <c r="P5" s="228"/>
      <c r="Q5" s="228"/>
      <c r="R5" s="228"/>
    </row>
    <row r="6" spans="1:18" ht="26.25" customHeight="1" x14ac:dyDescent="0.2">
      <c r="A6" s="54"/>
      <c r="B6" s="128"/>
      <c r="C6" s="233"/>
      <c r="D6" s="97" t="s">
        <v>136</v>
      </c>
      <c r="E6" s="98" t="s">
        <v>9</v>
      </c>
      <c r="F6" s="98" t="s">
        <v>137</v>
      </c>
      <c r="G6" s="228"/>
      <c r="H6" s="228"/>
      <c r="I6" s="228"/>
      <c r="J6" s="228"/>
      <c r="K6" s="238"/>
      <c r="L6" s="55" t="s">
        <v>136</v>
      </c>
      <c r="M6" s="56" t="s">
        <v>9</v>
      </c>
      <c r="N6" s="56" t="s">
        <v>137</v>
      </c>
      <c r="O6" s="228"/>
      <c r="P6" s="228"/>
      <c r="Q6" s="228"/>
      <c r="R6" s="228"/>
    </row>
    <row r="7" spans="1:18" ht="15" customHeight="1" x14ac:dyDescent="0.2">
      <c r="A7" s="54"/>
      <c r="B7" s="129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Ekamut!O10</f>
        <v>154790.5</v>
      </c>
      <c r="D8" s="100">
        <f>Ekamut!P10</f>
        <v>96154.270833333328</v>
      </c>
      <c r="E8" s="100">
        <f>Ekamut!Q10</f>
        <v>100615.16499999998</v>
      </c>
      <c r="F8" s="100">
        <f>Ekamut!S10</f>
        <v>65.000865686201664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7795</v>
      </c>
      <c r="L8" s="59">
        <f>Ekamut!Z10</f>
        <v>1623.9583333333335</v>
      </c>
      <c r="M8" s="59">
        <f>Ekamut!AA10</f>
        <v>2441.6039999999998</v>
      </c>
      <c r="N8" s="59">
        <f>Ekamut!AC10</f>
        <v>31.322694034637589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Ekamut!O11</f>
        <v>492645.70000000019</v>
      </c>
      <c r="D9" s="100">
        <f>Ekamut!P11</f>
        <v>230467.85416666669</v>
      </c>
      <c r="E9" s="100">
        <f>Ekamut!Q11</f>
        <v>267622.03399999993</v>
      </c>
      <c r="F9" s="100">
        <f>Ekamut!S11</f>
        <v>54.323428378650171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31000</v>
      </c>
      <c r="L9" s="59">
        <f>Ekamut!Z11</f>
        <v>6458.3333333333339</v>
      </c>
      <c r="M9" s="59">
        <f>Ekamut!AA11</f>
        <v>2755.038</v>
      </c>
      <c r="N9" s="59">
        <f>Ekamut!AC11</f>
        <v>8.8872193548387095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Ekamut!O12</f>
        <v>28809.799999999988</v>
      </c>
      <c r="D10" s="100">
        <f>Ekamut!P12</f>
        <v>17234.041666666664</v>
      </c>
      <c r="E10" s="100">
        <f>Ekamut!Q12</f>
        <v>14966.566000000003</v>
      </c>
      <c r="F10" s="100">
        <f>Ekamut!S12</f>
        <v>51.949565772757907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194.94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Ekamut!O13</f>
        <v>255270</v>
      </c>
      <c r="D11" s="100">
        <f>Ekamut!P13</f>
        <v>110025</v>
      </c>
      <c r="E11" s="100">
        <f>Ekamut!Q13</f>
        <v>113989.59200000002</v>
      </c>
      <c r="F11" s="100">
        <f>Ekamut!S13</f>
        <v>44.654519528342547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36220</v>
      </c>
      <c r="L11" s="59">
        <f>Ekamut!Z13</f>
        <v>7545.8333333333339</v>
      </c>
      <c r="M11" s="59">
        <f>Ekamut!AA13</f>
        <v>5456.5219999999999</v>
      </c>
      <c r="N11" s="59">
        <f>Ekamut!AC13</f>
        <v>15.064942020982883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Ekamut!O14</f>
        <v>330000</v>
      </c>
      <c r="D12" s="100">
        <f>Ekamut!P14</f>
        <v>79166.666666666672</v>
      </c>
      <c r="E12" s="100">
        <f>Ekamut!Q14</f>
        <v>164075.13499999998</v>
      </c>
      <c r="F12" s="100">
        <f>Ekamut!S14</f>
        <v>49.719737878787875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25000</v>
      </c>
      <c r="L12" s="59">
        <f>Ekamut!Z14</f>
        <v>5208.3333333333339</v>
      </c>
      <c r="M12" s="59">
        <f>Ekamut!AA14</f>
        <v>1477.4290000000001</v>
      </c>
      <c r="N12" s="59">
        <f>Ekamut!AC14</f>
        <v>5.9097160000000004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Ekamut!O15</f>
        <v>156322.05900000004</v>
      </c>
      <c r="D13" s="100">
        <f>Ekamut!P15</f>
        <v>74101.67895833333</v>
      </c>
      <c r="E13" s="100">
        <f>Ekamut!Q15</f>
        <v>64923.313000000002</v>
      </c>
      <c r="F13" s="100">
        <f>Ekamut!S15</f>
        <v>41.531766799463654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3226.9</v>
      </c>
      <c r="L13" s="59">
        <f>Ekamut!Z15</f>
        <v>672.27083333333337</v>
      </c>
      <c r="M13" s="59">
        <f>Ekamut!AA15</f>
        <v>1900.9659999999999</v>
      </c>
      <c r="N13" s="59">
        <f>Ekamut!AC15</f>
        <v>58.909975518299298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>
        <f>Ekamut!O16</f>
        <v>177430.00000000012</v>
      </c>
      <c r="D14" s="100">
        <f>Ekamut!P16</f>
        <v>81196.854166666686</v>
      </c>
      <c r="E14" s="100">
        <f>Ekamut!Q16</f>
        <v>60345.065999999992</v>
      </c>
      <c r="F14" s="100">
        <f>Ekamut!S16</f>
        <v>34.010632925660794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24500</v>
      </c>
      <c r="L14" s="59">
        <f>Ekamut!Z16</f>
        <v>5104.166666666667</v>
      </c>
      <c r="M14" s="59">
        <f>Ekamut!AA16</f>
        <v>384.04899999999998</v>
      </c>
      <c r="N14" s="59">
        <f>Ekamut!AC16</f>
        <v>1.5675469387755099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Ekamut!O17</f>
        <v>35500</v>
      </c>
      <c r="D15" s="100">
        <f>Ekamut!P17</f>
        <v>18229.166666666664</v>
      </c>
      <c r="E15" s="100">
        <f>Ekamut!Q17</f>
        <v>23778.335999999996</v>
      </c>
      <c r="F15" s="100">
        <f>Ekamut!S17</f>
        <v>66.981228169014074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0</v>
      </c>
      <c r="L15" s="59">
        <f>Ekamut!Z17</f>
        <v>0</v>
      </c>
      <c r="M15" s="59">
        <f>Ekamut!AA17</f>
        <v>1580.527</v>
      </c>
      <c r="N15" s="59" t="e">
        <f>Ekamut!AC17</f>
        <v>#DIV/0!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>
        <f>Ekamut!O18</f>
        <v>24000</v>
      </c>
      <c r="D16" s="100">
        <f>Ekamut!P18</f>
        <v>9791.6666666666679</v>
      </c>
      <c r="E16" s="100">
        <f>Ekamut!Q18</f>
        <v>9699.6579999999994</v>
      </c>
      <c r="F16" s="100">
        <f>Ekamut!S18</f>
        <v>40.41524166666666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1895.213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>
        <f>Ekamut!O19</f>
        <v>64242.700000000012</v>
      </c>
      <c r="D17" s="100">
        <f>Ekamut!P19</f>
        <v>31092.229166666672</v>
      </c>
      <c r="E17" s="100">
        <f>Ekamut!Q19</f>
        <v>32516.235000000004</v>
      </c>
      <c r="F17" s="100">
        <f>Ekamut!S19</f>
        <v>50.614676842660721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4000</v>
      </c>
      <c r="L17" s="59">
        <f>Ekamut!Z19</f>
        <v>833.33333333333326</v>
      </c>
      <c r="M17" s="59">
        <f>Ekamut!AA19</f>
        <v>2771.893</v>
      </c>
      <c r="N17" s="59">
        <f>Ekamut!AC19</f>
        <v>69.297325000000001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>
        <f>Ekamut!O20</f>
        <v>171229.8</v>
      </c>
      <c r="D18" s="100">
        <f>Ekamut!P20</f>
        <v>56917.666666666657</v>
      </c>
      <c r="E18" s="100">
        <f>Ekamut!Q20</f>
        <v>59740.023000000016</v>
      </c>
      <c r="F18" s="100">
        <f>Ekamut!S20</f>
        <v>34.888800313964055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5387</v>
      </c>
      <c r="L18" s="59">
        <f>Ekamut!Z20</f>
        <v>1122.2916666666667</v>
      </c>
      <c r="M18" s="59">
        <f>Ekamut!AA20</f>
        <v>1093.2280000000001</v>
      </c>
      <c r="N18" s="59">
        <f>Ekamut!AC20</f>
        <v>20.293818451828479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Ekamut!S21</f>
        <v>48.26217058227877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16.007864862913653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44" t="s">
        <v>149</v>
      </c>
      <c r="B1" s="244"/>
      <c r="C1" s="244"/>
      <c r="D1" s="244"/>
    </row>
    <row r="2" spans="1:4" s="9" customFormat="1" ht="13.15" customHeight="1" x14ac:dyDescent="0.3">
      <c r="A2" s="248" t="s">
        <v>6</v>
      </c>
      <c r="B2" s="245" t="s">
        <v>10</v>
      </c>
      <c r="C2" s="245" t="s">
        <v>147</v>
      </c>
      <c r="D2" s="245" t="s">
        <v>148</v>
      </c>
    </row>
    <row r="3" spans="1:4" s="9" customFormat="1" ht="13.15" customHeight="1" x14ac:dyDescent="0.3">
      <c r="A3" s="249"/>
      <c r="B3" s="246"/>
      <c r="C3" s="246"/>
      <c r="D3" s="246"/>
    </row>
    <row r="4" spans="1:4" s="9" customFormat="1" ht="13.15" customHeight="1" x14ac:dyDescent="0.3">
      <c r="A4" s="249"/>
      <c r="B4" s="246"/>
      <c r="C4" s="246"/>
      <c r="D4" s="246"/>
    </row>
    <row r="5" spans="1:4" s="10" customFormat="1" ht="13.15" customHeight="1" x14ac:dyDescent="0.3">
      <c r="A5" s="249"/>
      <c r="B5" s="246"/>
      <c r="C5" s="246"/>
      <c r="D5" s="246"/>
    </row>
    <row r="6" spans="1:4" s="27" customFormat="1" ht="28.15" customHeight="1" x14ac:dyDescent="0.25">
      <c r="A6" s="250"/>
      <c r="B6" s="247"/>
      <c r="C6" s="247"/>
      <c r="D6" s="247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42" t="s">
        <v>44</v>
      </c>
      <c r="B80" s="243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53" t="s">
        <v>230</v>
      </c>
      <c r="B1" s="253"/>
      <c r="C1" s="253"/>
      <c r="D1" s="253"/>
      <c r="E1" s="253"/>
      <c r="F1" s="253"/>
      <c r="G1" s="253"/>
    </row>
    <row r="2" spans="1:7" ht="34.5" customHeight="1" x14ac:dyDescent="0.3">
      <c r="A2" s="254"/>
      <c r="B2" s="254"/>
      <c r="C2" s="254"/>
      <c r="D2" s="254"/>
      <c r="E2" s="254"/>
      <c r="F2" s="254"/>
      <c r="G2" s="254"/>
    </row>
    <row r="3" spans="1:7" ht="105.6" customHeight="1" x14ac:dyDescent="0.3">
      <c r="A3" s="251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52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60" t="s">
        <v>11</v>
      </c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61" t="s">
        <v>143</v>
      </c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R2" s="5"/>
      <c r="S2" s="5"/>
      <c r="U2" s="162"/>
      <c r="V2" s="162"/>
      <c r="W2" s="162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61" t="s">
        <v>12</v>
      </c>
      <c r="N3" s="161"/>
      <c r="O3" s="161"/>
      <c r="P3" s="161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124" t="s">
        <v>6</v>
      </c>
      <c r="B4" s="124" t="s">
        <v>10</v>
      </c>
      <c r="C4" s="130" t="s">
        <v>4</v>
      </c>
      <c r="D4" s="87"/>
      <c r="E4" s="130" t="s">
        <v>5</v>
      </c>
      <c r="F4" s="133" t="s">
        <v>13</v>
      </c>
      <c r="G4" s="134"/>
      <c r="H4" s="134"/>
      <c r="I4" s="134"/>
      <c r="J4" s="135"/>
      <c r="K4" s="163" t="s">
        <v>45</v>
      </c>
      <c r="L4" s="164"/>
      <c r="M4" s="164"/>
      <c r="N4" s="164"/>
      <c r="O4" s="165"/>
      <c r="P4" s="193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194"/>
      <c r="AY4" s="194"/>
      <c r="AZ4" s="194"/>
      <c r="BA4" s="194"/>
      <c r="BB4" s="194"/>
      <c r="BC4" s="194"/>
      <c r="BD4" s="194"/>
      <c r="BE4" s="194"/>
      <c r="BF4" s="194"/>
      <c r="BG4" s="194"/>
      <c r="BH4" s="194"/>
      <c r="BI4" s="194"/>
      <c r="BJ4" s="194"/>
      <c r="BK4" s="194"/>
      <c r="BL4" s="194"/>
      <c r="BM4" s="194"/>
      <c r="BN4" s="194"/>
      <c r="BO4" s="194"/>
      <c r="BP4" s="194"/>
      <c r="BQ4" s="194"/>
      <c r="BR4" s="194"/>
      <c r="BS4" s="194"/>
      <c r="BT4" s="194"/>
      <c r="BU4" s="194"/>
      <c r="BV4" s="194"/>
      <c r="BW4" s="194"/>
      <c r="BX4" s="194"/>
      <c r="BY4" s="194"/>
      <c r="BZ4" s="194"/>
      <c r="CA4" s="194"/>
      <c r="CB4" s="194"/>
      <c r="CC4" s="194"/>
      <c r="CD4" s="194"/>
      <c r="CE4" s="194"/>
      <c r="CF4" s="194"/>
      <c r="CG4" s="194"/>
      <c r="CH4" s="194"/>
      <c r="CI4" s="194"/>
      <c r="CJ4" s="194"/>
      <c r="CK4" s="194"/>
      <c r="CL4" s="194"/>
      <c r="CM4" s="194"/>
      <c r="CN4" s="194"/>
      <c r="CO4" s="194"/>
      <c r="CP4" s="194"/>
      <c r="CQ4" s="194"/>
      <c r="CR4" s="194"/>
      <c r="CS4" s="194"/>
      <c r="CT4" s="194"/>
      <c r="CU4" s="194"/>
      <c r="CV4" s="194"/>
      <c r="CW4" s="194"/>
      <c r="CX4" s="194"/>
      <c r="CY4" s="194"/>
      <c r="CZ4" s="194"/>
      <c r="DA4" s="194"/>
      <c r="DB4" s="194"/>
      <c r="DC4" s="194"/>
      <c r="DD4" s="194"/>
      <c r="DE4" s="194"/>
      <c r="DF4" s="195"/>
      <c r="DG4" s="123" t="s">
        <v>14</v>
      </c>
      <c r="DH4" s="200" t="s">
        <v>15</v>
      </c>
      <c r="DI4" s="201"/>
      <c r="DJ4" s="202"/>
      <c r="DK4" s="149" t="s">
        <v>3</v>
      </c>
      <c r="DL4" s="149"/>
      <c r="DM4" s="149"/>
      <c r="DN4" s="149"/>
      <c r="DO4" s="149"/>
      <c r="DP4" s="149"/>
      <c r="DQ4" s="149"/>
      <c r="DR4" s="149"/>
      <c r="DS4" s="149"/>
      <c r="DT4" s="149"/>
      <c r="DU4" s="149"/>
      <c r="DV4" s="149"/>
      <c r="DW4" s="149"/>
      <c r="DX4" s="149"/>
      <c r="DY4" s="149"/>
      <c r="DZ4" s="149"/>
      <c r="EA4" s="149"/>
      <c r="EB4" s="149"/>
      <c r="EC4" s="255" t="s">
        <v>16</v>
      </c>
      <c r="ED4" s="177" t="s">
        <v>17</v>
      </c>
      <c r="EE4" s="178"/>
      <c r="EF4" s="179"/>
    </row>
    <row r="5" spans="1:136" s="9" customFormat="1" ht="15" customHeight="1" x14ac:dyDescent="0.3">
      <c r="A5" s="125"/>
      <c r="B5" s="125"/>
      <c r="C5" s="131"/>
      <c r="D5" s="88"/>
      <c r="E5" s="131"/>
      <c r="F5" s="136"/>
      <c r="G5" s="137"/>
      <c r="H5" s="137"/>
      <c r="I5" s="137"/>
      <c r="J5" s="138"/>
      <c r="K5" s="166"/>
      <c r="L5" s="167"/>
      <c r="M5" s="167"/>
      <c r="N5" s="167"/>
      <c r="O5" s="168"/>
      <c r="P5" s="186" t="s">
        <v>7</v>
      </c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8"/>
      <c r="AW5" s="189" t="s">
        <v>2</v>
      </c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50" t="s">
        <v>8</v>
      </c>
      <c r="BM5" s="151"/>
      <c r="BN5" s="151"/>
      <c r="BO5" s="190" t="s">
        <v>18</v>
      </c>
      <c r="BP5" s="191"/>
      <c r="BQ5" s="191"/>
      <c r="BR5" s="191"/>
      <c r="BS5" s="191"/>
      <c r="BT5" s="191"/>
      <c r="BU5" s="191"/>
      <c r="BV5" s="191"/>
      <c r="BW5" s="191"/>
      <c r="BX5" s="191"/>
      <c r="BY5" s="191"/>
      <c r="BZ5" s="191"/>
      <c r="CA5" s="191"/>
      <c r="CB5" s="191"/>
      <c r="CC5" s="191"/>
      <c r="CD5" s="191"/>
      <c r="CE5" s="192"/>
      <c r="CF5" s="156" t="s">
        <v>0</v>
      </c>
      <c r="CG5" s="157"/>
      <c r="CH5" s="157"/>
      <c r="CI5" s="157"/>
      <c r="CJ5" s="157"/>
      <c r="CK5" s="157"/>
      <c r="CL5" s="157"/>
      <c r="CM5" s="157"/>
      <c r="CN5" s="196"/>
      <c r="CO5" s="190" t="s">
        <v>1</v>
      </c>
      <c r="CP5" s="191"/>
      <c r="CQ5" s="191"/>
      <c r="CR5" s="191"/>
      <c r="CS5" s="191"/>
      <c r="CT5" s="191"/>
      <c r="CU5" s="191"/>
      <c r="CV5" s="191"/>
      <c r="CW5" s="191"/>
      <c r="CX5" s="189" t="s">
        <v>19</v>
      </c>
      <c r="CY5" s="189"/>
      <c r="CZ5" s="189"/>
      <c r="DA5" s="150" t="s">
        <v>20</v>
      </c>
      <c r="DB5" s="151"/>
      <c r="DC5" s="152"/>
      <c r="DD5" s="150" t="s">
        <v>21</v>
      </c>
      <c r="DE5" s="151"/>
      <c r="DF5" s="152"/>
      <c r="DG5" s="123"/>
      <c r="DH5" s="203"/>
      <c r="DI5" s="204"/>
      <c r="DJ5" s="205"/>
      <c r="DK5" s="216"/>
      <c r="DL5" s="216"/>
      <c r="DM5" s="217"/>
      <c r="DN5" s="217"/>
      <c r="DO5" s="217"/>
      <c r="DP5" s="217"/>
      <c r="DQ5" s="150" t="s">
        <v>22</v>
      </c>
      <c r="DR5" s="151"/>
      <c r="DS5" s="152"/>
      <c r="DT5" s="220"/>
      <c r="DU5" s="221"/>
      <c r="DV5" s="221"/>
      <c r="DW5" s="221"/>
      <c r="DX5" s="221"/>
      <c r="DY5" s="221"/>
      <c r="DZ5" s="221"/>
      <c r="EA5" s="221"/>
      <c r="EB5" s="221"/>
      <c r="EC5" s="256"/>
      <c r="ED5" s="180"/>
      <c r="EE5" s="181"/>
      <c r="EF5" s="182"/>
    </row>
    <row r="6" spans="1:136" s="9" customFormat="1" ht="119.25" customHeight="1" x14ac:dyDescent="0.3">
      <c r="A6" s="125"/>
      <c r="B6" s="125"/>
      <c r="C6" s="131"/>
      <c r="D6" s="88"/>
      <c r="E6" s="131"/>
      <c r="F6" s="139"/>
      <c r="G6" s="140"/>
      <c r="H6" s="140"/>
      <c r="I6" s="140"/>
      <c r="J6" s="141"/>
      <c r="K6" s="169"/>
      <c r="L6" s="170"/>
      <c r="M6" s="170"/>
      <c r="N6" s="170"/>
      <c r="O6" s="171"/>
      <c r="P6" s="197" t="s">
        <v>23</v>
      </c>
      <c r="Q6" s="198"/>
      <c r="R6" s="198"/>
      <c r="S6" s="198"/>
      <c r="T6" s="199"/>
      <c r="U6" s="145" t="s">
        <v>24</v>
      </c>
      <c r="V6" s="146"/>
      <c r="W6" s="146"/>
      <c r="X6" s="146"/>
      <c r="Y6" s="147"/>
      <c r="Z6" s="145" t="s">
        <v>25</v>
      </c>
      <c r="AA6" s="146"/>
      <c r="AB6" s="146"/>
      <c r="AC6" s="146"/>
      <c r="AD6" s="147"/>
      <c r="AE6" s="145" t="s">
        <v>26</v>
      </c>
      <c r="AF6" s="146"/>
      <c r="AG6" s="146"/>
      <c r="AH6" s="146"/>
      <c r="AI6" s="147"/>
      <c r="AJ6" s="145" t="s">
        <v>27</v>
      </c>
      <c r="AK6" s="146"/>
      <c r="AL6" s="146"/>
      <c r="AM6" s="146"/>
      <c r="AN6" s="147"/>
      <c r="AO6" s="145" t="s">
        <v>28</v>
      </c>
      <c r="AP6" s="146"/>
      <c r="AQ6" s="146"/>
      <c r="AR6" s="146"/>
      <c r="AS6" s="147"/>
      <c r="AT6" s="209" t="s">
        <v>29</v>
      </c>
      <c r="AU6" s="209"/>
      <c r="AV6" s="209"/>
      <c r="AW6" s="172" t="s">
        <v>30</v>
      </c>
      <c r="AX6" s="173"/>
      <c r="AY6" s="173"/>
      <c r="AZ6" s="172" t="s">
        <v>31</v>
      </c>
      <c r="BA6" s="173"/>
      <c r="BB6" s="214"/>
      <c r="BC6" s="210" t="s">
        <v>32</v>
      </c>
      <c r="BD6" s="211"/>
      <c r="BE6" s="215"/>
      <c r="BF6" s="210" t="s">
        <v>33</v>
      </c>
      <c r="BG6" s="211"/>
      <c r="BH6" s="211"/>
      <c r="BI6" s="158" t="s">
        <v>34</v>
      </c>
      <c r="BJ6" s="159"/>
      <c r="BK6" s="159"/>
      <c r="BL6" s="153"/>
      <c r="BM6" s="154"/>
      <c r="BN6" s="154"/>
      <c r="BO6" s="174" t="s">
        <v>35</v>
      </c>
      <c r="BP6" s="175"/>
      <c r="BQ6" s="175"/>
      <c r="BR6" s="175"/>
      <c r="BS6" s="176"/>
      <c r="BT6" s="148" t="s">
        <v>36</v>
      </c>
      <c r="BU6" s="148"/>
      <c r="BV6" s="148"/>
      <c r="BW6" s="148" t="s">
        <v>37</v>
      </c>
      <c r="BX6" s="148"/>
      <c r="BY6" s="148"/>
      <c r="BZ6" s="148" t="s">
        <v>38</v>
      </c>
      <c r="CA6" s="148"/>
      <c r="CB6" s="148"/>
      <c r="CC6" s="148" t="s">
        <v>39</v>
      </c>
      <c r="CD6" s="148"/>
      <c r="CE6" s="148"/>
      <c r="CF6" s="148" t="s">
        <v>46</v>
      </c>
      <c r="CG6" s="148"/>
      <c r="CH6" s="148"/>
      <c r="CI6" s="156" t="s">
        <v>47</v>
      </c>
      <c r="CJ6" s="157"/>
      <c r="CK6" s="157"/>
      <c r="CL6" s="148" t="s">
        <v>40</v>
      </c>
      <c r="CM6" s="148"/>
      <c r="CN6" s="148"/>
      <c r="CO6" s="212" t="s">
        <v>41</v>
      </c>
      <c r="CP6" s="213"/>
      <c r="CQ6" s="157"/>
      <c r="CR6" s="148" t="s">
        <v>42</v>
      </c>
      <c r="CS6" s="148"/>
      <c r="CT6" s="148"/>
      <c r="CU6" s="156" t="s">
        <v>48</v>
      </c>
      <c r="CV6" s="157"/>
      <c r="CW6" s="157"/>
      <c r="CX6" s="189"/>
      <c r="CY6" s="189"/>
      <c r="CZ6" s="189"/>
      <c r="DA6" s="153"/>
      <c r="DB6" s="154"/>
      <c r="DC6" s="155"/>
      <c r="DD6" s="153"/>
      <c r="DE6" s="154"/>
      <c r="DF6" s="155"/>
      <c r="DG6" s="123"/>
      <c r="DH6" s="206"/>
      <c r="DI6" s="207"/>
      <c r="DJ6" s="208"/>
      <c r="DK6" s="150" t="s">
        <v>49</v>
      </c>
      <c r="DL6" s="151"/>
      <c r="DM6" s="152"/>
      <c r="DN6" s="150" t="s">
        <v>50</v>
      </c>
      <c r="DO6" s="151"/>
      <c r="DP6" s="152"/>
      <c r="DQ6" s="153"/>
      <c r="DR6" s="154"/>
      <c r="DS6" s="155"/>
      <c r="DT6" s="150" t="s">
        <v>51</v>
      </c>
      <c r="DU6" s="151"/>
      <c r="DV6" s="152"/>
      <c r="DW6" s="150" t="s">
        <v>52</v>
      </c>
      <c r="DX6" s="151"/>
      <c r="DY6" s="152"/>
      <c r="DZ6" s="218" t="s">
        <v>53</v>
      </c>
      <c r="EA6" s="219"/>
      <c r="EB6" s="219"/>
      <c r="EC6" s="257"/>
      <c r="ED6" s="183"/>
      <c r="EE6" s="184"/>
      <c r="EF6" s="185"/>
    </row>
    <row r="7" spans="1:136" s="10" customFormat="1" ht="36" customHeight="1" x14ac:dyDescent="0.3">
      <c r="A7" s="125"/>
      <c r="B7" s="125"/>
      <c r="C7" s="131"/>
      <c r="D7" s="88"/>
      <c r="E7" s="131"/>
      <c r="F7" s="121" t="s">
        <v>43</v>
      </c>
      <c r="G7" s="142" t="s">
        <v>55</v>
      </c>
      <c r="H7" s="143"/>
      <c r="I7" s="143"/>
      <c r="J7" s="144"/>
      <c r="K7" s="121" t="s">
        <v>43</v>
      </c>
      <c r="L7" s="142" t="s">
        <v>55</v>
      </c>
      <c r="M7" s="143"/>
      <c r="N7" s="143"/>
      <c r="O7" s="144"/>
      <c r="P7" s="121" t="s">
        <v>43</v>
      </c>
      <c r="Q7" s="142" t="s">
        <v>55</v>
      </c>
      <c r="R7" s="143"/>
      <c r="S7" s="143"/>
      <c r="T7" s="144"/>
      <c r="U7" s="121" t="s">
        <v>43</v>
      </c>
      <c r="V7" s="142" t="s">
        <v>55</v>
      </c>
      <c r="W7" s="143"/>
      <c r="X7" s="143"/>
      <c r="Y7" s="144"/>
      <c r="Z7" s="121" t="s">
        <v>43</v>
      </c>
      <c r="AA7" s="142" t="s">
        <v>55</v>
      </c>
      <c r="AB7" s="143"/>
      <c r="AC7" s="143"/>
      <c r="AD7" s="144"/>
      <c r="AE7" s="121" t="s">
        <v>43</v>
      </c>
      <c r="AF7" s="142" t="s">
        <v>55</v>
      </c>
      <c r="AG7" s="143"/>
      <c r="AH7" s="143"/>
      <c r="AI7" s="144"/>
      <c r="AJ7" s="121" t="s">
        <v>43</v>
      </c>
      <c r="AK7" s="142" t="s">
        <v>55</v>
      </c>
      <c r="AL7" s="143"/>
      <c r="AM7" s="143"/>
      <c r="AN7" s="144"/>
      <c r="AO7" s="121" t="s">
        <v>43</v>
      </c>
      <c r="AP7" s="142" t="s">
        <v>55</v>
      </c>
      <c r="AQ7" s="143"/>
      <c r="AR7" s="143"/>
      <c r="AS7" s="144"/>
      <c r="AT7" s="121" t="s">
        <v>43</v>
      </c>
      <c r="AU7" s="118" t="s">
        <v>55</v>
      </c>
      <c r="AV7" s="119"/>
      <c r="AW7" s="121" t="s">
        <v>43</v>
      </c>
      <c r="AX7" s="118" t="s">
        <v>55</v>
      </c>
      <c r="AY7" s="119"/>
      <c r="AZ7" s="121" t="s">
        <v>43</v>
      </c>
      <c r="BA7" s="118" t="s">
        <v>55</v>
      </c>
      <c r="BB7" s="119"/>
      <c r="BC7" s="121" t="s">
        <v>43</v>
      </c>
      <c r="BD7" s="118" t="s">
        <v>55</v>
      </c>
      <c r="BE7" s="119"/>
      <c r="BF7" s="121" t="s">
        <v>43</v>
      </c>
      <c r="BG7" s="118" t="s">
        <v>55</v>
      </c>
      <c r="BH7" s="119"/>
      <c r="BI7" s="121" t="s">
        <v>43</v>
      </c>
      <c r="BJ7" s="118" t="s">
        <v>55</v>
      </c>
      <c r="BK7" s="119"/>
      <c r="BL7" s="121" t="s">
        <v>43</v>
      </c>
      <c r="BM7" s="118" t="s">
        <v>55</v>
      </c>
      <c r="BN7" s="119"/>
      <c r="BO7" s="121" t="s">
        <v>43</v>
      </c>
      <c r="BP7" s="118" t="s">
        <v>55</v>
      </c>
      <c r="BQ7" s="120"/>
      <c r="BR7" s="120"/>
      <c r="BS7" s="119"/>
      <c r="BT7" s="121" t="s">
        <v>43</v>
      </c>
      <c r="BU7" s="118" t="s">
        <v>55</v>
      </c>
      <c r="BV7" s="119"/>
      <c r="BW7" s="121" t="s">
        <v>43</v>
      </c>
      <c r="BX7" s="118" t="s">
        <v>55</v>
      </c>
      <c r="BY7" s="119"/>
      <c r="BZ7" s="121" t="s">
        <v>43</v>
      </c>
      <c r="CA7" s="118" t="s">
        <v>55</v>
      </c>
      <c r="CB7" s="119"/>
      <c r="CC7" s="121" t="s">
        <v>43</v>
      </c>
      <c r="CD7" s="118" t="s">
        <v>55</v>
      </c>
      <c r="CE7" s="119"/>
      <c r="CF7" s="121" t="s">
        <v>43</v>
      </c>
      <c r="CG7" s="118" t="s">
        <v>55</v>
      </c>
      <c r="CH7" s="119"/>
      <c r="CI7" s="121" t="s">
        <v>43</v>
      </c>
      <c r="CJ7" s="118" t="s">
        <v>55</v>
      </c>
      <c r="CK7" s="119"/>
      <c r="CL7" s="121" t="s">
        <v>43</v>
      </c>
      <c r="CM7" s="118" t="s">
        <v>55</v>
      </c>
      <c r="CN7" s="119"/>
      <c r="CO7" s="121" t="s">
        <v>43</v>
      </c>
      <c r="CP7" s="118" t="s">
        <v>55</v>
      </c>
      <c r="CQ7" s="119"/>
      <c r="CR7" s="121" t="s">
        <v>43</v>
      </c>
      <c r="CS7" s="118" t="s">
        <v>55</v>
      </c>
      <c r="CT7" s="119"/>
      <c r="CU7" s="121" t="s">
        <v>43</v>
      </c>
      <c r="CV7" s="118" t="s">
        <v>55</v>
      </c>
      <c r="CW7" s="119"/>
      <c r="CX7" s="121" t="s">
        <v>43</v>
      </c>
      <c r="CY7" s="118" t="s">
        <v>55</v>
      </c>
      <c r="CZ7" s="119"/>
      <c r="DA7" s="121" t="s">
        <v>43</v>
      </c>
      <c r="DB7" s="118" t="s">
        <v>55</v>
      </c>
      <c r="DC7" s="119"/>
      <c r="DD7" s="121" t="s">
        <v>43</v>
      </c>
      <c r="DE7" s="118" t="s">
        <v>55</v>
      </c>
      <c r="DF7" s="119"/>
      <c r="DG7" s="222" t="s">
        <v>9</v>
      </c>
      <c r="DH7" s="121" t="s">
        <v>43</v>
      </c>
      <c r="DI7" s="118" t="s">
        <v>55</v>
      </c>
      <c r="DJ7" s="119"/>
      <c r="DK7" s="121" t="s">
        <v>43</v>
      </c>
      <c r="DL7" s="118" t="s">
        <v>55</v>
      </c>
      <c r="DM7" s="119"/>
      <c r="DN7" s="121" t="s">
        <v>43</v>
      </c>
      <c r="DO7" s="118" t="s">
        <v>55</v>
      </c>
      <c r="DP7" s="119"/>
      <c r="DQ7" s="121" t="s">
        <v>43</v>
      </c>
      <c r="DR7" s="118" t="s">
        <v>55</v>
      </c>
      <c r="DS7" s="119"/>
      <c r="DT7" s="121" t="s">
        <v>43</v>
      </c>
      <c r="DU7" s="118" t="s">
        <v>55</v>
      </c>
      <c r="DV7" s="119"/>
      <c r="DW7" s="121" t="s">
        <v>43</v>
      </c>
      <c r="DX7" s="118" t="s">
        <v>55</v>
      </c>
      <c r="DY7" s="119"/>
      <c r="DZ7" s="121" t="s">
        <v>43</v>
      </c>
      <c r="EA7" s="142" t="s">
        <v>55</v>
      </c>
      <c r="EB7" s="144"/>
      <c r="EC7" s="255" t="s">
        <v>9</v>
      </c>
      <c r="ED7" s="121" t="s">
        <v>43</v>
      </c>
      <c r="EE7" s="118" t="s">
        <v>55</v>
      </c>
      <c r="EF7" s="119"/>
    </row>
    <row r="8" spans="1:136" s="27" customFormat="1" ht="101.25" customHeight="1" x14ac:dyDescent="0.25">
      <c r="A8" s="126"/>
      <c r="B8" s="126"/>
      <c r="C8" s="132"/>
      <c r="D8" s="89"/>
      <c r="E8" s="132"/>
      <c r="F8" s="122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2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2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2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2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2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2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2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2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2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2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2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2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2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2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2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2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2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2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2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2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2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2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2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2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2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2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2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2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22"/>
      <c r="DH8" s="122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2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2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2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2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2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2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7"/>
      <c r="ED8" s="122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60" t="s">
        <v>11</v>
      </c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61" t="s">
        <v>143</v>
      </c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Q2" s="5"/>
      <c r="R2" s="5"/>
      <c r="T2" s="162"/>
      <c r="U2" s="162"/>
      <c r="V2" s="162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61" t="s">
        <v>12</v>
      </c>
      <c r="M3" s="161"/>
      <c r="N3" s="161"/>
      <c r="O3" s="161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124" t="s">
        <v>6</v>
      </c>
      <c r="B4" s="127" t="s">
        <v>10</v>
      </c>
      <c r="C4" s="130" t="s">
        <v>4</v>
      </c>
      <c r="D4" s="130" t="s">
        <v>5</v>
      </c>
      <c r="E4" s="133" t="s">
        <v>13</v>
      </c>
      <c r="F4" s="134"/>
      <c r="G4" s="134"/>
      <c r="H4" s="134"/>
      <c r="I4" s="135"/>
      <c r="J4" s="163" t="s">
        <v>45</v>
      </c>
      <c r="K4" s="164"/>
      <c r="L4" s="164"/>
      <c r="M4" s="164"/>
      <c r="N4" s="165"/>
      <c r="O4" s="193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194"/>
      <c r="AY4" s="194"/>
      <c r="AZ4" s="194"/>
      <c r="BA4" s="194"/>
      <c r="BB4" s="194"/>
      <c r="BC4" s="194"/>
      <c r="BD4" s="194"/>
      <c r="BE4" s="194"/>
      <c r="BF4" s="194"/>
      <c r="BG4" s="194"/>
      <c r="BH4" s="194"/>
      <c r="BI4" s="194"/>
      <c r="BJ4" s="194"/>
      <c r="BK4" s="194"/>
      <c r="BL4" s="194"/>
      <c r="BM4" s="194"/>
      <c r="BN4" s="194"/>
      <c r="BO4" s="194"/>
      <c r="BP4" s="194"/>
      <c r="BQ4" s="194"/>
      <c r="BR4" s="194"/>
      <c r="BS4" s="194"/>
      <c r="BT4" s="194"/>
      <c r="BU4" s="194"/>
      <c r="BV4" s="194"/>
      <c r="BW4" s="194"/>
      <c r="BX4" s="194"/>
      <c r="BY4" s="194"/>
      <c r="BZ4" s="194"/>
      <c r="CA4" s="194"/>
      <c r="CB4" s="194"/>
      <c r="CC4" s="194"/>
      <c r="CD4" s="194"/>
      <c r="CE4" s="194"/>
      <c r="CF4" s="194"/>
      <c r="CG4" s="194"/>
      <c r="CH4" s="194"/>
      <c r="CI4" s="194"/>
      <c r="CJ4" s="194"/>
      <c r="CK4" s="194"/>
      <c r="CL4" s="194"/>
      <c r="CM4" s="194"/>
      <c r="CN4" s="194"/>
      <c r="CO4" s="194"/>
      <c r="CP4" s="194"/>
      <c r="CQ4" s="194"/>
      <c r="CR4" s="194"/>
      <c r="CS4" s="194"/>
      <c r="CT4" s="194"/>
      <c r="CU4" s="194"/>
      <c r="CV4" s="194"/>
      <c r="CW4" s="194"/>
      <c r="CX4" s="194"/>
      <c r="CY4" s="194"/>
      <c r="CZ4" s="194"/>
      <c r="DA4" s="194"/>
      <c r="DB4" s="194"/>
      <c r="DC4" s="194"/>
      <c r="DD4" s="194"/>
      <c r="DE4" s="195"/>
      <c r="DF4" s="123" t="s">
        <v>14</v>
      </c>
      <c r="DG4" s="200" t="s">
        <v>231</v>
      </c>
      <c r="DH4" s="149" t="s">
        <v>3</v>
      </c>
      <c r="DI4" s="149"/>
      <c r="DJ4" s="149"/>
      <c r="DK4" s="149"/>
      <c r="DL4" s="149"/>
      <c r="DM4" s="149"/>
      <c r="DN4" s="149"/>
      <c r="DO4" s="149"/>
      <c r="DP4" s="149"/>
      <c r="DQ4" s="149"/>
      <c r="DR4" s="149"/>
      <c r="DS4" s="149"/>
      <c r="DT4" s="149"/>
      <c r="DU4" s="149"/>
      <c r="DV4" s="149"/>
      <c r="DW4" s="149"/>
      <c r="DX4" s="149"/>
      <c r="DY4" s="149"/>
      <c r="DZ4" s="255" t="s">
        <v>16</v>
      </c>
      <c r="EA4" s="260" t="s">
        <v>232</v>
      </c>
    </row>
    <row r="5" spans="1:131" s="9" customFormat="1" ht="15" customHeight="1" x14ac:dyDescent="0.3">
      <c r="A5" s="125"/>
      <c r="B5" s="128"/>
      <c r="C5" s="131"/>
      <c r="D5" s="131"/>
      <c r="E5" s="136"/>
      <c r="F5" s="137"/>
      <c r="G5" s="137"/>
      <c r="H5" s="137"/>
      <c r="I5" s="138"/>
      <c r="J5" s="166"/>
      <c r="K5" s="167"/>
      <c r="L5" s="167"/>
      <c r="M5" s="167"/>
      <c r="N5" s="168"/>
      <c r="O5" s="186" t="s">
        <v>7</v>
      </c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8"/>
      <c r="AV5" s="189" t="s">
        <v>2</v>
      </c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50" t="s">
        <v>8</v>
      </c>
      <c r="BL5" s="151"/>
      <c r="BM5" s="151"/>
      <c r="BN5" s="190" t="s">
        <v>18</v>
      </c>
      <c r="BO5" s="191"/>
      <c r="BP5" s="191"/>
      <c r="BQ5" s="191"/>
      <c r="BR5" s="191"/>
      <c r="BS5" s="191"/>
      <c r="BT5" s="191"/>
      <c r="BU5" s="191"/>
      <c r="BV5" s="191"/>
      <c r="BW5" s="191"/>
      <c r="BX5" s="191"/>
      <c r="BY5" s="191"/>
      <c r="BZ5" s="191"/>
      <c r="CA5" s="191"/>
      <c r="CB5" s="191"/>
      <c r="CC5" s="191"/>
      <c r="CD5" s="192"/>
      <c r="CE5" s="156" t="s">
        <v>0</v>
      </c>
      <c r="CF5" s="157"/>
      <c r="CG5" s="157"/>
      <c r="CH5" s="157"/>
      <c r="CI5" s="157"/>
      <c r="CJ5" s="157"/>
      <c r="CK5" s="157"/>
      <c r="CL5" s="157"/>
      <c r="CM5" s="196"/>
      <c r="CN5" s="190" t="s">
        <v>1</v>
      </c>
      <c r="CO5" s="191"/>
      <c r="CP5" s="191"/>
      <c r="CQ5" s="191"/>
      <c r="CR5" s="191"/>
      <c r="CS5" s="191"/>
      <c r="CT5" s="191"/>
      <c r="CU5" s="191"/>
      <c r="CV5" s="191"/>
      <c r="CW5" s="189" t="s">
        <v>19</v>
      </c>
      <c r="CX5" s="189"/>
      <c r="CY5" s="189"/>
      <c r="CZ5" s="150" t="s">
        <v>20</v>
      </c>
      <c r="DA5" s="151"/>
      <c r="DB5" s="152"/>
      <c r="DC5" s="150" t="s">
        <v>21</v>
      </c>
      <c r="DD5" s="151"/>
      <c r="DE5" s="152"/>
      <c r="DF5" s="123"/>
      <c r="DG5" s="203"/>
      <c r="DH5" s="216"/>
      <c r="DI5" s="216"/>
      <c r="DJ5" s="217"/>
      <c r="DK5" s="217"/>
      <c r="DL5" s="217"/>
      <c r="DM5" s="217"/>
      <c r="DN5" s="150" t="s">
        <v>22</v>
      </c>
      <c r="DO5" s="151"/>
      <c r="DP5" s="152"/>
      <c r="DQ5" s="220"/>
      <c r="DR5" s="221"/>
      <c r="DS5" s="221"/>
      <c r="DT5" s="221"/>
      <c r="DU5" s="221"/>
      <c r="DV5" s="221"/>
      <c r="DW5" s="221"/>
      <c r="DX5" s="221"/>
      <c r="DY5" s="221"/>
      <c r="DZ5" s="256"/>
      <c r="EA5" s="260"/>
    </row>
    <row r="6" spans="1:131" s="9" customFormat="1" ht="119.25" customHeight="1" x14ac:dyDescent="0.3">
      <c r="A6" s="125"/>
      <c r="B6" s="128"/>
      <c r="C6" s="131"/>
      <c r="D6" s="131"/>
      <c r="E6" s="139"/>
      <c r="F6" s="140"/>
      <c r="G6" s="140"/>
      <c r="H6" s="140"/>
      <c r="I6" s="141"/>
      <c r="J6" s="169"/>
      <c r="K6" s="170"/>
      <c r="L6" s="170"/>
      <c r="M6" s="170"/>
      <c r="N6" s="171"/>
      <c r="O6" s="197" t="s">
        <v>23</v>
      </c>
      <c r="P6" s="198"/>
      <c r="Q6" s="198"/>
      <c r="R6" s="198"/>
      <c r="S6" s="199"/>
      <c r="T6" s="145" t="s">
        <v>24</v>
      </c>
      <c r="U6" s="146"/>
      <c r="V6" s="146"/>
      <c r="W6" s="146"/>
      <c r="X6" s="147"/>
      <c r="Y6" s="145" t="s">
        <v>25</v>
      </c>
      <c r="Z6" s="146"/>
      <c r="AA6" s="146"/>
      <c r="AB6" s="146"/>
      <c r="AC6" s="147"/>
      <c r="AD6" s="145" t="s">
        <v>26</v>
      </c>
      <c r="AE6" s="146"/>
      <c r="AF6" s="146"/>
      <c r="AG6" s="146"/>
      <c r="AH6" s="147"/>
      <c r="AI6" s="145" t="s">
        <v>27</v>
      </c>
      <c r="AJ6" s="146"/>
      <c r="AK6" s="146"/>
      <c r="AL6" s="146"/>
      <c r="AM6" s="147"/>
      <c r="AN6" s="145" t="s">
        <v>28</v>
      </c>
      <c r="AO6" s="146"/>
      <c r="AP6" s="146"/>
      <c r="AQ6" s="146"/>
      <c r="AR6" s="147"/>
      <c r="AS6" s="209" t="s">
        <v>29</v>
      </c>
      <c r="AT6" s="209"/>
      <c r="AU6" s="209"/>
      <c r="AV6" s="172" t="s">
        <v>30</v>
      </c>
      <c r="AW6" s="173"/>
      <c r="AX6" s="173"/>
      <c r="AY6" s="172" t="s">
        <v>31</v>
      </c>
      <c r="AZ6" s="173"/>
      <c r="BA6" s="214"/>
      <c r="BB6" s="210" t="s">
        <v>32</v>
      </c>
      <c r="BC6" s="211"/>
      <c r="BD6" s="215"/>
      <c r="BE6" s="210" t="s">
        <v>33</v>
      </c>
      <c r="BF6" s="211"/>
      <c r="BG6" s="211"/>
      <c r="BH6" s="158" t="s">
        <v>34</v>
      </c>
      <c r="BI6" s="159"/>
      <c r="BJ6" s="159"/>
      <c r="BK6" s="153"/>
      <c r="BL6" s="154"/>
      <c r="BM6" s="154"/>
      <c r="BN6" s="174" t="s">
        <v>35</v>
      </c>
      <c r="BO6" s="175"/>
      <c r="BP6" s="175"/>
      <c r="BQ6" s="175"/>
      <c r="BR6" s="176"/>
      <c r="BS6" s="148" t="s">
        <v>36</v>
      </c>
      <c r="BT6" s="148"/>
      <c r="BU6" s="148"/>
      <c r="BV6" s="148" t="s">
        <v>37</v>
      </c>
      <c r="BW6" s="148"/>
      <c r="BX6" s="148"/>
      <c r="BY6" s="148" t="s">
        <v>38</v>
      </c>
      <c r="BZ6" s="148"/>
      <c r="CA6" s="148"/>
      <c r="CB6" s="148" t="s">
        <v>39</v>
      </c>
      <c r="CC6" s="148"/>
      <c r="CD6" s="148"/>
      <c r="CE6" s="148" t="s">
        <v>46</v>
      </c>
      <c r="CF6" s="148"/>
      <c r="CG6" s="148"/>
      <c r="CH6" s="156" t="s">
        <v>47</v>
      </c>
      <c r="CI6" s="157"/>
      <c r="CJ6" s="157"/>
      <c r="CK6" s="148" t="s">
        <v>40</v>
      </c>
      <c r="CL6" s="148"/>
      <c r="CM6" s="148"/>
      <c r="CN6" s="212" t="s">
        <v>41</v>
      </c>
      <c r="CO6" s="213"/>
      <c r="CP6" s="157"/>
      <c r="CQ6" s="148" t="s">
        <v>42</v>
      </c>
      <c r="CR6" s="148"/>
      <c r="CS6" s="148"/>
      <c r="CT6" s="156" t="s">
        <v>48</v>
      </c>
      <c r="CU6" s="157"/>
      <c r="CV6" s="157"/>
      <c r="CW6" s="189"/>
      <c r="CX6" s="189"/>
      <c r="CY6" s="189"/>
      <c r="CZ6" s="153"/>
      <c r="DA6" s="154"/>
      <c r="DB6" s="155"/>
      <c r="DC6" s="153"/>
      <c r="DD6" s="154"/>
      <c r="DE6" s="155"/>
      <c r="DF6" s="123"/>
      <c r="DG6" s="206"/>
      <c r="DH6" s="150" t="s">
        <v>49</v>
      </c>
      <c r="DI6" s="151"/>
      <c r="DJ6" s="152"/>
      <c r="DK6" s="150" t="s">
        <v>50</v>
      </c>
      <c r="DL6" s="151"/>
      <c r="DM6" s="152"/>
      <c r="DN6" s="153"/>
      <c r="DO6" s="154"/>
      <c r="DP6" s="155"/>
      <c r="DQ6" s="150" t="s">
        <v>51</v>
      </c>
      <c r="DR6" s="151"/>
      <c r="DS6" s="152"/>
      <c r="DT6" s="150" t="s">
        <v>52</v>
      </c>
      <c r="DU6" s="151"/>
      <c r="DV6" s="152"/>
      <c r="DW6" s="218" t="s">
        <v>53</v>
      </c>
      <c r="DX6" s="219"/>
      <c r="DY6" s="219"/>
      <c r="DZ6" s="257"/>
      <c r="EA6" s="260"/>
    </row>
    <row r="7" spans="1:131" s="10" customFormat="1" ht="36" customHeight="1" x14ac:dyDescent="0.3">
      <c r="A7" s="125"/>
      <c r="B7" s="128"/>
      <c r="C7" s="131"/>
      <c r="D7" s="131"/>
      <c r="E7" s="121" t="s">
        <v>43</v>
      </c>
      <c r="F7" s="142" t="s">
        <v>55</v>
      </c>
      <c r="G7" s="143"/>
      <c r="H7" s="143"/>
      <c r="I7" s="144"/>
      <c r="J7" s="121" t="s">
        <v>43</v>
      </c>
      <c r="K7" s="142" t="s">
        <v>55</v>
      </c>
      <c r="L7" s="143"/>
      <c r="M7" s="143"/>
      <c r="N7" s="144"/>
      <c r="O7" s="121" t="s">
        <v>43</v>
      </c>
      <c r="P7" s="142" t="s">
        <v>55</v>
      </c>
      <c r="Q7" s="143"/>
      <c r="R7" s="143"/>
      <c r="S7" s="144"/>
      <c r="T7" s="121" t="s">
        <v>43</v>
      </c>
      <c r="U7" s="142" t="s">
        <v>55</v>
      </c>
      <c r="V7" s="143"/>
      <c r="W7" s="143"/>
      <c r="X7" s="144"/>
      <c r="Y7" s="121" t="s">
        <v>43</v>
      </c>
      <c r="Z7" s="142" t="s">
        <v>55</v>
      </c>
      <c r="AA7" s="143"/>
      <c r="AB7" s="143"/>
      <c r="AC7" s="144"/>
      <c r="AD7" s="121" t="s">
        <v>43</v>
      </c>
      <c r="AE7" s="142" t="s">
        <v>55</v>
      </c>
      <c r="AF7" s="143"/>
      <c r="AG7" s="143"/>
      <c r="AH7" s="144"/>
      <c r="AI7" s="121" t="s">
        <v>43</v>
      </c>
      <c r="AJ7" s="142" t="s">
        <v>55</v>
      </c>
      <c r="AK7" s="143"/>
      <c r="AL7" s="143"/>
      <c r="AM7" s="144"/>
      <c r="AN7" s="121" t="s">
        <v>43</v>
      </c>
      <c r="AO7" s="142" t="s">
        <v>55</v>
      </c>
      <c r="AP7" s="143"/>
      <c r="AQ7" s="143"/>
      <c r="AR7" s="144"/>
      <c r="AS7" s="121" t="s">
        <v>43</v>
      </c>
      <c r="AT7" s="118" t="s">
        <v>55</v>
      </c>
      <c r="AU7" s="119"/>
      <c r="AV7" s="121" t="s">
        <v>43</v>
      </c>
      <c r="AW7" s="118" t="s">
        <v>55</v>
      </c>
      <c r="AX7" s="119"/>
      <c r="AY7" s="121" t="s">
        <v>43</v>
      </c>
      <c r="AZ7" s="118" t="s">
        <v>55</v>
      </c>
      <c r="BA7" s="119"/>
      <c r="BB7" s="121" t="s">
        <v>43</v>
      </c>
      <c r="BC7" s="118" t="s">
        <v>55</v>
      </c>
      <c r="BD7" s="119"/>
      <c r="BE7" s="121" t="s">
        <v>43</v>
      </c>
      <c r="BF7" s="118" t="s">
        <v>55</v>
      </c>
      <c r="BG7" s="119"/>
      <c r="BH7" s="121" t="s">
        <v>43</v>
      </c>
      <c r="BI7" s="118" t="s">
        <v>55</v>
      </c>
      <c r="BJ7" s="119"/>
      <c r="BK7" s="121" t="s">
        <v>43</v>
      </c>
      <c r="BL7" s="118" t="s">
        <v>55</v>
      </c>
      <c r="BM7" s="119"/>
      <c r="BN7" s="121" t="s">
        <v>43</v>
      </c>
      <c r="BO7" s="118" t="s">
        <v>55</v>
      </c>
      <c r="BP7" s="120"/>
      <c r="BQ7" s="120"/>
      <c r="BR7" s="119"/>
      <c r="BS7" s="121" t="s">
        <v>43</v>
      </c>
      <c r="BT7" s="118" t="s">
        <v>55</v>
      </c>
      <c r="BU7" s="119"/>
      <c r="BV7" s="121" t="s">
        <v>43</v>
      </c>
      <c r="BW7" s="118" t="s">
        <v>55</v>
      </c>
      <c r="BX7" s="119"/>
      <c r="BY7" s="121" t="s">
        <v>43</v>
      </c>
      <c r="BZ7" s="118" t="s">
        <v>55</v>
      </c>
      <c r="CA7" s="119"/>
      <c r="CB7" s="121" t="s">
        <v>43</v>
      </c>
      <c r="CC7" s="118" t="s">
        <v>55</v>
      </c>
      <c r="CD7" s="119"/>
      <c r="CE7" s="121" t="s">
        <v>43</v>
      </c>
      <c r="CF7" s="118" t="s">
        <v>55</v>
      </c>
      <c r="CG7" s="119"/>
      <c r="CH7" s="121" t="s">
        <v>43</v>
      </c>
      <c r="CI7" s="118" t="s">
        <v>55</v>
      </c>
      <c r="CJ7" s="119"/>
      <c r="CK7" s="121" t="s">
        <v>43</v>
      </c>
      <c r="CL7" s="118" t="s">
        <v>55</v>
      </c>
      <c r="CM7" s="119"/>
      <c r="CN7" s="121" t="s">
        <v>43</v>
      </c>
      <c r="CO7" s="118" t="s">
        <v>55</v>
      </c>
      <c r="CP7" s="119"/>
      <c r="CQ7" s="121" t="s">
        <v>43</v>
      </c>
      <c r="CR7" s="118" t="s">
        <v>55</v>
      </c>
      <c r="CS7" s="119"/>
      <c r="CT7" s="121" t="s">
        <v>43</v>
      </c>
      <c r="CU7" s="118" t="s">
        <v>55</v>
      </c>
      <c r="CV7" s="119"/>
      <c r="CW7" s="121" t="s">
        <v>43</v>
      </c>
      <c r="CX7" s="118" t="s">
        <v>55</v>
      </c>
      <c r="CY7" s="119"/>
      <c r="CZ7" s="121" t="s">
        <v>43</v>
      </c>
      <c r="DA7" s="118" t="s">
        <v>55</v>
      </c>
      <c r="DB7" s="119"/>
      <c r="DC7" s="121" t="s">
        <v>43</v>
      </c>
      <c r="DD7" s="118" t="s">
        <v>55</v>
      </c>
      <c r="DE7" s="119"/>
      <c r="DF7" s="222" t="s">
        <v>9</v>
      </c>
      <c r="DG7" s="121" t="s">
        <v>43</v>
      </c>
      <c r="DH7" s="121" t="s">
        <v>43</v>
      </c>
      <c r="DI7" s="118" t="s">
        <v>55</v>
      </c>
      <c r="DJ7" s="119"/>
      <c r="DK7" s="121" t="s">
        <v>43</v>
      </c>
      <c r="DL7" s="118" t="s">
        <v>55</v>
      </c>
      <c r="DM7" s="119"/>
      <c r="DN7" s="121" t="s">
        <v>43</v>
      </c>
      <c r="DO7" s="118" t="s">
        <v>55</v>
      </c>
      <c r="DP7" s="119"/>
      <c r="DQ7" s="121" t="s">
        <v>43</v>
      </c>
      <c r="DR7" s="118" t="s">
        <v>55</v>
      </c>
      <c r="DS7" s="119"/>
      <c r="DT7" s="121" t="s">
        <v>43</v>
      </c>
      <c r="DU7" s="118" t="s">
        <v>55</v>
      </c>
      <c r="DV7" s="119"/>
      <c r="DW7" s="121" t="s">
        <v>43</v>
      </c>
      <c r="DX7" s="142" t="s">
        <v>55</v>
      </c>
      <c r="DY7" s="144"/>
      <c r="DZ7" s="255" t="s">
        <v>9</v>
      </c>
      <c r="EA7" s="121" t="s">
        <v>43</v>
      </c>
    </row>
    <row r="8" spans="1:131" s="27" customFormat="1" ht="101.25" customHeight="1" x14ac:dyDescent="0.25">
      <c r="A8" s="126"/>
      <c r="B8" s="129"/>
      <c r="C8" s="132"/>
      <c r="D8" s="132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2"/>
      <c r="DG8" s="122"/>
      <c r="DH8" s="122"/>
      <c r="DI8" s="35" t="e">
        <f>#REF!</f>
        <v>#REF!</v>
      </c>
      <c r="DJ8" s="26" t="e">
        <f>#REF!</f>
        <v>#REF!</v>
      </c>
      <c r="DK8" s="122"/>
      <c r="DL8" s="35" t="e">
        <f>DI8</f>
        <v>#REF!</v>
      </c>
      <c r="DM8" s="26" t="e">
        <f>DJ8</f>
        <v>#REF!</v>
      </c>
      <c r="DN8" s="122"/>
      <c r="DO8" s="35" t="e">
        <f>DL8</f>
        <v>#REF!</v>
      </c>
      <c r="DP8" s="26" t="e">
        <f>DM8</f>
        <v>#REF!</v>
      </c>
      <c r="DQ8" s="122"/>
      <c r="DR8" s="35" t="e">
        <f>DO8</f>
        <v>#REF!</v>
      </c>
      <c r="DS8" s="26" t="e">
        <f>DP8</f>
        <v>#REF!</v>
      </c>
      <c r="DT8" s="122"/>
      <c r="DU8" s="35" t="e">
        <f>DR8</f>
        <v>#REF!</v>
      </c>
      <c r="DV8" s="26" t="e">
        <f>DS8</f>
        <v>#REF!</v>
      </c>
      <c r="DW8" s="122"/>
      <c r="DX8" s="35" t="e">
        <f>DU8</f>
        <v>#REF!</v>
      </c>
      <c r="DY8" s="26" t="e">
        <f>DV8</f>
        <v>#REF!</v>
      </c>
      <c r="DZ8" s="257"/>
      <c r="EA8" s="122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58" t="s">
        <v>44</v>
      </c>
      <c r="B82" s="259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60" t="s">
        <v>11</v>
      </c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61" t="s">
        <v>143</v>
      </c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Q2" s="5"/>
      <c r="R2" s="5"/>
      <c r="T2" s="162"/>
      <c r="U2" s="162"/>
      <c r="V2" s="162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61" t="s">
        <v>12</v>
      </c>
      <c r="M3" s="161"/>
      <c r="N3" s="161"/>
      <c r="O3" s="161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124" t="s">
        <v>6</v>
      </c>
      <c r="B4" s="124" t="s">
        <v>10</v>
      </c>
      <c r="C4" s="130" t="s">
        <v>4</v>
      </c>
      <c r="D4" s="130" t="s">
        <v>5</v>
      </c>
      <c r="E4" s="133" t="s">
        <v>13</v>
      </c>
      <c r="F4" s="134"/>
      <c r="G4" s="134"/>
      <c r="H4" s="134"/>
      <c r="I4" s="135"/>
      <c r="J4" s="163" t="s">
        <v>45</v>
      </c>
      <c r="K4" s="164"/>
      <c r="L4" s="164"/>
      <c r="M4" s="164"/>
      <c r="N4" s="165"/>
      <c r="O4" s="193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194"/>
      <c r="AY4" s="194"/>
      <c r="AZ4" s="194"/>
      <c r="BA4" s="194"/>
      <c r="BB4" s="194"/>
      <c r="BC4" s="194"/>
      <c r="BD4" s="194"/>
      <c r="BE4" s="194"/>
      <c r="BF4" s="194"/>
      <c r="BG4" s="194"/>
      <c r="BH4" s="194"/>
      <c r="BI4" s="194"/>
      <c r="BJ4" s="194"/>
      <c r="BK4" s="194"/>
      <c r="BL4" s="194"/>
      <c r="BM4" s="194"/>
      <c r="BN4" s="194"/>
      <c r="BO4" s="194"/>
      <c r="BP4" s="194"/>
      <c r="BQ4" s="194"/>
      <c r="BR4" s="194"/>
      <c r="BS4" s="194"/>
      <c r="BT4" s="194"/>
      <c r="BU4" s="194"/>
      <c r="BV4" s="194"/>
      <c r="BW4" s="194"/>
      <c r="BX4" s="194"/>
      <c r="BY4" s="194"/>
      <c r="BZ4" s="194"/>
      <c r="CA4" s="194"/>
      <c r="CB4" s="194"/>
      <c r="CC4" s="194"/>
      <c r="CD4" s="194"/>
      <c r="CE4" s="194"/>
      <c r="CF4" s="194"/>
      <c r="CG4" s="194"/>
      <c r="CH4" s="194"/>
      <c r="CI4" s="194"/>
      <c r="CJ4" s="194"/>
      <c r="CK4" s="194"/>
      <c r="CL4" s="194"/>
      <c r="CM4" s="194"/>
      <c r="CN4" s="194"/>
      <c r="CO4" s="194"/>
      <c r="CP4" s="194"/>
      <c r="CQ4" s="194"/>
      <c r="CR4" s="194"/>
      <c r="CS4" s="194"/>
      <c r="CT4" s="194"/>
      <c r="CU4" s="194"/>
      <c r="CV4" s="194"/>
      <c r="CW4" s="194"/>
      <c r="CX4" s="194"/>
      <c r="CY4" s="194"/>
      <c r="CZ4" s="194"/>
      <c r="DA4" s="194"/>
      <c r="DB4" s="194"/>
      <c r="DC4" s="194"/>
      <c r="DD4" s="194"/>
      <c r="DE4" s="195"/>
      <c r="DF4" s="123" t="s">
        <v>14</v>
      </c>
      <c r="DG4" s="200" t="s">
        <v>15</v>
      </c>
      <c r="DH4" s="201"/>
      <c r="DI4" s="202"/>
      <c r="DJ4" s="149" t="s">
        <v>3</v>
      </c>
      <c r="DK4" s="149"/>
      <c r="DL4" s="149"/>
      <c r="DM4" s="149"/>
      <c r="DN4" s="149"/>
      <c r="DO4" s="149"/>
      <c r="DP4" s="149"/>
      <c r="DQ4" s="149"/>
      <c r="DR4" s="149"/>
      <c r="DS4" s="149"/>
      <c r="DT4" s="149"/>
      <c r="DU4" s="149"/>
      <c r="DV4" s="149"/>
      <c r="DW4" s="149"/>
      <c r="DX4" s="149"/>
      <c r="DY4" s="149"/>
      <c r="DZ4" s="149"/>
      <c r="EA4" s="149"/>
      <c r="EB4" s="123" t="s">
        <v>16</v>
      </c>
      <c r="EC4" s="177" t="s">
        <v>17</v>
      </c>
      <c r="ED4" s="178"/>
      <c r="EE4" s="179"/>
    </row>
    <row r="5" spans="1:136" s="9" customFormat="1" ht="15" customHeight="1" x14ac:dyDescent="0.3">
      <c r="A5" s="125"/>
      <c r="B5" s="125"/>
      <c r="C5" s="131"/>
      <c r="D5" s="131"/>
      <c r="E5" s="136"/>
      <c r="F5" s="137"/>
      <c r="G5" s="137"/>
      <c r="H5" s="137"/>
      <c r="I5" s="138"/>
      <c r="J5" s="166"/>
      <c r="K5" s="167"/>
      <c r="L5" s="167"/>
      <c r="M5" s="167"/>
      <c r="N5" s="168"/>
      <c r="O5" s="186" t="s">
        <v>7</v>
      </c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8"/>
      <c r="AV5" s="189" t="s">
        <v>2</v>
      </c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50" t="s">
        <v>8</v>
      </c>
      <c r="BL5" s="151"/>
      <c r="BM5" s="151"/>
      <c r="BN5" s="190" t="s">
        <v>18</v>
      </c>
      <c r="BO5" s="191"/>
      <c r="BP5" s="191"/>
      <c r="BQ5" s="191"/>
      <c r="BR5" s="191"/>
      <c r="BS5" s="191"/>
      <c r="BT5" s="191"/>
      <c r="BU5" s="191"/>
      <c r="BV5" s="191"/>
      <c r="BW5" s="191"/>
      <c r="BX5" s="191"/>
      <c r="BY5" s="191"/>
      <c r="BZ5" s="191"/>
      <c r="CA5" s="191"/>
      <c r="CB5" s="191"/>
      <c r="CC5" s="191"/>
      <c r="CD5" s="192"/>
      <c r="CE5" s="156" t="s">
        <v>0</v>
      </c>
      <c r="CF5" s="157"/>
      <c r="CG5" s="157"/>
      <c r="CH5" s="157"/>
      <c r="CI5" s="157"/>
      <c r="CJ5" s="157"/>
      <c r="CK5" s="157"/>
      <c r="CL5" s="157"/>
      <c r="CM5" s="196"/>
      <c r="CN5" s="190" t="s">
        <v>1</v>
      </c>
      <c r="CO5" s="191"/>
      <c r="CP5" s="191"/>
      <c r="CQ5" s="191"/>
      <c r="CR5" s="191"/>
      <c r="CS5" s="191"/>
      <c r="CT5" s="191"/>
      <c r="CU5" s="191"/>
      <c r="CV5" s="191"/>
      <c r="CW5" s="189" t="s">
        <v>19</v>
      </c>
      <c r="CX5" s="189"/>
      <c r="CY5" s="189"/>
      <c r="CZ5" s="150" t="s">
        <v>20</v>
      </c>
      <c r="DA5" s="151"/>
      <c r="DB5" s="152"/>
      <c r="DC5" s="150" t="s">
        <v>21</v>
      </c>
      <c r="DD5" s="151"/>
      <c r="DE5" s="152"/>
      <c r="DF5" s="123"/>
      <c r="DG5" s="203"/>
      <c r="DH5" s="204"/>
      <c r="DI5" s="205"/>
      <c r="DJ5" s="216"/>
      <c r="DK5" s="216"/>
      <c r="DL5" s="217"/>
      <c r="DM5" s="217"/>
      <c r="DN5" s="217"/>
      <c r="DO5" s="217"/>
      <c r="DP5" s="150" t="s">
        <v>22</v>
      </c>
      <c r="DQ5" s="151"/>
      <c r="DR5" s="152"/>
      <c r="DS5" s="220"/>
      <c r="DT5" s="221"/>
      <c r="DU5" s="221"/>
      <c r="DV5" s="221"/>
      <c r="DW5" s="221"/>
      <c r="DX5" s="221"/>
      <c r="DY5" s="221"/>
      <c r="DZ5" s="221"/>
      <c r="EA5" s="221"/>
      <c r="EB5" s="123"/>
      <c r="EC5" s="180"/>
      <c r="ED5" s="181"/>
      <c r="EE5" s="182"/>
    </row>
    <row r="6" spans="1:136" s="9" customFormat="1" ht="119.25" customHeight="1" x14ac:dyDescent="0.3">
      <c r="A6" s="125"/>
      <c r="B6" s="125"/>
      <c r="C6" s="131"/>
      <c r="D6" s="131"/>
      <c r="E6" s="139"/>
      <c r="F6" s="140"/>
      <c r="G6" s="140"/>
      <c r="H6" s="140"/>
      <c r="I6" s="141"/>
      <c r="J6" s="169"/>
      <c r="K6" s="170"/>
      <c r="L6" s="170"/>
      <c r="M6" s="170"/>
      <c r="N6" s="171"/>
      <c r="O6" s="197" t="s">
        <v>23</v>
      </c>
      <c r="P6" s="198"/>
      <c r="Q6" s="198"/>
      <c r="R6" s="198"/>
      <c r="S6" s="199"/>
      <c r="T6" s="145" t="s">
        <v>24</v>
      </c>
      <c r="U6" s="146"/>
      <c r="V6" s="146"/>
      <c r="W6" s="146"/>
      <c r="X6" s="147"/>
      <c r="Y6" s="145" t="s">
        <v>25</v>
      </c>
      <c r="Z6" s="146"/>
      <c r="AA6" s="146"/>
      <c r="AB6" s="146"/>
      <c r="AC6" s="147"/>
      <c r="AD6" s="145" t="s">
        <v>26</v>
      </c>
      <c r="AE6" s="146"/>
      <c r="AF6" s="146"/>
      <c r="AG6" s="146"/>
      <c r="AH6" s="147"/>
      <c r="AI6" s="145" t="s">
        <v>27</v>
      </c>
      <c r="AJ6" s="146"/>
      <c r="AK6" s="146"/>
      <c r="AL6" s="146"/>
      <c r="AM6" s="147"/>
      <c r="AN6" s="145" t="s">
        <v>28</v>
      </c>
      <c r="AO6" s="146"/>
      <c r="AP6" s="146"/>
      <c r="AQ6" s="146"/>
      <c r="AR6" s="147"/>
      <c r="AS6" s="209" t="s">
        <v>29</v>
      </c>
      <c r="AT6" s="209"/>
      <c r="AU6" s="209"/>
      <c r="AV6" s="172" t="s">
        <v>30</v>
      </c>
      <c r="AW6" s="173"/>
      <c r="AX6" s="173"/>
      <c r="AY6" s="172" t="s">
        <v>31</v>
      </c>
      <c r="AZ6" s="173"/>
      <c r="BA6" s="214"/>
      <c r="BB6" s="210" t="s">
        <v>32</v>
      </c>
      <c r="BC6" s="211"/>
      <c r="BD6" s="215"/>
      <c r="BE6" s="210" t="s">
        <v>33</v>
      </c>
      <c r="BF6" s="211"/>
      <c r="BG6" s="211"/>
      <c r="BH6" s="158" t="s">
        <v>34</v>
      </c>
      <c r="BI6" s="159"/>
      <c r="BJ6" s="159"/>
      <c r="BK6" s="153"/>
      <c r="BL6" s="154"/>
      <c r="BM6" s="154"/>
      <c r="BN6" s="174" t="s">
        <v>35</v>
      </c>
      <c r="BO6" s="175"/>
      <c r="BP6" s="175"/>
      <c r="BQ6" s="175"/>
      <c r="BR6" s="176"/>
      <c r="BS6" s="148" t="s">
        <v>36</v>
      </c>
      <c r="BT6" s="148"/>
      <c r="BU6" s="148"/>
      <c r="BV6" s="148" t="s">
        <v>37</v>
      </c>
      <c r="BW6" s="148"/>
      <c r="BX6" s="148"/>
      <c r="BY6" s="148" t="s">
        <v>38</v>
      </c>
      <c r="BZ6" s="148"/>
      <c r="CA6" s="148"/>
      <c r="CB6" s="148" t="s">
        <v>39</v>
      </c>
      <c r="CC6" s="148"/>
      <c r="CD6" s="148"/>
      <c r="CE6" s="148" t="s">
        <v>46</v>
      </c>
      <c r="CF6" s="148"/>
      <c r="CG6" s="148"/>
      <c r="CH6" s="156" t="s">
        <v>47</v>
      </c>
      <c r="CI6" s="157"/>
      <c r="CJ6" s="157"/>
      <c r="CK6" s="148" t="s">
        <v>40</v>
      </c>
      <c r="CL6" s="148"/>
      <c r="CM6" s="148"/>
      <c r="CN6" s="212" t="s">
        <v>41</v>
      </c>
      <c r="CO6" s="213"/>
      <c r="CP6" s="157"/>
      <c r="CQ6" s="148" t="s">
        <v>42</v>
      </c>
      <c r="CR6" s="148"/>
      <c r="CS6" s="148"/>
      <c r="CT6" s="156" t="s">
        <v>48</v>
      </c>
      <c r="CU6" s="157"/>
      <c r="CV6" s="157"/>
      <c r="CW6" s="189"/>
      <c r="CX6" s="189"/>
      <c r="CY6" s="189"/>
      <c r="CZ6" s="153"/>
      <c r="DA6" s="154"/>
      <c r="DB6" s="155"/>
      <c r="DC6" s="153"/>
      <c r="DD6" s="154"/>
      <c r="DE6" s="155"/>
      <c r="DF6" s="123"/>
      <c r="DG6" s="206"/>
      <c r="DH6" s="207"/>
      <c r="DI6" s="208"/>
      <c r="DJ6" s="150" t="s">
        <v>49</v>
      </c>
      <c r="DK6" s="151"/>
      <c r="DL6" s="152"/>
      <c r="DM6" s="150" t="s">
        <v>50</v>
      </c>
      <c r="DN6" s="151"/>
      <c r="DO6" s="152"/>
      <c r="DP6" s="153"/>
      <c r="DQ6" s="154"/>
      <c r="DR6" s="155"/>
      <c r="DS6" s="150" t="s">
        <v>51</v>
      </c>
      <c r="DT6" s="151"/>
      <c r="DU6" s="152"/>
      <c r="DV6" s="150" t="s">
        <v>52</v>
      </c>
      <c r="DW6" s="151"/>
      <c r="DX6" s="152"/>
      <c r="DY6" s="218" t="s">
        <v>53</v>
      </c>
      <c r="DZ6" s="219"/>
      <c r="EA6" s="219"/>
      <c r="EB6" s="123"/>
      <c r="EC6" s="183"/>
      <c r="ED6" s="184"/>
      <c r="EE6" s="185"/>
    </row>
    <row r="7" spans="1:136" s="10" customFormat="1" ht="36" customHeight="1" x14ac:dyDescent="0.3">
      <c r="A7" s="125"/>
      <c r="B7" s="125"/>
      <c r="C7" s="131"/>
      <c r="D7" s="131"/>
      <c r="E7" s="121" t="s">
        <v>43</v>
      </c>
      <c r="F7" s="142" t="s">
        <v>55</v>
      </c>
      <c r="G7" s="143"/>
      <c r="H7" s="143"/>
      <c r="I7" s="144"/>
      <c r="J7" s="121" t="s">
        <v>43</v>
      </c>
      <c r="K7" s="142" t="s">
        <v>55</v>
      </c>
      <c r="L7" s="143"/>
      <c r="M7" s="143"/>
      <c r="N7" s="144"/>
      <c r="O7" s="121" t="s">
        <v>43</v>
      </c>
      <c r="P7" s="142" t="s">
        <v>55</v>
      </c>
      <c r="Q7" s="143"/>
      <c r="R7" s="143"/>
      <c r="S7" s="144"/>
      <c r="T7" s="121" t="s">
        <v>43</v>
      </c>
      <c r="U7" s="142" t="s">
        <v>55</v>
      </c>
      <c r="V7" s="143"/>
      <c r="W7" s="143"/>
      <c r="X7" s="144"/>
      <c r="Y7" s="121" t="s">
        <v>43</v>
      </c>
      <c r="Z7" s="142" t="s">
        <v>55</v>
      </c>
      <c r="AA7" s="143"/>
      <c r="AB7" s="143"/>
      <c r="AC7" s="144"/>
      <c r="AD7" s="121" t="s">
        <v>43</v>
      </c>
      <c r="AE7" s="142" t="s">
        <v>55</v>
      </c>
      <c r="AF7" s="143"/>
      <c r="AG7" s="143"/>
      <c r="AH7" s="144"/>
      <c r="AI7" s="121" t="s">
        <v>43</v>
      </c>
      <c r="AJ7" s="142" t="s">
        <v>55</v>
      </c>
      <c r="AK7" s="143"/>
      <c r="AL7" s="143"/>
      <c r="AM7" s="144"/>
      <c r="AN7" s="121" t="s">
        <v>43</v>
      </c>
      <c r="AO7" s="142" t="s">
        <v>55</v>
      </c>
      <c r="AP7" s="143"/>
      <c r="AQ7" s="143"/>
      <c r="AR7" s="144"/>
      <c r="AS7" s="121" t="s">
        <v>43</v>
      </c>
      <c r="AT7" s="118" t="s">
        <v>55</v>
      </c>
      <c r="AU7" s="119"/>
      <c r="AV7" s="121" t="s">
        <v>43</v>
      </c>
      <c r="AW7" s="118" t="s">
        <v>55</v>
      </c>
      <c r="AX7" s="119"/>
      <c r="AY7" s="121" t="s">
        <v>43</v>
      </c>
      <c r="AZ7" s="118" t="s">
        <v>55</v>
      </c>
      <c r="BA7" s="119"/>
      <c r="BB7" s="121" t="s">
        <v>43</v>
      </c>
      <c r="BC7" s="118" t="s">
        <v>55</v>
      </c>
      <c r="BD7" s="119"/>
      <c r="BE7" s="121" t="s">
        <v>43</v>
      </c>
      <c r="BF7" s="118" t="s">
        <v>55</v>
      </c>
      <c r="BG7" s="119"/>
      <c r="BH7" s="121" t="s">
        <v>43</v>
      </c>
      <c r="BI7" s="118" t="s">
        <v>55</v>
      </c>
      <c r="BJ7" s="119"/>
      <c r="BK7" s="121" t="s">
        <v>43</v>
      </c>
      <c r="BL7" s="118" t="s">
        <v>55</v>
      </c>
      <c r="BM7" s="119"/>
      <c r="BN7" s="121" t="s">
        <v>43</v>
      </c>
      <c r="BO7" s="118" t="s">
        <v>55</v>
      </c>
      <c r="BP7" s="120"/>
      <c r="BQ7" s="120"/>
      <c r="BR7" s="119"/>
      <c r="BS7" s="121" t="s">
        <v>43</v>
      </c>
      <c r="BT7" s="118" t="s">
        <v>55</v>
      </c>
      <c r="BU7" s="119"/>
      <c r="BV7" s="121" t="s">
        <v>43</v>
      </c>
      <c r="BW7" s="118" t="s">
        <v>55</v>
      </c>
      <c r="BX7" s="119"/>
      <c r="BY7" s="121" t="s">
        <v>43</v>
      </c>
      <c r="BZ7" s="118" t="s">
        <v>55</v>
      </c>
      <c r="CA7" s="119"/>
      <c r="CB7" s="121" t="s">
        <v>43</v>
      </c>
      <c r="CC7" s="118" t="s">
        <v>55</v>
      </c>
      <c r="CD7" s="119"/>
      <c r="CE7" s="121" t="s">
        <v>43</v>
      </c>
      <c r="CF7" s="118" t="s">
        <v>55</v>
      </c>
      <c r="CG7" s="119"/>
      <c r="CH7" s="121" t="s">
        <v>43</v>
      </c>
      <c r="CI7" s="118" t="s">
        <v>55</v>
      </c>
      <c r="CJ7" s="119"/>
      <c r="CK7" s="121" t="s">
        <v>43</v>
      </c>
      <c r="CL7" s="118" t="s">
        <v>55</v>
      </c>
      <c r="CM7" s="119"/>
      <c r="CN7" s="121" t="s">
        <v>43</v>
      </c>
      <c r="CO7" s="118" t="s">
        <v>55</v>
      </c>
      <c r="CP7" s="119"/>
      <c r="CQ7" s="121" t="s">
        <v>43</v>
      </c>
      <c r="CR7" s="118" t="s">
        <v>55</v>
      </c>
      <c r="CS7" s="119"/>
      <c r="CT7" s="121" t="s">
        <v>43</v>
      </c>
      <c r="CU7" s="118" t="s">
        <v>55</v>
      </c>
      <c r="CV7" s="119"/>
      <c r="CW7" s="121" t="s">
        <v>43</v>
      </c>
      <c r="CX7" s="118" t="s">
        <v>55</v>
      </c>
      <c r="CY7" s="119"/>
      <c r="CZ7" s="121" t="s">
        <v>43</v>
      </c>
      <c r="DA7" s="118" t="s">
        <v>55</v>
      </c>
      <c r="DB7" s="119"/>
      <c r="DC7" s="121" t="s">
        <v>43</v>
      </c>
      <c r="DD7" s="118" t="s">
        <v>55</v>
      </c>
      <c r="DE7" s="119"/>
      <c r="DF7" s="222" t="s">
        <v>9</v>
      </c>
      <c r="DG7" s="121" t="s">
        <v>43</v>
      </c>
      <c r="DH7" s="118" t="s">
        <v>55</v>
      </c>
      <c r="DI7" s="119"/>
      <c r="DJ7" s="121" t="s">
        <v>43</v>
      </c>
      <c r="DK7" s="118" t="s">
        <v>55</v>
      </c>
      <c r="DL7" s="119"/>
      <c r="DM7" s="121" t="s">
        <v>43</v>
      </c>
      <c r="DN7" s="118" t="s">
        <v>55</v>
      </c>
      <c r="DO7" s="119"/>
      <c r="DP7" s="121" t="s">
        <v>43</v>
      </c>
      <c r="DQ7" s="118" t="s">
        <v>55</v>
      </c>
      <c r="DR7" s="119"/>
      <c r="DS7" s="121" t="s">
        <v>43</v>
      </c>
      <c r="DT7" s="118" t="s">
        <v>55</v>
      </c>
      <c r="DU7" s="119"/>
      <c r="DV7" s="121" t="s">
        <v>43</v>
      </c>
      <c r="DW7" s="118" t="s">
        <v>55</v>
      </c>
      <c r="DX7" s="119"/>
      <c r="DY7" s="121" t="s">
        <v>43</v>
      </c>
      <c r="DZ7" s="118" t="s">
        <v>55</v>
      </c>
      <c r="EA7" s="119"/>
      <c r="EB7" s="123" t="s">
        <v>9</v>
      </c>
      <c r="EC7" s="121" t="s">
        <v>43</v>
      </c>
      <c r="ED7" s="118" t="s">
        <v>55</v>
      </c>
      <c r="EE7" s="119"/>
    </row>
    <row r="8" spans="1:136" s="27" customFormat="1" ht="101.25" customHeight="1" x14ac:dyDescent="0.25">
      <c r="A8" s="126"/>
      <c r="B8" s="126"/>
      <c r="C8" s="132"/>
      <c r="D8" s="132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2"/>
      <c r="DG8" s="122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2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2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2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2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2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2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23"/>
      <c r="EC8" s="122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127" t="s">
        <v>6</v>
      </c>
      <c r="B2" s="127" t="s">
        <v>10</v>
      </c>
      <c r="C2" s="120"/>
      <c r="D2" s="120"/>
      <c r="E2" s="120"/>
    </row>
    <row r="3" spans="1:5" s="9" customFormat="1" ht="15" customHeight="1" x14ac:dyDescent="0.3">
      <c r="A3" s="128"/>
      <c r="B3" s="128"/>
      <c r="C3" s="120"/>
      <c r="D3" s="120"/>
      <c r="E3" s="120"/>
    </row>
    <row r="4" spans="1:5" s="9" customFormat="1" ht="119.25" customHeight="1" x14ac:dyDescent="0.3">
      <c r="A4" s="128"/>
      <c r="B4" s="128"/>
      <c r="C4" s="263" t="s">
        <v>42</v>
      </c>
      <c r="D4" s="263"/>
      <c r="E4" s="263"/>
    </row>
    <row r="5" spans="1:5" s="10" customFormat="1" ht="36" customHeight="1" x14ac:dyDescent="0.3">
      <c r="A5" s="128"/>
      <c r="B5" s="128"/>
      <c r="C5" s="261" t="s">
        <v>43</v>
      </c>
      <c r="D5" s="118" t="s">
        <v>55</v>
      </c>
      <c r="E5" s="119"/>
    </row>
    <row r="6" spans="1:5" s="27" customFormat="1" ht="101.25" customHeight="1" x14ac:dyDescent="0.25">
      <c r="A6" s="129"/>
      <c r="B6" s="129"/>
      <c r="C6" s="262"/>
      <c r="D6" s="35" t="e">
        <f>#REF!</f>
        <v>#REF!</v>
      </c>
      <c r="E6" s="102" t="s">
        <v>233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Uzer</cp:lastModifiedBy>
  <cp:lastPrinted>2021-02-12T10:41:28Z</cp:lastPrinted>
  <dcterms:created xsi:type="dcterms:W3CDTF">2002-03-15T09:46:46Z</dcterms:created>
  <dcterms:modified xsi:type="dcterms:W3CDTF">2024-04-05T06:24:08Z</dcterms:modified>
</cp:coreProperties>
</file>