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00" windowHeight="77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44525"/>
</workbook>
</file>

<file path=xl/calcChain.xml><?xml version="1.0" encoding="utf-8"?>
<calcChain xmlns="http://schemas.openxmlformats.org/spreadsheetml/2006/main">
  <c r="AF21" i="22" l="1"/>
  <c r="O11" i="22" l="1"/>
  <c r="O12" i="22"/>
  <c r="O13" i="22"/>
  <c r="O14" i="22"/>
  <c r="O15" i="22"/>
  <c r="O16" i="22"/>
  <c r="O17" i="22"/>
  <c r="O18" i="22"/>
  <c r="O19" i="22"/>
  <c r="O20" i="22"/>
  <c r="O10" i="22"/>
  <c r="U11" i="22" l="1"/>
  <c r="U12" i="22"/>
  <c r="U13" i="22"/>
  <c r="U14" i="22"/>
  <c r="U15" i="22"/>
  <c r="U16" i="22"/>
  <c r="U17" i="22"/>
  <c r="U18" i="22"/>
  <c r="U19" i="22"/>
  <c r="U20" i="22"/>
  <c r="U10" i="22"/>
  <c r="L16" i="22"/>
  <c r="Q10" i="22"/>
  <c r="DT11" i="22"/>
  <c r="DT12" i="22"/>
  <c r="DT13" i="22"/>
  <c r="DT14" i="22"/>
  <c r="DT15" i="22"/>
  <c r="DT16" i="22"/>
  <c r="DT17" i="22"/>
  <c r="DT18" i="22"/>
  <c r="DT19" i="22"/>
  <c r="DT20" i="22"/>
  <c r="DT10" i="22"/>
  <c r="DN11" i="22"/>
  <c r="DN12" i="22"/>
  <c r="DN13" i="22"/>
  <c r="DN14" i="22"/>
  <c r="DN15" i="22"/>
  <c r="DN16" i="22"/>
  <c r="DN17" i="22"/>
  <c r="DN18" i="22"/>
  <c r="DN19" i="22"/>
  <c r="DN20" i="22"/>
  <c r="DN10" i="22"/>
  <c r="DD11" i="22"/>
  <c r="DD12" i="22"/>
  <c r="DD13" i="22"/>
  <c r="DD14" i="22"/>
  <c r="DD15" i="22"/>
  <c r="DD16" i="22"/>
  <c r="DD17" i="22"/>
  <c r="DD18" i="22"/>
  <c r="DD19" i="22"/>
  <c r="DD20" i="22"/>
  <c r="DD10" i="22"/>
  <c r="CX10" i="22"/>
  <c r="CR10" i="22"/>
  <c r="CO10" i="22"/>
  <c r="CX11" i="22"/>
  <c r="CX12" i="22"/>
  <c r="CX13" i="22"/>
  <c r="CX14" i="22"/>
  <c r="CX15" i="22"/>
  <c r="CX16" i="22"/>
  <c r="CX17" i="22"/>
  <c r="CX18" i="22"/>
  <c r="CX19" i="22"/>
  <c r="CX20" i="22"/>
  <c r="CU11" i="22"/>
  <c r="CU12" i="22"/>
  <c r="CU13" i="22"/>
  <c r="CU14" i="22"/>
  <c r="CU15" i="22"/>
  <c r="CU16" i="22"/>
  <c r="CU17" i="22"/>
  <c r="CU18" i="22"/>
  <c r="CU19" i="22"/>
  <c r="CU20" i="22"/>
  <c r="CU10" i="22"/>
  <c r="CR11" i="22"/>
  <c r="CR12" i="22"/>
  <c r="CR13" i="22"/>
  <c r="CR14" i="22"/>
  <c r="CR15" i="22"/>
  <c r="CR16" i="22"/>
  <c r="CR17" i="22"/>
  <c r="CR18" i="22"/>
  <c r="CR19" i="22"/>
  <c r="CR20" i="22"/>
  <c r="CO11" i="22"/>
  <c r="CO12" i="22"/>
  <c r="CO13" i="22"/>
  <c r="CO14" i="22"/>
  <c r="CO15" i="22"/>
  <c r="CO16" i="22"/>
  <c r="CO17" i="22"/>
  <c r="CO18" i="22"/>
  <c r="CO19" i="22"/>
  <c r="CO20" i="22"/>
  <c r="CI11" i="22"/>
  <c r="CI12" i="22"/>
  <c r="CI13" i="22"/>
  <c r="CI14" i="22"/>
  <c r="CI15" i="22"/>
  <c r="CI16" i="22"/>
  <c r="CI17" i="22"/>
  <c r="CI18" i="22"/>
  <c r="CI19" i="22"/>
  <c r="CI20" i="22"/>
  <c r="CI10" i="22"/>
  <c r="CL11" i="22"/>
  <c r="CL12" i="22"/>
  <c r="CL13" i="22"/>
  <c r="CL14" i="22"/>
  <c r="CL15" i="22"/>
  <c r="CL16" i="22"/>
  <c r="CL17" i="22"/>
  <c r="CL18" i="22"/>
  <c r="CL19" i="22"/>
  <c r="CL20" i="22"/>
  <c r="CL10" i="22"/>
  <c r="CH21" i="22"/>
  <c r="CC11" i="22"/>
  <c r="CC12" i="22"/>
  <c r="CC13" i="22"/>
  <c r="CC14" i="22"/>
  <c r="CC15" i="22"/>
  <c r="CC16" i="22"/>
  <c r="CC17" i="22"/>
  <c r="CC18" i="22"/>
  <c r="CC19" i="22"/>
  <c r="CC20" i="22"/>
  <c r="CC10" i="22"/>
  <c r="BZ11" i="22"/>
  <c r="BZ12" i="22"/>
  <c r="BZ13" i="22"/>
  <c r="BZ14" i="22"/>
  <c r="BZ15" i="22"/>
  <c r="BZ16" i="22"/>
  <c r="BZ17" i="22"/>
  <c r="BZ18" i="22"/>
  <c r="BZ19" i="22"/>
  <c r="BZ20" i="22"/>
  <c r="BZ10" i="22"/>
  <c r="BW11" i="22"/>
  <c r="BW12" i="22"/>
  <c r="BW13" i="22"/>
  <c r="BW14" i="22"/>
  <c r="BW15" i="22"/>
  <c r="BW16" i="22"/>
  <c r="BW17" i="22"/>
  <c r="BW18" i="22"/>
  <c r="BW19" i="22"/>
  <c r="BW20" i="22"/>
  <c r="BW10" i="22"/>
  <c r="BT11" i="22"/>
  <c r="BT12" i="22"/>
  <c r="BT13" i="22"/>
  <c r="BT14" i="22"/>
  <c r="BT15" i="22"/>
  <c r="BT16" i="22"/>
  <c r="BT17" i="22"/>
  <c r="BT18" i="22"/>
  <c r="BT19" i="22"/>
  <c r="BT20" i="22"/>
  <c r="BT10" i="22"/>
  <c r="AO11" i="22"/>
  <c r="AO12" i="22"/>
  <c r="AO13" i="22"/>
  <c r="AO14" i="22"/>
  <c r="AO15" i="22"/>
  <c r="AO16" i="22"/>
  <c r="AO17" i="22"/>
  <c r="AO18" i="22"/>
  <c r="AO19" i="22"/>
  <c r="AO20" i="22"/>
  <c r="AO10" i="22"/>
  <c r="AJ11" i="22"/>
  <c r="AJ12" i="22"/>
  <c r="AJ13" i="22"/>
  <c r="AJ14" i="22"/>
  <c r="AJ15" i="22"/>
  <c r="AJ16" i="22"/>
  <c r="AJ17" i="22"/>
  <c r="AJ18" i="22"/>
  <c r="AJ19" i="22"/>
  <c r="AJ20" i="22"/>
  <c r="AJ10" i="22"/>
  <c r="AI21" i="22"/>
  <c r="AE11" i="22"/>
  <c r="AE12" i="22"/>
  <c r="AE13" i="22"/>
  <c r="AE14" i="22"/>
  <c r="AE15" i="22"/>
  <c r="AE16" i="22"/>
  <c r="AE17" i="22"/>
  <c r="AE18" i="22"/>
  <c r="AE19" i="22"/>
  <c r="AE20" i="22"/>
  <c r="AE10" i="22"/>
  <c r="AE21" i="22" s="1"/>
  <c r="Z11" i="22"/>
  <c r="Z12" i="22"/>
  <c r="Z13" i="22"/>
  <c r="Z14" i="22"/>
  <c r="Z15" i="22"/>
  <c r="Z16" i="22"/>
  <c r="Z17" i="22"/>
  <c r="Z18" i="22"/>
  <c r="Z19" i="22"/>
  <c r="Z20" i="22"/>
  <c r="Z10" i="22"/>
  <c r="Q11" i="22" l="1"/>
  <c r="Q12" i="22"/>
  <c r="Q13" i="22"/>
  <c r="Q14" i="22"/>
  <c r="Q15" i="22"/>
  <c r="Q16" i="22"/>
  <c r="Q17" i="22"/>
  <c r="Q18" i="22"/>
  <c r="Q19" i="22"/>
  <c r="Q20" i="22"/>
  <c r="L10" i="22"/>
  <c r="J10" i="22"/>
  <c r="DY21" i="22" l="1"/>
  <c r="P12" i="22"/>
  <c r="P14" i="22"/>
  <c r="P16" i="22"/>
  <c r="P18" i="22"/>
  <c r="P20" i="22"/>
  <c r="P10" i="22" l="1"/>
  <c r="P19" i="22"/>
  <c r="P17" i="22"/>
  <c r="P15" i="22"/>
  <c r="P13" i="22"/>
  <c r="P11" i="22"/>
  <c r="L11" i="22"/>
  <c r="L12" i="22"/>
  <c r="L13" i="22"/>
  <c r="L14" i="22"/>
  <c r="L15" i="22"/>
  <c r="L17" i="22"/>
  <c r="L18" i="22"/>
  <c r="L19" i="22"/>
  <c r="L20" i="22"/>
  <c r="J11" i="22"/>
  <c r="J12" i="22"/>
  <c r="J13" i="22"/>
  <c r="J14" i="22"/>
  <c r="J15" i="22"/>
  <c r="J16" i="22"/>
  <c r="J17" i="22"/>
  <c r="J18" i="22"/>
  <c r="J19" i="22"/>
  <c r="J20" i="22"/>
  <c r="DI11" i="22"/>
  <c r="DI12" i="22"/>
  <c r="DI13" i="22"/>
  <c r="DI14" i="22"/>
  <c r="DI15" i="22"/>
  <c r="DI16" i="22"/>
  <c r="DI17" i="22"/>
  <c r="DI18" i="22"/>
  <c r="DI19" i="22"/>
  <c r="DI20" i="22"/>
  <c r="DI10" i="22"/>
  <c r="DG11" i="22"/>
  <c r="DG12" i="22"/>
  <c r="DG13" i="22"/>
  <c r="DG14" i="22"/>
  <c r="DG15" i="22"/>
  <c r="DG16" i="22"/>
  <c r="DG17" i="22"/>
  <c r="DG18" i="22"/>
  <c r="DG19" i="22"/>
  <c r="DG20" i="22"/>
  <c r="DG10" i="22"/>
  <c r="D21" i="22"/>
  <c r="L21" i="22" l="1"/>
  <c r="AL11" i="22"/>
  <c r="AL15" i="22"/>
  <c r="AL17" i="22"/>
  <c r="AL19" i="22"/>
  <c r="AL10" i="22"/>
  <c r="T21" i="22"/>
  <c r="AG11" i="22"/>
  <c r="AG13" i="22"/>
  <c r="AG15" i="22"/>
  <c r="AG17" i="22"/>
  <c r="AG19" i="22"/>
  <c r="AG10" i="22"/>
  <c r="L9" i="23"/>
  <c r="AB12" i="22"/>
  <c r="L12" i="23"/>
  <c r="L14" i="23"/>
  <c r="AB17" i="22"/>
  <c r="AB18" i="22"/>
  <c r="AB20" i="22"/>
  <c r="AB10" i="22"/>
  <c r="W14" i="22"/>
  <c r="CP21" i="22"/>
  <c r="CQ21" i="22"/>
  <c r="CS21" i="22"/>
  <c r="CT21" i="22"/>
  <c r="CV21" i="22"/>
  <c r="CW21" i="22"/>
  <c r="CY21" i="22"/>
  <c r="CZ21" i="22"/>
  <c r="DB21" i="22"/>
  <c r="DC21" i="22"/>
  <c r="DE21" i="22"/>
  <c r="DF21" i="22"/>
  <c r="DJ21" i="22"/>
  <c r="DL21" i="22"/>
  <c r="DM21" i="22"/>
  <c r="DO21" i="22"/>
  <c r="DP21" i="22"/>
  <c r="DR21" i="22"/>
  <c r="DS21" i="22"/>
  <c r="DU21" i="22"/>
  <c r="DV21" i="22"/>
  <c r="DX21" i="22"/>
  <c r="EA21" i="22"/>
  <c r="EB21" i="22"/>
  <c r="CM21" i="22"/>
  <c r="CJ21" i="22"/>
  <c r="CD21" i="22"/>
  <c r="CA21" i="22"/>
  <c r="BX21" i="22"/>
  <c r="BU21" i="22"/>
  <c r="BG21" i="22"/>
  <c r="BA21" i="22"/>
  <c r="AP21" i="22"/>
  <c r="AK21" i="22"/>
  <c r="AA21" i="22"/>
  <c r="V21" i="22"/>
  <c r="BN11" i="22"/>
  <c r="BN12" i="22"/>
  <c r="BN13" i="22"/>
  <c r="BO13" i="22" s="1"/>
  <c r="BN14" i="22"/>
  <c r="BN15" i="22"/>
  <c r="BO15" i="22" s="1"/>
  <c r="BN16" i="22"/>
  <c r="BN17" i="22"/>
  <c r="BO17" i="22" s="1"/>
  <c r="BN18" i="22"/>
  <c r="BO18" i="22" s="1"/>
  <c r="BN19" i="22"/>
  <c r="BO19" i="22" s="1"/>
  <c r="BN20" i="22"/>
  <c r="BO20" i="22" s="1"/>
  <c r="E9" i="23"/>
  <c r="E10" i="23"/>
  <c r="E11" i="23"/>
  <c r="E12" i="23"/>
  <c r="E13" i="23"/>
  <c r="E14" i="23"/>
  <c r="E15" i="23"/>
  <c r="E16" i="23"/>
  <c r="E17" i="23"/>
  <c r="E18" i="23"/>
  <c r="AQ11" i="22"/>
  <c r="EE20" i="22"/>
  <c r="EC19" i="22"/>
  <c r="CG21" i="22"/>
  <c r="BM21" i="22"/>
  <c r="BJ21" i="22"/>
  <c r="BH21" i="22"/>
  <c r="BI21" i="22" s="1"/>
  <c r="ED12" i="22"/>
  <c r="ED14" i="22"/>
  <c r="ED16" i="22"/>
  <c r="ED18" i="22"/>
  <c r="ED20" i="22"/>
  <c r="DA22" i="22"/>
  <c r="DA23" i="22"/>
  <c r="DA24" i="22"/>
  <c r="CX22" i="22"/>
  <c r="CX23" i="22"/>
  <c r="CX24" i="22"/>
  <c r="CL22" i="22"/>
  <c r="CL23" i="22"/>
  <c r="CL24" i="22"/>
  <c r="BT22" i="22"/>
  <c r="BT23" i="22"/>
  <c r="BT24" i="22"/>
  <c r="AZ22" i="22"/>
  <c r="AZ23" i="22"/>
  <c r="AZ24" i="22"/>
  <c r="AW11" i="22"/>
  <c r="AW12" i="22"/>
  <c r="AW13" i="22"/>
  <c r="AW14" i="22"/>
  <c r="AW15" i="22"/>
  <c r="AW16" i="22"/>
  <c r="AW17" i="22"/>
  <c r="AW18" i="22"/>
  <c r="AW19" i="22"/>
  <c r="AW20" i="22"/>
  <c r="AW10" i="22"/>
  <c r="AT11" i="22"/>
  <c r="AT12" i="22"/>
  <c r="AT13" i="22"/>
  <c r="AT14" i="22"/>
  <c r="AT15" i="22"/>
  <c r="AT16" i="22"/>
  <c r="AT17" i="22"/>
  <c r="AT18" i="22"/>
  <c r="AT19" i="22"/>
  <c r="AT20" i="22"/>
  <c r="AT10" i="22"/>
  <c r="K10" i="22" s="1"/>
  <c r="AQ12" i="22"/>
  <c r="AQ13" i="22"/>
  <c r="AQ14" i="22"/>
  <c r="AQ15" i="22"/>
  <c r="AQ16" i="22"/>
  <c r="AQ17" i="22"/>
  <c r="AQ18" i="22"/>
  <c r="AQ19" i="22"/>
  <c r="AQ20" i="22"/>
  <c r="AQ10" i="22"/>
  <c r="AL13" i="22"/>
  <c r="F22" i="22"/>
  <c r="F23" i="22"/>
  <c r="F24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ED22" i="22"/>
  <c r="ED23" i="22"/>
  <c r="ED24" i="22"/>
  <c r="DW22" i="22"/>
  <c r="DW23" i="22"/>
  <c r="DW24" i="22"/>
  <c r="DT22" i="22"/>
  <c r="DT23" i="22"/>
  <c r="DT24" i="22"/>
  <c r="DN22" i="22"/>
  <c r="DN23" i="22"/>
  <c r="DN24" i="22"/>
  <c r="CU22" i="22"/>
  <c r="CU23" i="22"/>
  <c r="CU24" i="22"/>
  <c r="CO22" i="22"/>
  <c r="CO23" i="22"/>
  <c r="CO24" i="22"/>
  <c r="CF22" i="22"/>
  <c r="CF23" i="22"/>
  <c r="CF24" i="22"/>
  <c r="CC22" i="22"/>
  <c r="CC23" i="22"/>
  <c r="CC24" i="22"/>
  <c r="BO22" i="22"/>
  <c r="BO23" i="22"/>
  <c r="BO24" i="22"/>
  <c r="BI22" i="22"/>
  <c r="BI23" i="22"/>
  <c r="BI24" i="22"/>
  <c r="AW22" i="22"/>
  <c r="AW23" i="22"/>
  <c r="AW24" i="22"/>
  <c r="AE22" i="22"/>
  <c r="AE23" i="22"/>
  <c r="AE24" i="22"/>
  <c r="L28" i="23"/>
  <c r="L39" i="23"/>
  <c r="L40" i="23"/>
  <c r="L41" i="23"/>
  <c r="L54" i="23"/>
  <c r="L55" i="23"/>
  <c r="L60" i="23"/>
  <c r="L61" i="23"/>
  <c r="L77" i="23"/>
  <c r="BW22" i="22"/>
  <c r="BW23" i="22"/>
  <c r="BW24" i="22"/>
  <c r="AO22" i="22"/>
  <c r="AO23" i="22"/>
  <c r="AO24" i="22"/>
  <c r="L19" i="23"/>
  <c r="L27" i="23"/>
  <c r="L79" i="23"/>
  <c r="Z22" i="22"/>
  <c r="AB22" i="22" s="1"/>
  <c r="Z23" i="22"/>
  <c r="AB23" i="22" s="1"/>
  <c r="Z24" i="22"/>
  <c r="AB24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P10" i="22"/>
  <c r="BP20" i="22"/>
  <c r="BP19" i="22"/>
  <c r="BP18" i="22"/>
  <c r="BP17" i="22"/>
  <c r="BP16" i="22"/>
  <c r="BP15" i="22"/>
  <c r="BP14" i="22"/>
  <c r="BP13" i="22"/>
  <c r="BP12" i="22"/>
  <c r="BP11" i="22"/>
  <c r="EE19" i="22"/>
  <c r="EE18" i="22"/>
  <c r="EE17" i="22"/>
  <c r="EE16" i="22"/>
  <c r="EE15" i="22"/>
  <c r="EE14" i="22"/>
  <c r="EE13" i="22"/>
  <c r="EE12" i="22"/>
  <c r="EE11" i="22"/>
  <c r="EE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C20" i="22"/>
  <c r="AR20" i="22"/>
  <c r="AM20" i="22"/>
  <c r="AH20" i="22"/>
  <c r="AC20" i="22"/>
  <c r="N18" i="23" s="1"/>
  <c r="X20" i="22"/>
  <c r="AR19" i="22"/>
  <c r="AM19" i="22"/>
  <c r="AH19" i="22"/>
  <c r="AC19" i="22"/>
  <c r="N17" i="23" s="1"/>
  <c r="X19" i="22"/>
  <c r="EC18" i="22"/>
  <c r="AR18" i="22"/>
  <c r="AM18" i="22"/>
  <c r="AH18" i="22"/>
  <c r="AC18" i="22"/>
  <c r="N16" i="23" s="1"/>
  <c r="X18" i="22"/>
  <c r="EC17" i="22"/>
  <c r="AR17" i="22"/>
  <c r="AM17" i="22"/>
  <c r="AH17" i="22"/>
  <c r="AC17" i="22"/>
  <c r="N15" i="23" s="1"/>
  <c r="X17" i="22"/>
  <c r="EC16" i="22"/>
  <c r="AR16" i="22"/>
  <c r="AM16" i="22"/>
  <c r="AH16" i="22"/>
  <c r="AC16" i="22"/>
  <c r="N14" i="23" s="1"/>
  <c r="X16" i="22"/>
  <c r="EC15" i="22"/>
  <c r="AR15" i="22"/>
  <c r="AM15" i="22"/>
  <c r="AH15" i="22"/>
  <c r="AC15" i="22"/>
  <c r="N13" i="23" s="1"/>
  <c r="X15" i="22"/>
  <c r="EC14" i="22"/>
  <c r="AR14" i="22"/>
  <c r="AM14" i="22"/>
  <c r="AH14" i="22"/>
  <c r="AC14" i="22"/>
  <c r="N12" i="23" s="1"/>
  <c r="X14" i="22"/>
  <c r="EC13" i="22"/>
  <c r="AR13" i="22"/>
  <c r="AM13" i="22"/>
  <c r="AH13" i="22"/>
  <c r="AC13" i="22"/>
  <c r="N11" i="23" s="1"/>
  <c r="X13" i="22"/>
  <c r="EC12" i="22"/>
  <c r="AR12" i="22"/>
  <c r="AM12" i="22"/>
  <c r="AH12" i="22"/>
  <c r="AC12" i="22"/>
  <c r="N10" i="23" s="1"/>
  <c r="X12" i="22"/>
  <c r="EC11" i="22"/>
  <c r="AR11" i="22"/>
  <c r="AM11" i="22"/>
  <c r="AH11" i="22"/>
  <c r="AC11" i="22"/>
  <c r="N9" i="23" s="1"/>
  <c r="X11" i="22"/>
  <c r="EC10" i="22"/>
  <c r="BN10" i="22"/>
  <c r="AR10" i="22"/>
  <c r="AM10" i="22"/>
  <c r="AH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R82" i="28" s="1"/>
  <c r="AK82" i="28"/>
  <c r="AM82" i="28" s="1"/>
  <c r="AI82" i="28"/>
  <c r="AF82" i="28"/>
  <c r="AD82" i="28"/>
  <c r="AE82" i="28" s="1"/>
  <c r="AA82" i="28"/>
  <c r="AC82" i="28" s="1"/>
  <c r="Y82" i="28"/>
  <c r="V82" i="28"/>
  <c r="T82" i="28"/>
  <c r="U82" i="28" s="1"/>
  <c r="W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N79" i="28" s="1"/>
  <c r="J79" i="28"/>
  <c r="K79" i="28" s="1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/>
  <c r="AH74" i="28"/>
  <c r="AE74" i="28"/>
  <c r="AG74" i="28" s="1"/>
  <c r="AC74" i="28"/>
  <c r="Z74" i="28"/>
  <c r="AB74" i="28" s="1"/>
  <c r="X74" i="28"/>
  <c r="U74" i="28"/>
  <c r="W74" i="28" s="1"/>
  <c r="Q74" i="28"/>
  <c r="S74" i="28" s="1"/>
  <c r="O74" i="28"/>
  <c r="L74" i="28"/>
  <c r="N74" i="28" s="1"/>
  <c r="J74" i="28"/>
  <c r="K74" i="28" s="1"/>
  <c r="M74" i="28" s="1"/>
  <c r="EC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R73" i="28" s="1"/>
  <c r="L73" i="28"/>
  <c r="N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 s="1"/>
  <c r="L72" i="28"/>
  <c r="N72" i="28" s="1"/>
  <c r="J72" i="28"/>
  <c r="K72" i="28" s="1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 s="1"/>
  <c r="L71" i="28"/>
  <c r="N71" i="28" s="1"/>
  <c r="J71" i="28"/>
  <c r="K71" i="28" s="1"/>
  <c r="G71" i="28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/>
  <c r="X68" i="28"/>
  <c r="U68" i="28"/>
  <c r="W68" i="28" s="1"/>
  <c r="Q68" i="28"/>
  <c r="O68" i="28"/>
  <c r="P68" i="28" s="1"/>
  <c r="L68" i="28"/>
  <c r="N68" i="28" s="1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/>
  <c r="X66" i="28"/>
  <c r="U66" i="28"/>
  <c r="W66" i="28" s="1"/>
  <c r="Q66" i="28"/>
  <c r="S66" i="28" s="1"/>
  <c r="O66" i="28"/>
  <c r="L66" i="28"/>
  <c r="N66" i="28" s="1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/>
  <c r="X63" i="28"/>
  <c r="U63" i="28"/>
  <c r="W63" i="28" s="1"/>
  <c r="Q63" i="28"/>
  <c r="O63" i="28"/>
  <c r="P63" i="28" s="1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S62" i="28" s="1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/>
  <c r="AC54" i="28"/>
  <c r="Z54" i="28"/>
  <c r="AB54" i="28" s="1"/>
  <c r="X54" i="28"/>
  <c r="U54" i="28"/>
  <c r="W54" i="28" s="1"/>
  <c r="Q54" i="28"/>
  <c r="O54" i="28"/>
  <c r="S54" i="28" s="1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G52" i="28"/>
  <c r="AE52" i="28"/>
  <c r="AC52" i="28"/>
  <c r="Z52" i="28"/>
  <c r="AB52" i="28"/>
  <c r="X52" i="28"/>
  <c r="U52" i="28"/>
  <c r="W52" i="28" s="1"/>
  <c r="Q52" i="28"/>
  <c r="O52" i="28"/>
  <c r="P52" i="28" s="1"/>
  <c r="L52" i="28"/>
  <c r="J52" i="28"/>
  <c r="K52" i="28" s="1"/>
  <c r="G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/>
  <c r="Q51" i="28"/>
  <c r="O51" i="28"/>
  <c r="P51" i="28" s="1"/>
  <c r="R51" i="28" s="1"/>
  <c r="L51" i="28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/>
  <c r="L49" i="28"/>
  <c r="N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/>
  <c r="Q48" i="28"/>
  <c r="S48" i="28"/>
  <c r="O48" i="28"/>
  <c r="P48" i="28"/>
  <c r="L48" i="28"/>
  <c r="N48" i="28"/>
  <c r="J48" i="28"/>
  <c r="K48" i="28"/>
  <c r="M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/>
  <c r="AC47" i="28"/>
  <c r="Z47" i="28"/>
  <c r="AB47" i="28" s="1"/>
  <c r="X47" i="28"/>
  <c r="U47" i="28"/>
  <c r="W47" i="28" s="1"/>
  <c r="Q47" i="28"/>
  <c r="S47" i="28" s="1"/>
  <c r="O47" i="28"/>
  <c r="P47" i="28" s="1"/>
  <c r="L47" i="28"/>
  <c r="J47" i="28"/>
  <c r="K47" i="28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N45" i="28" s="1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 s="1"/>
  <c r="AC43" i="28"/>
  <c r="Z43" i="28"/>
  <c r="AB43" i="28" s="1"/>
  <c r="X43" i="28"/>
  <c r="U43" i="28"/>
  <c r="W43" i="28" s="1"/>
  <c r="Q43" i="28"/>
  <c r="S43" i="28" s="1"/>
  <c r="O43" i="28"/>
  <c r="P43" i="28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 s="1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M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/>
  <c r="Q38" i="28"/>
  <c r="S38" i="28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/>
  <c r="L37" i="28"/>
  <c r="J37" i="28"/>
  <c r="N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Q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R32" i="28" s="1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 s="1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/>
  <c r="AC30" i="28"/>
  <c r="Z30" i="28"/>
  <c r="AB30" i="28" s="1"/>
  <c r="X30" i="28"/>
  <c r="U30" i="28"/>
  <c r="W30" i="28" s="1"/>
  <c r="Q30" i="28"/>
  <c r="O30" i="28"/>
  <c r="L30" i="28"/>
  <c r="J30" i="28"/>
  <c r="K30" i="28" s="1"/>
  <c r="M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M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/>
  <c r="L27" i="28"/>
  <c r="K27" i="28"/>
  <c r="J27" i="28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L26" i="28"/>
  <c r="AJ26" i="28"/>
  <c r="AH26" i="28"/>
  <c r="AE26" i="28"/>
  <c r="AG26" i="28"/>
  <c r="AC26" i="28"/>
  <c r="Z26" i="28"/>
  <c r="AB26" i="28" s="1"/>
  <c r="X26" i="28"/>
  <c r="U26" i="28"/>
  <c r="W26" i="28" s="1"/>
  <c r="Q26" i="28"/>
  <c r="S26" i="28" s="1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N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/>
  <c r="L23" i="28"/>
  <c r="J23" i="28"/>
  <c r="K23" i="28" s="1"/>
  <c r="M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S22" i="28" s="1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/>
  <c r="Q21" i="28"/>
  <c r="O21" i="28"/>
  <c r="L21" i="28"/>
  <c r="J21" i="28"/>
  <c r="N21" i="28" s="1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N18" i="28" s="1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/>
  <c r="X17" i="28"/>
  <c r="W17" i="28"/>
  <c r="U17" i="28"/>
  <c r="Q17" i="28"/>
  <c r="R17" i="28" s="1"/>
  <c r="O17" i="28"/>
  <c r="P17" i="28"/>
  <c r="L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 s="1"/>
  <c r="Q16" i="28"/>
  <c r="O16" i="28"/>
  <c r="P16" i="28" s="1"/>
  <c r="L16" i="28"/>
  <c r="N16" i="28" s="1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Q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 s="1"/>
  <c r="Q13" i="28"/>
  <c r="S13" i="28" s="1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G12" i="28"/>
  <c r="AE12" i="28"/>
  <c r="AC12" i="28"/>
  <c r="Z12" i="28"/>
  <c r="AB12" i="28"/>
  <c r="X12" i="28"/>
  <c r="U12" i="28"/>
  <c r="W12" i="28" s="1"/>
  <c r="Q12" i="28"/>
  <c r="O12" i="28"/>
  <c r="P12" i="28" s="1"/>
  <c r="L12" i="28"/>
  <c r="N12" i="28" s="1"/>
  <c r="J12" i="28"/>
  <c r="K12" i="28" s="1"/>
  <c r="M12" i="28" s="1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M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/>
  <c r="Q80" i="27"/>
  <c r="O80" i="27"/>
  <c r="P80" i="27" s="1"/>
  <c r="R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R74" i="27" s="1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 s="1"/>
  <c r="L70" i="27"/>
  <c r="M70" i="27" s="1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 s="1"/>
  <c r="AC65" i="27"/>
  <c r="Z65" i="27"/>
  <c r="AB65" i="27" s="1"/>
  <c r="X65" i="27"/>
  <c r="U65" i="27"/>
  <c r="W65" i="27" s="1"/>
  <c r="Q65" i="27"/>
  <c r="R65" i="27" s="1"/>
  <c r="O65" i="27"/>
  <c r="P65" i="27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/>
  <c r="Q53" i="27"/>
  <c r="O53" i="27"/>
  <c r="P53" i="27" s="1"/>
  <c r="R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/>
  <c r="Q51" i="27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S46" i="27" s="1"/>
  <c r="O46" i="27"/>
  <c r="P46" i="27" s="1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/>
  <c r="AC43" i="27"/>
  <c r="Z43" i="27"/>
  <c r="AB43" i="27" s="1"/>
  <c r="X43" i="27"/>
  <c r="U43" i="27"/>
  <c r="W43" i="27" s="1"/>
  <c r="Q43" i="27"/>
  <c r="O43" i="27"/>
  <c r="P43" i="27" s="1"/>
  <c r="L43" i="27"/>
  <c r="N43" i="27" s="1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/>
  <c r="Q42" i="27"/>
  <c r="O42" i="27"/>
  <c r="P42" i="27" s="1"/>
  <c r="L42" i="27"/>
  <c r="J42" i="27"/>
  <c r="K42" i="27" s="1"/>
  <c r="G42" i="27"/>
  <c r="H42" i="27" s="1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/>
  <c r="Q27" i="27"/>
  <c r="S27" i="27"/>
  <c r="O27" i="27"/>
  <c r="P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/>
  <c r="L20" i="27"/>
  <c r="J20" i="27"/>
  <c r="N20" i="27" s="1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M17" i="27" s="1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 s="1"/>
  <c r="Q14" i="27"/>
  <c r="O14" i="27"/>
  <c r="P14" i="27" s="1"/>
  <c r="L14" i="27"/>
  <c r="M14" i="27" s="1"/>
  <c r="J14" i="27"/>
  <c r="K14" i="27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G82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 s="1"/>
  <c r="BO82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/>
  <c r="R80" i="26"/>
  <c r="P80" i="26"/>
  <c r="Q80" i="26" s="1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/>
  <c r="AD78" i="26"/>
  <c r="AA78" i="26"/>
  <c r="AC78" i="26" s="1"/>
  <c r="Y78" i="26"/>
  <c r="V78" i="26"/>
  <c r="X78" i="26"/>
  <c r="R78" i="26"/>
  <c r="P78" i="26"/>
  <c r="Q78" i="26" s="1"/>
  <c r="S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/>
  <c r="R77" i="26"/>
  <c r="P77" i="26"/>
  <c r="T77" i="26" s="1"/>
  <c r="M77" i="26"/>
  <c r="K77" i="26"/>
  <c r="L77" i="26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 s="1"/>
  <c r="R73" i="26"/>
  <c r="P73" i="26"/>
  <c r="Q73" i="26"/>
  <c r="M73" i="26"/>
  <c r="N73" i="26" s="1"/>
  <c r="K73" i="26"/>
  <c r="L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/>
  <c r="AD70" i="26"/>
  <c r="AA70" i="26"/>
  <c r="AC70" i="26" s="1"/>
  <c r="Y70" i="26"/>
  <c r="V70" i="26"/>
  <c r="X70" i="26"/>
  <c r="R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T66" i="26" s="1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 s="1"/>
  <c r="Y62" i="26"/>
  <c r="V62" i="26"/>
  <c r="X62" i="26" s="1"/>
  <c r="R62" i="26"/>
  <c r="T62" i="26" s="1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/>
  <c r="R60" i="26"/>
  <c r="T60" i="26" s="1"/>
  <c r="P60" i="26"/>
  <c r="Q60" i="26"/>
  <c r="M60" i="26"/>
  <c r="O60" i="26" s="1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S52" i="26" s="1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N51" i="26" s="1"/>
  <c r="ED50" i="26"/>
  <c r="EE50" i="26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 s="1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S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 s="1"/>
  <c r="BO46" i="26"/>
  <c r="BP46" i="26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/>
  <c r="R46" i="26"/>
  <c r="P46" i="26"/>
  <c r="Q46" i="26" s="1"/>
  <c r="M46" i="26"/>
  <c r="K46" i="26"/>
  <c r="L46" i="26" s="1"/>
  <c r="ED45" i="26"/>
  <c r="EE45" i="26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/>
  <c r="AD43" i="26"/>
  <c r="AA43" i="26"/>
  <c r="AC43" i="26" s="1"/>
  <c r="Y43" i="26"/>
  <c r="V43" i="26"/>
  <c r="X43" i="26"/>
  <c r="R43" i="26"/>
  <c r="P43" i="26"/>
  <c r="Q43" i="26" s="1"/>
  <c r="S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/>
  <c r="Y41" i="26"/>
  <c r="V41" i="26"/>
  <c r="X41" i="26" s="1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/>
  <c r="AD40" i="26"/>
  <c r="AA40" i="26"/>
  <c r="AC40" i="26" s="1"/>
  <c r="Y40" i="26"/>
  <c r="V40" i="26"/>
  <c r="X40" i="26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P32" i="26"/>
  <c r="Q32" i="26" s="1"/>
  <c r="M32" i="26"/>
  <c r="K32" i="26"/>
  <c r="L32" i="26" s="1"/>
  <c r="N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N30" i="26" s="1"/>
  <c r="ED29" i="26"/>
  <c r="EE29" i="26" s="1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/>
  <c r="R27" i="26"/>
  <c r="P27" i="26"/>
  <c r="M27" i="26"/>
  <c r="K27" i="26"/>
  <c r="O27" i="26" s="1"/>
  <c r="ED26" i="26"/>
  <c r="EE26" i="26" s="1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/>
  <c r="R26" i="26"/>
  <c r="P26" i="26"/>
  <c r="Q26" i="26" s="1"/>
  <c r="S26" i="26" s="1"/>
  <c r="M26" i="26"/>
  <c r="K26" i="26"/>
  <c r="L26" i="26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 s="1"/>
  <c r="AD25" i="26"/>
  <c r="AA25" i="26"/>
  <c r="AC25" i="26"/>
  <c r="Y25" i="26"/>
  <c r="V25" i="26"/>
  <c r="X25" i="26" s="1"/>
  <c r="R25" i="26"/>
  <c r="P25" i="26"/>
  <c r="M25" i="26"/>
  <c r="K25" i="26"/>
  <c r="L25" i="26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/>
  <c r="Y24" i="26"/>
  <c r="V24" i="26"/>
  <c r="X24" i="26" s="1"/>
  <c r="R24" i="26"/>
  <c r="P24" i="26"/>
  <c r="Q24" i="26" s="1"/>
  <c r="M24" i="26"/>
  <c r="K24" i="26"/>
  <c r="ED23" i="26"/>
  <c r="EE23" i="26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/>
  <c r="R23" i="26"/>
  <c r="P23" i="26"/>
  <c r="M23" i="26"/>
  <c r="K23" i="26"/>
  <c r="O23" i="26" s="1"/>
  <c r="ED22" i="26"/>
  <c r="EE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/>
  <c r="M22" i="26"/>
  <c r="K22" i="26"/>
  <c r="L22" i="26" s="1"/>
  <c r="N22" i="26" s="1"/>
  <c r="ED21" i="26"/>
  <c r="EE21" i="26" s="1"/>
  <c r="DX21" i="26"/>
  <c r="DU21" i="26"/>
  <c r="DR21" i="26"/>
  <c r="DO21" i="26"/>
  <c r="DL21" i="26"/>
  <c r="DJ21" i="26"/>
  <c r="H21" i="26"/>
  <c r="DH21" i="26"/>
  <c r="F21" i="26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S20" i="26" s="1"/>
  <c r="P20" i="26"/>
  <c r="Q20" i="26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/>
  <c r="AI19" i="26"/>
  <c r="AF19" i="26"/>
  <c r="AH19" i="26" s="1"/>
  <c r="AD19" i="26"/>
  <c r="AA19" i="26"/>
  <c r="AC19" i="26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/>
  <c r="AD18" i="26"/>
  <c r="AA18" i="26"/>
  <c r="AC18" i="26" s="1"/>
  <c r="Y18" i="26"/>
  <c r="V18" i="26"/>
  <c r="X18" i="26"/>
  <c r="R18" i="26"/>
  <c r="P18" i="26"/>
  <c r="M18" i="26"/>
  <c r="K18" i="26"/>
  <c r="L18" i="26"/>
  <c r="N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/>
  <c r="R16" i="26"/>
  <c r="P16" i="26"/>
  <c r="Q16" i="26" s="1"/>
  <c r="S16" i="26" s="1"/>
  <c r="M16" i="26"/>
  <c r="K16" i="26"/>
  <c r="L16" i="26" s="1"/>
  <c r="N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O15" i="26" s="1"/>
  <c r="K15" i="26"/>
  <c r="ED14" i="26"/>
  <c r="EE14" i="26" s="1"/>
  <c r="DX14" i="26"/>
  <c r="DU14" i="26"/>
  <c r="DR14" i="26"/>
  <c r="DO14" i="26"/>
  <c r="DL14" i="26"/>
  <c r="DJ14" i="26"/>
  <c r="H14" i="26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/>
  <c r="R12" i="26"/>
  <c r="P12" i="26"/>
  <c r="M12" i="26"/>
  <c r="K12" i="26"/>
  <c r="O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M10" i="26"/>
  <c r="K10" i="26"/>
  <c r="K82" i="26" s="1"/>
  <c r="L82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 s="1"/>
  <c r="Q80" i="23"/>
  <c r="P80" i="23"/>
  <c r="O80" i="23"/>
  <c r="J80" i="23"/>
  <c r="I80" i="23"/>
  <c r="H80" i="23"/>
  <c r="AV21" i="22"/>
  <c r="AW21" i="22" s="1"/>
  <c r="AX21" i="22"/>
  <c r="C21" i="22"/>
  <c r="AD21" i="22"/>
  <c r="AN21" i="22"/>
  <c r="AS21" i="22"/>
  <c r="AT21" i="22" s="1"/>
  <c r="AY21" i="22"/>
  <c r="BB21" i="22"/>
  <c r="BC21" i="22" s="1"/>
  <c r="BD21" i="22" s="1"/>
  <c r="BE21" i="22"/>
  <c r="BK21" i="22"/>
  <c r="BL21" i="22" s="1"/>
  <c r="BS21" i="22"/>
  <c r="BV21" i="22"/>
  <c r="CB21" i="22"/>
  <c r="CE21" i="22"/>
  <c r="CF21" i="22" s="1"/>
  <c r="CK21" i="22"/>
  <c r="CN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BY21" i="22"/>
  <c r="C29" i="23"/>
  <c r="C77" i="25"/>
  <c r="T25" i="26"/>
  <c r="S67" i="26"/>
  <c r="O53" i="26"/>
  <c r="F38" i="26"/>
  <c r="G38" i="26" s="1"/>
  <c r="I38" i="26" s="1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 s="1"/>
  <c r="T27" i="26"/>
  <c r="T30" i="26"/>
  <c r="N39" i="26"/>
  <c r="BP39" i="26"/>
  <c r="BR39" i="26" s="1"/>
  <c r="L41" i="26"/>
  <c r="T49" i="26"/>
  <c r="Q51" i="26"/>
  <c r="S51" i="26" s="1"/>
  <c r="Q57" i="26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S15" i="26"/>
  <c r="Q23" i="26"/>
  <c r="S23" i="26" s="1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 s="1"/>
  <c r="T13" i="26"/>
  <c r="BS15" i="26"/>
  <c r="T16" i="26"/>
  <c r="Q19" i="26"/>
  <c r="S19" i="26" s="1"/>
  <c r="T21" i="26"/>
  <c r="BS23" i="26"/>
  <c r="T24" i="26"/>
  <c r="Q27" i="26"/>
  <c r="S27" i="26" s="1"/>
  <c r="T29" i="26"/>
  <c r="BS31" i="26"/>
  <c r="N38" i="26"/>
  <c r="T38" i="26"/>
  <c r="O42" i="26"/>
  <c r="F42" i="26"/>
  <c r="J42" i="26" s="1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BR12" i="26"/>
  <c r="N20" i="26"/>
  <c r="F46" i="26"/>
  <c r="J46" i="26" s="1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Q41" i="26"/>
  <c r="S41" i="26" s="1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BP11" i="26"/>
  <c r="F12" i="26"/>
  <c r="G12" i="26" s="1"/>
  <c r="I12" i="26" s="1"/>
  <c r="L13" i="26"/>
  <c r="N13" i="26" s="1"/>
  <c r="BP13" i="26"/>
  <c r="BR13" i="26" s="1"/>
  <c r="L15" i="26"/>
  <c r="N15" i="26" s="1"/>
  <c r="BP15" i="26"/>
  <c r="BR15" i="26" s="1"/>
  <c r="L17" i="26"/>
  <c r="BP17" i="26"/>
  <c r="BR17" i="26"/>
  <c r="L19" i="26"/>
  <c r="N19" i="26" s="1"/>
  <c r="BP19" i="26"/>
  <c r="BR19" i="26"/>
  <c r="F20" i="26"/>
  <c r="G20" i="26" s="1"/>
  <c r="I20" i="26" s="1"/>
  <c r="L21" i="26"/>
  <c r="N21" i="26" s="1"/>
  <c r="BP21" i="26"/>
  <c r="BR21" i="26" s="1"/>
  <c r="F22" i="26"/>
  <c r="G22" i="26" s="1"/>
  <c r="BP23" i="26"/>
  <c r="BR23" i="26" s="1"/>
  <c r="F24" i="26"/>
  <c r="G24" i="26" s="1"/>
  <c r="BP25" i="26"/>
  <c r="BR25" i="26" s="1"/>
  <c r="F26" i="26"/>
  <c r="J26" i="26"/>
  <c r="G26" i="26"/>
  <c r="I26" i="26" s="1"/>
  <c r="BP27" i="26"/>
  <c r="BR27" i="26"/>
  <c r="F28" i="26"/>
  <c r="G28" i="26" s="1"/>
  <c r="L29" i="26"/>
  <c r="N29" i="26" s="1"/>
  <c r="BP29" i="26"/>
  <c r="BR29" i="26" s="1"/>
  <c r="BP31" i="26"/>
  <c r="BR31" i="26" s="1"/>
  <c r="F32" i="26"/>
  <c r="G32" i="26" s="1"/>
  <c r="I32" i="26" s="1"/>
  <c r="L33" i="26"/>
  <c r="N33" i="26" s="1"/>
  <c r="BP33" i="26"/>
  <c r="BR33" i="26" s="1"/>
  <c r="F34" i="26"/>
  <c r="G34" i="26" s="1"/>
  <c r="N35" i="26"/>
  <c r="BP35" i="26"/>
  <c r="BR35" i="26" s="1"/>
  <c r="L37" i="26"/>
  <c r="N37" i="26" s="1"/>
  <c r="BP37" i="26"/>
  <c r="BR37" i="26" s="1"/>
  <c r="DI43" i="26"/>
  <c r="F43" i="26"/>
  <c r="G43" i="26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7" i="26"/>
  <c r="DI59" i="26"/>
  <c r="F59" i="26"/>
  <c r="G59" i="26"/>
  <c r="I59" i="26" s="1"/>
  <c r="BP10" i="26"/>
  <c r="BR10" i="26" s="1"/>
  <c r="F11" i="26"/>
  <c r="G11" i="26" s="1"/>
  <c r="I11" i="26" s="1"/>
  <c r="F13" i="26"/>
  <c r="G13" i="26" s="1"/>
  <c r="F23" i="26"/>
  <c r="G23" i="26" s="1"/>
  <c r="F25" i="26"/>
  <c r="G25" i="26" s="1"/>
  <c r="F27" i="26"/>
  <c r="G27" i="26" s="1"/>
  <c r="I27" i="26" s="1"/>
  <c r="F29" i="26"/>
  <c r="J29" i="26" s="1"/>
  <c r="F31" i="26"/>
  <c r="G31" i="26"/>
  <c r="I31" i="26" s="1"/>
  <c r="F33" i="26"/>
  <c r="G33" i="26" s="1"/>
  <c r="I33" i="26" s="1"/>
  <c r="F35" i="26"/>
  <c r="G35" i="26" s="1"/>
  <c r="I35" i="26" s="1"/>
  <c r="F39" i="26"/>
  <c r="F41" i="26"/>
  <c r="J41" i="26" s="1"/>
  <c r="G41" i="26"/>
  <c r="I41" i="26" s="1"/>
  <c r="BS41" i="26"/>
  <c r="BR46" i="26"/>
  <c r="N47" i="26"/>
  <c r="N53" i="26"/>
  <c r="BR54" i="26"/>
  <c r="N55" i="26"/>
  <c r="BS58" i="26"/>
  <c r="N60" i="26"/>
  <c r="BP60" i="26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BR65" i="26"/>
  <c r="L66" i="26"/>
  <c r="N66" i="26" s="1"/>
  <c r="BP66" i="26"/>
  <c r="BR66" i="26" s="1"/>
  <c r="F67" i="26"/>
  <c r="G67" i="26" s="1"/>
  <c r="I67" i="26" s="1"/>
  <c r="N67" i="26"/>
  <c r="BR67" i="26"/>
  <c r="L68" i="26"/>
  <c r="N68" i="26" s="1"/>
  <c r="BP68" i="26"/>
  <c r="BR68" i="26"/>
  <c r="F69" i="26"/>
  <c r="L70" i="26"/>
  <c r="N70" i="26" s="1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/>
  <c r="F75" i="26"/>
  <c r="BR75" i="26"/>
  <c r="L76" i="26"/>
  <c r="N76" i="26"/>
  <c r="BP76" i="26"/>
  <c r="BR76" i="26" s="1"/>
  <c r="N77" i="26"/>
  <c r="BR77" i="26"/>
  <c r="L78" i="26"/>
  <c r="N78" i="26" s="1"/>
  <c r="BP78" i="26"/>
  <c r="BR78" i="26"/>
  <c r="F79" i="26"/>
  <c r="G79" i="26" s="1"/>
  <c r="I79" i="26" s="1"/>
  <c r="L80" i="26"/>
  <c r="N80" i="26"/>
  <c r="BP80" i="26"/>
  <c r="BR80" i="26" s="1"/>
  <c r="F81" i="26"/>
  <c r="BR81" i="26"/>
  <c r="V82" i="26"/>
  <c r="X82" i="26" s="1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F68" i="26"/>
  <c r="F70" i="26"/>
  <c r="F72" i="26"/>
  <c r="F76" i="26"/>
  <c r="G76" i="26" s="1"/>
  <c r="I76" i="26" s="1"/>
  <c r="F78" i="26"/>
  <c r="G78" i="26" s="1"/>
  <c r="I78" i="26" s="1"/>
  <c r="J50" i="26"/>
  <c r="J59" i="26"/>
  <c r="J55" i="26"/>
  <c r="J27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/>
  <c r="S44" i="27"/>
  <c r="K47" i="27"/>
  <c r="N51" i="27"/>
  <c r="M53" i="27"/>
  <c r="P55" i="27"/>
  <c r="R55" i="27" s="1"/>
  <c r="P64" i="27"/>
  <c r="R64" i="27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/>
  <c r="BO28" i="27"/>
  <c r="BQ28" i="27" s="1"/>
  <c r="E29" i="27"/>
  <c r="F29" i="27"/>
  <c r="H29" i="27" s="1"/>
  <c r="M29" i="27"/>
  <c r="BQ29" i="27"/>
  <c r="K30" i="27"/>
  <c r="M30" i="27" s="1"/>
  <c r="E31" i="27"/>
  <c r="I31" i="27" s="1"/>
  <c r="BQ31" i="27"/>
  <c r="K32" i="27"/>
  <c r="M32" i="27"/>
  <c r="BO32" i="27"/>
  <c r="BQ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F39" i="27"/>
  <c r="H39" i="27" s="1"/>
  <c r="K39" i="27"/>
  <c r="M39" i="27" s="1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/>
  <c r="E20" i="27"/>
  <c r="I20" i="27" s="1"/>
  <c r="E24" i="27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48" i="27"/>
  <c r="E50" i="27"/>
  <c r="E52" i="27"/>
  <c r="F52" i="27" s="1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/>
  <c r="H71" i="27" s="1"/>
  <c r="E73" i="27"/>
  <c r="I73" i="27" s="1"/>
  <c r="E75" i="27"/>
  <c r="I75" i="27" s="1"/>
  <c r="F75" i="27"/>
  <c r="H75" i="27" s="1"/>
  <c r="E77" i="27"/>
  <c r="F77" i="27" s="1"/>
  <c r="H77" i="27" s="1"/>
  <c r="E79" i="27"/>
  <c r="S80" i="27"/>
  <c r="E81" i="27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I49" i="27"/>
  <c r="I53" i="27"/>
  <c r="I29" i="27"/>
  <c r="I27" i="27"/>
  <c r="I37" i="27"/>
  <c r="I77" i="27"/>
  <c r="I64" i="27"/>
  <c r="I60" i="27"/>
  <c r="I57" i="27"/>
  <c r="DJ8" i="27"/>
  <c r="DM8" i="27" s="1"/>
  <c r="DP8" i="27" s="1"/>
  <c r="DS8" i="27" s="1"/>
  <c r="DV8" i="27" s="1"/>
  <c r="DY8" i="27" s="1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 s="1"/>
  <c r="H19" i="28" s="1"/>
  <c r="K21" i="28"/>
  <c r="M21" i="28"/>
  <c r="BO21" i="28"/>
  <c r="BQ21" i="28"/>
  <c r="P22" i="28"/>
  <c r="R22" i="28"/>
  <c r="E23" i="28"/>
  <c r="F23" i="28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P70" i="28"/>
  <c r="R70" i="28" s="1"/>
  <c r="E71" i="28"/>
  <c r="F71" i="28" s="1"/>
  <c r="H71" i="28" s="1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/>
  <c r="Z82" i="28"/>
  <c r="AB82" i="28"/>
  <c r="E45" i="28"/>
  <c r="F45" i="28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19" i="28"/>
  <c r="I75" i="28"/>
  <c r="I35" i="28"/>
  <c r="I51" i="28"/>
  <c r="I57" i="28"/>
  <c r="I23" i="28"/>
  <c r="J81" i="23"/>
  <c r="C19" i="23"/>
  <c r="C63" i="23"/>
  <c r="C45" i="23"/>
  <c r="C33" i="23"/>
  <c r="C39" i="23"/>
  <c r="J12" i="26"/>
  <c r="I66" i="27"/>
  <c r="I78" i="27"/>
  <c r="I63" i="27"/>
  <c r="F76" i="27"/>
  <c r="H76" i="27" s="1"/>
  <c r="J21" i="26"/>
  <c r="J35" i="26"/>
  <c r="I74" i="27"/>
  <c r="J57" i="26"/>
  <c r="J60" i="26"/>
  <c r="J67" i="26"/>
  <c r="R76" i="27"/>
  <c r="BQ15" i="28"/>
  <c r="G68" i="26"/>
  <c r="I68" i="26" s="1"/>
  <c r="G75" i="26"/>
  <c r="G42" i="26"/>
  <c r="I42" i="26" s="1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/>
  <c r="F68" i="28"/>
  <c r="H68" i="28" s="1"/>
  <c r="I25" i="28"/>
  <c r="I32" i="28"/>
  <c r="I5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/>
  <c r="T76" i="26"/>
  <c r="EF66" i="28"/>
  <c r="ED66" i="28"/>
  <c r="J31" i="26"/>
  <c r="G73" i="26"/>
  <c r="I73" i="26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/>
  <c r="O52" i="26"/>
  <c r="EE77" i="26"/>
  <c r="F77" i="26"/>
  <c r="AN82" i="26"/>
  <c r="DJ82" i="26"/>
  <c r="AM82" i="26"/>
  <c r="Q82" i="27"/>
  <c r="K13" i="27"/>
  <c r="M13" i="27" s="1"/>
  <c r="N13" i="27"/>
  <c r="F13" i="27"/>
  <c r="H13" i="27" s="1"/>
  <c r="I13" i="27"/>
  <c r="F23" i="27"/>
  <c r="H23" i="27" s="1"/>
  <c r="I23" i="27"/>
  <c r="BP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 s="1"/>
  <c r="F15" i="28"/>
  <c r="H15" i="28"/>
  <c r="I26" i="28"/>
  <c r="I65" i="27"/>
  <c r="I56" i="27"/>
  <c r="I46" i="27"/>
  <c r="BP82" i="27"/>
  <c r="R31" i="27"/>
  <c r="J45" i="26"/>
  <c r="J20" i="26"/>
  <c r="G46" i="26"/>
  <c r="I46" i="26" s="1"/>
  <c r="T48" i="26"/>
  <c r="O41" i="26"/>
  <c r="T34" i="26"/>
  <c r="T17" i="26"/>
  <c r="S17" i="26"/>
  <c r="BR18" i="26"/>
  <c r="L24" i="26"/>
  <c r="N24" i="26" s="1"/>
  <c r="J78" i="26"/>
  <c r="P12" i="27"/>
  <c r="R12" i="27"/>
  <c r="S12" i="27"/>
  <c r="O82" i="27"/>
  <c r="P82" i="27" s="1"/>
  <c r="R82" i="27" s="1"/>
  <c r="H16" i="27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DH82" i="26"/>
  <c r="F14" i="26"/>
  <c r="G14" i="26" s="1"/>
  <c r="I14" i="26" s="1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 s="1"/>
  <c r="S10" i="27"/>
  <c r="L82" i="27"/>
  <c r="M82" i="27" s="1"/>
  <c r="BR40" i="27"/>
  <c r="F17" i="26"/>
  <c r="G17" i="26" s="1"/>
  <c r="L27" i="26"/>
  <c r="N27" i="26"/>
  <c r="F77" i="25"/>
  <c r="J11" i="26"/>
  <c r="L12" i="26"/>
  <c r="N12" i="26" s="1"/>
  <c r="Q14" i="26"/>
  <c r="S14" i="26" s="1"/>
  <c r="T14" i="26"/>
  <c r="BR14" i="26"/>
  <c r="BS14" i="26"/>
  <c r="DI21" i="26"/>
  <c r="S40" i="26"/>
  <c r="EE56" i="26"/>
  <c r="F56" i="26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/>
  <c r="I43" i="26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3" i="28"/>
  <c r="I62" i="27"/>
  <c r="R27" i="27"/>
  <c r="M81" i="27"/>
  <c r="S22" i="26"/>
  <c r="T22" i="26"/>
  <c r="E21" i="28"/>
  <c r="I21" i="28" s="1"/>
  <c r="DH21" i="28"/>
  <c r="BR13" i="27"/>
  <c r="R46" i="28"/>
  <c r="I25" i="27"/>
  <c r="J70" i="26"/>
  <c r="G70" i="26"/>
  <c r="I70" i="26"/>
  <c r="S42" i="26"/>
  <c r="F44" i="26"/>
  <c r="J44" i="26" s="1"/>
  <c r="T12" i="26"/>
  <c r="O51" i="26"/>
  <c r="O11" i="26"/>
  <c r="N11" i="26"/>
  <c r="M82" i="26"/>
  <c r="O82" i="26" s="1"/>
  <c r="BS24" i="26"/>
  <c r="EE48" i="26"/>
  <c r="F48" i="26"/>
  <c r="G48" i="26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EF38" i="28"/>
  <c r="N40" i="28"/>
  <c r="M40" i="28"/>
  <c r="G66" i="26"/>
  <c r="I66" i="26" s="1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 s="1"/>
  <c r="I46" i="28"/>
  <c r="G69" i="26"/>
  <c r="I69" i="26" s="1"/>
  <c r="J69" i="26"/>
  <c r="J36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F24" i="27"/>
  <c r="H24" i="27" s="1"/>
  <c r="R46" i="27"/>
  <c r="I15" i="27"/>
  <c r="J32" i="26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J54" i="26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Q82" i="28" s="1"/>
  <c r="BO12" i="28"/>
  <c r="BQ12" i="28"/>
  <c r="O16" i="26"/>
  <c r="O25" i="26"/>
  <c r="N25" i="26"/>
  <c r="T28" i="26"/>
  <c r="S28" i="26"/>
  <c r="J38" i="26"/>
  <c r="T45" i="26"/>
  <c r="Q45" i="26"/>
  <c r="S45" i="26" s="1"/>
  <c r="R10" i="28"/>
  <c r="G80" i="23"/>
  <c r="BO82" i="26"/>
  <c r="BP82" i="26" s="1"/>
  <c r="BR82" i="26" s="1"/>
  <c r="BS29" i="26"/>
  <c r="L59" i="26"/>
  <c r="N59" i="26"/>
  <c r="O59" i="26"/>
  <c r="BS60" i="26"/>
  <c r="BR60" i="26"/>
  <c r="L61" i="26"/>
  <c r="N61" i="26" s="1"/>
  <c r="O61" i="26"/>
  <c r="J68" i="26"/>
  <c r="L81" i="26"/>
  <c r="N81" i="26" s="1"/>
  <c r="O81" i="26"/>
  <c r="S35" i="28"/>
  <c r="P35" i="28"/>
  <c r="R35" i="28" s="1"/>
  <c r="F40" i="26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F66" i="28"/>
  <c r="H66" i="28" s="1"/>
  <c r="L25" i="23"/>
  <c r="ED31" i="28"/>
  <c r="R43" i="28"/>
  <c r="BO55" i="28"/>
  <c r="BQ55" i="28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/>
  <c r="S82" i="27"/>
  <c r="BR82" i="28"/>
  <c r="F30" i="28"/>
  <c r="H30" i="28"/>
  <c r="J48" i="26"/>
  <c r="F21" i="28"/>
  <c r="H21" i="28"/>
  <c r="J14" i="26"/>
  <c r="I33" i="28"/>
  <c r="F18" i="28"/>
  <c r="H18" i="28"/>
  <c r="I18" i="28"/>
  <c r="G18" i="26"/>
  <c r="I18" i="26" s="1"/>
  <c r="F48" i="28"/>
  <c r="H48" i="28" s="1"/>
  <c r="I40" i="28"/>
  <c r="F20" i="28"/>
  <c r="H20" i="28"/>
  <c r="J49" i="26"/>
  <c r="DI82" i="26"/>
  <c r="F80" i="28"/>
  <c r="H80" i="28" s="1"/>
  <c r="G40" i="26"/>
  <c r="I40" i="26"/>
  <c r="J40" i="26"/>
  <c r="G64" i="26"/>
  <c r="I64" i="26" s="1"/>
  <c r="J64" i="26"/>
  <c r="BQ82" i="27"/>
  <c r="BR82" i="27"/>
  <c r="J77" i="26"/>
  <c r="G77" i="26"/>
  <c r="I77" i="26" s="1"/>
  <c r="G54" i="26"/>
  <c r="I54" i="26" s="1"/>
  <c r="G56" i="26"/>
  <c r="I56" i="26" s="1"/>
  <c r="J56" i="26"/>
  <c r="BS82" i="26"/>
  <c r="F38" i="28"/>
  <c r="H38" i="28" s="1"/>
  <c r="I38" i="28"/>
  <c r="N82" i="27"/>
  <c r="EE19" i="26"/>
  <c r="F19" i="26"/>
  <c r="S18" i="28"/>
  <c r="Q82" i="28"/>
  <c r="R18" i="28"/>
  <c r="G44" i="26"/>
  <c r="I44" i="26" s="1"/>
  <c r="E13" i="28"/>
  <c r="I52" i="27"/>
  <c r="EC82" i="28"/>
  <c r="ED82" i="28" s="1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 s="1"/>
  <c r="I50" i="27"/>
  <c r="F50" i="27"/>
  <c r="H50" i="27" s="1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 s="1"/>
  <c r="I32" i="27"/>
  <c r="AQ8" i="27"/>
  <c r="BQ8" i="27"/>
  <c r="I60" i="28"/>
  <c r="I24" i="28"/>
  <c r="ED82" i="26"/>
  <c r="P82" i="26"/>
  <c r="Q82" i="26" s="1"/>
  <c r="S82" i="26" s="1"/>
  <c r="I17" i="27"/>
  <c r="I72" i="28"/>
  <c r="I65" i="28"/>
  <c r="F41" i="28"/>
  <c r="H41" i="28" s="1"/>
  <c r="I41" i="28"/>
  <c r="F72" i="27"/>
  <c r="H72" i="27"/>
  <c r="I72" i="27"/>
  <c r="I48" i="27"/>
  <c r="F48" i="27"/>
  <c r="H48" i="27"/>
  <c r="F21" i="27"/>
  <c r="H21" i="27" s="1"/>
  <c r="I21" i="27"/>
  <c r="G81" i="26"/>
  <c r="I81" i="26" s="1"/>
  <c r="J81" i="26"/>
  <c r="Q10" i="26"/>
  <c r="S10" i="26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J74" i="26"/>
  <c r="DG82" i="28"/>
  <c r="J43" i="26"/>
  <c r="G37" i="26"/>
  <c r="I37" i="26"/>
  <c r="F58" i="28"/>
  <c r="H58" i="28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/>
  <c r="I38" i="27"/>
  <c r="G65" i="26"/>
  <c r="I65" i="26" s="1"/>
  <c r="J65" i="26"/>
  <c r="J52" i="26"/>
  <c r="G52" i="26"/>
  <c r="I52" i="26" s="1"/>
  <c r="DI15" i="26"/>
  <c r="F15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58" i="27"/>
  <c r="H58" i="27" s="1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EA82" i="27"/>
  <c r="E82" i="27" s="1"/>
  <c r="J82" i="28"/>
  <c r="K82" i="28"/>
  <c r="M82" i="28" s="1"/>
  <c r="BQ26" i="28"/>
  <c r="BR26" i="28"/>
  <c r="P33" i="28"/>
  <c r="R33" i="28"/>
  <c r="S33" i="28"/>
  <c r="K46" i="28"/>
  <c r="N46" i="28"/>
  <c r="BO72" i="28"/>
  <c r="BQ72" i="28" s="1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/>
  <c r="O45" i="26"/>
  <c r="I43" i="27"/>
  <c r="F43" i="27"/>
  <c r="H43" i="27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M46" i="28"/>
  <c r="R77" i="28"/>
  <c r="R79" i="28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8"/>
  <c r="F81" i="28"/>
  <c r="H81" i="28"/>
  <c r="F82" i="26"/>
  <c r="EE82" i="26"/>
  <c r="F54" i="28"/>
  <c r="H54" i="28" s="1"/>
  <c r="E82" i="28"/>
  <c r="DH82" i="28"/>
  <c r="F36" i="28"/>
  <c r="H36" i="28" s="1"/>
  <c r="I36" i="28"/>
  <c r="G16" i="26"/>
  <c r="I16" i="26" s="1"/>
  <c r="J16" i="26"/>
  <c r="G19" i="26"/>
  <c r="I19" i="26" s="1"/>
  <c r="J19" i="26"/>
  <c r="N82" i="28"/>
  <c r="F74" i="28"/>
  <c r="H74" i="28" s="1"/>
  <c r="I74" i="28"/>
  <c r="F56" i="28"/>
  <c r="H56" i="28" s="1"/>
  <c r="I56" i="28"/>
  <c r="J15" i="26"/>
  <c r="G15" i="26"/>
  <c r="I15" i="26" s="1"/>
  <c r="F34" i="28"/>
  <c r="H34" i="28" s="1"/>
  <c r="I34" i="28"/>
  <c r="I14" i="28"/>
  <c r="T82" i="26"/>
  <c r="D67" i="23"/>
  <c r="I13" i="28"/>
  <c r="F13" i="28"/>
  <c r="H13" i="28" s="1"/>
  <c r="F82" i="28"/>
  <c r="H82" i="28"/>
  <c r="I82" i="28"/>
  <c r="G82" i="26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82" i="27" l="1"/>
  <c r="H82" i="27" s="1"/>
  <c r="I82" i="27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DH19" i="22"/>
  <c r="K19" i="22"/>
  <c r="DH15" i="22"/>
  <c r="K15" i="22"/>
  <c r="DH11" i="22"/>
  <c r="K11" i="22"/>
  <c r="DH18" i="22"/>
  <c r="F18" i="22" s="1"/>
  <c r="K18" i="22"/>
  <c r="DH14" i="22"/>
  <c r="F14" i="22" s="1"/>
  <c r="K14" i="22"/>
  <c r="N47" i="28"/>
  <c r="BR49" i="28"/>
  <c r="S52" i="28"/>
  <c r="BR53" i="28"/>
  <c r="BR54" i="28"/>
  <c r="BR61" i="28"/>
  <c r="M68" i="28"/>
  <c r="H69" i="28"/>
  <c r="S76" i="28"/>
  <c r="N77" i="28"/>
  <c r="BR77" i="28"/>
  <c r="DH10" i="22"/>
  <c r="K17" i="22"/>
  <c r="DH17" i="22"/>
  <c r="K13" i="22"/>
  <c r="DH13" i="22"/>
  <c r="BQ64" i="28"/>
  <c r="DH20" i="22"/>
  <c r="F20" i="22" s="1"/>
  <c r="K20" i="22"/>
  <c r="K16" i="22"/>
  <c r="DH16" i="22"/>
  <c r="F16" i="22" s="1"/>
  <c r="DH12" i="22"/>
  <c r="F12" i="22" s="1"/>
  <c r="K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I50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D10" i="22"/>
  <c r="ED19" i="22"/>
  <c r="ED17" i="22"/>
  <c r="ED15" i="22"/>
  <c r="ED13" i="22"/>
  <c r="ED11" i="22"/>
  <c r="BO10" i="22"/>
  <c r="BQ10" i="22" s="1"/>
  <c r="BO11" i="22"/>
  <c r="BQ11" i="22" s="1"/>
  <c r="BO16" i="22"/>
  <c r="BQ16" i="22" s="1"/>
  <c r="BO14" i="22"/>
  <c r="BQ14" i="22" s="1"/>
  <c r="BO12" i="22"/>
  <c r="BQ12" i="22" s="1"/>
  <c r="W20" i="22"/>
  <c r="D18" i="23"/>
  <c r="W18" i="22"/>
  <c r="R18" i="22"/>
  <c r="W12" i="22"/>
  <c r="R12" i="22"/>
  <c r="R16" i="22"/>
  <c r="W13" i="22"/>
  <c r="EF16" i="22"/>
  <c r="L16" i="23"/>
  <c r="EF14" i="22"/>
  <c r="EF15" i="22"/>
  <c r="EF18" i="22"/>
  <c r="EF20" i="22"/>
  <c r="C11" i="23"/>
  <c r="E8" i="23"/>
  <c r="E80" i="23" s="1"/>
  <c r="Q21" i="22"/>
  <c r="EF19" i="22"/>
  <c r="BR12" i="22"/>
  <c r="BR14" i="22"/>
  <c r="C16" i="23"/>
  <c r="AC21" i="22"/>
  <c r="N80" i="23" s="1"/>
  <c r="EF13" i="22"/>
  <c r="L8" i="23"/>
  <c r="AL20" i="22"/>
  <c r="AL18" i="22"/>
  <c r="AL16" i="22"/>
  <c r="AL14" i="22"/>
  <c r="AL12" i="22"/>
  <c r="AG20" i="22"/>
  <c r="AG18" i="22"/>
  <c r="AG16" i="22"/>
  <c r="AG14" i="22"/>
  <c r="AG12" i="22"/>
  <c r="W19" i="22"/>
  <c r="W15" i="22"/>
  <c r="D12" i="23"/>
  <c r="W11" i="22"/>
  <c r="DA21" i="22"/>
  <c r="DT21" i="22"/>
  <c r="BZ21" i="22"/>
  <c r="CL21" i="22"/>
  <c r="BT21" i="22"/>
  <c r="DD21" i="22"/>
  <c r="DN21" i="22"/>
  <c r="DZ21" i="22"/>
  <c r="CX21" i="22"/>
  <c r="CU21" i="22"/>
  <c r="CR21" i="22"/>
  <c r="CO21" i="22"/>
  <c r="DI21" i="22"/>
  <c r="EE21" i="22"/>
  <c r="BP21" i="22"/>
  <c r="AZ21" i="22"/>
  <c r="BF21" i="22"/>
  <c r="BW21" i="22"/>
  <c r="CC21" i="22"/>
  <c r="CI21" i="22"/>
  <c r="DK21" i="22"/>
  <c r="DQ21" i="22"/>
  <c r="DW21" i="22"/>
  <c r="DG21" i="22"/>
  <c r="U21" i="22"/>
  <c r="W21" i="22" s="1"/>
  <c r="G20" i="22"/>
  <c r="Z21" i="22"/>
  <c r="AB21" i="22" s="1"/>
  <c r="AG21" i="22"/>
  <c r="AJ21" i="22"/>
  <c r="AL21" i="22" s="1"/>
  <c r="AO21" i="22"/>
  <c r="AQ21" i="22" s="1"/>
  <c r="EC21" i="22"/>
  <c r="BR13" i="22"/>
  <c r="BR15" i="22"/>
  <c r="BR19" i="22"/>
  <c r="BQ19" i="22"/>
  <c r="BR18" i="22"/>
  <c r="C9" i="23"/>
  <c r="AH21" i="22"/>
  <c r="BR17" i="22"/>
  <c r="L10" i="23"/>
  <c r="C13" i="23"/>
  <c r="BQ18" i="22"/>
  <c r="BQ20" i="22"/>
  <c r="BQ17" i="22"/>
  <c r="E19" i="22"/>
  <c r="E20" i="22"/>
  <c r="E18" i="22"/>
  <c r="AR21" i="22"/>
  <c r="C17" i="23"/>
  <c r="AB19" i="22"/>
  <c r="L11" i="23"/>
  <c r="BQ15" i="22"/>
  <c r="BQ13" i="22"/>
  <c r="E13" i="22"/>
  <c r="E12" i="22"/>
  <c r="D8" i="23"/>
  <c r="R10" i="22"/>
  <c r="W10" i="22"/>
  <c r="C8" i="23"/>
  <c r="BR16" i="22"/>
  <c r="C12" i="23"/>
  <c r="E15" i="22"/>
  <c r="E14" i="22"/>
  <c r="BN21" i="22"/>
  <c r="BR10" i="22"/>
  <c r="BR11" i="22"/>
  <c r="EF11" i="22"/>
  <c r="EF12" i="22"/>
  <c r="E17" i="22"/>
  <c r="EF17" i="22"/>
  <c r="G19" i="22"/>
  <c r="G18" i="22"/>
  <c r="G17" i="22"/>
  <c r="G16" i="22"/>
  <c r="G15" i="22"/>
  <c r="G14" i="22"/>
  <c r="G13" i="22"/>
  <c r="G12" i="22"/>
  <c r="G11" i="22"/>
  <c r="E10" i="22"/>
  <c r="E16" i="22"/>
  <c r="BR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M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L8" i="22"/>
  <c r="BO8" i="22" s="1"/>
  <c r="BT8" i="22" s="1"/>
  <c r="BW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H8" i="22" s="1"/>
  <c r="DK8" i="22" s="1"/>
  <c r="DN8" i="22" s="1"/>
  <c r="DQ8" i="22" s="1"/>
  <c r="DT8" i="22" s="1"/>
  <c r="DW8" i="22" s="1"/>
  <c r="DZ8" i="22" s="1"/>
  <c r="F10" i="22" l="1"/>
  <c r="F11" i="22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O21" i="22"/>
  <c r="D16" i="23"/>
  <c r="P21" i="22"/>
  <c r="R21" i="22" s="1"/>
  <c r="D10" i="23"/>
  <c r="I15" i="22"/>
  <c r="I14" i="22"/>
  <c r="S21" i="22"/>
  <c r="F80" i="23" s="1"/>
  <c r="I18" i="22"/>
  <c r="ED21" i="22"/>
  <c r="M10" i="22"/>
  <c r="M12" i="22"/>
  <c r="M15" i="22"/>
  <c r="M18" i="22"/>
  <c r="M19" i="22"/>
  <c r="M16" i="22"/>
  <c r="M17" i="22"/>
  <c r="M20" i="22"/>
  <c r="M13" i="22"/>
  <c r="M14" i="22"/>
  <c r="M11" i="22"/>
  <c r="BQ21" i="22"/>
  <c r="I12" i="22"/>
  <c r="I19" i="22"/>
  <c r="G21" i="22"/>
  <c r="I16" i="22"/>
  <c r="E21" i="22"/>
  <c r="H18" i="22"/>
  <c r="H20" i="22"/>
  <c r="K21" i="22"/>
  <c r="DH21" i="22"/>
  <c r="H12" i="22"/>
  <c r="I20" i="22"/>
  <c r="I13" i="22"/>
  <c r="EF21" i="22"/>
  <c r="L80" i="23"/>
  <c r="R13" i="22"/>
  <c r="D11" i="23"/>
  <c r="BQ8" i="22"/>
  <c r="BR21" i="22"/>
  <c r="I17" i="22"/>
  <c r="H16" i="22"/>
  <c r="H14" i="22"/>
  <c r="H11" i="22"/>
  <c r="C80" i="23"/>
  <c r="I11" i="22"/>
  <c r="I10" i="22"/>
  <c r="N21" i="22"/>
  <c r="D80" i="23" l="1"/>
  <c r="M21" i="22"/>
  <c r="H10" i="22"/>
  <c r="F21" i="22"/>
  <c r="H21" i="22" s="1"/>
  <c r="I21" i="22"/>
  <c r="J22" i="22"/>
  <c r="BM8" i="22"/>
  <c r="BP8" i="22" s="1"/>
  <c r="BU8" i="22" s="1"/>
  <c r="BX8" i="22" s="1"/>
  <c r="CA8" i="22" s="1"/>
  <c r="CD8" i="22" s="1"/>
  <c r="CG8" i="22" s="1"/>
  <c r="CJ8" i="22" s="1"/>
  <c r="CM8" i="22" s="1"/>
  <c r="CP8" i="22" s="1"/>
  <c r="CS8" i="22" s="1"/>
  <c r="CV8" i="22" s="1"/>
  <c r="CY8" i="22" s="1"/>
  <c r="DB8" i="22" s="1"/>
  <c r="DE8" i="22" s="1"/>
  <c r="DI8" i="22" s="1"/>
  <c r="DL8" i="22" s="1"/>
  <c r="DO8" i="22" s="1"/>
  <c r="DR8" i="22" s="1"/>
  <c r="DU8" i="22" s="1"/>
  <c r="DX8" i="22" s="1"/>
  <c r="EA8" i="22" s="1"/>
  <c r="EE8" i="22" s="1"/>
</calcChain>
</file>

<file path=xl/sharedStrings.xml><?xml version="1.0" encoding="utf-8"?>
<sst xmlns="http://schemas.openxmlformats.org/spreadsheetml/2006/main" count="1231" uniqueCount="256">
  <si>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</si>
  <si>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</si>
  <si>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</si>
  <si>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</si>
  <si>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</si>
  <si>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</si>
  <si>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</si>
  <si>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</si>
  <si>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</si>
  <si>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</si>
  <si>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</si>
  <si>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</si>
  <si>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</si>
  <si>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</si>
  <si>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</si>
  <si>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</si>
  <si>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</si>
  <si>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</si>
  <si>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</si>
  <si>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</si>
  <si>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</si>
  <si>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</si>
  <si>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</si>
  <si>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</si>
  <si>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</si>
  <si>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</si>
  <si>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</si>
  <si>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</si>
  <si>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</si>
  <si>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</si>
  <si>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</si>
  <si>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</si>
  <si>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</si>
  <si>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</si>
  <si>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</si>
  <si>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</si>
  <si>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</si>
  <si>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</si>
  <si>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</si>
  <si>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</si>
  <si>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</si>
  <si>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</si>
  <si>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</si>
  <si>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</si>
  <si>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</si>
  <si>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</si>
  <si>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</si>
  <si>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</si>
  <si>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</si>
  <si>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</si>
  <si>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</si>
  <si>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</si>
  <si>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</si>
  <si>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</si>
  <si>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</si>
  <si>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</si>
  <si>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</si>
  <si>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</si>
  <si>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</si>
  <si>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</si>
  <si>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</si>
  <si>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</si>
  <si>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</si>
  <si>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</si>
  <si>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</si>
  <si>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</si>
  <si>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</si>
  <si>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</si>
  <si>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</si>
  <si>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</si>
  <si>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</si>
  <si>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</si>
  <si>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</si>
  <si>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</si>
  <si>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</si>
  <si>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</si>
  <si>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</si>
  <si>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</si>
  <si>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</si>
  <si>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</si>
  <si>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</si>
  <si>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</si>
  <si>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</si>
  <si>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</si>
  <si>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</si>
  <si>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</si>
  <si>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</si>
  <si>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</si>
  <si>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</si>
  <si>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</si>
  <si>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</si>
  <si>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</si>
  <si>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</si>
  <si>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</si>
  <si>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</si>
  <si>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</si>
  <si>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</si>
  <si>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</si>
  <si>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</si>
  <si>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</si>
  <si>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</si>
  <si>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</si>
  <si>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</si>
  <si>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</si>
  <si>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</si>
  <si>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</si>
  <si>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</si>
  <si>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</si>
  <si>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</si>
  <si>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</si>
  <si>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</si>
  <si>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</si>
  <si>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</si>
  <si>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</si>
  <si>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</si>
  <si>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</si>
  <si>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</si>
  <si>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</si>
  <si>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</si>
  <si>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</si>
  <si>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</si>
  <si>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</si>
  <si>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</si>
  <si>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</si>
  <si>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</si>
  <si>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</si>
  <si>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</si>
  <si>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</si>
  <si>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</si>
  <si>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</si>
  <si>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</si>
  <si>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</si>
  <si>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</si>
  <si>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</si>
  <si>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</si>
  <si>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</si>
  <si>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</si>
  <si>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</si>
  <si>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</si>
  <si>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</si>
  <si>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</si>
  <si>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</si>
  <si>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</si>
  <si>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</si>
  <si>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</si>
  <si>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</si>
  <si>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</si>
  <si>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</si>
  <si>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</si>
  <si>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</si>
  <si>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</si>
  <si>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</si>
  <si>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</si>
  <si>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</si>
  <si>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</si>
  <si>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</si>
  <si>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</si>
  <si>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</si>
  <si>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</si>
  <si>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</si>
  <si>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</si>
  <si>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</si>
  <si>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</si>
  <si>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</si>
  <si>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</si>
  <si>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</si>
  <si>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</si>
  <si>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</si>
  <si>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</si>
  <si>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</si>
  <si>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</si>
  <si>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</si>
  <si>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</si>
  <si>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</si>
  <si>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</si>
  <si>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</si>
  <si>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</si>
  <si>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</si>
  <si>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</si>
  <si>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</si>
  <si>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</si>
  <si>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</si>
  <si>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</si>
  <si>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</si>
  <si>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</si>
  <si>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</si>
  <si>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</si>
  <si>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</si>
  <si>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</si>
  <si>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</si>
  <si>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</si>
  <si>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</si>
  <si>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</si>
  <si>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</si>
  <si>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</si>
  <si>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</si>
  <si>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</si>
  <si>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</si>
  <si>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</si>
  <si>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</si>
  <si>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</si>
  <si>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</si>
  <si>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</si>
  <si>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</si>
  <si>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</si>
  <si>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</si>
  <si>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</si>
  <si>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</si>
  <si>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</si>
  <si>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</si>
  <si>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</si>
  <si>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</si>
  <si>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</si>
  <si>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</si>
  <si>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</si>
  <si>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</si>
  <si>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</si>
  <si>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</si>
  <si>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</si>
  <si>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</si>
  <si>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</si>
  <si>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</si>
  <si>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</si>
  <si>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</si>
  <si>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</si>
  <si>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</si>
  <si>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</si>
  <si>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</si>
  <si>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</si>
  <si>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</si>
  <si>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</si>
  <si>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</si>
  <si>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</si>
  <si>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</si>
  <si>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</si>
  <si>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</si>
  <si>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</si>
  <si>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</si>
  <si>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</si>
  <si>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</si>
  <si>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</si>
  <si>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</si>
  <si>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</si>
  <si>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</si>
  <si>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</si>
  <si>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</si>
  <si>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</si>
  <si>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</si>
  <si>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</si>
  <si>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</si>
  <si>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</si>
  <si>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</si>
  <si>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t>կատ. %-ը տարեկան  նկատմամբ</t>
  </si>
  <si>
    <t>ծրագիր առաջին եռամսյակ</t>
  </si>
  <si>
    <r>
      <t xml:space="preserve"> ՀՀ  ԿՈՏԱՅՔԻ _  ՄԱՐԶԻ  ՀԱՄԱՅՆՔՆԵՐԻ   ԲՅՈՒՋԵՏԱՅԻՆ   ԵԿԱՄՈՒՏՆԵՐԻ   ՎԵՐԱԲԵՐՅԱԼ  (աճողական)  2024թ.  «02 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</si>
  <si>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(2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</si>
</sst>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4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28"/>
  <sheetViews>
    <sheetView tabSelected="1" zoomScale="70" zoomScaleNormal="70" workbookViewId="0">
      <pane xSplit="2" ySplit="9" topLeftCell="E16" activePane="bottomRight" state="frozen"/>
      <selection pane="topRight" activeCell="C1" sqref="C1"/>
      <selection pane="bottomLeft" activeCell="A10" sqref="A10"/>
      <selection pane="bottomRight" activeCell="AG18" sqref="AG18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3.625" style="1" customWidth="1"/>
    <col min="11" max="11" width="14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5" style="1" customWidth="1"/>
    <col min="31" max="31" width="14" style="1" customWidth="1"/>
    <col min="32" max="32" width="12.625" style="1" customWidth="1"/>
    <col min="33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0" width="12.75" style="1" customWidth="1"/>
    <col min="41" max="41" width="11.25" style="1" customWidth="1"/>
    <col min="42" max="42" width="12.8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7" width="15" style="1" customWidth="1"/>
    <col min="58" max="58" width="9.875" style="1" customWidth="1"/>
    <col min="59" max="59" width="11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13.25" style="1" customWidth="1"/>
    <col min="74" max="74" width="14" style="1" customWidth="1"/>
    <col min="75" max="75" width="9.25" style="1" customWidth="1"/>
    <col min="76" max="76" width="10.375" style="1" customWidth="1"/>
    <col min="77" max="77" width="13.62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3" width="10.875" style="1" customWidth="1"/>
    <col min="84" max="84" width="8.125" style="1" customWidth="1"/>
    <col min="85" max="85" width="7.875" style="1" customWidth="1"/>
    <col min="86" max="86" width="14.375" style="1" customWidth="1"/>
    <col min="87" max="87" width="9.875" style="1" customWidth="1"/>
    <col min="88" max="88" width="10.625" style="1" customWidth="1"/>
    <col min="89" max="89" width="15.125" style="1" customWidth="1"/>
    <col min="90" max="90" width="12" style="1" customWidth="1"/>
    <col min="91" max="91" width="14.125" style="1" customWidth="1"/>
    <col min="92" max="92" width="15" style="1" customWidth="1"/>
    <col min="93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8" width="14.125" style="1" customWidth="1"/>
    <col min="99" max="99" width="12.75" style="1" customWidth="1"/>
    <col min="100" max="100" width="10.875" style="1" customWidth="1"/>
    <col min="101" max="101" width="10.25" style="1" customWidth="1"/>
    <col min="102" max="102" width="9.125" style="1" customWidth="1"/>
    <col min="103" max="103" width="10.5" style="1" customWidth="1"/>
    <col min="104" max="106" width="9.75" style="1" customWidth="1"/>
    <col min="107" max="107" width="11.5" style="1" customWidth="1"/>
    <col min="108" max="108" width="14" style="1" customWidth="1"/>
    <col min="109" max="109" width="10.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10.5" style="1" customWidth="1"/>
    <col min="117" max="117" width="15.125" style="1" customWidth="1"/>
    <col min="118" max="118" width="14.375" style="1" customWidth="1"/>
    <col min="119" max="119" width="12.875" style="1" customWidth="1"/>
    <col min="120" max="121" width="8" style="1" customWidth="1"/>
    <col min="122" max="122" width="7.375" style="1" customWidth="1"/>
    <col min="123" max="123" width="9.625" style="1" customWidth="1"/>
    <col min="124" max="124" width="10.25" style="1" customWidth="1"/>
    <col min="125" max="125" width="10.875" style="1" customWidth="1"/>
    <col min="126" max="126" width="11.375" style="1" customWidth="1"/>
    <col min="127" max="127" width="8.125" style="1" customWidth="1"/>
    <col min="128" max="128" width="8.75" style="1" customWidth="1"/>
    <col min="129" max="129" width="11.875" style="1" customWidth="1"/>
    <col min="130" max="130" width="11" style="1" customWidth="1"/>
    <col min="131" max="131" width="13.375" style="1" customWidth="1"/>
    <col min="132" max="132" width="11.12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hidden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4" t="s">
        <v>254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Q2" s="5"/>
      <c r="R2" s="5"/>
      <c r="T2" s="185"/>
      <c r="U2" s="185"/>
      <c r="V2" s="18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4" t="s">
        <v>12</v>
      </c>
      <c r="M3" s="184"/>
      <c r="N3" s="184"/>
      <c r="O3" s="18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1" t="s">
        <v>6</v>
      </c>
      <c r="B4" s="204" t="s">
        <v>10</v>
      </c>
      <c r="C4" s="207" t="s">
        <v>4</v>
      </c>
      <c r="D4" s="207" t="s">
        <v>5</v>
      </c>
      <c r="E4" s="210" t="s">
        <v>241</v>
      </c>
      <c r="F4" s="211"/>
      <c r="G4" s="211"/>
      <c r="H4" s="211"/>
      <c r="I4" s="212"/>
      <c r="J4" s="186" t="s">
        <v>240</v>
      </c>
      <c r="K4" s="187"/>
      <c r="L4" s="187"/>
      <c r="M4" s="187"/>
      <c r="N4" s="188"/>
      <c r="O4" s="151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3"/>
      <c r="DF4" s="160" t="s">
        <v>14</v>
      </c>
      <c r="DG4" s="162" t="s">
        <v>15</v>
      </c>
      <c r="DH4" s="163"/>
      <c r="DI4" s="164"/>
      <c r="DJ4" s="219" t="s">
        <v>3</v>
      </c>
      <c r="DK4" s="219"/>
      <c r="DL4" s="219"/>
      <c r="DM4" s="219"/>
      <c r="DN4" s="219"/>
      <c r="DO4" s="219"/>
      <c r="DP4" s="219"/>
      <c r="DQ4" s="219"/>
      <c r="DR4" s="219"/>
      <c r="DS4" s="219"/>
      <c r="DT4" s="219"/>
      <c r="DU4" s="219"/>
      <c r="DV4" s="219"/>
      <c r="DW4" s="219"/>
      <c r="DX4" s="219"/>
      <c r="DY4" s="219"/>
      <c r="DZ4" s="219"/>
      <c r="EA4" s="219"/>
      <c r="EB4" s="160" t="s">
        <v>16</v>
      </c>
      <c r="EC4" s="136" t="s">
        <v>17</v>
      </c>
      <c r="ED4" s="137"/>
      <c r="EE4" s="138"/>
    </row>
    <row r="5" spans="1:136" s="9" customFormat="1" ht="15" customHeight="1" x14ac:dyDescent="0.3">
      <c r="A5" s="202"/>
      <c r="B5" s="205"/>
      <c r="C5" s="208"/>
      <c r="D5" s="208"/>
      <c r="E5" s="213"/>
      <c r="F5" s="214"/>
      <c r="G5" s="214"/>
      <c r="H5" s="214"/>
      <c r="I5" s="215"/>
      <c r="J5" s="189"/>
      <c r="K5" s="190"/>
      <c r="L5" s="190"/>
      <c r="M5" s="190"/>
      <c r="N5" s="191"/>
      <c r="O5" s="145" t="s">
        <v>7</v>
      </c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7"/>
      <c r="AV5" s="132" t="s">
        <v>2</v>
      </c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24" t="s">
        <v>8</v>
      </c>
      <c r="BL5" s="125"/>
      <c r="BM5" s="125"/>
      <c r="BN5" s="148" t="s">
        <v>18</v>
      </c>
      <c r="BO5" s="149"/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50"/>
      <c r="CE5" s="154" t="s">
        <v>0</v>
      </c>
      <c r="CF5" s="155"/>
      <c r="CG5" s="155"/>
      <c r="CH5" s="155"/>
      <c r="CI5" s="155"/>
      <c r="CJ5" s="155"/>
      <c r="CK5" s="155"/>
      <c r="CL5" s="155"/>
      <c r="CM5" s="156"/>
      <c r="CN5" s="148" t="s">
        <v>1</v>
      </c>
      <c r="CO5" s="149"/>
      <c r="CP5" s="149"/>
      <c r="CQ5" s="149"/>
      <c r="CR5" s="149"/>
      <c r="CS5" s="149"/>
      <c r="CT5" s="149"/>
      <c r="CU5" s="149"/>
      <c r="CV5" s="149"/>
      <c r="CW5" s="132" t="s">
        <v>19</v>
      </c>
      <c r="CX5" s="132"/>
      <c r="CY5" s="132"/>
      <c r="CZ5" s="124" t="s">
        <v>20</v>
      </c>
      <c r="DA5" s="125"/>
      <c r="DB5" s="126"/>
      <c r="DC5" s="124" t="s">
        <v>21</v>
      </c>
      <c r="DD5" s="125"/>
      <c r="DE5" s="126"/>
      <c r="DF5" s="160"/>
      <c r="DG5" s="165"/>
      <c r="DH5" s="166"/>
      <c r="DI5" s="167"/>
      <c r="DJ5" s="118"/>
      <c r="DK5" s="118"/>
      <c r="DL5" s="119"/>
      <c r="DM5" s="119"/>
      <c r="DN5" s="119"/>
      <c r="DO5" s="119"/>
      <c r="DP5" s="124" t="s">
        <v>22</v>
      </c>
      <c r="DQ5" s="125"/>
      <c r="DR5" s="126"/>
      <c r="DS5" s="130"/>
      <c r="DT5" s="131"/>
      <c r="DU5" s="131"/>
      <c r="DV5" s="131"/>
      <c r="DW5" s="131"/>
      <c r="DX5" s="131"/>
      <c r="DY5" s="131"/>
      <c r="DZ5" s="131"/>
      <c r="EA5" s="131"/>
      <c r="EB5" s="160"/>
      <c r="EC5" s="139"/>
      <c r="ED5" s="140"/>
      <c r="EE5" s="141"/>
    </row>
    <row r="6" spans="1:136" s="9" customFormat="1" ht="119.25" customHeight="1" x14ac:dyDescent="0.3">
      <c r="A6" s="202"/>
      <c r="B6" s="205"/>
      <c r="C6" s="208"/>
      <c r="D6" s="208"/>
      <c r="E6" s="216"/>
      <c r="F6" s="217"/>
      <c r="G6" s="217"/>
      <c r="H6" s="217"/>
      <c r="I6" s="218"/>
      <c r="J6" s="192"/>
      <c r="K6" s="193"/>
      <c r="L6" s="193"/>
      <c r="M6" s="193"/>
      <c r="N6" s="194"/>
      <c r="O6" s="157" t="s">
        <v>239</v>
      </c>
      <c r="P6" s="158"/>
      <c r="Q6" s="158"/>
      <c r="R6" s="158"/>
      <c r="S6" s="159"/>
      <c r="T6" s="171" t="s">
        <v>235</v>
      </c>
      <c r="U6" s="172"/>
      <c r="V6" s="172"/>
      <c r="W6" s="172"/>
      <c r="X6" s="173"/>
      <c r="Y6" s="171" t="s">
        <v>234</v>
      </c>
      <c r="Z6" s="172"/>
      <c r="AA6" s="172"/>
      <c r="AB6" s="172"/>
      <c r="AC6" s="173"/>
      <c r="AD6" s="171" t="s">
        <v>236</v>
      </c>
      <c r="AE6" s="172"/>
      <c r="AF6" s="172"/>
      <c r="AG6" s="172"/>
      <c r="AH6" s="173"/>
      <c r="AI6" s="171" t="s">
        <v>237</v>
      </c>
      <c r="AJ6" s="172"/>
      <c r="AK6" s="172"/>
      <c r="AL6" s="172"/>
      <c r="AM6" s="173"/>
      <c r="AN6" s="171" t="s">
        <v>238</v>
      </c>
      <c r="AO6" s="172"/>
      <c r="AP6" s="172"/>
      <c r="AQ6" s="172"/>
      <c r="AR6" s="173"/>
      <c r="AS6" s="174" t="s">
        <v>29</v>
      </c>
      <c r="AT6" s="174"/>
      <c r="AU6" s="174"/>
      <c r="AV6" s="179" t="s">
        <v>30</v>
      </c>
      <c r="AW6" s="180"/>
      <c r="AX6" s="180"/>
      <c r="AY6" s="179" t="s">
        <v>31</v>
      </c>
      <c r="AZ6" s="180"/>
      <c r="BA6" s="181"/>
      <c r="BB6" s="175" t="s">
        <v>32</v>
      </c>
      <c r="BC6" s="176"/>
      <c r="BD6" s="182"/>
      <c r="BE6" s="175" t="s">
        <v>33</v>
      </c>
      <c r="BF6" s="176"/>
      <c r="BG6" s="176"/>
      <c r="BH6" s="220" t="s">
        <v>34</v>
      </c>
      <c r="BI6" s="221"/>
      <c r="BJ6" s="221"/>
      <c r="BK6" s="127"/>
      <c r="BL6" s="128"/>
      <c r="BM6" s="128"/>
      <c r="BN6" s="198" t="s">
        <v>35</v>
      </c>
      <c r="BO6" s="199"/>
      <c r="BP6" s="199"/>
      <c r="BQ6" s="199"/>
      <c r="BR6" s="200"/>
      <c r="BS6" s="161" t="s">
        <v>36</v>
      </c>
      <c r="BT6" s="161"/>
      <c r="BU6" s="161"/>
      <c r="BV6" s="161" t="s">
        <v>37</v>
      </c>
      <c r="BW6" s="161"/>
      <c r="BX6" s="161"/>
      <c r="BY6" s="161" t="s">
        <v>38</v>
      </c>
      <c r="BZ6" s="161"/>
      <c r="CA6" s="161"/>
      <c r="CB6" s="161" t="s">
        <v>39</v>
      </c>
      <c r="CC6" s="161"/>
      <c r="CD6" s="161"/>
      <c r="CE6" s="161" t="s">
        <v>46</v>
      </c>
      <c r="CF6" s="161"/>
      <c r="CG6" s="161"/>
      <c r="CH6" s="154" t="s">
        <v>47</v>
      </c>
      <c r="CI6" s="155"/>
      <c r="CJ6" s="155"/>
      <c r="CK6" s="161" t="s">
        <v>40</v>
      </c>
      <c r="CL6" s="161"/>
      <c r="CM6" s="161"/>
      <c r="CN6" s="177" t="s">
        <v>41</v>
      </c>
      <c r="CO6" s="178"/>
      <c r="CP6" s="155"/>
      <c r="CQ6" s="161" t="s">
        <v>42</v>
      </c>
      <c r="CR6" s="161"/>
      <c r="CS6" s="161"/>
      <c r="CT6" s="154" t="s">
        <v>48</v>
      </c>
      <c r="CU6" s="155"/>
      <c r="CV6" s="155"/>
      <c r="CW6" s="132"/>
      <c r="CX6" s="132"/>
      <c r="CY6" s="132"/>
      <c r="CZ6" s="127"/>
      <c r="DA6" s="128"/>
      <c r="DB6" s="129"/>
      <c r="DC6" s="127"/>
      <c r="DD6" s="128"/>
      <c r="DE6" s="129"/>
      <c r="DF6" s="160"/>
      <c r="DG6" s="168"/>
      <c r="DH6" s="169"/>
      <c r="DI6" s="170"/>
      <c r="DJ6" s="124" t="s">
        <v>49</v>
      </c>
      <c r="DK6" s="125"/>
      <c r="DL6" s="126"/>
      <c r="DM6" s="124" t="s">
        <v>50</v>
      </c>
      <c r="DN6" s="125"/>
      <c r="DO6" s="126"/>
      <c r="DP6" s="127"/>
      <c r="DQ6" s="128"/>
      <c r="DR6" s="129"/>
      <c r="DS6" s="124" t="s">
        <v>51</v>
      </c>
      <c r="DT6" s="125"/>
      <c r="DU6" s="126"/>
      <c r="DV6" s="124" t="s">
        <v>52</v>
      </c>
      <c r="DW6" s="125"/>
      <c r="DX6" s="126"/>
      <c r="DY6" s="122" t="s">
        <v>53</v>
      </c>
      <c r="DZ6" s="123"/>
      <c r="EA6" s="123"/>
      <c r="EB6" s="160"/>
      <c r="EC6" s="142"/>
      <c r="ED6" s="143"/>
      <c r="EE6" s="144"/>
    </row>
    <row r="7" spans="1:136" s="10" customFormat="1" ht="36" customHeight="1" x14ac:dyDescent="0.3">
      <c r="A7" s="202"/>
      <c r="B7" s="205"/>
      <c r="C7" s="208"/>
      <c r="D7" s="208"/>
      <c r="E7" s="120" t="s">
        <v>43</v>
      </c>
      <c r="F7" s="195" t="s">
        <v>55</v>
      </c>
      <c r="G7" s="196"/>
      <c r="H7" s="196"/>
      <c r="I7" s="197"/>
      <c r="J7" s="120" t="s">
        <v>43</v>
      </c>
      <c r="K7" s="195" t="s">
        <v>55</v>
      </c>
      <c r="L7" s="196"/>
      <c r="M7" s="196"/>
      <c r="N7" s="197"/>
      <c r="O7" s="120" t="s">
        <v>43</v>
      </c>
      <c r="P7" s="195" t="s">
        <v>55</v>
      </c>
      <c r="Q7" s="196"/>
      <c r="R7" s="196"/>
      <c r="S7" s="197"/>
      <c r="T7" s="120" t="s">
        <v>43</v>
      </c>
      <c r="U7" s="195" t="s">
        <v>55</v>
      </c>
      <c r="V7" s="196"/>
      <c r="W7" s="196"/>
      <c r="X7" s="197"/>
      <c r="Y7" s="120" t="s">
        <v>43</v>
      </c>
      <c r="Z7" s="195" t="s">
        <v>55</v>
      </c>
      <c r="AA7" s="196"/>
      <c r="AB7" s="196"/>
      <c r="AC7" s="197"/>
      <c r="AD7" s="120" t="s">
        <v>43</v>
      </c>
      <c r="AE7" s="195" t="s">
        <v>55</v>
      </c>
      <c r="AF7" s="196"/>
      <c r="AG7" s="196"/>
      <c r="AH7" s="197"/>
      <c r="AI7" s="120" t="s">
        <v>43</v>
      </c>
      <c r="AJ7" s="195" t="s">
        <v>55</v>
      </c>
      <c r="AK7" s="196"/>
      <c r="AL7" s="196"/>
      <c r="AM7" s="197"/>
      <c r="AN7" s="120" t="s">
        <v>43</v>
      </c>
      <c r="AO7" s="195" t="s">
        <v>55</v>
      </c>
      <c r="AP7" s="196"/>
      <c r="AQ7" s="196"/>
      <c r="AR7" s="197"/>
      <c r="AS7" s="120" t="s">
        <v>43</v>
      </c>
      <c r="AT7" s="133" t="s">
        <v>55</v>
      </c>
      <c r="AU7" s="134"/>
      <c r="AV7" s="120" t="s">
        <v>43</v>
      </c>
      <c r="AW7" s="133" t="s">
        <v>55</v>
      </c>
      <c r="AX7" s="134"/>
      <c r="AY7" s="120" t="s">
        <v>43</v>
      </c>
      <c r="AZ7" s="133" t="s">
        <v>55</v>
      </c>
      <c r="BA7" s="134"/>
      <c r="BB7" s="120" t="s">
        <v>43</v>
      </c>
      <c r="BC7" s="133" t="s">
        <v>55</v>
      </c>
      <c r="BD7" s="134"/>
      <c r="BE7" s="120" t="s">
        <v>43</v>
      </c>
      <c r="BF7" s="133" t="s">
        <v>55</v>
      </c>
      <c r="BG7" s="134"/>
      <c r="BH7" s="120" t="s">
        <v>43</v>
      </c>
      <c r="BI7" s="133" t="s">
        <v>55</v>
      </c>
      <c r="BJ7" s="134"/>
      <c r="BK7" s="120" t="s">
        <v>43</v>
      </c>
      <c r="BL7" s="133" t="s">
        <v>55</v>
      </c>
      <c r="BM7" s="134"/>
      <c r="BN7" s="120" t="s">
        <v>43</v>
      </c>
      <c r="BO7" s="133" t="s">
        <v>55</v>
      </c>
      <c r="BP7" s="222"/>
      <c r="BQ7" s="222"/>
      <c r="BR7" s="134"/>
      <c r="BS7" s="120" t="s">
        <v>43</v>
      </c>
      <c r="BT7" s="133" t="s">
        <v>55</v>
      </c>
      <c r="BU7" s="134"/>
      <c r="BV7" s="120" t="s">
        <v>43</v>
      </c>
      <c r="BW7" s="133" t="s">
        <v>55</v>
      </c>
      <c r="BX7" s="134"/>
      <c r="BY7" s="120" t="s">
        <v>43</v>
      </c>
      <c r="BZ7" s="133" t="s">
        <v>55</v>
      </c>
      <c r="CA7" s="134"/>
      <c r="CB7" s="120" t="s">
        <v>43</v>
      </c>
      <c r="CC7" s="133" t="s">
        <v>55</v>
      </c>
      <c r="CD7" s="134"/>
      <c r="CE7" s="120" t="s">
        <v>43</v>
      </c>
      <c r="CF7" s="133" t="s">
        <v>55</v>
      </c>
      <c r="CG7" s="134"/>
      <c r="CH7" s="120" t="s">
        <v>43</v>
      </c>
      <c r="CI7" s="133" t="s">
        <v>55</v>
      </c>
      <c r="CJ7" s="134"/>
      <c r="CK7" s="120" t="s">
        <v>43</v>
      </c>
      <c r="CL7" s="133" t="s">
        <v>55</v>
      </c>
      <c r="CM7" s="134"/>
      <c r="CN7" s="120" t="s">
        <v>43</v>
      </c>
      <c r="CO7" s="133" t="s">
        <v>55</v>
      </c>
      <c r="CP7" s="134"/>
      <c r="CQ7" s="120" t="s">
        <v>43</v>
      </c>
      <c r="CR7" s="133" t="s">
        <v>55</v>
      </c>
      <c r="CS7" s="134"/>
      <c r="CT7" s="120" t="s">
        <v>43</v>
      </c>
      <c r="CU7" s="133" t="s">
        <v>55</v>
      </c>
      <c r="CV7" s="134"/>
      <c r="CW7" s="120" t="s">
        <v>43</v>
      </c>
      <c r="CX7" s="133" t="s">
        <v>55</v>
      </c>
      <c r="CY7" s="134"/>
      <c r="CZ7" s="120" t="s">
        <v>43</v>
      </c>
      <c r="DA7" s="133" t="s">
        <v>55</v>
      </c>
      <c r="DB7" s="134"/>
      <c r="DC7" s="120" t="s">
        <v>43</v>
      </c>
      <c r="DD7" s="133" t="s">
        <v>55</v>
      </c>
      <c r="DE7" s="134"/>
      <c r="DF7" s="135" t="s">
        <v>9</v>
      </c>
      <c r="DG7" s="120" t="s">
        <v>43</v>
      </c>
      <c r="DH7" s="133" t="s">
        <v>55</v>
      </c>
      <c r="DI7" s="134"/>
      <c r="DJ7" s="120" t="s">
        <v>43</v>
      </c>
      <c r="DK7" s="133" t="s">
        <v>55</v>
      </c>
      <c r="DL7" s="134"/>
      <c r="DM7" s="120" t="s">
        <v>43</v>
      </c>
      <c r="DN7" s="133" t="s">
        <v>55</v>
      </c>
      <c r="DO7" s="134"/>
      <c r="DP7" s="120" t="s">
        <v>43</v>
      </c>
      <c r="DQ7" s="133" t="s">
        <v>55</v>
      </c>
      <c r="DR7" s="134"/>
      <c r="DS7" s="120" t="s">
        <v>43</v>
      </c>
      <c r="DT7" s="133" t="s">
        <v>55</v>
      </c>
      <c r="DU7" s="134"/>
      <c r="DV7" s="120" t="s">
        <v>43</v>
      </c>
      <c r="DW7" s="133" t="s">
        <v>55</v>
      </c>
      <c r="DX7" s="134"/>
      <c r="DY7" s="120" t="s">
        <v>43</v>
      </c>
      <c r="DZ7" s="133" t="s">
        <v>55</v>
      </c>
      <c r="EA7" s="134"/>
      <c r="EB7" s="160" t="s">
        <v>9</v>
      </c>
      <c r="EC7" s="120" t="s">
        <v>43</v>
      </c>
      <c r="ED7" s="133" t="s">
        <v>55</v>
      </c>
      <c r="EE7" s="134"/>
    </row>
    <row r="8" spans="1:136" s="27" customFormat="1" ht="101.25" customHeight="1" x14ac:dyDescent="0.25">
      <c r="A8" s="203"/>
      <c r="B8" s="206"/>
      <c r="C8" s="209"/>
      <c r="D8" s="209"/>
      <c r="E8" s="121"/>
      <c r="F8" s="35" t="s">
        <v>253</v>
      </c>
      <c r="G8" s="26" t="s">
        <v>255</v>
      </c>
      <c r="H8" s="36" t="s">
        <v>252</v>
      </c>
      <c r="I8" s="26" t="s">
        <v>54</v>
      </c>
      <c r="J8" s="121"/>
      <c r="K8" s="35" t="s">
        <v>253</v>
      </c>
      <c r="L8" s="26" t="s">
        <v>255</v>
      </c>
      <c r="M8" s="26" t="s">
        <v>54</v>
      </c>
      <c r="N8" s="26" t="s">
        <v>54</v>
      </c>
      <c r="O8" s="121"/>
      <c r="P8" s="35" t="s">
        <v>253</v>
      </c>
      <c r="Q8" s="26" t="s">
        <v>255</v>
      </c>
      <c r="R8" s="36" t="s">
        <v>252</v>
      </c>
      <c r="S8" s="26" t="s">
        <v>54</v>
      </c>
      <c r="T8" s="121"/>
      <c r="U8" s="35" t="s">
        <v>253</v>
      </c>
      <c r="V8" s="26" t="s">
        <v>255</v>
      </c>
      <c r="W8" s="36" t="s">
        <v>252</v>
      </c>
      <c r="X8" s="26" t="s">
        <v>54</v>
      </c>
      <c r="Y8" s="121"/>
      <c r="Z8" s="35" t="s">
        <v>253</v>
      </c>
      <c r="AA8" s="26" t="s">
        <v>255</v>
      </c>
      <c r="AB8" s="36" t="s">
        <v>252</v>
      </c>
      <c r="AC8" s="26" t="s">
        <v>54</v>
      </c>
      <c r="AD8" s="121"/>
      <c r="AE8" s="35" t="s">
        <v>253</v>
      </c>
      <c r="AF8" s="26" t="s">
        <v>255</v>
      </c>
      <c r="AG8" s="36" t="s">
        <v>252</v>
      </c>
      <c r="AH8" s="26" t="s">
        <v>54</v>
      </c>
      <c r="AI8" s="121"/>
      <c r="AJ8" s="35" t="s">
        <v>253</v>
      </c>
      <c r="AK8" s="26" t="s">
        <v>255</v>
      </c>
      <c r="AL8" s="36" t="s">
        <v>252</v>
      </c>
      <c r="AM8" s="26" t="s">
        <v>54</v>
      </c>
      <c r="AN8" s="121"/>
      <c r="AO8" s="35" t="s">
        <v>253</v>
      </c>
      <c r="AP8" s="26" t="s">
        <v>255</v>
      </c>
      <c r="AQ8" s="36" t="s">
        <v>252</v>
      </c>
      <c r="AR8" s="26" t="s">
        <v>54</v>
      </c>
      <c r="AS8" s="121"/>
      <c r="AT8" s="35" t="s">
        <v>253</v>
      </c>
      <c r="AU8" s="26" t="s">
        <v>255</v>
      </c>
      <c r="AV8" s="121"/>
      <c r="AW8" s="35" t="s">
        <v>253</v>
      </c>
      <c r="AX8" s="26" t="s">
        <v>255</v>
      </c>
      <c r="AY8" s="121"/>
      <c r="AZ8" s="35" t="s">
        <v>253</v>
      </c>
      <c r="BA8" s="26" t="s">
        <v>255</v>
      </c>
      <c r="BB8" s="121"/>
      <c r="BC8" s="35" t="s">
        <v>253</v>
      </c>
      <c r="BD8" s="26" t="s">
        <v>255</v>
      </c>
      <c r="BE8" s="121"/>
      <c r="BF8" s="35" t="s">
        <v>253</v>
      </c>
      <c r="BG8" s="26" t="s">
        <v>255</v>
      </c>
      <c r="BH8" s="121"/>
      <c r="BI8" s="35" t="s">
        <v>253</v>
      </c>
      <c r="BJ8" s="26" t="s">
        <v>255</v>
      </c>
      <c r="BK8" s="121"/>
      <c r="BL8" s="35" t="str">
        <f>BI8</f>
        <v>ծրագիր առաջին եռամսյակ</v>
      </c>
      <c r="BM8" s="26" t="str">
        <f>BG8</f>
        <v>փաստացի           (2 ամիս)</v>
      </c>
      <c r="BN8" s="121"/>
      <c r="BO8" s="35" t="str">
        <f>BL8</f>
        <v>ծրագիր առաջին եռամսյակ</v>
      </c>
      <c r="BP8" s="26" t="str">
        <f>BM8</f>
        <v>փաստացի           (2 ամիս)</v>
      </c>
      <c r="BQ8" s="36" t="str">
        <f>AL8</f>
        <v>կատ. %-ը տարեկան  նկատմամբ</v>
      </c>
      <c r="BR8" s="26" t="s">
        <v>54</v>
      </c>
      <c r="BS8" s="121"/>
      <c r="BT8" s="35" t="str">
        <f>BO8</f>
        <v>ծրագիր առաջին եռամսյակ</v>
      </c>
      <c r="BU8" s="26" t="str">
        <f>BP8</f>
        <v>փաստացի           (2 ամիս)</v>
      </c>
      <c r="BV8" s="121"/>
      <c r="BW8" s="35" t="str">
        <f>BT8</f>
        <v>ծրագիր առաջին եռամսյակ</v>
      </c>
      <c r="BX8" s="26" t="str">
        <f>BU8</f>
        <v>փաստացի           (2 ամիս)</v>
      </c>
      <c r="BY8" s="121"/>
      <c r="BZ8" s="35" t="str">
        <f>BW8</f>
        <v>ծրագիր առաջին եռամսյակ</v>
      </c>
      <c r="CA8" s="26" t="str">
        <f>BX8</f>
        <v>փաստացի           (2 ամիս)</v>
      </c>
      <c r="CB8" s="121"/>
      <c r="CC8" s="35" t="str">
        <f>BZ8</f>
        <v>ծրագիր առաջին եռամսյակ</v>
      </c>
      <c r="CD8" s="26" t="str">
        <f>CA8</f>
        <v>փաստացի           (2 ամիս)</v>
      </c>
      <c r="CE8" s="121"/>
      <c r="CF8" s="35" t="str">
        <f>CC8</f>
        <v>ծրագիր առաջին եռամսյակ</v>
      </c>
      <c r="CG8" s="26" t="str">
        <f>CD8</f>
        <v>փաստացի           (2 ամիս)</v>
      </c>
      <c r="CH8" s="121"/>
      <c r="CI8" s="35" t="str">
        <f>CF8</f>
        <v>ծրագիր առաջին եռամսյակ</v>
      </c>
      <c r="CJ8" s="26" t="str">
        <f>CG8</f>
        <v>փաստացի           (2 ամիս)</v>
      </c>
      <c r="CK8" s="121"/>
      <c r="CL8" s="35" t="str">
        <f>CI8</f>
        <v>ծրագիր առաջին եռամսյակ</v>
      </c>
      <c r="CM8" s="26" t="str">
        <f>CJ8</f>
        <v>փաստացի           (2 ամիս)</v>
      </c>
      <c r="CN8" s="121"/>
      <c r="CO8" s="35" t="str">
        <f>CL8</f>
        <v>ծրագիր առաջին եռամսյակ</v>
      </c>
      <c r="CP8" s="26" t="str">
        <f>CM8</f>
        <v>փաստացի           (2 ամիս)</v>
      </c>
      <c r="CQ8" s="121"/>
      <c r="CR8" s="35" t="str">
        <f>CO8</f>
        <v>ծրագիր առաջին եռամսյակ</v>
      </c>
      <c r="CS8" s="26" t="str">
        <f>CP8</f>
        <v>փաստացի           (2 ամիս)</v>
      </c>
      <c r="CT8" s="121"/>
      <c r="CU8" s="35" t="str">
        <f>CR8</f>
        <v>ծրագիր առաջին եռամսյակ</v>
      </c>
      <c r="CV8" s="26" t="str">
        <f>CS8</f>
        <v>փաստացի           (2 ամիս)</v>
      </c>
      <c r="CW8" s="121"/>
      <c r="CX8" s="35" t="str">
        <f>CU8</f>
        <v>ծրագիր առաջին եռամսյակ</v>
      </c>
      <c r="CY8" s="26" t="str">
        <f>CV8</f>
        <v>փաստացի           (2 ամիս)</v>
      </c>
      <c r="CZ8" s="121"/>
      <c r="DA8" s="35" t="str">
        <f>CX8</f>
        <v>ծրագիր առաջին եռամսյակ</v>
      </c>
      <c r="DB8" s="26" t="str">
        <f>CY8</f>
        <v>փաստացի           (2 ամիս)</v>
      </c>
      <c r="DC8" s="121"/>
      <c r="DD8" s="35" t="str">
        <f>DA8</f>
        <v>ծրագիր առաջին եռամսյակ</v>
      </c>
      <c r="DE8" s="26" t="str">
        <f>DB8</f>
        <v>փաստացի           (2 ամիս)</v>
      </c>
      <c r="DF8" s="135"/>
      <c r="DG8" s="121"/>
      <c r="DH8" s="35" t="str">
        <f>DD8</f>
        <v>ծրագիր առաջին եռամսյակ</v>
      </c>
      <c r="DI8" s="26" t="str">
        <f>DE8</f>
        <v>փաստացի           (2 ամիս)</v>
      </c>
      <c r="DJ8" s="121"/>
      <c r="DK8" s="35" t="str">
        <f>DH8</f>
        <v>ծրագիր առաջին եռամսյակ</v>
      </c>
      <c r="DL8" s="26" t="str">
        <f>DI8</f>
        <v>փաստացի           (2 ամիս)</v>
      </c>
      <c r="DM8" s="121"/>
      <c r="DN8" s="35" t="str">
        <f>DK8</f>
        <v>ծրագիր առաջին եռամսյակ</v>
      </c>
      <c r="DO8" s="26" t="str">
        <f>DL8</f>
        <v>փաստացի           (2 ամիս)</v>
      </c>
      <c r="DP8" s="121"/>
      <c r="DQ8" s="35" t="str">
        <f>DN8</f>
        <v>ծրագիր առաջին եռամսյակ</v>
      </c>
      <c r="DR8" s="26" t="str">
        <f>DO8</f>
        <v>փաստացի           (2 ամիս)</v>
      </c>
      <c r="DS8" s="121"/>
      <c r="DT8" s="35" t="str">
        <f>DQ8</f>
        <v>ծրագիր առաջին եռամսյակ</v>
      </c>
      <c r="DU8" s="26" t="str">
        <f>DR8</f>
        <v>փաստացի           (2 ամիս)</v>
      </c>
      <c r="DV8" s="121"/>
      <c r="DW8" s="35" t="str">
        <f>DT8</f>
        <v>ծրագիր առաջին եռամսյակ</v>
      </c>
      <c r="DX8" s="26" t="str">
        <f>DU8</f>
        <v>փաստացի           (2 ամիս)</v>
      </c>
      <c r="DY8" s="121"/>
      <c r="DZ8" s="35" t="str">
        <f>DW8</f>
        <v>ծրագիր առաջին եռամսյակ</v>
      </c>
      <c r="EA8" s="26" t="str">
        <f>DX8</f>
        <v>փաստացի           (2 ամիս)</v>
      </c>
      <c r="EB8" s="160"/>
      <c r="EC8" s="121"/>
      <c r="ED8" s="35" t="s">
        <v>43</v>
      </c>
      <c r="EE8" s="26" t="str">
        <f>EA8</f>
        <v>փաստացի           (2 ամիս)</v>
      </c>
    </row>
    <row r="9" spans="1:136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>
        <v>34</v>
      </c>
      <c r="AE9" s="29">
        <v>35</v>
      </c>
      <c r="AF9" s="30">
        <v>36</v>
      </c>
      <c r="AG9" s="29">
        <v>37</v>
      </c>
      <c r="AH9" s="30">
        <v>38</v>
      </c>
      <c r="AI9" s="29">
        <v>39</v>
      </c>
      <c r="AJ9" s="30">
        <v>40</v>
      </c>
      <c r="AK9" s="29">
        <v>41</v>
      </c>
      <c r="AL9" s="30">
        <v>42</v>
      </c>
      <c r="AM9" s="29">
        <v>43</v>
      </c>
      <c r="AN9" s="30">
        <v>44</v>
      </c>
      <c r="AO9" s="29">
        <v>45</v>
      </c>
      <c r="AP9" s="30">
        <v>46</v>
      </c>
      <c r="AQ9" s="29">
        <v>47</v>
      </c>
      <c r="AR9" s="30">
        <v>48</v>
      </c>
      <c r="AS9" s="29">
        <v>49</v>
      </c>
      <c r="AT9" s="30">
        <v>50</v>
      </c>
      <c r="AU9" s="29">
        <v>51</v>
      </c>
      <c r="AV9" s="30">
        <v>52</v>
      </c>
      <c r="AW9" s="29">
        <v>53</v>
      </c>
      <c r="AX9" s="30">
        <v>54</v>
      </c>
      <c r="AY9" s="29">
        <v>55</v>
      </c>
      <c r="AZ9" s="30">
        <v>56</v>
      </c>
      <c r="BA9" s="29">
        <v>57</v>
      </c>
      <c r="BB9" s="30">
        <v>58</v>
      </c>
      <c r="BC9" s="29">
        <v>59</v>
      </c>
      <c r="BD9" s="30">
        <v>60</v>
      </c>
      <c r="BE9" s="29">
        <v>61</v>
      </c>
      <c r="BF9" s="30">
        <v>62</v>
      </c>
      <c r="BG9" s="29">
        <v>63</v>
      </c>
      <c r="BH9" s="30">
        <v>64</v>
      </c>
      <c r="BI9" s="29">
        <v>65</v>
      </c>
      <c r="BJ9" s="30">
        <v>66</v>
      </c>
      <c r="BK9" s="29">
        <v>67</v>
      </c>
      <c r="BL9" s="30">
        <v>68</v>
      </c>
      <c r="BM9" s="29">
        <v>69</v>
      </c>
      <c r="BN9" s="30">
        <v>70</v>
      </c>
      <c r="BO9" s="29">
        <v>71</v>
      </c>
      <c r="BP9" s="30">
        <v>72</v>
      </c>
      <c r="BQ9" s="29">
        <v>73</v>
      </c>
      <c r="BR9" s="30">
        <v>74</v>
      </c>
      <c r="BS9" s="29">
        <v>75</v>
      </c>
      <c r="BT9" s="30">
        <v>76</v>
      </c>
      <c r="BU9" s="29">
        <v>77</v>
      </c>
      <c r="BV9" s="30">
        <v>78</v>
      </c>
      <c r="BW9" s="29">
        <v>79</v>
      </c>
      <c r="BX9" s="30">
        <v>80</v>
      </c>
      <c r="BY9" s="29">
        <v>81</v>
      </c>
      <c r="BZ9" s="30">
        <v>82</v>
      </c>
      <c r="CA9" s="29">
        <v>83</v>
      </c>
      <c r="CB9" s="30">
        <v>84</v>
      </c>
      <c r="CC9" s="29">
        <v>85</v>
      </c>
      <c r="CD9" s="30">
        <v>86</v>
      </c>
      <c r="CE9" s="29">
        <v>87</v>
      </c>
      <c r="CF9" s="30">
        <v>88</v>
      </c>
      <c r="CG9" s="29">
        <v>89</v>
      </c>
      <c r="CH9" s="30">
        <v>90</v>
      </c>
      <c r="CI9" s="29">
        <v>91</v>
      </c>
      <c r="CJ9" s="30">
        <v>92</v>
      </c>
      <c r="CK9" s="29">
        <v>93</v>
      </c>
      <c r="CL9" s="30">
        <v>94</v>
      </c>
      <c r="CM9" s="29">
        <v>95</v>
      </c>
      <c r="CN9" s="30">
        <v>96</v>
      </c>
      <c r="CO9" s="29">
        <v>97</v>
      </c>
      <c r="CP9" s="30">
        <v>98</v>
      </c>
      <c r="CQ9" s="29">
        <v>99</v>
      </c>
      <c r="CR9" s="30">
        <v>100</v>
      </c>
      <c r="CS9" s="29">
        <v>101</v>
      </c>
      <c r="CT9" s="30">
        <v>102</v>
      </c>
      <c r="CU9" s="29">
        <v>103</v>
      </c>
      <c r="CV9" s="30">
        <v>104</v>
      </c>
      <c r="CW9" s="29">
        <v>105</v>
      </c>
      <c r="CX9" s="30">
        <v>106</v>
      </c>
      <c r="CY9" s="29">
        <v>107</v>
      </c>
      <c r="CZ9" s="30">
        <v>108</v>
      </c>
      <c r="DA9" s="29">
        <v>109</v>
      </c>
      <c r="DB9" s="30">
        <v>110</v>
      </c>
      <c r="DC9" s="29">
        <v>111</v>
      </c>
      <c r="DD9" s="30">
        <v>112</v>
      </c>
      <c r="DE9" s="29">
        <v>113</v>
      </c>
      <c r="DF9" s="30">
        <v>114</v>
      </c>
      <c r="DG9" s="29">
        <v>115</v>
      </c>
      <c r="DH9" s="30">
        <v>116</v>
      </c>
      <c r="DI9" s="29">
        <v>117</v>
      </c>
      <c r="DJ9" s="30">
        <v>118</v>
      </c>
      <c r="DK9" s="29">
        <v>119</v>
      </c>
      <c r="DL9" s="30">
        <v>120</v>
      </c>
      <c r="DM9" s="29">
        <v>121</v>
      </c>
      <c r="DN9" s="30">
        <v>122</v>
      </c>
      <c r="DO9" s="29">
        <v>123</v>
      </c>
      <c r="DP9" s="30">
        <v>124</v>
      </c>
      <c r="DQ9" s="29">
        <v>125</v>
      </c>
      <c r="DR9" s="30">
        <v>126</v>
      </c>
      <c r="DS9" s="29">
        <v>127</v>
      </c>
      <c r="DT9" s="30">
        <v>128</v>
      </c>
      <c r="DU9" s="29">
        <v>129</v>
      </c>
      <c r="DV9" s="30">
        <v>130</v>
      </c>
      <c r="DW9" s="29">
        <v>131</v>
      </c>
      <c r="DX9" s="30">
        <v>132</v>
      </c>
      <c r="DY9" s="29">
        <v>133</v>
      </c>
      <c r="DZ9" s="30">
        <v>134</v>
      </c>
      <c r="EA9" s="29">
        <v>135</v>
      </c>
      <c r="EB9" s="30">
        <v>136</v>
      </c>
      <c r="EC9" s="29">
        <v>137</v>
      </c>
      <c r="ED9" s="30">
        <v>138</v>
      </c>
      <c r="EE9" s="29">
        <v>139</v>
      </c>
    </row>
    <row r="10" spans="1:136" s="14" customFormat="1" ht="20.25" customHeight="1" x14ac:dyDescent="0.2">
      <c r="A10" s="21">
        <v>1</v>
      </c>
      <c r="B10" s="109" t="s">
        <v>242</v>
      </c>
      <c r="C10" s="117">
        <v>17529.575000000001</v>
      </c>
      <c r="D10" s="117">
        <v>223508.86619999999</v>
      </c>
      <c r="E10" s="25">
        <f>DG10+EC10-DY10</f>
        <v>3162250.6350000002</v>
      </c>
      <c r="F10" s="20">
        <f>DH10+ED10-DZ10</f>
        <v>535803.90450000006</v>
      </c>
      <c r="G10" s="12">
        <f>DI10+EE10-EA10</f>
        <v>400550.48379999999</v>
      </c>
      <c r="H10" s="12">
        <f t="shared" ref="H10:H21" si="0">G10/F10*100</f>
        <v>74.756917677519453</v>
      </c>
      <c r="I10" s="12">
        <f t="shared" ref="I10:I21" si="1">G10/E10*100</f>
        <v>12.666626717271573</v>
      </c>
      <c r="J10" s="12">
        <f>T10+Y10+AD10+AI10+AN10+AS10+BK10+BS10+BV10+BY10+CB10+CE10+CK10+CN10+CT10+CW10+DC10</f>
        <v>973607</v>
      </c>
      <c r="K10" s="12">
        <f>U10+Z10+AE10+AJ10+AO10+AT10+BL10+BT10+BW10+BZ10+CC10+CF10+CL10+CO10+CU10+CX10+DD10</f>
        <v>177949.95</v>
      </c>
      <c r="L10" s="12">
        <f>V10+AA10+AF10+AK10+AP10+AU10+BM10+BU10+BX10+CA10+CD10+CG10+CM10+CP10+CV10+CY10+DE10</f>
        <v>136886.89180000001</v>
      </c>
      <c r="M10" s="12">
        <f t="shared" ref="M10:M21" si="2">L10/K10*100</f>
        <v>76.924377781505413</v>
      </c>
      <c r="N10" s="12">
        <f t="shared" ref="N10:N21" si="3">L10/J10*100</f>
        <v>14.059768654087328</v>
      </c>
      <c r="O10" s="12">
        <f>T10+Y10</f>
        <v>154790.5</v>
      </c>
      <c r="P10" s="12">
        <f t="shared" ref="P10:Q20" si="4">U10+Z10+AE10</f>
        <v>90029.458333333328</v>
      </c>
      <c r="Q10" s="12">
        <f>V10+AA10+AF10</f>
        <v>73565.934000000008</v>
      </c>
      <c r="R10" s="12">
        <f t="shared" ref="R10:R21" si="5">Q10/P10*100</f>
        <v>81.713180732047448</v>
      </c>
      <c r="S10" s="11">
        <f t="shared" ref="S10:S21" si="6">Q10/O10*100</f>
        <v>47.526129833549227</v>
      </c>
      <c r="T10" s="117">
        <v>146995.5</v>
      </c>
      <c r="U10" s="112">
        <f>T10/12*2</f>
        <v>24499.25</v>
      </c>
      <c r="V10" s="112">
        <v>10931.60500000001</v>
      </c>
      <c r="W10" s="12">
        <f>V10/U10*100</f>
        <v>44.620161841689075</v>
      </c>
      <c r="X10" s="11">
        <f>V10/T10*100</f>
        <v>7.4366936402815123</v>
      </c>
      <c r="Y10" s="112">
        <v>7795</v>
      </c>
      <c r="Z10" s="112">
        <f>Y10/12*2.5</f>
        <v>1623.9583333333335</v>
      </c>
      <c r="AA10" s="112">
        <v>1529.172</v>
      </c>
      <c r="AB10" s="12">
        <f>AA10/Z10*100</f>
        <v>94.163253367543291</v>
      </c>
      <c r="AC10" s="11">
        <f>AA10/Y10*100</f>
        <v>19.617344451571519</v>
      </c>
      <c r="AD10" s="112">
        <v>306750</v>
      </c>
      <c r="AE10" s="112">
        <f>AD10/12*2.5</f>
        <v>63906.25</v>
      </c>
      <c r="AF10" s="112">
        <v>61105.156999999999</v>
      </c>
      <c r="AG10" s="12">
        <f t="shared" ref="AG10:AG21" si="7">AF10/AE10*100</f>
        <v>95.616871589242052</v>
      </c>
      <c r="AH10" s="11">
        <f t="shared" ref="AH10:AH21" si="8">AF10/AD10*100</f>
        <v>19.920181581092095</v>
      </c>
      <c r="AI10" s="112">
        <v>44825.8</v>
      </c>
      <c r="AJ10" s="112">
        <f>AI10/12*2.5</f>
        <v>9338.7083333333339</v>
      </c>
      <c r="AK10" s="112">
        <v>13838.657999999999</v>
      </c>
      <c r="AL10" s="12">
        <f t="shared" ref="AL10:AL21" si="9">AK10/AJ10*100</f>
        <v>148.18599645739729</v>
      </c>
      <c r="AM10" s="11">
        <f t="shared" ref="AM10:AM21" si="10">AK10/AI10*100</f>
        <v>30.872082595291101</v>
      </c>
      <c r="AN10" s="112">
        <v>17000</v>
      </c>
      <c r="AO10" s="112">
        <f>AN10/12*2.5</f>
        <v>3541.666666666667</v>
      </c>
      <c r="AP10" s="112">
        <v>4464.2</v>
      </c>
      <c r="AQ10" s="12">
        <f t="shared" ref="AQ10:AQ21" si="11">AP10/AO10*100</f>
        <v>126.04799999999999</v>
      </c>
      <c r="AR10" s="11">
        <f t="shared" ref="AR10:AR21" si="12">AP10/AN10*100</f>
        <v>26.26</v>
      </c>
      <c r="AS10" s="38"/>
      <c r="AT10" s="33">
        <f>AS10/12*3</f>
        <v>0</v>
      </c>
      <c r="AU10" s="47"/>
      <c r="AV10" s="38"/>
      <c r="AW10" s="33">
        <f>AV10/12*3</f>
        <v>0</v>
      </c>
      <c r="AX10" s="47"/>
      <c r="AY10" s="114">
        <v>1578783.3</v>
      </c>
      <c r="AZ10" s="112">
        <v>263130.53200000001</v>
      </c>
      <c r="BA10" s="112">
        <v>263130.53200000001</v>
      </c>
      <c r="BB10" s="38">
        <v>0</v>
      </c>
      <c r="BC10" s="33">
        <v>0</v>
      </c>
      <c r="BD10" s="13">
        <v>0</v>
      </c>
      <c r="BE10" s="112">
        <v>41519.800000000003</v>
      </c>
      <c r="BF10" s="112">
        <v>0</v>
      </c>
      <c r="BG10" s="112">
        <v>0</v>
      </c>
      <c r="BH10" s="38">
        <v>0</v>
      </c>
      <c r="BI10" s="33">
        <v>0</v>
      </c>
      <c r="BJ10" s="47">
        <v>0</v>
      </c>
      <c r="BK10" s="38">
        <v>0</v>
      </c>
      <c r="BL10" s="33">
        <v>0</v>
      </c>
      <c r="BM10" s="47">
        <v>0</v>
      </c>
      <c r="BN10" s="12">
        <f t="shared" ref="BN10:BO20" si="13">BS10+BV10+BY10+CB10</f>
        <v>44726.6</v>
      </c>
      <c r="BO10" s="12">
        <f t="shared" si="13"/>
        <v>7454.4333333333325</v>
      </c>
      <c r="BP10" s="12">
        <f>BU10+BX10+CA10+CD10</f>
        <v>2291.9769999999999</v>
      </c>
      <c r="BQ10" s="12">
        <f t="shared" ref="BQ10:BQ21" si="14">BP10/BO10*100</f>
        <v>30.746495374117416</v>
      </c>
      <c r="BR10" s="11">
        <f t="shared" ref="BR10:BR21" si="15">BP10/BN10*100</f>
        <v>5.1244158956862362</v>
      </c>
      <c r="BS10" s="112">
        <v>23603.599999999999</v>
      </c>
      <c r="BT10" s="112">
        <f>BS10/12*2</f>
        <v>3933.9333333333329</v>
      </c>
      <c r="BU10" s="112">
        <v>727.77300000000002</v>
      </c>
      <c r="BV10" s="112">
        <v>100</v>
      </c>
      <c r="BW10" s="112">
        <f>BV10/12*2</f>
        <v>16.666666666666668</v>
      </c>
      <c r="BX10" s="112">
        <v>647.06399999999996</v>
      </c>
      <c r="BY10" s="115">
        <v>2890</v>
      </c>
      <c r="BZ10" s="33">
        <f>BY10/12*2</f>
        <v>481.66666666666669</v>
      </c>
      <c r="CA10" s="112">
        <v>155</v>
      </c>
      <c r="CB10" s="113">
        <v>18133</v>
      </c>
      <c r="CC10" s="113">
        <f>CB10/12*2</f>
        <v>3022.1666666666665</v>
      </c>
      <c r="CD10" s="112">
        <v>762.14</v>
      </c>
      <c r="CE10" s="47">
        <v>0</v>
      </c>
      <c r="CF10" s="47">
        <v>0</v>
      </c>
      <c r="CG10" s="47">
        <v>0</v>
      </c>
      <c r="CH10" s="115">
        <v>3998</v>
      </c>
      <c r="CI10" s="112">
        <f>CH10/12*2</f>
        <v>666.33333333333337</v>
      </c>
      <c r="CJ10" s="112">
        <v>533.05999999999995</v>
      </c>
      <c r="CK10" s="117">
        <v>0</v>
      </c>
      <c r="CL10" s="112">
        <f>CK10/12*2</f>
        <v>0</v>
      </c>
      <c r="CM10" s="112">
        <v>0</v>
      </c>
      <c r="CN10" s="112">
        <v>299014.09999999998</v>
      </c>
      <c r="CO10" s="112">
        <f>CN10/12*2</f>
        <v>49835.683333333327</v>
      </c>
      <c r="CP10" s="112">
        <v>39948.022799999999</v>
      </c>
      <c r="CQ10" s="112">
        <v>97000</v>
      </c>
      <c r="CR10" s="112">
        <f>CQ10/12*2</f>
        <v>16166.666666666666</v>
      </c>
      <c r="CS10" s="112">
        <v>12014.0628</v>
      </c>
      <c r="CT10" s="116">
        <v>0</v>
      </c>
      <c r="CU10" s="116">
        <f>CT10/12*2</f>
        <v>0</v>
      </c>
      <c r="CV10" s="112">
        <v>0</v>
      </c>
      <c r="CW10" s="115">
        <v>2000</v>
      </c>
      <c r="CX10" s="112">
        <f>CW10/12*2</f>
        <v>333.33333333333331</v>
      </c>
      <c r="CY10" s="112">
        <v>0</v>
      </c>
      <c r="CZ10" s="42">
        <v>0</v>
      </c>
      <c r="DA10" s="33">
        <v>0</v>
      </c>
      <c r="DB10" s="113">
        <v>0</v>
      </c>
      <c r="DC10" s="112">
        <v>104500</v>
      </c>
      <c r="DD10" s="112">
        <f>DC10/12*2</f>
        <v>17416.666666666668</v>
      </c>
      <c r="DE10" s="112">
        <v>2778.1</v>
      </c>
      <c r="DF10" s="112">
        <v>0</v>
      </c>
      <c r="DG10" s="12">
        <f>T10+Y10+AD10+AI10+AN10+AS10+AV10+AY10+BB10+BE10+BH10+BK10+BS10+BV10+BY10+CB10+CE10+CH10+CK10+CN10+CT10+CW10+CZ10+DC10</f>
        <v>2597908.1</v>
      </c>
      <c r="DH10" s="12">
        <f>U10+Z10+AE10+AJ10+AO10+AT10+AW10+AZ10+BC10+BF10+BI10+BL10+BT10+BW10+BZ10+CC10+CF10+CI10+CL10+CO10+CU10+CX10+DA10+DD10</f>
        <v>441746.81533333339</v>
      </c>
      <c r="DI10" s="12">
        <f>V10+AA10+AF10+AK10+AP10+AU10+AX10+BA10+BD10+BG10+BJ10+BM10+BU10+BX10+CA10+CD10+CG10+CJ10+CM10+CP10+CV10+CY10+DB10+DE10</f>
        <v>400550.48379999999</v>
      </c>
      <c r="DJ10" s="42">
        <v>0</v>
      </c>
      <c r="DK10" s="33">
        <v>0</v>
      </c>
      <c r="DL10" s="47">
        <v>0</v>
      </c>
      <c r="DM10" s="112">
        <v>564342.53500000003</v>
      </c>
      <c r="DN10" s="117">
        <f>DM10/12*2</f>
        <v>94057.089166666672</v>
      </c>
      <c r="DO10" s="117">
        <v>0</v>
      </c>
      <c r="DP10" s="42">
        <v>0</v>
      </c>
      <c r="DQ10" s="33">
        <v>0</v>
      </c>
      <c r="DR10" s="47">
        <v>0</v>
      </c>
      <c r="DS10" s="47">
        <v>0</v>
      </c>
      <c r="DT10" s="47">
        <f>DS10/12*2</f>
        <v>0</v>
      </c>
      <c r="DU10" s="47">
        <v>0</v>
      </c>
      <c r="DV10" s="42">
        <v>0</v>
      </c>
      <c r="DW10" s="33">
        <v>0</v>
      </c>
      <c r="DX10" s="47">
        <v>0</v>
      </c>
      <c r="DY10" s="117">
        <v>0</v>
      </c>
      <c r="DZ10" s="117">
        <v>0</v>
      </c>
      <c r="EA10" s="117">
        <v>0</v>
      </c>
      <c r="EB10" s="47">
        <v>0</v>
      </c>
      <c r="EC10" s="12">
        <f t="shared" ref="EC10:ED20" si="16">DJ10+DM10+DP10+DS10+DV10+DY10</f>
        <v>564342.53500000003</v>
      </c>
      <c r="ED10" s="12">
        <f t="shared" si="16"/>
        <v>94057.089166666672</v>
      </c>
      <c r="EE10" s="112">
        <f t="shared" ref="EE10:EE19" si="17">DL10+DO10+DR10+DU10+DX10+EA10+EB10</f>
        <v>0</v>
      </c>
    </row>
    <row r="11" spans="1:136" s="14" customFormat="1" ht="20.25" customHeight="1" x14ac:dyDescent="0.2">
      <c r="A11" s="21">
        <v>2</v>
      </c>
      <c r="B11" s="110" t="s">
        <v>243</v>
      </c>
      <c r="C11" s="117">
        <v>2055404.5656000001</v>
      </c>
      <c r="D11" s="117">
        <v>59848.183299999997</v>
      </c>
      <c r="E11" s="25">
        <f t="shared" ref="E11:E20" si="18">DG11+EC11-DY11</f>
        <v>5489488</v>
      </c>
      <c r="F11" s="20">
        <f t="shared" ref="F11:F20" si="19">DH11+ED11-DZ11</f>
        <v>953672.05700000015</v>
      </c>
      <c r="G11" s="12">
        <f t="shared" ref="G11:G20" si="20">DI11+EE11-EA11</f>
        <v>783730.8014</v>
      </c>
      <c r="H11" s="12">
        <f t="shared" si="0"/>
        <v>82.180325579152395</v>
      </c>
      <c r="I11" s="12">
        <f t="shared" si="1"/>
        <v>14.276938056882535</v>
      </c>
      <c r="J11" s="12">
        <f t="shared" ref="J11:J20" si="21">T11+Y11+AD11+AI11+AN11+AS11+BK11+BS11+BV11+BY11+CB11+CE11+CK11+CN11+CT11+CW11+DC11</f>
        <v>2476874.7000000002</v>
      </c>
      <c r="K11" s="12">
        <f t="shared" ref="K11:K20" si="22">U11+Z11+AE11+AJ11+AO11+AT11+BL11+BT11+BW11+BZ11+CC11+CF11+CL11+CO11+CU11+CX11+DD11</f>
        <v>452702.82499999995</v>
      </c>
      <c r="L11" s="12">
        <f t="shared" ref="L11:L20" si="23">V11+AA11+AF11+AK11+AP11+AU11+BM11+BU11+BX11+CA11+CD11+CG11+CM11+CP11+CV11+CY11+DE11</f>
        <v>373513.06939999998</v>
      </c>
      <c r="M11" s="12">
        <f t="shared" si="2"/>
        <v>82.507342294583651</v>
      </c>
      <c r="N11" s="12">
        <f t="shared" si="3"/>
        <v>15.080014721778213</v>
      </c>
      <c r="O11" s="12">
        <f t="shared" ref="O11:O20" si="24">T11+Y11</f>
        <v>492645.70000000019</v>
      </c>
      <c r="P11" s="12">
        <f t="shared" si="4"/>
        <v>211232.6166666667</v>
      </c>
      <c r="Q11" s="12">
        <f t="shared" si="4"/>
        <v>185532.10599999997</v>
      </c>
      <c r="R11" s="12">
        <f t="shared" si="5"/>
        <v>87.833076599518179</v>
      </c>
      <c r="S11" s="11">
        <f t="shared" si="6"/>
        <v>37.660352257210384</v>
      </c>
      <c r="T11" s="117">
        <v>461645.70000000019</v>
      </c>
      <c r="U11" s="112">
        <f t="shared" ref="U11:U20" si="25">T11/12*2</f>
        <v>76940.950000000026</v>
      </c>
      <c r="V11" s="112">
        <v>75156.376999999979</v>
      </c>
      <c r="W11" s="12">
        <f t="shared" ref="W11:W20" si="26">V11/U11*100</f>
        <v>97.680594013980794</v>
      </c>
      <c r="X11" s="11">
        <f t="shared" ref="X11:X20" si="27">V11/T11*100</f>
        <v>16.280099002330132</v>
      </c>
      <c r="Y11" s="112">
        <v>31000</v>
      </c>
      <c r="Z11" s="112">
        <f t="shared" ref="Z11:Z20" si="28">Y11/12*2.5</f>
        <v>6458.3333333333339</v>
      </c>
      <c r="AA11" s="112">
        <v>1874.9880000000001</v>
      </c>
      <c r="AB11" s="12">
        <f t="shared" ref="AB11:AB24" si="29">AA11/Z11*100</f>
        <v>29.032072258064513</v>
      </c>
      <c r="AC11" s="11">
        <f t="shared" ref="AC11:AC21" si="30">AA11/Y11*100</f>
        <v>6.0483483870967749</v>
      </c>
      <c r="AD11" s="112">
        <v>613600</v>
      </c>
      <c r="AE11" s="112">
        <f t="shared" ref="AE11:AE20" si="31">AD11/12*2.5</f>
        <v>127833.33333333334</v>
      </c>
      <c r="AF11" s="112">
        <v>108500.74099999999</v>
      </c>
      <c r="AG11" s="12">
        <f t="shared" si="7"/>
        <v>84.876720469361132</v>
      </c>
      <c r="AH11" s="11">
        <f t="shared" si="8"/>
        <v>17.682650097783572</v>
      </c>
      <c r="AI11" s="112">
        <v>245769</v>
      </c>
      <c r="AJ11" s="112">
        <f t="shared" ref="AJ11:AJ20" si="32">AI11/12*2.5</f>
        <v>51201.875</v>
      </c>
      <c r="AK11" s="112">
        <v>47102.864999999998</v>
      </c>
      <c r="AL11" s="12">
        <f t="shared" si="9"/>
        <v>91.994414267055646</v>
      </c>
      <c r="AM11" s="11">
        <f t="shared" si="10"/>
        <v>19.165502972303258</v>
      </c>
      <c r="AN11" s="112">
        <v>67000</v>
      </c>
      <c r="AO11" s="112">
        <f t="shared" ref="AO11:AO20" si="33">AN11/12*2.5</f>
        <v>13958.333333333332</v>
      </c>
      <c r="AP11" s="112">
        <v>11913.9</v>
      </c>
      <c r="AQ11" s="12">
        <f t="shared" si="11"/>
        <v>85.353313432835833</v>
      </c>
      <c r="AR11" s="11">
        <f t="shared" si="12"/>
        <v>17.781940298507461</v>
      </c>
      <c r="AS11" s="38"/>
      <c r="AT11" s="33">
        <f t="shared" ref="AT11:AT20" si="34">AS11/12*3</f>
        <v>0</v>
      </c>
      <c r="AU11" s="47"/>
      <c r="AV11" s="38"/>
      <c r="AW11" s="33">
        <f t="shared" ref="AW11:AW20" si="35">AV11/12*3</f>
        <v>0</v>
      </c>
      <c r="AX11" s="47"/>
      <c r="AY11" s="114">
        <v>2160328.2999999998</v>
      </c>
      <c r="AZ11" s="112">
        <v>360054.73200000002</v>
      </c>
      <c r="BA11" s="112">
        <v>360054.73200000002</v>
      </c>
      <c r="BB11" s="38">
        <v>0</v>
      </c>
      <c r="BC11" s="33">
        <v>0</v>
      </c>
      <c r="BD11" s="13">
        <v>0</v>
      </c>
      <c r="BE11" s="112">
        <v>6798</v>
      </c>
      <c r="BF11" s="112">
        <v>0</v>
      </c>
      <c r="BG11" s="112">
        <v>0</v>
      </c>
      <c r="BH11" s="38">
        <v>0</v>
      </c>
      <c r="BI11" s="33">
        <v>0</v>
      </c>
      <c r="BJ11" s="47">
        <v>0</v>
      </c>
      <c r="BK11" s="38">
        <v>0</v>
      </c>
      <c r="BL11" s="33">
        <v>0</v>
      </c>
      <c r="BM11" s="47">
        <v>0</v>
      </c>
      <c r="BN11" s="12">
        <f t="shared" si="13"/>
        <v>75360</v>
      </c>
      <c r="BO11" s="12">
        <f t="shared" si="13"/>
        <v>12560</v>
      </c>
      <c r="BP11" s="12">
        <f t="shared" ref="BP11:BP20" si="36">BU11+BX11+CA11+CD11</f>
        <v>5148.57</v>
      </c>
      <c r="BQ11" s="12">
        <f t="shared" si="14"/>
        <v>40.991799363057325</v>
      </c>
      <c r="BR11" s="11">
        <f t="shared" si="15"/>
        <v>6.831966560509553</v>
      </c>
      <c r="BS11" s="112">
        <v>51360</v>
      </c>
      <c r="BT11" s="112">
        <f t="shared" ref="BT11:BT20" si="37">BS11/12*2</f>
        <v>8560</v>
      </c>
      <c r="BU11" s="112">
        <v>2621.3090000000002</v>
      </c>
      <c r="BV11" s="112">
        <v>2000</v>
      </c>
      <c r="BW11" s="112">
        <f t="shared" ref="BW11:BW20" si="38">BV11/12*2</f>
        <v>333.33333333333331</v>
      </c>
      <c r="BX11" s="112">
        <v>70</v>
      </c>
      <c r="BY11" s="115">
        <v>0</v>
      </c>
      <c r="BZ11" s="33">
        <f t="shared" ref="BZ11:BZ20" si="39">BY11/12*2</f>
        <v>0</v>
      </c>
      <c r="CA11" s="112">
        <v>0</v>
      </c>
      <c r="CB11" s="113">
        <v>22000</v>
      </c>
      <c r="CC11" s="113">
        <f t="shared" ref="CC11:CC20" si="40">CB11/12*2</f>
        <v>3666.6666666666665</v>
      </c>
      <c r="CD11" s="112">
        <v>2457.261</v>
      </c>
      <c r="CE11" s="47">
        <v>0</v>
      </c>
      <c r="CF11" s="47">
        <v>0</v>
      </c>
      <c r="CG11" s="47">
        <v>0</v>
      </c>
      <c r="CH11" s="115">
        <v>5999</v>
      </c>
      <c r="CI11" s="112">
        <f t="shared" ref="CI11:CI20" si="41">CH11/12*2</f>
        <v>999.83333333333337</v>
      </c>
      <c r="CJ11" s="112">
        <v>799.6</v>
      </c>
      <c r="CK11" s="117">
        <v>4700</v>
      </c>
      <c r="CL11" s="112">
        <f t="shared" ref="CL11:CL20" si="42">CK11/12*2</f>
        <v>783.33333333333337</v>
      </c>
      <c r="CM11" s="112">
        <v>910</v>
      </c>
      <c r="CN11" s="112">
        <v>409100</v>
      </c>
      <c r="CO11" s="112">
        <f t="shared" ref="CO11:CO20" si="43">CN11/12*2</f>
        <v>68183.333333333328</v>
      </c>
      <c r="CP11" s="112">
        <v>66374.561000000002</v>
      </c>
      <c r="CQ11" s="112">
        <v>200000</v>
      </c>
      <c r="CR11" s="112">
        <f t="shared" ref="CR11:CR20" si="44">CQ11/12*2</f>
        <v>33333.333333333336</v>
      </c>
      <c r="CS11" s="112">
        <v>36989.339</v>
      </c>
      <c r="CT11" s="116">
        <v>150000</v>
      </c>
      <c r="CU11" s="116">
        <f t="shared" ref="CU11:CU20" si="45">CT11/12*2</f>
        <v>25000</v>
      </c>
      <c r="CV11" s="112">
        <v>32176.627</v>
      </c>
      <c r="CW11" s="115">
        <v>15000</v>
      </c>
      <c r="CX11" s="112">
        <f t="shared" ref="CX11:CX20" si="46">CW11/12*2</f>
        <v>2500</v>
      </c>
      <c r="CY11" s="112">
        <v>6213.0213999999996</v>
      </c>
      <c r="CZ11" s="42">
        <v>0</v>
      </c>
      <c r="DA11" s="33">
        <v>0</v>
      </c>
      <c r="DB11" s="113">
        <v>0</v>
      </c>
      <c r="DC11" s="112">
        <v>403700</v>
      </c>
      <c r="DD11" s="112">
        <f t="shared" ref="DD11:DD20" si="47">DC11/12*2</f>
        <v>67283.333333333328</v>
      </c>
      <c r="DE11" s="112">
        <v>18141.419000000002</v>
      </c>
      <c r="DF11" s="112">
        <v>0</v>
      </c>
      <c r="DG11" s="12">
        <f t="shared" ref="DG11:DG20" si="48">T11+Y11+AD11+AI11+AN11+AS11+AV11+AY11+BB11+BE11+BH11+BK11+BS11+BV11+BY11+CB11+CE11+CH11+CK11+CN11+CT11+CW11+CZ11+DC11</f>
        <v>4650000</v>
      </c>
      <c r="DH11" s="12">
        <f t="shared" ref="DH11:DH20" si="49">U11+Z11+AE11+AJ11+AO11+AT11+AW11+AZ11+BC11+BF11+BI11+BL11+BT11+BW11+BZ11+CC11+CF11+CI11+CL11+CO11+CU11+CX11+DA11+DD11</f>
        <v>813757.39033333352</v>
      </c>
      <c r="DI11" s="12">
        <f t="shared" ref="DI11:DI20" si="50">V11+AA11+AF11+AK11+AP11+AU11+AX11+BA11+BD11+BG11+BJ11+BM11+BU11+BX11+CA11+CD11+CG11+CJ11+CM11+CP11+CV11+CY11+DB11+DE11</f>
        <v>734367.40139999997</v>
      </c>
      <c r="DJ11" s="42">
        <v>0</v>
      </c>
      <c r="DK11" s="42">
        <v>0</v>
      </c>
      <c r="DL11" s="42">
        <v>0</v>
      </c>
      <c r="DM11" s="112">
        <v>839488</v>
      </c>
      <c r="DN11" s="117">
        <f t="shared" ref="DN11:DN20" si="51">DM11/12*2</f>
        <v>139914.66666666666</v>
      </c>
      <c r="DO11" s="117">
        <v>49363.4</v>
      </c>
      <c r="DP11" s="42">
        <v>0</v>
      </c>
      <c r="DQ11" s="33">
        <v>0</v>
      </c>
      <c r="DR11" s="47">
        <v>0</v>
      </c>
      <c r="DS11" s="47">
        <v>0</v>
      </c>
      <c r="DT11" s="47">
        <f t="shared" ref="DT11:DT20" si="52">DS11/12*2</f>
        <v>0</v>
      </c>
      <c r="DU11" s="47">
        <v>0</v>
      </c>
      <c r="DV11" s="42">
        <v>0</v>
      </c>
      <c r="DW11" s="33">
        <v>0</v>
      </c>
      <c r="DX11" s="47">
        <v>0</v>
      </c>
      <c r="DY11" s="117">
        <v>0</v>
      </c>
      <c r="DZ11" s="117">
        <v>0</v>
      </c>
      <c r="EA11" s="117">
        <v>0</v>
      </c>
      <c r="EB11" s="47">
        <v>0</v>
      </c>
      <c r="EC11" s="12">
        <f t="shared" si="16"/>
        <v>839488</v>
      </c>
      <c r="ED11" s="12">
        <f t="shared" si="16"/>
        <v>139914.66666666666</v>
      </c>
      <c r="EE11" s="112">
        <f t="shared" si="17"/>
        <v>49363.4</v>
      </c>
      <c r="EF11" s="14">
        <f>DY11-EC11</f>
        <v>-839488</v>
      </c>
    </row>
    <row r="12" spans="1:136" s="14" customFormat="1" ht="20.25" customHeight="1" x14ac:dyDescent="0.2">
      <c r="A12" s="21">
        <v>3</v>
      </c>
      <c r="B12" s="110" t="s">
        <v>244</v>
      </c>
      <c r="C12" s="117">
        <v>147384.37549999999</v>
      </c>
      <c r="D12" s="117">
        <v>75696.847599999994</v>
      </c>
      <c r="E12" s="25">
        <f t="shared" si="18"/>
        <v>779228.9</v>
      </c>
      <c r="F12" s="20">
        <f t="shared" si="19"/>
        <v>132096.79033333331</v>
      </c>
      <c r="G12" s="12">
        <f t="shared" si="20"/>
        <v>102370.06019999999</v>
      </c>
      <c r="H12" s="12">
        <f t="shared" si="0"/>
        <v>77.496251000254574</v>
      </c>
      <c r="I12" s="12">
        <f t="shared" si="1"/>
        <v>13.137354145874209</v>
      </c>
      <c r="J12" s="12">
        <f t="shared" si="21"/>
        <v>158898.4</v>
      </c>
      <c r="K12" s="12">
        <f t="shared" si="22"/>
        <v>28889.924999999996</v>
      </c>
      <c r="L12" s="12">
        <f t="shared" si="23"/>
        <v>20816.928199999998</v>
      </c>
      <c r="M12" s="12">
        <f t="shared" si="2"/>
        <v>72.056013298753811</v>
      </c>
      <c r="N12" s="12">
        <f t="shared" si="3"/>
        <v>13.100778988334682</v>
      </c>
      <c r="O12" s="12">
        <f t="shared" si="24"/>
        <v>28809.799999999988</v>
      </c>
      <c r="P12" s="12">
        <f t="shared" si="4"/>
        <v>16033.633333333331</v>
      </c>
      <c r="Q12" s="12">
        <f t="shared" si="4"/>
        <v>11138.160999999996</v>
      </c>
      <c r="R12" s="12">
        <f t="shared" si="5"/>
        <v>69.467479818464923</v>
      </c>
      <c r="S12" s="11">
        <f t="shared" si="6"/>
        <v>38.661014654735546</v>
      </c>
      <c r="T12" s="117">
        <v>28809.799999999988</v>
      </c>
      <c r="U12" s="112">
        <f t="shared" si="25"/>
        <v>4801.6333333333314</v>
      </c>
      <c r="V12" s="112">
        <v>1881.5969999999979</v>
      </c>
      <c r="W12" s="12">
        <f t="shared" si="26"/>
        <v>39.186603169754704</v>
      </c>
      <c r="X12" s="11">
        <f t="shared" si="27"/>
        <v>6.531100528292451</v>
      </c>
      <c r="Y12" s="112">
        <v>0</v>
      </c>
      <c r="Z12" s="112">
        <f t="shared" si="28"/>
        <v>0</v>
      </c>
      <c r="AA12" s="112">
        <v>111.8</v>
      </c>
      <c r="AB12" s="12" t="e">
        <f t="shared" si="29"/>
        <v>#DIV/0!</v>
      </c>
      <c r="AC12" s="11" t="e">
        <f t="shared" si="30"/>
        <v>#DIV/0!</v>
      </c>
      <c r="AD12" s="112">
        <v>53913.599999999999</v>
      </c>
      <c r="AE12" s="112">
        <f t="shared" si="31"/>
        <v>11232</v>
      </c>
      <c r="AF12" s="112">
        <v>9144.7639999999992</v>
      </c>
      <c r="AG12" s="12">
        <f t="shared" si="7"/>
        <v>81.417058404558389</v>
      </c>
      <c r="AH12" s="11">
        <f t="shared" si="8"/>
        <v>16.961887167616332</v>
      </c>
      <c r="AI12" s="112">
        <v>3851</v>
      </c>
      <c r="AJ12" s="112">
        <f t="shared" si="32"/>
        <v>802.29166666666674</v>
      </c>
      <c r="AK12" s="112">
        <v>566</v>
      </c>
      <c r="AL12" s="12">
        <f t="shared" si="9"/>
        <v>70.547909633861323</v>
      </c>
      <c r="AM12" s="11">
        <f t="shared" si="10"/>
        <v>14.69748117372111</v>
      </c>
      <c r="AN12" s="112">
        <v>0</v>
      </c>
      <c r="AO12" s="112">
        <f t="shared" si="33"/>
        <v>0</v>
      </c>
      <c r="AP12" s="112">
        <v>0</v>
      </c>
      <c r="AQ12" s="12" t="e">
        <f t="shared" si="11"/>
        <v>#DIV/0!</v>
      </c>
      <c r="AR12" s="11" t="e">
        <f t="shared" si="12"/>
        <v>#DIV/0!</v>
      </c>
      <c r="AS12" s="38"/>
      <c r="AT12" s="33">
        <f t="shared" si="34"/>
        <v>0</v>
      </c>
      <c r="AU12" s="47"/>
      <c r="AV12" s="38"/>
      <c r="AW12" s="33">
        <f t="shared" si="35"/>
        <v>0</v>
      </c>
      <c r="AX12" s="47"/>
      <c r="AY12" s="114">
        <v>393318.7</v>
      </c>
      <c r="AZ12" s="112">
        <v>65553.131999999998</v>
      </c>
      <c r="BA12" s="112">
        <v>65553.131999999998</v>
      </c>
      <c r="BB12" s="38">
        <v>0</v>
      </c>
      <c r="BC12" s="33">
        <v>0</v>
      </c>
      <c r="BD12" s="13">
        <v>0</v>
      </c>
      <c r="BE12" s="112">
        <v>1089.4000000000001</v>
      </c>
      <c r="BF12" s="112">
        <v>0</v>
      </c>
      <c r="BG12" s="112">
        <v>0</v>
      </c>
      <c r="BH12" s="38">
        <v>0</v>
      </c>
      <c r="BI12" s="33">
        <v>0</v>
      </c>
      <c r="BJ12" s="47">
        <v>0</v>
      </c>
      <c r="BK12" s="38">
        <v>0</v>
      </c>
      <c r="BL12" s="33">
        <v>0</v>
      </c>
      <c r="BM12" s="47">
        <v>0</v>
      </c>
      <c r="BN12" s="12">
        <f t="shared" si="13"/>
        <v>9773.6</v>
      </c>
      <c r="BO12" s="12">
        <f t="shared" si="13"/>
        <v>1628.9333333333334</v>
      </c>
      <c r="BP12" s="12">
        <f t="shared" si="36"/>
        <v>735</v>
      </c>
      <c r="BQ12" s="12">
        <f t="shared" si="14"/>
        <v>45.121551935827128</v>
      </c>
      <c r="BR12" s="11">
        <f t="shared" si="15"/>
        <v>7.5202586559711877</v>
      </c>
      <c r="BS12" s="112">
        <v>8273.6</v>
      </c>
      <c r="BT12" s="112">
        <f t="shared" si="37"/>
        <v>1378.9333333333334</v>
      </c>
      <c r="BU12" s="112">
        <v>545</v>
      </c>
      <c r="BV12" s="112">
        <v>0</v>
      </c>
      <c r="BW12" s="112">
        <f t="shared" si="38"/>
        <v>0</v>
      </c>
      <c r="BX12" s="112">
        <v>0</v>
      </c>
      <c r="BY12" s="115">
        <v>0</v>
      </c>
      <c r="BZ12" s="33">
        <f t="shared" si="39"/>
        <v>0</v>
      </c>
      <c r="CA12" s="112">
        <v>0</v>
      </c>
      <c r="CB12" s="113">
        <v>1500</v>
      </c>
      <c r="CC12" s="113">
        <f t="shared" si="40"/>
        <v>250</v>
      </c>
      <c r="CD12" s="112">
        <v>190</v>
      </c>
      <c r="CE12" s="47">
        <v>0</v>
      </c>
      <c r="CF12" s="47">
        <v>0</v>
      </c>
      <c r="CG12" s="47">
        <v>0</v>
      </c>
      <c r="CH12" s="115">
        <v>0</v>
      </c>
      <c r="CI12" s="112">
        <f t="shared" si="41"/>
        <v>0</v>
      </c>
      <c r="CJ12" s="112">
        <v>0</v>
      </c>
      <c r="CK12" s="117">
        <v>350</v>
      </c>
      <c r="CL12" s="112">
        <f t="shared" si="42"/>
        <v>58.333333333333336</v>
      </c>
      <c r="CM12" s="112">
        <v>154</v>
      </c>
      <c r="CN12" s="112">
        <v>50700.4</v>
      </c>
      <c r="CO12" s="112">
        <f t="shared" si="43"/>
        <v>8450.0666666666675</v>
      </c>
      <c r="CP12" s="112">
        <v>5981.2380000000003</v>
      </c>
      <c r="CQ12" s="112">
        <v>25930.400000000001</v>
      </c>
      <c r="CR12" s="112">
        <f t="shared" si="44"/>
        <v>4321.7333333333336</v>
      </c>
      <c r="CS12" s="112">
        <v>1972.508</v>
      </c>
      <c r="CT12" s="116">
        <v>5000</v>
      </c>
      <c r="CU12" s="116">
        <f t="shared" si="45"/>
        <v>833.33333333333337</v>
      </c>
      <c r="CV12" s="112">
        <v>665.02919999999995</v>
      </c>
      <c r="CW12" s="115">
        <v>500</v>
      </c>
      <c r="CX12" s="112">
        <f t="shared" si="46"/>
        <v>83.333333333333329</v>
      </c>
      <c r="CY12" s="112">
        <v>0</v>
      </c>
      <c r="CZ12" s="42">
        <v>0</v>
      </c>
      <c r="DA12" s="33">
        <v>0</v>
      </c>
      <c r="DB12" s="113">
        <v>0</v>
      </c>
      <c r="DC12" s="112">
        <v>6000</v>
      </c>
      <c r="DD12" s="112">
        <f t="shared" si="47"/>
        <v>1000</v>
      </c>
      <c r="DE12" s="112">
        <v>1577.5</v>
      </c>
      <c r="DF12" s="112">
        <v>0</v>
      </c>
      <c r="DG12" s="12">
        <f t="shared" si="48"/>
        <v>553306.5</v>
      </c>
      <c r="DH12" s="12">
        <f t="shared" si="49"/>
        <v>94443.056999999986</v>
      </c>
      <c r="DI12" s="12">
        <f t="shared" si="50"/>
        <v>86370.060199999993</v>
      </c>
      <c r="DJ12" s="42">
        <v>0</v>
      </c>
      <c r="DK12" s="42">
        <v>0</v>
      </c>
      <c r="DL12" s="42">
        <v>0</v>
      </c>
      <c r="DM12" s="112">
        <v>209322.4</v>
      </c>
      <c r="DN12" s="117">
        <f t="shared" si="51"/>
        <v>34887.066666666666</v>
      </c>
      <c r="DO12" s="117">
        <v>0</v>
      </c>
      <c r="DP12" s="42">
        <v>0</v>
      </c>
      <c r="DQ12" s="33">
        <v>0</v>
      </c>
      <c r="DR12" s="47">
        <v>0</v>
      </c>
      <c r="DS12" s="47">
        <v>16600</v>
      </c>
      <c r="DT12" s="47">
        <f t="shared" si="52"/>
        <v>2766.6666666666665</v>
      </c>
      <c r="DU12" s="47">
        <v>16000</v>
      </c>
      <c r="DV12" s="42">
        <v>0</v>
      </c>
      <c r="DW12" s="33">
        <v>0</v>
      </c>
      <c r="DX12" s="47">
        <v>0</v>
      </c>
      <c r="DY12" s="117">
        <v>10963.1</v>
      </c>
      <c r="DZ12" s="117">
        <v>0</v>
      </c>
      <c r="EA12" s="117">
        <v>0</v>
      </c>
      <c r="EB12" s="47">
        <v>0</v>
      </c>
      <c r="EC12" s="12">
        <f t="shared" si="16"/>
        <v>236885.5</v>
      </c>
      <c r="ED12" s="12">
        <f t="shared" si="16"/>
        <v>37653.73333333333</v>
      </c>
      <c r="EE12" s="112">
        <f t="shared" si="17"/>
        <v>16000</v>
      </c>
      <c r="EF12" s="14">
        <f t="shared" ref="EF12:EF20" si="53">DY12-EC12</f>
        <v>-225922.4</v>
      </c>
    </row>
    <row r="13" spans="1:136" s="14" customFormat="1" ht="20.25" customHeight="1" x14ac:dyDescent="0.2">
      <c r="A13" s="21">
        <v>4</v>
      </c>
      <c r="B13" s="110" t="s">
        <v>247</v>
      </c>
      <c r="C13" s="117">
        <v>811451.38890000002</v>
      </c>
      <c r="D13" s="117">
        <v>71361.142699999997</v>
      </c>
      <c r="E13" s="25">
        <f t="shared" si="18"/>
        <v>4379146.2</v>
      </c>
      <c r="F13" s="20">
        <f t="shared" si="19"/>
        <v>745890.41666666663</v>
      </c>
      <c r="G13" s="12">
        <f t="shared" si="20"/>
        <v>364606.17490000004</v>
      </c>
      <c r="H13" s="12">
        <f t="shared" si="0"/>
        <v>48.882002872405863</v>
      </c>
      <c r="I13" s="12">
        <f t="shared" si="1"/>
        <v>8.3259648855751838</v>
      </c>
      <c r="J13" s="12">
        <f t="shared" si="21"/>
        <v>1087836</v>
      </c>
      <c r="K13" s="12">
        <f t="shared" si="22"/>
        <v>197701.75000000003</v>
      </c>
      <c r="L13" s="12">
        <f t="shared" si="23"/>
        <v>166449.61489999999</v>
      </c>
      <c r="M13" s="12">
        <f t="shared" si="2"/>
        <v>84.192282010654921</v>
      </c>
      <c r="N13" s="12">
        <f t="shared" si="3"/>
        <v>15.300984238432999</v>
      </c>
      <c r="O13" s="12">
        <f t="shared" si="24"/>
        <v>255270</v>
      </c>
      <c r="P13" s="12">
        <f t="shared" si="4"/>
        <v>100897.91666666667</v>
      </c>
      <c r="Q13" s="12">
        <f t="shared" si="4"/>
        <v>81809.059000000008</v>
      </c>
      <c r="R13" s="12">
        <f t="shared" si="5"/>
        <v>81.081019016745486</v>
      </c>
      <c r="S13" s="11">
        <f t="shared" si="6"/>
        <v>32.04805069142477</v>
      </c>
      <c r="T13" s="117">
        <v>219050</v>
      </c>
      <c r="U13" s="112">
        <f t="shared" si="25"/>
        <v>36508.333333333336</v>
      </c>
      <c r="V13" s="112">
        <v>28577.717000000004</v>
      </c>
      <c r="W13" s="12">
        <f t="shared" si="26"/>
        <v>78.277243551700522</v>
      </c>
      <c r="X13" s="11">
        <f t="shared" si="27"/>
        <v>13.046207258616757</v>
      </c>
      <c r="Y13" s="112">
        <v>36220</v>
      </c>
      <c r="Z13" s="112">
        <f t="shared" si="28"/>
        <v>7545.8333333333339</v>
      </c>
      <c r="AA13" s="112">
        <v>3848.2570000000001</v>
      </c>
      <c r="AB13" s="12">
        <f t="shared" si="29"/>
        <v>50.998436223081164</v>
      </c>
      <c r="AC13" s="11">
        <f t="shared" si="30"/>
        <v>10.62467421314191</v>
      </c>
      <c r="AD13" s="112">
        <v>272850</v>
      </c>
      <c r="AE13" s="112">
        <f t="shared" si="31"/>
        <v>56843.75</v>
      </c>
      <c r="AF13" s="112">
        <v>49383.084999999999</v>
      </c>
      <c r="AG13" s="12">
        <f t="shared" si="7"/>
        <v>86.875135788894994</v>
      </c>
      <c r="AH13" s="11">
        <f t="shared" si="8"/>
        <v>18.098986622686457</v>
      </c>
      <c r="AI13" s="112">
        <v>70428</v>
      </c>
      <c r="AJ13" s="112">
        <f t="shared" si="32"/>
        <v>14672.5</v>
      </c>
      <c r="AK13" s="112">
        <v>20936.93</v>
      </c>
      <c r="AL13" s="12">
        <f t="shared" si="9"/>
        <v>142.6950417447606</v>
      </c>
      <c r="AM13" s="11">
        <f t="shared" si="10"/>
        <v>29.728133696825125</v>
      </c>
      <c r="AN13" s="112">
        <v>14000</v>
      </c>
      <c r="AO13" s="112">
        <f t="shared" si="33"/>
        <v>2916.666666666667</v>
      </c>
      <c r="AP13" s="112">
        <v>2032.8</v>
      </c>
      <c r="AQ13" s="12">
        <f t="shared" si="11"/>
        <v>69.695999999999998</v>
      </c>
      <c r="AR13" s="11">
        <f t="shared" si="12"/>
        <v>14.52</v>
      </c>
      <c r="AS13" s="38"/>
      <c r="AT13" s="33">
        <f t="shared" si="34"/>
        <v>0</v>
      </c>
      <c r="AU13" s="47"/>
      <c r="AV13" s="38"/>
      <c r="AW13" s="33">
        <f t="shared" si="35"/>
        <v>0</v>
      </c>
      <c r="AX13" s="47"/>
      <c r="AY13" s="114">
        <v>1010910.2</v>
      </c>
      <c r="AZ13" s="112">
        <v>168485</v>
      </c>
      <c r="BA13" s="112">
        <v>168485</v>
      </c>
      <c r="BB13" s="38">
        <v>0</v>
      </c>
      <c r="BC13" s="33">
        <v>0</v>
      </c>
      <c r="BD13" s="13">
        <v>0</v>
      </c>
      <c r="BE13" s="112">
        <v>2178</v>
      </c>
      <c r="BF13" s="112">
        <v>0</v>
      </c>
      <c r="BG13" s="112">
        <v>0</v>
      </c>
      <c r="BH13" s="38">
        <v>0</v>
      </c>
      <c r="BI13" s="33">
        <v>0</v>
      </c>
      <c r="BJ13" s="47">
        <v>0</v>
      </c>
      <c r="BK13" s="38">
        <v>0</v>
      </c>
      <c r="BL13" s="33">
        <v>0</v>
      </c>
      <c r="BM13" s="47">
        <v>0</v>
      </c>
      <c r="BN13" s="12">
        <f t="shared" si="13"/>
        <v>40340</v>
      </c>
      <c r="BO13" s="33">
        <f t="shared" ref="BO13:BO20" si="54">BN13/12*6</f>
        <v>20170</v>
      </c>
      <c r="BP13" s="12">
        <f t="shared" si="36"/>
        <v>5239.67</v>
      </c>
      <c r="BQ13" s="12">
        <f t="shared" si="14"/>
        <v>25.977540902330194</v>
      </c>
      <c r="BR13" s="11">
        <f t="shared" si="15"/>
        <v>12.988770451165097</v>
      </c>
      <c r="BS13" s="112">
        <v>22160</v>
      </c>
      <c r="BT13" s="112">
        <f t="shared" si="37"/>
        <v>3693.3333333333335</v>
      </c>
      <c r="BU13" s="112">
        <v>2833.78</v>
      </c>
      <c r="BV13" s="112">
        <v>0</v>
      </c>
      <c r="BW13" s="112">
        <f t="shared" si="38"/>
        <v>0</v>
      </c>
      <c r="BX13" s="112">
        <v>0</v>
      </c>
      <c r="BY13" s="115">
        <v>0</v>
      </c>
      <c r="BZ13" s="33">
        <f t="shared" si="39"/>
        <v>0</v>
      </c>
      <c r="CA13" s="112">
        <v>0</v>
      </c>
      <c r="CB13" s="113">
        <v>18180</v>
      </c>
      <c r="CC13" s="113">
        <f t="shared" si="40"/>
        <v>3030</v>
      </c>
      <c r="CD13" s="112">
        <v>2405.89</v>
      </c>
      <c r="CE13" s="47">
        <v>0</v>
      </c>
      <c r="CF13" s="47">
        <v>0</v>
      </c>
      <c r="CG13" s="47">
        <v>0</v>
      </c>
      <c r="CH13" s="115">
        <v>3998</v>
      </c>
      <c r="CI13" s="112">
        <f t="shared" si="41"/>
        <v>666.33333333333337</v>
      </c>
      <c r="CJ13" s="112">
        <v>533.05999999999995</v>
      </c>
      <c r="CK13" s="117">
        <v>0</v>
      </c>
      <c r="CL13" s="112">
        <f t="shared" si="42"/>
        <v>0</v>
      </c>
      <c r="CM13" s="112">
        <v>0</v>
      </c>
      <c r="CN13" s="112">
        <v>229948</v>
      </c>
      <c r="CO13" s="112">
        <f t="shared" si="43"/>
        <v>38324.666666666664</v>
      </c>
      <c r="CP13" s="112">
        <v>21255.831900000001</v>
      </c>
      <c r="CQ13" s="112">
        <v>62906</v>
      </c>
      <c r="CR13" s="112">
        <f t="shared" si="44"/>
        <v>10484.333333333334</v>
      </c>
      <c r="CS13" s="112">
        <v>7089.6818999999996</v>
      </c>
      <c r="CT13" s="116">
        <v>155000</v>
      </c>
      <c r="CU13" s="116">
        <f t="shared" si="45"/>
        <v>25833.333333333332</v>
      </c>
      <c r="CV13" s="112">
        <v>29179.276999999998</v>
      </c>
      <c r="CW13" s="115">
        <v>0</v>
      </c>
      <c r="CX13" s="112">
        <f t="shared" si="46"/>
        <v>0</v>
      </c>
      <c r="CY13" s="112">
        <v>0</v>
      </c>
      <c r="CZ13" s="42">
        <v>0</v>
      </c>
      <c r="DA13" s="33">
        <v>0</v>
      </c>
      <c r="DB13" s="113">
        <v>0</v>
      </c>
      <c r="DC13" s="112">
        <v>50000</v>
      </c>
      <c r="DD13" s="112">
        <f t="shared" si="47"/>
        <v>8333.3333333333339</v>
      </c>
      <c r="DE13" s="112">
        <v>5996.0469999999996</v>
      </c>
      <c r="DF13" s="112">
        <v>0</v>
      </c>
      <c r="DG13" s="12">
        <f t="shared" si="48"/>
        <v>2104922.2000000002</v>
      </c>
      <c r="DH13" s="12">
        <f t="shared" si="49"/>
        <v>366853.08333333331</v>
      </c>
      <c r="DI13" s="12">
        <f t="shared" si="50"/>
        <v>335467.67490000004</v>
      </c>
      <c r="DJ13" s="42">
        <v>0</v>
      </c>
      <c r="DK13" s="42">
        <v>0</v>
      </c>
      <c r="DL13" s="42">
        <v>0</v>
      </c>
      <c r="DM13" s="112">
        <v>2274224</v>
      </c>
      <c r="DN13" s="117">
        <f t="shared" si="51"/>
        <v>379037.33333333331</v>
      </c>
      <c r="DO13" s="117">
        <v>29138.5</v>
      </c>
      <c r="DP13" s="42">
        <v>0</v>
      </c>
      <c r="DQ13" s="33">
        <v>0</v>
      </c>
      <c r="DR13" s="47">
        <v>0</v>
      </c>
      <c r="DS13" s="47">
        <v>0</v>
      </c>
      <c r="DT13" s="47">
        <f t="shared" si="52"/>
        <v>0</v>
      </c>
      <c r="DU13" s="47">
        <v>0</v>
      </c>
      <c r="DV13" s="42">
        <v>0</v>
      </c>
      <c r="DW13" s="33">
        <v>0</v>
      </c>
      <c r="DX13" s="47">
        <v>0</v>
      </c>
      <c r="DY13" s="117">
        <v>0</v>
      </c>
      <c r="DZ13" s="117">
        <v>0</v>
      </c>
      <c r="EA13" s="117">
        <v>0</v>
      </c>
      <c r="EB13" s="47">
        <v>0</v>
      </c>
      <c r="EC13" s="12">
        <f t="shared" si="16"/>
        <v>2274224</v>
      </c>
      <c r="ED13" s="12">
        <f t="shared" si="16"/>
        <v>379037.33333333331</v>
      </c>
      <c r="EE13" s="112">
        <f t="shared" si="17"/>
        <v>29138.5</v>
      </c>
      <c r="EF13" s="14">
        <f t="shared" si="53"/>
        <v>-2274224</v>
      </c>
    </row>
    <row r="14" spans="1:136" s="14" customFormat="1" ht="20.25" customHeight="1" x14ac:dyDescent="0.2">
      <c r="A14" s="21">
        <v>5</v>
      </c>
      <c r="B14" s="110" t="s">
        <v>249</v>
      </c>
      <c r="C14" s="117">
        <v>1992415.0183999999</v>
      </c>
      <c r="D14" s="117">
        <v>129273.82</v>
      </c>
      <c r="E14" s="25">
        <f t="shared" si="18"/>
        <v>646776.69999999995</v>
      </c>
      <c r="F14" s="20">
        <f t="shared" si="19"/>
        <v>111756.94100000002</v>
      </c>
      <c r="G14" s="12">
        <f t="shared" si="20"/>
        <v>349556.20399999991</v>
      </c>
      <c r="H14" s="12">
        <f t="shared" si="0"/>
        <v>312.78254475487108</v>
      </c>
      <c r="I14" s="12">
        <f t="shared" si="1"/>
        <v>54.045886934393259</v>
      </c>
      <c r="J14" s="12">
        <f t="shared" si="21"/>
        <v>580779.5</v>
      </c>
      <c r="K14" s="12">
        <f t="shared" si="22"/>
        <v>102017.875</v>
      </c>
      <c r="L14" s="12">
        <f t="shared" si="23"/>
        <v>338950.13799999992</v>
      </c>
      <c r="M14" s="12">
        <f t="shared" si="2"/>
        <v>332.24583240927132</v>
      </c>
      <c r="N14" s="12">
        <f t="shared" si="3"/>
        <v>58.361243466754573</v>
      </c>
      <c r="O14" s="12">
        <f t="shared" si="24"/>
        <v>330000</v>
      </c>
      <c r="P14" s="12">
        <f t="shared" si="4"/>
        <v>66458.333333333343</v>
      </c>
      <c r="Q14" s="12">
        <f t="shared" si="4"/>
        <v>150925.10899999994</v>
      </c>
      <c r="R14" s="12">
        <f t="shared" si="5"/>
        <v>227.09734269592462</v>
      </c>
      <c r="S14" s="11">
        <f t="shared" si="6"/>
        <v>45.7348815151515</v>
      </c>
      <c r="T14" s="117">
        <v>305000</v>
      </c>
      <c r="U14" s="112">
        <f t="shared" si="25"/>
        <v>50833.333333333336</v>
      </c>
      <c r="V14" s="112">
        <v>137766.77399999995</v>
      </c>
      <c r="W14" s="12">
        <f t="shared" si="26"/>
        <v>271.01660459016381</v>
      </c>
      <c r="X14" s="11">
        <f t="shared" si="27"/>
        <v>45.169434098360639</v>
      </c>
      <c r="Y14" s="112">
        <v>25000</v>
      </c>
      <c r="Z14" s="112">
        <f t="shared" si="28"/>
        <v>5208.3333333333339</v>
      </c>
      <c r="AA14" s="112">
        <v>1213.3399999999999</v>
      </c>
      <c r="AB14" s="12">
        <f t="shared" si="29"/>
        <v>23.296127999999996</v>
      </c>
      <c r="AC14" s="11">
        <f t="shared" si="30"/>
        <v>4.8533599999999995</v>
      </c>
      <c r="AD14" s="112">
        <v>50000</v>
      </c>
      <c r="AE14" s="112">
        <f t="shared" si="31"/>
        <v>10416.666666666668</v>
      </c>
      <c r="AF14" s="112">
        <v>11944.995000000001</v>
      </c>
      <c r="AG14" s="12">
        <f t="shared" si="7"/>
        <v>114.671952</v>
      </c>
      <c r="AH14" s="11">
        <f t="shared" si="8"/>
        <v>23.889990000000001</v>
      </c>
      <c r="AI14" s="112">
        <v>50311</v>
      </c>
      <c r="AJ14" s="112">
        <f t="shared" si="32"/>
        <v>10481.458333333332</v>
      </c>
      <c r="AK14" s="112">
        <v>57202.495000000003</v>
      </c>
      <c r="AL14" s="12">
        <f t="shared" si="9"/>
        <v>545.74939078929071</v>
      </c>
      <c r="AM14" s="11">
        <f t="shared" si="10"/>
        <v>113.69778974776888</v>
      </c>
      <c r="AN14" s="112">
        <v>0</v>
      </c>
      <c r="AO14" s="112">
        <f t="shared" si="33"/>
        <v>0</v>
      </c>
      <c r="AP14" s="112">
        <v>0</v>
      </c>
      <c r="AQ14" s="12" t="e">
        <f t="shared" si="11"/>
        <v>#DIV/0!</v>
      </c>
      <c r="AR14" s="11" t="e">
        <f t="shared" si="12"/>
        <v>#DIV/0!</v>
      </c>
      <c r="AS14" s="38"/>
      <c r="AT14" s="33">
        <f t="shared" si="34"/>
        <v>0</v>
      </c>
      <c r="AU14" s="47"/>
      <c r="AV14" s="38"/>
      <c r="AW14" s="33">
        <f t="shared" si="35"/>
        <v>0</v>
      </c>
      <c r="AX14" s="47"/>
      <c r="AY14" s="114">
        <v>58434.400000000001</v>
      </c>
      <c r="AZ14" s="112">
        <v>9739.0660000000007</v>
      </c>
      <c r="BA14" s="112">
        <v>9739.0660000000007</v>
      </c>
      <c r="BB14" s="38">
        <v>0</v>
      </c>
      <c r="BC14" s="33">
        <v>0</v>
      </c>
      <c r="BD14" s="13">
        <v>0</v>
      </c>
      <c r="BE14" s="112">
        <v>762.8</v>
      </c>
      <c r="BF14" s="112">
        <v>0</v>
      </c>
      <c r="BG14" s="112">
        <v>0</v>
      </c>
      <c r="BH14" s="38">
        <v>0</v>
      </c>
      <c r="BI14" s="33">
        <v>0</v>
      </c>
      <c r="BJ14" s="47">
        <v>0</v>
      </c>
      <c r="BK14" s="38">
        <v>0</v>
      </c>
      <c r="BL14" s="33">
        <v>0</v>
      </c>
      <c r="BM14" s="47">
        <v>0</v>
      </c>
      <c r="BN14" s="12">
        <f t="shared" si="13"/>
        <v>41634.300000000003</v>
      </c>
      <c r="BO14" s="12">
        <f t="shared" si="13"/>
        <v>6939.05</v>
      </c>
      <c r="BP14" s="12">
        <f t="shared" si="36"/>
        <v>2182.7129999999997</v>
      </c>
      <c r="BQ14" s="12">
        <f t="shared" si="14"/>
        <v>31.455501833824513</v>
      </c>
      <c r="BR14" s="11">
        <f t="shared" si="15"/>
        <v>5.2425836389707516</v>
      </c>
      <c r="BS14" s="112">
        <v>12281.1</v>
      </c>
      <c r="BT14" s="112">
        <f t="shared" si="37"/>
        <v>2046.8500000000001</v>
      </c>
      <c r="BU14" s="112">
        <v>1610.8</v>
      </c>
      <c r="BV14" s="112">
        <v>27311.200000000001</v>
      </c>
      <c r="BW14" s="112">
        <f t="shared" si="38"/>
        <v>4551.8666666666668</v>
      </c>
      <c r="BX14" s="112">
        <v>121.913</v>
      </c>
      <c r="BY14" s="115">
        <v>0</v>
      </c>
      <c r="BZ14" s="33">
        <f t="shared" si="39"/>
        <v>0</v>
      </c>
      <c r="CA14" s="112">
        <v>0</v>
      </c>
      <c r="CB14" s="113">
        <v>2042</v>
      </c>
      <c r="CC14" s="113">
        <f t="shared" si="40"/>
        <v>340.33333333333331</v>
      </c>
      <c r="CD14" s="112">
        <v>450</v>
      </c>
      <c r="CE14" s="47">
        <v>0</v>
      </c>
      <c r="CF14" s="47">
        <v>0</v>
      </c>
      <c r="CG14" s="47">
        <v>0</v>
      </c>
      <c r="CH14" s="115">
        <v>0</v>
      </c>
      <c r="CI14" s="112">
        <f t="shared" si="41"/>
        <v>0</v>
      </c>
      <c r="CJ14" s="112">
        <v>0</v>
      </c>
      <c r="CK14" s="117">
        <v>0</v>
      </c>
      <c r="CL14" s="112">
        <f t="shared" si="42"/>
        <v>0</v>
      </c>
      <c r="CM14" s="112">
        <v>0</v>
      </c>
      <c r="CN14" s="112">
        <v>67614.2</v>
      </c>
      <c r="CO14" s="112">
        <f t="shared" si="43"/>
        <v>11269.033333333333</v>
      </c>
      <c r="CP14" s="112">
        <v>123084.379</v>
      </c>
      <c r="CQ14" s="112">
        <v>46094.2</v>
      </c>
      <c r="CR14" s="112">
        <f t="shared" si="44"/>
        <v>7682.3666666666659</v>
      </c>
      <c r="CS14" s="112">
        <v>8817.1290000000008</v>
      </c>
      <c r="CT14" s="116">
        <v>35000</v>
      </c>
      <c r="CU14" s="116">
        <f t="shared" si="45"/>
        <v>5833.333333333333</v>
      </c>
      <c r="CV14" s="112">
        <v>4632.433</v>
      </c>
      <c r="CW14" s="115">
        <v>1000</v>
      </c>
      <c r="CX14" s="112">
        <f t="shared" si="46"/>
        <v>166.66666666666666</v>
      </c>
      <c r="CY14" s="112">
        <v>65.409000000000006</v>
      </c>
      <c r="CZ14" s="42">
        <v>6800</v>
      </c>
      <c r="DA14" s="33">
        <v>0</v>
      </c>
      <c r="DB14" s="113">
        <v>0</v>
      </c>
      <c r="DC14" s="112">
        <v>5220</v>
      </c>
      <c r="DD14" s="112">
        <f t="shared" si="47"/>
        <v>870</v>
      </c>
      <c r="DE14" s="112">
        <v>857.6</v>
      </c>
      <c r="DF14" s="112">
        <v>0</v>
      </c>
      <c r="DG14" s="12">
        <f t="shared" si="48"/>
        <v>646776.69999999995</v>
      </c>
      <c r="DH14" s="12">
        <f t="shared" si="49"/>
        <v>111756.94100000002</v>
      </c>
      <c r="DI14" s="12">
        <f t="shared" si="50"/>
        <v>348689.20399999991</v>
      </c>
      <c r="DJ14" s="42">
        <v>0</v>
      </c>
      <c r="DK14" s="42">
        <v>0</v>
      </c>
      <c r="DL14" s="42">
        <v>0</v>
      </c>
      <c r="DM14" s="112">
        <v>0</v>
      </c>
      <c r="DN14" s="117">
        <f t="shared" si="51"/>
        <v>0</v>
      </c>
      <c r="DO14" s="117">
        <v>0</v>
      </c>
      <c r="DP14" s="42">
        <v>0</v>
      </c>
      <c r="DQ14" s="33">
        <v>0</v>
      </c>
      <c r="DR14" s="47">
        <v>0</v>
      </c>
      <c r="DS14" s="47">
        <v>0</v>
      </c>
      <c r="DT14" s="47">
        <f t="shared" si="52"/>
        <v>0</v>
      </c>
      <c r="DU14" s="47">
        <v>0</v>
      </c>
      <c r="DV14" s="42">
        <v>0</v>
      </c>
      <c r="DW14" s="33">
        <v>0</v>
      </c>
      <c r="DX14" s="47">
        <v>867</v>
      </c>
      <c r="DY14" s="117">
        <v>0</v>
      </c>
      <c r="DZ14" s="117">
        <v>0</v>
      </c>
      <c r="EA14" s="117">
        <v>0</v>
      </c>
      <c r="EB14" s="47">
        <v>0</v>
      </c>
      <c r="EC14" s="12">
        <f t="shared" si="16"/>
        <v>0</v>
      </c>
      <c r="ED14" s="12">
        <f t="shared" si="16"/>
        <v>0</v>
      </c>
      <c r="EE14" s="112">
        <f t="shared" si="17"/>
        <v>867</v>
      </c>
      <c r="EF14" s="14">
        <f t="shared" si="53"/>
        <v>0</v>
      </c>
    </row>
    <row r="15" spans="1:136" s="14" customFormat="1" ht="20.25" customHeight="1" x14ac:dyDescent="0.2">
      <c r="A15" s="21">
        <v>6</v>
      </c>
      <c r="B15" s="111" t="s">
        <v>248</v>
      </c>
      <c r="C15" s="117">
        <v>11944.711600000001</v>
      </c>
      <c r="D15" s="117">
        <v>43080.4496</v>
      </c>
      <c r="E15" s="25">
        <f t="shared" si="18"/>
        <v>2023539.0590000004</v>
      </c>
      <c r="F15" s="20">
        <f t="shared" si="19"/>
        <v>345904.16333333333</v>
      </c>
      <c r="G15" s="12">
        <f t="shared" si="20"/>
        <v>345458.223</v>
      </c>
      <c r="H15" s="12">
        <f t="shared" si="0"/>
        <v>99.871079801689575</v>
      </c>
      <c r="I15" s="12">
        <f t="shared" si="1"/>
        <v>17.07198195475998</v>
      </c>
      <c r="J15" s="12">
        <f t="shared" si="21"/>
        <v>568295.55900000001</v>
      </c>
      <c r="K15" s="12">
        <f t="shared" si="22"/>
        <v>104235.564</v>
      </c>
      <c r="L15" s="12">
        <f t="shared" si="23"/>
        <v>90010.057000000001</v>
      </c>
      <c r="M15" s="12">
        <f t="shared" si="2"/>
        <v>86.352539906629175</v>
      </c>
      <c r="N15" s="12">
        <f t="shared" si="3"/>
        <v>15.838599400351816</v>
      </c>
      <c r="O15" s="12">
        <f t="shared" si="24"/>
        <v>156322.05900000004</v>
      </c>
      <c r="P15" s="12">
        <f t="shared" si="4"/>
        <v>67722.714000000007</v>
      </c>
      <c r="Q15" s="12">
        <f t="shared" si="4"/>
        <v>47811.516999999993</v>
      </c>
      <c r="R15" s="12">
        <f t="shared" si="5"/>
        <v>70.598938193764624</v>
      </c>
      <c r="S15" s="11">
        <f t="shared" si="6"/>
        <v>30.585265640596493</v>
      </c>
      <c r="T15" s="117">
        <v>153095.15900000004</v>
      </c>
      <c r="U15" s="112">
        <f t="shared" si="25"/>
        <v>25515.859833333339</v>
      </c>
      <c r="V15" s="112">
        <v>11143.346999999994</v>
      </c>
      <c r="W15" s="12">
        <f t="shared" si="26"/>
        <v>43.672237866123481</v>
      </c>
      <c r="X15" s="11">
        <f t="shared" si="27"/>
        <v>7.2787063110205805</v>
      </c>
      <c r="Y15" s="112">
        <v>3226.9</v>
      </c>
      <c r="Z15" s="112">
        <f t="shared" si="28"/>
        <v>672.27083333333337</v>
      </c>
      <c r="AA15" s="112">
        <v>953.98099999999999</v>
      </c>
      <c r="AB15" s="12">
        <f t="shared" si="29"/>
        <v>141.90426725340109</v>
      </c>
      <c r="AC15" s="11">
        <f t="shared" si="30"/>
        <v>29.563389011125231</v>
      </c>
      <c r="AD15" s="112">
        <v>199366</v>
      </c>
      <c r="AE15" s="112">
        <f t="shared" si="31"/>
        <v>41534.583333333328</v>
      </c>
      <c r="AF15" s="112">
        <v>35714.188999999998</v>
      </c>
      <c r="AG15" s="12">
        <f t="shared" si="7"/>
        <v>85.98663122097048</v>
      </c>
      <c r="AH15" s="11">
        <f t="shared" si="8"/>
        <v>17.913881504368849</v>
      </c>
      <c r="AI15" s="112">
        <v>21378.400000000001</v>
      </c>
      <c r="AJ15" s="112">
        <f t="shared" si="32"/>
        <v>4453.8333333333339</v>
      </c>
      <c r="AK15" s="112">
        <v>5199.9350000000004</v>
      </c>
      <c r="AL15" s="12">
        <f t="shared" si="9"/>
        <v>116.75189911312351</v>
      </c>
      <c r="AM15" s="11">
        <f t="shared" si="10"/>
        <v>24.32331231523407</v>
      </c>
      <c r="AN15" s="112">
        <v>4500</v>
      </c>
      <c r="AO15" s="112">
        <f t="shared" si="33"/>
        <v>937.5</v>
      </c>
      <c r="AP15" s="112">
        <v>435.3</v>
      </c>
      <c r="AQ15" s="12">
        <f t="shared" si="11"/>
        <v>46.432000000000002</v>
      </c>
      <c r="AR15" s="11">
        <f t="shared" si="12"/>
        <v>9.6733333333333338</v>
      </c>
      <c r="AS15" s="38"/>
      <c r="AT15" s="33">
        <f t="shared" si="34"/>
        <v>0</v>
      </c>
      <c r="AU15" s="47"/>
      <c r="AV15" s="38"/>
      <c r="AW15" s="33">
        <f t="shared" si="35"/>
        <v>0</v>
      </c>
      <c r="AX15" s="47"/>
      <c r="AY15" s="114">
        <v>889171.8</v>
      </c>
      <c r="AZ15" s="112">
        <v>148195.266</v>
      </c>
      <c r="BA15" s="112">
        <v>148195.266</v>
      </c>
      <c r="BB15" s="38">
        <v>0</v>
      </c>
      <c r="BC15" s="33">
        <v>0</v>
      </c>
      <c r="BD15" s="13">
        <v>0</v>
      </c>
      <c r="BE15" s="112">
        <v>5231.7</v>
      </c>
      <c r="BF15" s="112">
        <v>0</v>
      </c>
      <c r="BG15" s="112">
        <v>0</v>
      </c>
      <c r="BH15" s="38">
        <v>0</v>
      </c>
      <c r="BI15" s="33">
        <v>0</v>
      </c>
      <c r="BJ15" s="47">
        <v>0</v>
      </c>
      <c r="BK15" s="38">
        <v>0</v>
      </c>
      <c r="BL15" s="33">
        <v>0</v>
      </c>
      <c r="BM15" s="47">
        <v>0</v>
      </c>
      <c r="BN15" s="12">
        <f t="shared" si="13"/>
        <v>26103.1</v>
      </c>
      <c r="BO15" s="33">
        <f t="shared" si="54"/>
        <v>13051.55</v>
      </c>
      <c r="BP15" s="12">
        <f t="shared" si="36"/>
        <v>6112.7529999999997</v>
      </c>
      <c r="BQ15" s="12">
        <f t="shared" si="14"/>
        <v>46.835456325110812</v>
      </c>
      <c r="BR15" s="11">
        <f t="shared" si="15"/>
        <v>23.417728162555406</v>
      </c>
      <c r="BS15" s="112">
        <v>24767.3</v>
      </c>
      <c r="BT15" s="112">
        <f t="shared" si="37"/>
        <v>4127.8833333333332</v>
      </c>
      <c r="BU15" s="112">
        <v>5922.6729999999998</v>
      </c>
      <c r="BV15" s="112">
        <v>0</v>
      </c>
      <c r="BW15" s="112">
        <f t="shared" si="38"/>
        <v>0</v>
      </c>
      <c r="BX15" s="112">
        <v>0</v>
      </c>
      <c r="BY15" s="115">
        <v>0</v>
      </c>
      <c r="BZ15" s="33">
        <f t="shared" si="39"/>
        <v>0</v>
      </c>
      <c r="CA15" s="112">
        <v>0</v>
      </c>
      <c r="CB15" s="113">
        <v>1335.8</v>
      </c>
      <c r="CC15" s="113">
        <f t="shared" si="40"/>
        <v>222.63333333333333</v>
      </c>
      <c r="CD15" s="112">
        <v>190.08</v>
      </c>
      <c r="CE15" s="47">
        <v>0</v>
      </c>
      <c r="CF15" s="47">
        <v>0</v>
      </c>
      <c r="CG15" s="47">
        <v>0</v>
      </c>
      <c r="CH15" s="115">
        <v>0</v>
      </c>
      <c r="CI15" s="112">
        <f t="shared" si="41"/>
        <v>0</v>
      </c>
      <c r="CJ15" s="112">
        <v>0</v>
      </c>
      <c r="CK15" s="117">
        <v>0</v>
      </c>
      <c r="CL15" s="112">
        <f t="shared" si="42"/>
        <v>0</v>
      </c>
      <c r="CM15" s="112">
        <v>0</v>
      </c>
      <c r="CN15" s="112">
        <v>158126</v>
      </c>
      <c r="CO15" s="112">
        <f t="shared" si="43"/>
        <v>26354.333333333332</v>
      </c>
      <c r="CP15" s="112">
        <v>28939.544000000002</v>
      </c>
      <c r="CQ15" s="112">
        <v>48237</v>
      </c>
      <c r="CR15" s="112">
        <f t="shared" si="44"/>
        <v>8039.5</v>
      </c>
      <c r="CS15" s="112">
        <v>6956.3339999999998</v>
      </c>
      <c r="CT15" s="116">
        <v>0</v>
      </c>
      <c r="CU15" s="116">
        <f t="shared" si="45"/>
        <v>0</v>
      </c>
      <c r="CV15" s="112">
        <v>0</v>
      </c>
      <c r="CW15" s="115">
        <v>0</v>
      </c>
      <c r="CX15" s="112">
        <f t="shared" si="46"/>
        <v>0</v>
      </c>
      <c r="CY15" s="112">
        <v>0</v>
      </c>
      <c r="CZ15" s="42">
        <v>0</v>
      </c>
      <c r="DA15" s="33">
        <v>0</v>
      </c>
      <c r="DB15" s="113">
        <v>0</v>
      </c>
      <c r="DC15" s="112">
        <v>2500</v>
      </c>
      <c r="DD15" s="112">
        <f t="shared" si="47"/>
        <v>416.66666666666669</v>
      </c>
      <c r="DE15" s="112">
        <v>1511.008</v>
      </c>
      <c r="DF15" s="112">
        <v>0</v>
      </c>
      <c r="DG15" s="12">
        <f t="shared" si="48"/>
        <v>1462699.0590000001</v>
      </c>
      <c r="DH15" s="12">
        <f t="shared" si="49"/>
        <v>252430.83000000002</v>
      </c>
      <c r="DI15" s="12">
        <f t="shared" si="50"/>
        <v>238205.32299999997</v>
      </c>
      <c r="DJ15" s="42">
        <v>0</v>
      </c>
      <c r="DK15" s="42">
        <v>0</v>
      </c>
      <c r="DL15" s="42">
        <v>0</v>
      </c>
      <c r="DM15" s="112">
        <v>560540</v>
      </c>
      <c r="DN15" s="117">
        <f t="shared" si="51"/>
        <v>93423.333333333328</v>
      </c>
      <c r="DO15" s="117">
        <v>107123.6</v>
      </c>
      <c r="DP15" s="42">
        <v>0</v>
      </c>
      <c r="DQ15" s="33">
        <v>0</v>
      </c>
      <c r="DR15" s="47">
        <v>0</v>
      </c>
      <c r="DS15" s="47">
        <v>300</v>
      </c>
      <c r="DT15" s="47">
        <f t="shared" si="52"/>
        <v>50</v>
      </c>
      <c r="DU15" s="47">
        <v>129.30000000000001</v>
      </c>
      <c r="DV15" s="42">
        <v>0</v>
      </c>
      <c r="DW15" s="33">
        <v>0</v>
      </c>
      <c r="DX15" s="47">
        <v>0</v>
      </c>
      <c r="DY15" s="117">
        <v>150000</v>
      </c>
      <c r="DZ15" s="117">
        <v>40000</v>
      </c>
      <c r="EA15" s="117">
        <v>40000</v>
      </c>
      <c r="EB15" s="47">
        <v>0</v>
      </c>
      <c r="EC15" s="12">
        <f t="shared" si="16"/>
        <v>710840</v>
      </c>
      <c r="ED15" s="12">
        <f t="shared" si="16"/>
        <v>133473.33333333331</v>
      </c>
      <c r="EE15" s="112">
        <f t="shared" si="17"/>
        <v>147252.90000000002</v>
      </c>
      <c r="EF15" s="14">
        <f t="shared" si="53"/>
        <v>-560840</v>
      </c>
    </row>
    <row r="16" spans="1:136" s="14" customFormat="1" ht="20.25" customHeight="1" x14ac:dyDescent="0.2">
      <c r="A16" s="21">
        <v>7</v>
      </c>
      <c r="B16" s="110" t="s">
        <v>250</v>
      </c>
      <c r="C16" s="117">
        <v>111107.8337</v>
      </c>
      <c r="D16" s="117">
        <v>7277.0591999999997</v>
      </c>
      <c r="E16" s="25">
        <f t="shared" si="18"/>
        <v>2434976.909</v>
      </c>
      <c r="F16" s="20">
        <f t="shared" si="19"/>
        <v>415262.98766666668</v>
      </c>
      <c r="G16" s="12">
        <f t="shared" si="20"/>
        <v>266821.23399999994</v>
      </c>
      <c r="H16" s="12">
        <f t="shared" si="0"/>
        <v>64.253555439469707</v>
      </c>
      <c r="I16" s="12">
        <f t="shared" si="1"/>
        <v>10.95785479582139</v>
      </c>
      <c r="J16" s="12">
        <f t="shared" si="21"/>
        <v>728416.40000000014</v>
      </c>
      <c r="K16" s="12">
        <f t="shared" si="22"/>
        <v>132274.60416666669</v>
      </c>
      <c r="L16" s="12">
        <f t="shared" si="23"/>
        <v>89728.982000000004</v>
      </c>
      <c r="M16" s="12">
        <f t="shared" si="2"/>
        <v>67.83538122475953</v>
      </c>
      <c r="N16" s="12">
        <f t="shared" si="3"/>
        <v>12.31836378203456</v>
      </c>
      <c r="O16" s="12">
        <f t="shared" si="24"/>
        <v>177430.00000000012</v>
      </c>
      <c r="P16" s="12">
        <f t="shared" si="4"/>
        <v>74824.770833333343</v>
      </c>
      <c r="Q16" s="12">
        <f t="shared" si="4"/>
        <v>41474.856999999996</v>
      </c>
      <c r="R16" s="12">
        <f t="shared" si="5"/>
        <v>55.429313766135259</v>
      </c>
      <c r="S16" s="11">
        <f t="shared" si="6"/>
        <v>23.375335061714463</v>
      </c>
      <c r="T16" s="117">
        <v>152930.00000000012</v>
      </c>
      <c r="U16" s="112">
        <f t="shared" si="25"/>
        <v>25488.333333333354</v>
      </c>
      <c r="V16" s="112">
        <v>5732.150999999998</v>
      </c>
      <c r="W16" s="12">
        <f t="shared" si="26"/>
        <v>22.48931275747071</v>
      </c>
      <c r="X16" s="11">
        <f t="shared" si="27"/>
        <v>3.7482187929117852</v>
      </c>
      <c r="Y16" s="112">
        <v>24500</v>
      </c>
      <c r="Z16" s="112">
        <f t="shared" si="28"/>
        <v>5104.166666666667</v>
      </c>
      <c r="AA16" s="112">
        <v>164.33</v>
      </c>
      <c r="AB16" s="12">
        <f t="shared" si="29"/>
        <v>3.2195265306122449</v>
      </c>
      <c r="AC16" s="11">
        <f t="shared" si="30"/>
        <v>0.67073469387755102</v>
      </c>
      <c r="AD16" s="112">
        <v>212314.9</v>
      </c>
      <c r="AE16" s="112">
        <f t="shared" si="31"/>
        <v>44232.270833333328</v>
      </c>
      <c r="AF16" s="112">
        <v>35578.375999999997</v>
      </c>
      <c r="AG16" s="12">
        <f t="shared" si="7"/>
        <v>80.435336756864444</v>
      </c>
      <c r="AH16" s="11">
        <f t="shared" si="8"/>
        <v>16.757361824346759</v>
      </c>
      <c r="AI16" s="112">
        <v>16110</v>
      </c>
      <c r="AJ16" s="112">
        <f t="shared" si="32"/>
        <v>3356.25</v>
      </c>
      <c r="AK16" s="112">
        <v>6225.48</v>
      </c>
      <c r="AL16" s="12">
        <f t="shared" si="9"/>
        <v>185.48916201117319</v>
      </c>
      <c r="AM16" s="11">
        <f t="shared" si="10"/>
        <v>38.643575418994409</v>
      </c>
      <c r="AN16" s="112">
        <v>8000</v>
      </c>
      <c r="AO16" s="112">
        <f t="shared" si="33"/>
        <v>1666.6666666666665</v>
      </c>
      <c r="AP16" s="112">
        <v>1764.5</v>
      </c>
      <c r="AQ16" s="12">
        <f t="shared" si="11"/>
        <v>105.87000000000002</v>
      </c>
      <c r="AR16" s="11">
        <f t="shared" si="12"/>
        <v>22.056249999999999</v>
      </c>
      <c r="AS16" s="38"/>
      <c r="AT16" s="33">
        <f t="shared" si="34"/>
        <v>0</v>
      </c>
      <c r="AU16" s="47"/>
      <c r="AV16" s="38"/>
      <c r="AW16" s="33">
        <f t="shared" si="35"/>
        <v>0</v>
      </c>
      <c r="AX16" s="47"/>
      <c r="AY16" s="114">
        <v>1060954.3999999999</v>
      </c>
      <c r="AZ16" s="112">
        <v>176825.73199999999</v>
      </c>
      <c r="BA16" s="112">
        <v>176825.73199999999</v>
      </c>
      <c r="BB16" s="38">
        <v>0</v>
      </c>
      <c r="BC16" s="33">
        <v>0</v>
      </c>
      <c r="BD16" s="13">
        <v>0</v>
      </c>
      <c r="BE16" s="112">
        <v>8630.2000000000007</v>
      </c>
      <c r="BF16" s="112">
        <v>0</v>
      </c>
      <c r="BG16" s="112">
        <v>0</v>
      </c>
      <c r="BH16" s="38">
        <v>0</v>
      </c>
      <c r="BI16" s="33">
        <v>0</v>
      </c>
      <c r="BJ16" s="47">
        <v>0</v>
      </c>
      <c r="BK16" s="38">
        <v>0</v>
      </c>
      <c r="BL16" s="33">
        <v>0</v>
      </c>
      <c r="BM16" s="47">
        <v>0</v>
      </c>
      <c r="BN16" s="12">
        <f t="shared" si="13"/>
        <v>29529</v>
      </c>
      <c r="BO16" s="12">
        <f t="shared" si="13"/>
        <v>4921.5</v>
      </c>
      <c r="BP16" s="12">
        <f t="shared" si="36"/>
        <v>3647.636</v>
      </c>
      <c r="BQ16" s="12">
        <f t="shared" si="14"/>
        <v>74.116346642283858</v>
      </c>
      <c r="BR16" s="11">
        <f t="shared" si="15"/>
        <v>12.352724440380642</v>
      </c>
      <c r="BS16" s="112">
        <v>25225</v>
      </c>
      <c r="BT16" s="112">
        <f t="shared" si="37"/>
        <v>4204.166666666667</v>
      </c>
      <c r="BU16" s="112">
        <v>3048.076</v>
      </c>
      <c r="BV16" s="112">
        <v>560</v>
      </c>
      <c r="BW16" s="112">
        <f t="shared" si="38"/>
        <v>93.333333333333329</v>
      </c>
      <c r="BX16" s="112">
        <v>40</v>
      </c>
      <c r="BY16" s="115">
        <v>0</v>
      </c>
      <c r="BZ16" s="33">
        <f t="shared" si="39"/>
        <v>0</v>
      </c>
      <c r="CA16" s="112">
        <v>0</v>
      </c>
      <c r="CB16" s="113">
        <v>3744</v>
      </c>
      <c r="CC16" s="113">
        <f t="shared" si="40"/>
        <v>624</v>
      </c>
      <c r="CD16" s="112">
        <v>559.55999999999995</v>
      </c>
      <c r="CE16" s="47">
        <v>0</v>
      </c>
      <c r="CF16" s="47">
        <v>0</v>
      </c>
      <c r="CG16" s="47">
        <v>0</v>
      </c>
      <c r="CH16" s="115">
        <v>1999</v>
      </c>
      <c r="CI16" s="112">
        <f t="shared" si="41"/>
        <v>333.16666666666669</v>
      </c>
      <c r="CJ16" s="112">
        <v>266.52</v>
      </c>
      <c r="CK16" s="117">
        <v>0</v>
      </c>
      <c r="CL16" s="112">
        <f t="shared" si="42"/>
        <v>0</v>
      </c>
      <c r="CM16" s="112">
        <v>0</v>
      </c>
      <c r="CN16" s="112">
        <v>220791.3</v>
      </c>
      <c r="CO16" s="112">
        <f t="shared" si="43"/>
        <v>36798.549999999996</v>
      </c>
      <c r="CP16" s="112">
        <v>25624.409</v>
      </c>
      <c r="CQ16" s="112">
        <v>86000</v>
      </c>
      <c r="CR16" s="112">
        <f t="shared" si="44"/>
        <v>14333.333333333334</v>
      </c>
      <c r="CS16" s="112">
        <v>11507.153</v>
      </c>
      <c r="CT16" s="116">
        <v>50000</v>
      </c>
      <c r="CU16" s="116">
        <f t="shared" si="45"/>
        <v>8333.3333333333339</v>
      </c>
      <c r="CV16" s="112">
        <v>8684.6</v>
      </c>
      <c r="CW16" s="115">
        <v>1000</v>
      </c>
      <c r="CX16" s="112">
        <f t="shared" si="46"/>
        <v>166.66666666666666</v>
      </c>
      <c r="CY16" s="112">
        <v>50</v>
      </c>
      <c r="CZ16" s="42">
        <v>0</v>
      </c>
      <c r="DA16" s="33">
        <v>0</v>
      </c>
      <c r="DB16" s="113">
        <v>0</v>
      </c>
      <c r="DC16" s="112">
        <v>13241.2</v>
      </c>
      <c r="DD16" s="112">
        <f t="shared" si="47"/>
        <v>2206.8666666666668</v>
      </c>
      <c r="DE16" s="112">
        <v>2257.5</v>
      </c>
      <c r="DF16" s="112">
        <v>0</v>
      </c>
      <c r="DG16" s="12">
        <f t="shared" si="48"/>
        <v>1800000</v>
      </c>
      <c r="DH16" s="12">
        <f t="shared" si="49"/>
        <v>309433.50283333333</v>
      </c>
      <c r="DI16" s="12">
        <f t="shared" si="50"/>
        <v>266821.23399999994</v>
      </c>
      <c r="DJ16" s="42">
        <v>0</v>
      </c>
      <c r="DK16" s="42">
        <v>0</v>
      </c>
      <c r="DL16" s="42">
        <v>0</v>
      </c>
      <c r="DM16" s="112">
        <v>634976.90899999999</v>
      </c>
      <c r="DN16" s="117">
        <f t="shared" si="51"/>
        <v>105829.48483333334</v>
      </c>
      <c r="DO16" s="117">
        <v>0</v>
      </c>
      <c r="DP16" s="42">
        <v>0</v>
      </c>
      <c r="DQ16" s="33">
        <v>0</v>
      </c>
      <c r="DR16" s="47">
        <v>0</v>
      </c>
      <c r="DS16" s="47">
        <v>0</v>
      </c>
      <c r="DT16" s="47">
        <f t="shared" si="52"/>
        <v>0</v>
      </c>
      <c r="DU16" s="47">
        <v>0</v>
      </c>
      <c r="DV16" s="42">
        <v>0</v>
      </c>
      <c r="DW16" s="33">
        <v>0</v>
      </c>
      <c r="DX16" s="47">
        <v>0</v>
      </c>
      <c r="DY16" s="117">
        <v>0</v>
      </c>
      <c r="DZ16" s="117">
        <v>0</v>
      </c>
      <c r="EA16" s="117">
        <v>0</v>
      </c>
      <c r="EB16" s="47">
        <v>0</v>
      </c>
      <c r="EC16" s="12">
        <f t="shared" si="16"/>
        <v>634976.90899999999</v>
      </c>
      <c r="ED16" s="12">
        <f t="shared" si="16"/>
        <v>105829.48483333334</v>
      </c>
      <c r="EE16" s="112">
        <f t="shared" si="17"/>
        <v>0</v>
      </c>
      <c r="EF16" s="14">
        <f t="shared" si="53"/>
        <v>-634976.90899999999</v>
      </c>
    </row>
    <row r="17" spans="1:136" s="14" customFormat="1" ht="20.25" customHeight="1" x14ac:dyDescent="0.2">
      <c r="A17" s="21">
        <v>8</v>
      </c>
      <c r="B17" s="110" t="s">
        <v>90</v>
      </c>
      <c r="C17" s="117">
        <v>40473.337899999999</v>
      </c>
      <c r="D17" s="117">
        <v>3134.7619</v>
      </c>
      <c r="E17" s="25">
        <f t="shared" si="18"/>
        <v>520116.42</v>
      </c>
      <c r="F17" s="20">
        <f t="shared" si="19"/>
        <v>89074.286000000007</v>
      </c>
      <c r="G17" s="12">
        <f t="shared" si="20"/>
        <v>117581.36600000001</v>
      </c>
      <c r="H17" s="12">
        <f t="shared" si="0"/>
        <v>132.00371429303402</v>
      </c>
      <c r="I17" s="12">
        <f t="shared" si="1"/>
        <v>22.606739852589158</v>
      </c>
      <c r="J17" s="12">
        <f t="shared" si="21"/>
        <v>168818</v>
      </c>
      <c r="K17" s="12">
        <f t="shared" si="22"/>
        <v>30524.583333333336</v>
      </c>
      <c r="L17" s="12">
        <f t="shared" si="23"/>
        <v>29583</v>
      </c>
      <c r="M17" s="12">
        <f t="shared" si="2"/>
        <v>96.915327809552394</v>
      </c>
      <c r="N17" s="12">
        <f t="shared" si="3"/>
        <v>17.523605302752078</v>
      </c>
      <c r="O17" s="12">
        <f t="shared" si="24"/>
        <v>35500</v>
      </c>
      <c r="P17" s="12">
        <f t="shared" si="4"/>
        <v>16750</v>
      </c>
      <c r="Q17" s="12">
        <f t="shared" si="4"/>
        <v>17713.759999999998</v>
      </c>
      <c r="R17" s="12">
        <f t="shared" si="5"/>
        <v>105.75379104477611</v>
      </c>
      <c r="S17" s="11">
        <f t="shared" si="6"/>
        <v>49.897915492957736</v>
      </c>
      <c r="T17" s="117">
        <v>35500</v>
      </c>
      <c r="U17" s="112">
        <f t="shared" si="25"/>
        <v>5916.666666666667</v>
      </c>
      <c r="V17" s="112">
        <v>5985.627999999997</v>
      </c>
      <c r="W17" s="12">
        <f t="shared" si="26"/>
        <v>101.16554366197177</v>
      </c>
      <c r="X17" s="11">
        <f t="shared" si="27"/>
        <v>16.860923943661962</v>
      </c>
      <c r="Y17" s="112">
        <v>0</v>
      </c>
      <c r="Z17" s="112">
        <f t="shared" si="28"/>
        <v>0</v>
      </c>
      <c r="AA17" s="112">
        <v>1292.97</v>
      </c>
      <c r="AB17" s="12" t="e">
        <f t="shared" si="29"/>
        <v>#DIV/0!</v>
      </c>
      <c r="AC17" s="11" t="e">
        <f t="shared" si="30"/>
        <v>#DIV/0!</v>
      </c>
      <c r="AD17" s="112">
        <v>52000</v>
      </c>
      <c r="AE17" s="112">
        <f t="shared" si="31"/>
        <v>10833.333333333332</v>
      </c>
      <c r="AF17" s="112">
        <v>10435.162</v>
      </c>
      <c r="AG17" s="12">
        <f t="shared" si="7"/>
        <v>96.324572307692321</v>
      </c>
      <c r="AH17" s="11">
        <f t="shared" si="8"/>
        <v>20.067619230769232</v>
      </c>
      <c r="AI17" s="112">
        <v>5318</v>
      </c>
      <c r="AJ17" s="112">
        <f t="shared" si="32"/>
        <v>1107.9166666666667</v>
      </c>
      <c r="AK17" s="112">
        <v>1203.8030000000001</v>
      </c>
      <c r="AL17" s="12">
        <f t="shared" si="9"/>
        <v>108.65465212485897</v>
      </c>
      <c r="AM17" s="11">
        <f t="shared" si="10"/>
        <v>22.636385859345619</v>
      </c>
      <c r="AN17" s="112">
        <v>0</v>
      </c>
      <c r="AO17" s="112">
        <f t="shared" si="33"/>
        <v>0</v>
      </c>
      <c r="AP17" s="112">
        <v>0</v>
      </c>
      <c r="AQ17" s="12" t="e">
        <f t="shared" si="11"/>
        <v>#DIV/0!</v>
      </c>
      <c r="AR17" s="11" t="e">
        <f t="shared" si="12"/>
        <v>#DIV/0!</v>
      </c>
      <c r="AS17" s="38"/>
      <c r="AT17" s="33">
        <f t="shared" si="34"/>
        <v>0</v>
      </c>
      <c r="AU17" s="47"/>
      <c r="AV17" s="38"/>
      <c r="AW17" s="33">
        <f t="shared" si="35"/>
        <v>0</v>
      </c>
      <c r="AX17" s="47"/>
      <c r="AY17" s="114">
        <v>312138.59999999998</v>
      </c>
      <c r="AZ17" s="112">
        <v>52023.065999999999</v>
      </c>
      <c r="BA17" s="112">
        <v>52023.065999999999</v>
      </c>
      <c r="BB17" s="38">
        <v>0</v>
      </c>
      <c r="BC17" s="33">
        <v>0</v>
      </c>
      <c r="BD17" s="13">
        <v>0</v>
      </c>
      <c r="BE17" s="112">
        <v>0</v>
      </c>
      <c r="BF17" s="112">
        <v>0</v>
      </c>
      <c r="BG17" s="112">
        <v>0</v>
      </c>
      <c r="BH17" s="38">
        <v>0</v>
      </c>
      <c r="BI17" s="33">
        <v>0</v>
      </c>
      <c r="BJ17" s="47">
        <v>0</v>
      </c>
      <c r="BK17" s="38">
        <v>0</v>
      </c>
      <c r="BL17" s="33">
        <v>0</v>
      </c>
      <c r="BM17" s="47">
        <v>0</v>
      </c>
      <c r="BN17" s="12">
        <f t="shared" si="13"/>
        <v>9000</v>
      </c>
      <c r="BO17" s="33">
        <f t="shared" si="54"/>
        <v>4500</v>
      </c>
      <c r="BP17" s="12">
        <f t="shared" si="36"/>
        <v>849.36400000000003</v>
      </c>
      <c r="BQ17" s="12">
        <f t="shared" si="14"/>
        <v>18.874755555555556</v>
      </c>
      <c r="BR17" s="11">
        <f t="shared" si="15"/>
        <v>9.4373777777777779</v>
      </c>
      <c r="BS17" s="112">
        <v>8500</v>
      </c>
      <c r="BT17" s="112">
        <f t="shared" si="37"/>
        <v>1416.6666666666667</v>
      </c>
      <c r="BU17" s="112">
        <v>849.36400000000003</v>
      </c>
      <c r="BV17" s="112">
        <v>0</v>
      </c>
      <c r="BW17" s="112">
        <f t="shared" si="38"/>
        <v>0</v>
      </c>
      <c r="BX17" s="112">
        <v>0</v>
      </c>
      <c r="BY17" s="115">
        <v>0</v>
      </c>
      <c r="BZ17" s="33">
        <f t="shared" si="39"/>
        <v>0</v>
      </c>
      <c r="CA17" s="112">
        <v>0</v>
      </c>
      <c r="CB17" s="113">
        <v>500</v>
      </c>
      <c r="CC17" s="113">
        <f t="shared" si="40"/>
        <v>83.333333333333329</v>
      </c>
      <c r="CD17" s="112">
        <v>0</v>
      </c>
      <c r="CE17" s="47">
        <v>0</v>
      </c>
      <c r="CF17" s="47">
        <v>0</v>
      </c>
      <c r="CG17" s="47">
        <v>0</v>
      </c>
      <c r="CH17" s="115">
        <v>0</v>
      </c>
      <c r="CI17" s="112">
        <f t="shared" si="41"/>
        <v>0</v>
      </c>
      <c r="CJ17" s="112">
        <v>0</v>
      </c>
      <c r="CK17" s="117">
        <v>0</v>
      </c>
      <c r="CL17" s="112">
        <f t="shared" si="42"/>
        <v>0</v>
      </c>
      <c r="CM17" s="112">
        <v>0</v>
      </c>
      <c r="CN17" s="112">
        <v>35500</v>
      </c>
      <c r="CO17" s="112">
        <f t="shared" si="43"/>
        <v>5916.666666666667</v>
      </c>
      <c r="CP17" s="112">
        <v>4990.9740000000002</v>
      </c>
      <c r="CQ17" s="112">
        <v>9000</v>
      </c>
      <c r="CR17" s="112">
        <f t="shared" si="44"/>
        <v>1500</v>
      </c>
      <c r="CS17" s="112">
        <v>1204.644</v>
      </c>
      <c r="CT17" s="116">
        <v>26000</v>
      </c>
      <c r="CU17" s="116">
        <f t="shared" si="45"/>
        <v>4333.333333333333</v>
      </c>
      <c r="CV17" s="112">
        <v>3852.0990000000002</v>
      </c>
      <c r="CW17" s="115">
        <v>3000</v>
      </c>
      <c r="CX17" s="112">
        <f t="shared" si="46"/>
        <v>500</v>
      </c>
      <c r="CY17" s="112">
        <v>0</v>
      </c>
      <c r="CZ17" s="42">
        <v>0</v>
      </c>
      <c r="DA17" s="33">
        <v>0</v>
      </c>
      <c r="DB17" s="113">
        <v>0</v>
      </c>
      <c r="DC17" s="112">
        <v>2500</v>
      </c>
      <c r="DD17" s="112">
        <f t="shared" si="47"/>
        <v>416.66666666666669</v>
      </c>
      <c r="DE17" s="112">
        <v>973</v>
      </c>
      <c r="DF17" s="112">
        <v>0</v>
      </c>
      <c r="DG17" s="12">
        <f t="shared" si="48"/>
        <v>480956.6</v>
      </c>
      <c r="DH17" s="12">
        <f t="shared" si="49"/>
        <v>82547.649333333335</v>
      </c>
      <c r="DI17" s="12">
        <f t="shared" si="50"/>
        <v>81606.066000000006</v>
      </c>
      <c r="DJ17" s="42">
        <v>0</v>
      </c>
      <c r="DK17" s="42">
        <v>0</v>
      </c>
      <c r="DL17" s="42">
        <v>0</v>
      </c>
      <c r="DM17" s="112">
        <v>35358.339999999997</v>
      </c>
      <c r="DN17" s="117">
        <f t="shared" si="51"/>
        <v>5893.0566666666664</v>
      </c>
      <c r="DO17" s="117">
        <v>33779.300000000003</v>
      </c>
      <c r="DP17" s="42">
        <v>0</v>
      </c>
      <c r="DQ17" s="33">
        <v>0</v>
      </c>
      <c r="DR17" s="47">
        <v>0</v>
      </c>
      <c r="DS17" s="47">
        <v>3801.48</v>
      </c>
      <c r="DT17" s="47">
        <f t="shared" si="52"/>
        <v>633.58000000000004</v>
      </c>
      <c r="DU17" s="47">
        <v>2196</v>
      </c>
      <c r="DV17" s="42">
        <v>0</v>
      </c>
      <c r="DW17" s="33">
        <v>0</v>
      </c>
      <c r="DX17" s="47">
        <v>0</v>
      </c>
      <c r="DY17" s="117">
        <v>0</v>
      </c>
      <c r="DZ17" s="117">
        <v>0</v>
      </c>
      <c r="EA17" s="117">
        <v>0</v>
      </c>
      <c r="EB17" s="47">
        <v>0</v>
      </c>
      <c r="EC17" s="12">
        <f t="shared" si="16"/>
        <v>39159.82</v>
      </c>
      <c r="ED17" s="12">
        <f t="shared" si="16"/>
        <v>6526.6366666666663</v>
      </c>
      <c r="EE17" s="112">
        <f t="shared" si="17"/>
        <v>35975.300000000003</v>
      </c>
      <c r="EF17" s="14">
        <f t="shared" si="53"/>
        <v>-39159.82</v>
      </c>
    </row>
    <row r="18" spans="1:136" s="14" customFormat="1" ht="20.25" customHeight="1" x14ac:dyDescent="0.2">
      <c r="A18" s="21">
        <v>9</v>
      </c>
      <c r="B18" s="110" t="s">
        <v>251</v>
      </c>
      <c r="C18" s="117">
        <v>294618.17290000001</v>
      </c>
      <c r="D18" s="117">
        <v>8064.7076999999999</v>
      </c>
      <c r="E18" s="25">
        <f t="shared" si="18"/>
        <v>269054.94799999997</v>
      </c>
      <c r="F18" s="20">
        <f t="shared" si="19"/>
        <v>45988.358</v>
      </c>
      <c r="G18" s="12">
        <f t="shared" si="20"/>
        <v>285302.53199999995</v>
      </c>
      <c r="H18" s="12">
        <f t="shared" si="0"/>
        <v>620.37990571439832</v>
      </c>
      <c r="I18" s="12">
        <f t="shared" si="1"/>
        <v>106.03876052857426</v>
      </c>
      <c r="J18" s="12">
        <f t="shared" si="21"/>
        <v>67000</v>
      </c>
      <c r="K18" s="12">
        <f t="shared" si="22"/>
        <v>12312.5</v>
      </c>
      <c r="L18" s="12">
        <f t="shared" si="23"/>
        <v>11383.531999999999</v>
      </c>
      <c r="M18" s="12">
        <f t="shared" si="2"/>
        <v>92.455082233502523</v>
      </c>
      <c r="N18" s="12">
        <f t="shared" si="3"/>
        <v>16.990346268656715</v>
      </c>
      <c r="O18" s="12">
        <f t="shared" si="24"/>
        <v>24000</v>
      </c>
      <c r="P18" s="12">
        <f t="shared" si="4"/>
        <v>8791.6666666666679</v>
      </c>
      <c r="Q18" s="12">
        <f t="shared" si="4"/>
        <v>7075.4839999999986</v>
      </c>
      <c r="R18" s="12">
        <f t="shared" si="5"/>
        <v>80.479438862559221</v>
      </c>
      <c r="S18" s="11">
        <f t="shared" si="6"/>
        <v>29.481183333333327</v>
      </c>
      <c r="T18" s="117">
        <v>24000</v>
      </c>
      <c r="U18" s="112">
        <f t="shared" si="25"/>
        <v>4000</v>
      </c>
      <c r="V18" s="112">
        <v>2712.8409999999985</v>
      </c>
      <c r="W18" s="12">
        <f t="shared" si="26"/>
        <v>67.821024999999963</v>
      </c>
      <c r="X18" s="11">
        <f t="shared" si="27"/>
        <v>11.303504166666659</v>
      </c>
      <c r="Y18" s="112">
        <v>0</v>
      </c>
      <c r="Z18" s="112">
        <f t="shared" si="28"/>
        <v>0</v>
      </c>
      <c r="AA18" s="112">
        <v>1194.02</v>
      </c>
      <c r="AB18" s="12" t="e">
        <f t="shared" si="29"/>
        <v>#DIV/0!</v>
      </c>
      <c r="AC18" s="11" t="e">
        <f t="shared" si="30"/>
        <v>#DIV/0!</v>
      </c>
      <c r="AD18" s="112">
        <v>23000</v>
      </c>
      <c r="AE18" s="112">
        <f t="shared" si="31"/>
        <v>4791.666666666667</v>
      </c>
      <c r="AF18" s="112">
        <v>3168.623</v>
      </c>
      <c r="AG18" s="12">
        <f t="shared" si="7"/>
        <v>66.127784347826079</v>
      </c>
      <c r="AH18" s="11">
        <f t="shared" si="8"/>
        <v>13.776621739130434</v>
      </c>
      <c r="AI18" s="112">
        <v>4500</v>
      </c>
      <c r="AJ18" s="112">
        <f t="shared" si="32"/>
        <v>937.5</v>
      </c>
      <c r="AK18" s="113">
        <v>2482.6480000000001</v>
      </c>
      <c r="AL18" s="12">
        <f t="shared" si="9"/>
        <v>264.81578666666667</v>
      </c>
      <c r="AM18" s="11">
        <f t="shared" si="10"/>
        <v>55.169955555555561</v>
      </c>
      <c r="AN18" s="112">
        <v>0</v>
      </c>
      <c r="AO18" s="112">
        <f t="shared" si="33"/>
        <v>0</v>
      </c>
      <c r="AP18" s="112">
        <v>0</v>
      </c>
      <c r="AQ18" s="12" t="e">
        <f t="shared" si="11"/>
        <v>#DIV/0!</v>
      </c>
      <c r="AR18" s="11" t="e">
        <f t="shared" si="12"/>
        <v>#DIV/0!</v>
      </c>
      <c r="AS18" s="38"/>
      <c r="AT18" s="33">
        <f t="shared" si="34"/>
        <v>0</v>
      </c>
      <c r="AU18" s="47"/>
      <c r="AV18" s="38"/>
      <c r="AW18" s="33">
        <f t="shared" si="35"/>
        <v>0</v>
      </c>
      <c r="AX18" s="47"/>
      <c r="AY18" s="114">
        <v>60068.2</v>
      </c>
      <c r="AZ18" s="112">
        <v>10011.4</v>
      </c>
      <c r="BA18" s="112">
        <v>10011.4</v>
      </c>
      <c r="BB18" s="38">
        <v>0</v>
      </c>
      <c r="BC18" s="33">
        <v>0</v>
      </c>
      <c r="BD18" s="13">
        <v>0</v>
      </c>
      <c r="BE18" s="112">
        <v>0</v>
      </c>
      <c r="BF18" s="112">
        <v>0</v>
      </c>
      <c r="BG18" s="112">
        <v>0</v>
      </c>
      <c r="BH18" s="38">
        <v>0</v>
      </c>
      <c r="BI18" s="33">
        <v>0</v>
      </c>
      <c r="BJ18" s="47">
        <v>0</v>
      </c>
      <c r="BK18" s="38">
        <v>0</v>
      </c>
      <c r="BL18" s="33">
        <v>0</v>
      </c>
      <c r="BM18" s="47">
        <v>0</v>
      </c>
      <c r="BN18" s="12">
        <f t="shared" si="13"/>
        <v>4800</v>
      </c>
      <c r="BO18" s="33">
        <f t="shared" si="54"/>
        <v>2400</v>
      </c>
      <c r="BP18" s="12">
        <f t="shared" si="36"/>
        <v>331.45</v>
      </c>
      <c r="BQ18" s="12">
        <f t="shared" si="14"/>
        <v>13.810416666666667</v>
      </c>
      <c r="BR18" s="11">
        <f t="shared" si="15"/>
        <v>6.9052083333333334</v>
      </c>
      <c r="BS18" s="112">
        <v>4650</v>
      </c>
      <c r="BT18" s="112">
        <f t="shared" si="37"/>
        <v>775</v>
      </c>
      <c r="BU18" s="112">
        <v>317.45</v>
      </c>
      <c r="BV18" s="112">
        <v>0</v>
      </c>
      <c r="BW18" s="112">
        <f t="shared" si="38"/>
        <v>0</v>
      </c>
      <c r="BX18" s="112">
        <v>0</v>
      </c>
      <c r="BY18" s="115">
        <v>0</v>
      </c>
      <c r="BZ18" s="33">
        <f t="shared" si="39"/>
        <v>0</v>
      </c>
      <c r="CA18" s="112">
        <v>0</v>
      </c>
      <c r="CB18" s="113">
        <v>150</v>
      </c>
      <c r="CC18" s="113">
        <f t="shared" si="40"/>
        <v>25</v>
      </c>
      <c r="CD18" s="112">
        <v>14</v>
      </c>
      <c r="CE18" s="47">
        <v>0</v>
      </c>
      <c r="CF18" s="47">
        <v>0</v>
      </c>
      <c r="CG18" s="47">
        <v>0</v>
      </c>
      <c r="CH18" s="115">
        <v>0</v>
      </c>
      <c r="CI18" s="112">
        <f t="shared" si="41"/>
        <v>0</v>
      </c>
      <c r="CJ18" s="112">
        <v>0</v>
      </c>
      <c r="CK18" s="117">
        <v>0</v>
      </c>
      <c r="CL18" s="112">
        <f t="shared" si="42"/>
        <v>0</v>
      </c>
      <c r="CM18" s="112">
        <v>0</v>
      </c>
      <c r="CN18" s="112">
        <v>8200</v>
      </c>
      <c r="CO18" s="112">
        <f t="shared" si="43"/>
        <v>1366.6666666666667</v>
      </c>
      <c r="CP18" s="112">
        <v>1297.3499999999999</v>
      </c>
      <c r="CQ18" s="112">
        <v>3500</v>
      </c>
      <c r="CR18" s="112">
        <f t="shared" si="44"/>
        <v>583.33333333333337</v>
      </c>
      <c r="CS18" s="112">
        <v>184.55</v>
      </c>
      <c r="CT18" s="116">
        <v>2500</v>
      </c>
      <c r="CU18" s="116">
        <f t="shared" si="45"/>
        <v>416.66666666666669</v>
      </c>
      <c r="CV18" s="112">
        <v>196.6</v>
      </c>
      <c r="CW18" s="115">
        <v>0</v>
      </c>
      <c r="CX18" s="112">
        <f t="shared" si="46"/>
        <v>0</v>
      </c>
      <c r="CY18" s="112">
        <v>0</v>
      </c>
      <c r="CZ18" s="42">
        <v>0</v>
      </c>
      <c r="DA18" s="33">
        <v>0</v>
      </c>
      <c r="DB18" s="113">
        <v>0</v>
      </c>
      <c r="DC18" s="112">
        <v>0</v>
      </c>
      <c r="DD18" s="112">
        <f t="shared" si="47"/>
        <v>0</v>
      </c>
      <c r="DE18" s="112">
        <v>0</v>
      </c>
      <c r="DF18" s="112">
        <v>0</v>
      </c>
      <c r="DG18" s="12">
        <f t="shared" si="48"/>
        <v>127068.2</v>
      </c>
      <c r="DH18" s="12">
        <f t="shared" si="49"/>
        <v>22323.9</v>
      </c>
      <c r="DI18" s="12">
        <f t="shared" si="50"/>
        <v>21394.931999999997</v>
      </c>
      <c r="DJ18" s="42">
        <v>0</v>
      </c>
      <c r="DK18" s="42">
        <v>0</v>
      </c>
      <c r="DL18" s="42">
        <v>0</v>
      </c>
      <c r="DM18" s="112">
        <v>141986.74799999999</v>
      </c>
      <c r="DN18" s="117">
        <f t="shared" si="51"/>
        <v>23664.457999999999</v>
      </c>
      <c r="DO18" s="117">
        <v>263907.59999999998</v>
      </c>
      <c r="DP18" s="42">
        <v>0</v>
      </c>
      <c r="DQ18" s="33">
        <v>0</v>
      </c>
      <c r="DR18" s="47">
        <v>0</v>
      </c>
      <c r="DS18" s="47">
        <v>0</v>
      </c>
      <c r="DT18" s="47">
        <f t="shared" si="52"/>
        <v>0</v>
      </c>
      <c r="DU18" s="47">
        <v>0</v>
      </c>
      <c r="DV18" s="42">
        <v>0</v>
      </c>
      <c r="DW18" s="33">
        <v>0</v>
      </c>
      <c r="DX18" s="47">
        <v>0</v>
      </c>
      <c r="DY18" s="117">
        <v>0</v>
      </c>
      <c r="DZ18" s="117">
        <v>0</v>
      </c>
      <c r="EA18" s="117">
        <v>0</v>
      </c>
      <c r="EB18" s="47">
        <v>0</v>
      </c>
      <c r="EC18" s="12">
        <f t="shared" si="16"/>
        <v>141986.74799999999</v>
      </c>
      <c r="ED18" s="12">
        <f t="shared" si="16"/>
        <v>23664.457999999999</v>
      </c>
      <c r="EE18" s="112">
        <f t="shared" si="17"/>
        <v>263907.59999999998</v>
      </c>
      <c r="EF18" s="14">
        <f t="shared" si="53"/>
        <v>-141986.74799999999</v>
      </c>
    </row>
    <row r="19" spans="1:136" s="14" customFormat="1" ht="20.25" customHeight="1" x14ac:dyDescent="0.2">
      <c r="A19" s="21">
        <v>10</v>
      </c>
      <c r="B19" s="110" t="s">
        <v>245</v>
      </c>
      <c r="C19" s="117">
        <v>1838.1035999999999</v>
      </c>
      <c r="D19" s="117">
        <v>25390.8253</v>
      </c>
      <c r="E19" s="25">
        <f t="shared" si="18"/>
        <v>1075570.7999999998</v>
      </c>
      <c r="F19" s="20">
        <f t="shared" si="19"/>
        <v>183289.54866666667</v>
      </c>
      <c r="G19" s="12">
        <f t="shared" si="20"/>
        <v>127386.72179999998</v>
      </c>
      <c r="H19" s="12">
        <f t="shared" si="0"/>
        <v>69.500264868711923</v>
      </c>
      <c r="I19" s="12">
        <f t="shared" si="1"/>
        <v>11.843638912473265</v>
      </c>
      <c r="J19" s="12">
        <f t="shared" si="21"/>
        <v>363411.5</v>
      </c>
      <c r="K19" s="12">
        <f t="shared" si="22"/>
        <v>64705.25</v>
      </c>
      <c r="L19" s="12">
        <f t="shared" si="23"/>
        <v>33179.589800000002</v>
      </c>
      <c r="M19" s="12">
        <f t="shared" si="2"/>
        <v>51.278048999115221</v>
      </c>
      <c r="N19" s="12">
        <f t="shared" si="3"/>
        <v>9.1300329791434773</v>
      </c>
      <c r="O19" s="12">
        <f t="shared" si="24"/>
        <v>64242.700000000012</v>
      </c>
      <c r="P19" s="12">
        <f t="shared" si="4"/>
        <v>28582.116666666669</v>
      </c>
      <c r="Q19" s="12">
        <f t="shared" si="4"/>
        <v>20947.988999999998</v>
      </c>
      <c r="R19" s="12">
        <f t="shared" si="5"/>
        <v>73.290544728726047</v>
      </c>
      <c r="S19" s="11">
        <f t="shared" si="6"/>
        <v>32.607578759921353</v>
      </c>
      <c r="T19" s="117">
        <v>60242.700000000012</v>
      </c>
      <c r="U19" s="112">
        <f t="shared" si="25"/>
        <v>10040.450000000003</v>
      </c>
      <c r="V19" s="112">
        <v>5025.5999999999985</v>
      </c>
      <c r="W19" s="12">
        <f t="shared" si="26"/>
        <v>50.053533457165734</v>
      </c>
      <c r="X19" s="11">
        <f t="shared" si="27"/>
        <v>8.3422555761942903</v>
      </c>
      <c r="Y19" s="112">
        <v>4000</v>
      </c>
      <c r="Z19" s="112">
        <f t="shared" si="28"/>
        <v>833.33333333333326</v>
      </c>
      <c r="AA19" s="112">
        <v>1875.771</v>
      </c>
      <c r="AB19" s="12">
        <f t="shared" si="29"/>
        <v>225.09252000000001</v>
      </c>
      <c r="AC19" s="11">
        <f t="shared" si="30"/>
        <v>46.894274999999993</v>
      </c>
      <c r="AD19" s="112">
        <v>85000</v>
      </c>
      <c r="AE19" s="112">
        <f t="shared" si="31"/>
        <v>17708.333333333332</v>
      </c>
      <c r="AF19" s="112">
        <v>14046.618</v>
      </c>
      <c r="AG19" s="12">
        <f t="shared" si="7"/>
        <v>79.322078117647067</v>
      </c>
      <c r="AH19" s="11">
        <f t="shared" si="8"/>
        <v>16.525432941176472</v>
      </c>
      <c r="AI19" s="112">
        <v>10280</v>
      </c>
      <c r="AJ19" s="112">
        <f t="shared" si="32"/>
        <v>2141.6666666666665</v>
      </c>
      <c r="AK19" s="112">
        <v>3193.92</v>
      </c>
      <c r="AL19" s="12">
        <f t="shared" si="9"/>
        <v>149.13245136186774</v>
      </c>
      <c r="AM19" s="11">
        <f t="shared" si="10"/>
        <v>31.069260700389105</v>
      </c>
      <c r="AN19" s="112">
        <v>0</v>
      </c>
      <c r="AO19" s="112">
        <f t="shared" si="33"/>
        <v>0</v>
      </c>
      <c r="AP19" s="112">
        <v>0</v>
      </c>
      <c r="AQ19" s="12" t="e">
        <f t="shared" si="11"/>
        <v>#DIV/0!</v>
      </c>
      <c r="AR19" s="11" t="e">
        <f t="shared" si="12"/>
        <v>#DIV/0!</v>
      </c>
      <c r="AS19" s="38"/>
      <c r="AT19" s="33">
        <f t="shared" si="34"/>
        <v>0</v>
      </c>
      <c r="AU19" s="47"/>
      <c r="AV19" s="38"/>
      <c r="AW19" s="33">
        <f t="shared" si="35"/>
        <v>0</v>
      </c>
      <c r="AX19" s="47"/>
      <c r="AY19" s="114">
        <v>422640.6</v>
      </c>
      <c r="AZ19" s="112">
        <v>70440.131999999998</v>
      </c>
      <c r="BA19" s="112">
        <v>70440.131999999998</v>
      </c>
      <c r="BB19" s="38">
        <v>0</v>
      </c>
      <c r="BC19" s="33">
        <v>0</v>
      </c>
      <c r="BD19" s="13">
        <v>0</v>
      </c>
      <c r="BE19" s="112">
        <v>653.70000000000005</v>
      </c>
      <c r="BF19" s="112">
        <v>0</v>
      </c>
      <c r="BG19" s="112">
        <v>0</v>
      </c>
      <c r="BH19" s="38">
        <v>0</v>
      </c>
      <c r="BI19" s="33">
        <v>0</v>
      </c>
      <c r="BJ19" s="47">
        <v>0</v>
      </c>
      <c r="BK19" s="38">
        <v>0</v>
      </c>
      <c r="BL19" s="33">
        <v>0</v>
      </c>
      <c r="BM19" s="47">
        <v>0</v>
      </c>
      <c r="BN19" s="12">
        <f t="shared" si="13"/>
        <v>22918.800000000003</v>
      </c>
      <c r="BO19" s="33">
        <f t="shared" si="54"/>
        <v>11459.400000000001</v>
      </c>
      <c r="BP19" s="12">
        <f t="shared" si="36"/>
        <v>856.17280000000005</v>
      </c>
      <c r="BQ19" s="12">
        <f t="shared" si="14"/>
        <v>7.4713580117632681</v>
      </c>
      <c r="BR19" s="11">
        <f t="shared" si="15"/>
        <v>3.735679005881634</v>
      </c>
      <c r="BS19" s="112">
        <v>7389.6</v>
      </c>
      <c r="BT19" s="112">
        <f t="shared" si="37"/>
        <v>1231.6000000000001</v>
      </c>
      <c r="BU19" s="112">
        <v>581.97280000000001</v>
      </c>
      <c r="BV19" s="112">
        <v>0</v>
      </c>
      <c r="BW19" s="112">
        <f t="shared" si="38"/>
        <v>0</v>
      </c>
      <c r="BX19" s="112">
        <v>0</v>
      </c>
      <c r="BY19" s="115">
        <v>0</v>
      </c>
      <c r="BZ19" s="33">
        <f t="shared" si="39"/>
        <v>0</v>
      </c>
      <c r="CA19" s="112">
        <v>0</v>
      </c>
      <c r="CB19" s="113">
        <v>15529.2</v>
      </c>
      <c r="CC19" s="113">
        <f t="shared" si="40"/>
        <v>2588.2000000000003</v>
      </c>
      <c r="CD19" s="112">
        <v>274.2</v>
      </c>
      <c r="CE19" s="47">
        <v>0</v>
      </c>
      <c r="CF19" s="47">
        <v>0</v>
      </c>
      <c r="CG19" s="47">
        <v>0</v>
      </c>
      <c r="CH19" s="115">
        <v>0</v>
      </c>
      <c r="CI19" s="112">
        <f t="shared" si="41"/>
        <v>0</v>
      </c>
      <c r="CJ19" s="112">
        <v>0</v>
      </c>
      <c r="CK19" s="117">
        <v>16150</v>
      </c>
      <c r="CL19" s="112">
        <f t="shared" si="42"/>
        <v>2691.6666666666665</v>
      </c>
      <c r="CM19" s="112">
        <v>1479.4</v>
      </c>
      <c r="CN19" s="112">
        <v>76320</v>
      </c>
      <c r="CO19" s="112">
        <f t="shared" si="43"/>
        <v>12720</v>
      </c>
      <c r="CP19" s="112">
        <v>4016.5549999999998</v>
      </c>
      <c r="CQ19" s="112">
        <v>20000</v>
      </c>
      <c r="CR19" s="112">
        <f t="shared" si="44"/>
        <v>3333.3333333333335</v>
      </c>
      <c r="CS19" s="112">
        <v>1501.355</v>
      </c>
      <c r="CT19" s="116">
        <v>64500</v>
      </c>
      <c r="CU19" s="116">
        <f t="shared" si="45"/>
        <v>10750</v>
      </c>
      <c r="CV19" s="112">
        <v>1287.9100000000001</v>
      </c>
      <c r="CW19" s="115">
        <v>0</v>
      </c>
      <c r="CX19" s="112">
        <f t="shared" si="46"/>
        <v>0</v>
      </c>
      <c r="CY19" s="112">
        <v>100</v>
      </c>
      <c r="CZ19" s="42">
        <v>0</v>
      </c>
      <c r="DA19" s="33">
        <v>0</v>
      </c>
      <c r="DB19" s="113">
        <v>300</v>
      </c>
      <c r="DC19" s="112">
        <v>24000</v>
      </c>
      <c r="DD19" s="112">
        <f t="shared" si="47"/>
        <v>4000</v>
      </c>
      <c r="DE19" s="112">
        <v>1297.643</v>
      </c>
      <c r="DF19" s="112">
        <v>0</v>
      </c>
      <c r="DG19" s="12">
        <f t="shared" si="48"/>
        <v>786705.79999999993</v>
      </c>
      <c r="DH19" s="12">
        <f t="shared" si="49"/>
        <v>135145.38200000001</v>
      </c>
      <c r="DI19" s="12">
        <f t="shared" si="50"/>
        <v>103919.72179999998</v>
      </c>
      <c r="DJ19" s="42">
        <v>0</v>
      </c>
      <c r="DK19" s="42">
        <v>0</v>
      </c>
      <c r="DL19" s="42">
        <v>0</v>
      </c>
      <c r="DM19" s="112">
        <v>288865</v>
      </c>
      <c r="DN19" s="117">
        <f t="shared" si="51"/>
        <v>48144.166666666664</v>
      </c>
      <c r="DO19" s="117">
        <v>23467</v>
      </c>
      <c r="DP19" s="42">
        <v>0</v>
      </c>
      <c r="DQ19" s="33">
        <v>0</v>
      </c>
      <c r="DR19" s="47">
        <v>0</v>
      </c>
      <c r="DS19" s="47">
        <v>0</v>
      </c>
      <c r="DT19" s="47">
        <f t="shared" si="52"/>
        <v>0</v>
      </c>
      <c r="DU19" s="47">
        <v>0</v>
      </c>
      <c r="DV19" s="42">
        <v>0</v>
      </c>
      <c r="DW19" s="33">
        <v>0</v>
      </c>
      <c r="DX19" s="47">
        <v>0</v>
      </c>
      <c r="DY19" s="117">
        <v>74373</v>
      </c>
      <c r="DZ19" s="117">
        <v>0</v>
      </c>
      <c r="EA19" s="117">
        <v>0</v>
      </c>
      <c r="EB19" s="47">
        <v>0</v>
      </c>
      <c r="EC19" s="12">
        <f>DJ19+DM19+DP19+DS19+DV19+DY19</f>
        <v>363238</v>
      </c>
      <c r="ED19" s="12">
        <f t="shared" si="16"/>
        <v>48144.166666666664</v>
      </c>
      <c r="EE19" s="112">
        <f t="shared" si="17"/>
        <v>23467</v>
      </c>
      <c r="EF19" s="14">
        <f t="shared" si="53"/>
        <v>-288865</v>
      </c>
    </row>
    <row r="20" spans="1:136" s="14" customFormat="1" ht="20.25" customHeight="1" x14ac:dyDescent="0.2">
      <c r="A20" s="21">
        <v>11</v>
      </c>
      <c r="B20" s="111" t="s">
        <v>246</v>
      </c>
      <c r="C20" s="117">
        <v>1367486.757</v>
      </c>
      <c r="D20" s="117">
        <v>32227.9473</v>
      </c>
      <c r="E20" s="25">
        <f t="shared" si="18"/>
        <v>682290</v>
      </c>
      <c r="F20" s="20">
        <f t="shared" si="19"/>
        <v>129775.45766666668</v>
      </c>
      <c r="G20" s="12">
        <f t="shared" si="20"/>
        <v>117834.7075</v>
      </c>
      <c r="H20" s="12">
        <f t="shared" si="0"/>
        <v>90.798915001835738</v>
      </c>
      <c r="I20" s="12">
        <f t="shared" si="1"/>
        <v>17.270472599627727</v>
      </c>
      <c r="J20" s="12">
        <f t="shared" si="21"/>
        <v>470723</v>
      </c>
      <c r="K20" s="12">
        <f t="shared" si="22"/>
        <v>84019.591666666689</v>
      </c>
      <c r="L20" s="12">
        <f t="shared" si="23"/>
        <v>72078.84149999998</v>
      </c>
      <c r="M20" s="12">
        <f t="shared" si="2"/>
        <v>85.788135921869767</v>
      </c>
      <c r="N20" s="12">
        <f t="shared" si="3"/>
        <v>15.312368739152321</v>
      </c>
      <c r="O20" s="12">
        <f t="shared" si="24"/>
        <v>171229.8</v>
      </c>
      <c r="P20" s="12">
        <f t="shared" si="4"/>
        <v>50007.549999999996</v>
      </c>
      <c r="Q20" s="12">
        <f t="shared" si="4"/>
        <v>42939.78349999999</v>
      </c>
      <c r="R20" s="12">
        <f t="shared" si="5"/>
        <v>85.866601143227356</v>
      </c>
      <c r="S20" s="11">
        <f t="shared" si="6"/>
        <v>25.077284152641649</v>
      </c>
      <c r="T20" s="117">
        <v>165842.79999999999</v>
      </c>
      <c r="U20" s="112">
        <f t="shared" si="25"/>
        <v>27640.466666666664</v>
      </c>
      <c r="V20" s="112">
        <v>24204.125499999995</v>
      </c>
      <c r="W20" s="12">
        <f t="shared" si="26"/>
        <v>87.567716536382633</v>
      </c>
      <c r="X20" s="11">
        <f t="shared" si="27"/>
        <v>14.594619422730441</v>
      </c>
      <c r="Y20" s="112">
        <v>5387</v>
      </c>
      <c r="Z20" s="112">
        <f t="shared" si="28"/>
        <v>1122.2916666666667</v>
      </c>
      <c r="AA20" s="112">
        <v>737.56899999999996</v>
      </c>
      <c r="AB20" s="12">
        <f t="shared" si="29"/>
        <v>65.719903471319839</v>
      </c>
      <c r="AC20" s="11">
        <f t="shared" si="30"/>
        <v>13.691646556524967</v>
      </c>
      <c r="AD20" s="112">
        <v>101975</v>
      </c>
      <c r="AE20" s="112">
        <f t="shared" si="31"/>
        <v>21244.791666666664</v>
      </c>
      <c r="AF20" s="112">
        <v>17998.089</v>
      </c>
      <c r="AG20" s="12">
        <f t="shared" si="7"/>
        <v>84.717653542534947</v>
      </c>
      <c r="AH20" s="11">
        <f t="shared" si="8"/>
        <v>17.649511154694778</v>
      </c>
      <c r="AI20" s="112">
        <v>26216.2</v>
      </c>
      <c r="AJ20" s="112">
        <f t="shared" si="32"/>
        <v>5461.7083333333339</v>
      </c>
      <c r="AK20" s="112">
        <v>9674</v>
      </c>
      <c r="AL20" s="12">
        <f t="shared" si="9"/>
        <v>177.12406832416596</v>
      </c>
      <c r="AM20" s="11">
        <f t="shared" si="10"/>
        <v>36.900847567534576</v>
      </c>
      <c r="AN20" s="112">
        <v>0</v>
      </c>
      <c r="AO20" s="112">
        <f t="shared" si="33"/>
        <v>0</v>
      </c>
      <c r="AP20" s="112">
        <v>0</v>
      </c>
      <c r="AQ20" s="12" t="e">
        <f t="shared" si="11"/>
        <v>#DIV/0!</v>
      </c>
      <c r="AR20" s="11" t="e">
        <f t="shared" si="12"/>
        <v>#DIV/0!</v>
      </c>
      <c r="AS20" s="38"/>
      <c r="AT20" s="33">
        <f t="shared" si="34"/>
        <v>0</v>
      </c>
      <c r="AU20" s="47"/>
      <c r="AV20" s="38"/>
      <c r="AW20" s="33">
        <f t="shared" si="35"/>
        <v>0</v>
      </c>
      <c r="AX20" s="47"/>
      <c r="AY20" s="114">
        <v>211567</v>
      </c>
      <c r="AZ20" s="112">
        <v>45755.866000000002</v>
      </c>
      <c r="BA20" s="112">
        <v>45755.866000000002</v>
      </c>
      <c r="BB20" s="38">
        <v>0</v>
      </c>
      <c r="BC20" s="33">
        <v>0</v>
      </c>
      <c r="BD20" s="13">
        <v>0</v>
      </c>
      <c r="BE20" s="112">
        <v>0</v>
      </c>
      <c r="BF20" s="112">
        <v>0</v>
      </c>
      <c r="BG20" s="112">
        <v>0</v>
      </c>
      <c r="BH20" s="38">
        <v>0</v>
      </c>
      <c r="BI20" s="33">
        <v>0</v>
      </c>
      <c r="BJ20" s="47">
        <v>0</v>
      </c>
      <c r="BK20" s="38">
        <v>0</v>
      </c>
      <c r="BL20" s="33">
        <v>0</v>
      </c>
      <c r="BM20" s="47">
        <v>0</v>
      </c>
      <c r="BN20" s="12">
        <f t="shared" si="13"/>
        <v>6076</v>
      </c>
      <c r="BO20" s="33">
        <f t="shared" si="54"/>
        <v>3038</v>
      </c>
      <c r="BP20" s="12">
        <f t="shared" si="36"/>
        <v>276.34000000000003</v>
      </c>
      <c r="BQ20" s="12">
        <f t="shared" si="14"/>
        <v>9.096115865701119</v>
      </c>
      <c r="BR20" s="11">
        <f t="shared" si="15"/>
        <v>4.5480579328505595</v>
      </c>
      <c r="BS20" s="112">
        <v>4130</v>
      </c>
      <c r="BT20" s="112">
        <f t="shared" si="37"/>
        <v>688.33333333333337</v>
      </c>
      <c r="BU20" s="112">
        <v>175.24</v>
      </c>
      <c r="BV20" s="112">
        <v>0</v>
      </c>
      <c r="BW20" s="112">
        <f t="shared" si="38"/>
        <v>0</v>
      </c>
      <c r="BX20" s="112">
        <v>0</v>
      </c>
      <c r="BY20" s="115">
        <v>0</v>
      </c>
      <c r="BZ20" s="33">
        <f t="shared" si="39"/>
        <v>0</v>
      </c>
      <c r="CA20" s="112">
        <v>0</v>
      </c>
      <c r="CB20" s="113">
        <v>1946</v>
      </c>
      <c r="CC20" s="113">
        <f t="shared" si="40"/>
        <v>324.33333333333331</v>
      </c>
      <c r="CD20" s="112">
        <v>101.1</v>
      </c>
      <c r="CE20" s="47">
        <v>0</v>
      </c>
      <c r="CF20" s="47">
        <v>0</v>
      </c>
      <c r="CG20" s="47">
        <v>0</v>
      </c>
      <c r="CH20" s="115">
        <v>0</v>
      </c>
      <c r="CI20" s="112">
        <f t="shared" si="41"/>
        <v>0</v>
      </c>
      <c r="CJ20" s="112">
        <v>0</v>
      </c>
      <c r="CK20" s="117">
        <v>0</v>
      </c>
      <c r="CL20" s="112">
        <f t="shared" si="42"/>
        <v>0</v>
      </c>
      <c r="CM20" s="112">
        <v>0</v>
      </c>
      <c r="CN20" s="112">
        <v>88126</v>
      </c>
      <c r="CO20" s="112">
        <f t="shared" si="43"/>
        <v>14687.666666666666</v>
      </c>
      <c r="CP20" s="112">
        <v>13215.65</v>
      </c>
      <c r="CQ20" s="112">
        <v>45150</v>
      </c>
      <c r="CR20" s="112">
        <f t="shared" si="44"/>
        <v>7525</v>
      </c>
      <c r="CS20" s="112">
        <v>7411.665</v>
      </c>
      <c r="CT20" s="116">
        <v>70000</v>
      </c>
      <c r="CU20" s="116">
        <f t="shared" si="45"/>
        <v>11666.666666666666</v>
      </c>
      <c r="CV20" s="112">
        <v>4482.7160000000003</v>
      </c>
      <c r="CW20" s="115">
        <v>4000</v>
      </c>
      <c r="CX20" s="112">
        <f t="shared" si="46"/>
        <v>666.66666666666663</v>
      </c>
      <c r="CY20" s="112">
        <v>757.85199999999998</v>
      </c>
      <c r="CZ20" s="42">
        <v>0</v>
      </c>
      <c r="DA20" s="33">
        <v>0</v>
      </c>
      <c r="DB20" s="113">
        <v>0</v>
      </c>
      <c r="DC20" s="112">
        <v>3100</v>
      </c>
      <c r="DD20" s="112">
        <f t="shared" si="47"/>
        <v>516.66666666666663</v>
      </c>
      <c r="DE20" s="112">
        <v>732.5</v>
      </c>
      <c r="DF20" s="112">
        <v>0</v>
      </c>
      <c r="DG20" s="12">
        <f t="shared" si="48"/>
        <v>682290</v>
      </c>
      <c r="DH20" s="12">
        <f t="shared" si="49"/>
        <v>129775.45766666668</v>
      </c>
      <c r="DI20" s="12">
        <f t="shared" si="50"/>
        <v>117834.7075</v>
      </c>
      <c r="DJ20" s="42">
        <v>0</v>
      </c>
      <c r="DK20" s="42">
        <v>0</v>
      </c>
      <c r="DL20" s="42">
        <v>0</v>
      </c>
      <c r="DM20" s="112">
        <v>0</v>
      </c>
      <c r="DN20" s="117">
        <f t="shared" si="51"/>
        <v>0</v>
      </c>
      <c r="DO20" s="117">
        <v>0</v>
      </c>
      <c r="DP20" s="42">
        <v>0</v>
      </c>
      <c r="DQ20" s="33">
        <v>0</v>
      </c>
      <c r="DR20" s="47">
        <v>0</v>
      </c>
      <c r="DS20" s="47">
        <v>0</v>
      </c>
      <c r="DT20" s="47">
        <f t="shared" si="52"/>
        <v>0</v>
      </c>
      <c r="DU20" s="47">
        <v>0</v>
      </c>
      <c r="DV20" s="42">
        <v>0</v>
      </c>
      <c r="DW20" s="33">
        <v>0</v>
      </c>
      <c r="DX20" s="47">
        <v>0</v>
      </c>
      <c r="DY20" s="117">
        <v>0</v>
      </c>
      <c r="DZ20" s="117">
        <v>0</v>
      </c>
      <c r="EA20" s="117">
        <v>0</v>
      </c>
      <c r="EB20" s="47">
        <v>0</v>
      </c>
      <c r="EC20" s="12">
        <f t="shared" si="16"/>
        <v>0</v>
      </c>
      <c r="ED20" s="12">
        <f t="shared" si="16"/>
        <v>0</v>
      </c>
      <c r="EE20" s="112">
        <f>DL20+DO20+DR20+DU20+DX20+EA20+EB20</f>
        <v>0</v>
      </c>
      <c r="EF20" s="14">
        <f t="shared" si="53"/>
        <v>0</v>
      </c>
    </row>
    <row r="21" spans="1:136" s="17" customFormat="1" ht="18.75" customHeight="1" x14ac:dyDescent="0.2">
      <c r="A21" s="21"/>
      <c r="B21" s="90" t="s">
        <v>44</v>
      </c>
      <c r="C21" s="16">
        <f>SUM(C10:C20)</f>
        <v>6851653.8400999997</v>
      </c>
      <c r="D21" s="16">
        <f>SUM(D10:D20)</f>
        <v>678864.61080000014</v>
      </c>
      <c r="E21" s="16">
        <f t="shared" ref="E21:G21" si="55">SUM(E10:E20)</f>
        <v>21462438.570999999</v>
      </c>
      <c r="F21" s="16">
        <f t="shared" si="55"/>
        <v>3688514.9108333332</v>
      </c>
      <c r="G21" s="16">
        <f t="shared" si="55"/>
        <v>3261198.5086000003</v>
      </c>
      <c r="H21" s="12">
        <f t="shared" si="0"/>
        <v>88.414947138256494</v>
      </c>
      <c r="I21" s="12">
        <f t="shared" si="1"/>
        <v>15.194911322921733</v>
      </c>
      <c r="J21" s="16">
        <f>SUM(J10:J20)</f>
        <v>7644660.0590000004</v>
      </c>
      <c r="K21" s="16">
        <f t="shared" ref="K21:L21" si="56">SUM(K10:K20)</f>
        <v>1387334.4181666668</v>
      </c>
      <c r="L21" s="16">
        <f t="shared" si="56"/>
        <v>1362580.6445999998</v>
      </c>
      <c r="M21" s="12">
        <f t="shared" si="2"/>
        <v>98.215731315930398</v>
      </c>
      <c r="N21" s="12">
        <f t="shared" si="3"/>
        <v>17.823953375086234</v>
      </c>
      <c r="O21" s="24">
        <f>SUM(O10:O20)</f>
        <v>1890240.5590000004</v>
      </c>
      <c r="P21" s="24">
        <f t="shared" ref="P21:Q21" si="57">SUM(P10:P20)</f>
        <v>731330.77650000015</v>
      </c>
      <c r="Q21" s="24">
        <f t="shared" si="57"/>
        <v>680933.75949999993</v>
      </c>
      <c r="R21" s="12">
        <f t="shared" si="5"/>
        <v>93.10886145921684</v>
      </c>
      <c r="S21" s="11">
        <f t="shared" si="6"/>
        <v>36.023656156242694</v>
      </c>
      <c r="T21" s="24">
        <f t="shared" ref="T21" si="58">SUM(T10:T20)</f>
        <v>1753111.6590000005</v>
      </c>
      <c r="U21" s="24">
        <f t="shared" ref="U21:V21" si="59">SUM(U10:U20)</f>
        <v>292185.27650000004</v>
      </c>
      <c r="V21" s="24">
        <f t="shared" si="59"/>
        <v>309117.76249999995</v>
      </c>
      <c r="W21" s="12">
        <f>V21/U21*100</f>
        <v>105.79511952238974</v>
      </c>
      <c r="X21" s="11">
        <f>V21/T21*100</f>
        <v>17.632519920398288</v>
      </c>
      <c r="Y21" s="24">
        <f>SUM(Y10:Y20)</f>
        <v>137128.9</v>
      </c>
      <c r="Z21" s="24">
        <f t="shared" ref="Z21:AA21" si="60">SUM(Z10:Z20)</f>
        <v>28568.520833333336</v>
      </c>
      <c r="AA21" s="24">
        <f t="shared" si="60"/>
        <v>14796.198</v>
      </c>
      <c r="AB21" s="12">
        <f t="shared" si="29"/>
        <v>51.791963911327223</v>
      </c>
      <c r="AC21" s="11">
        <f t="shared" si="30"/>
        <v>10.789992481526506</v>
      </c>
      <c r="AD21" s="24">
        <f>SUM(AD10:AD20)</f>
        <v>1970769.5</v>
      </c>
      <c r="AE21" s="24">
        <f>SUM(AE10:AE20)</f>
        <v>410576.97916666663</v>
      </c>
      <c r="AF21" s="24">
        <f>SUM(AF10:AF20)</f>
        <v>357019.799</v>
      </c>
      <c r="AG21" s="12">
        <f t="shared" si="7"/>
        <v>86.955630031822608</v>
      </c>
      <c r="AH21" s="11">
        <f t="shared" si="8"/>
        <v>18.115756256629705</v>
      </c>
      <c r="AI21" s="24">
        <f>SUM(AI10:AI20)</f>
        <v>498987.4</v>
      </c>
      <c r="AJ21" s="24">
        <f t="shared" ref="AJ21:AK21" si="61">SUM(AJ10:AJ20)</f>
        <v>103955.70833333333</v>
      </c>
      <c r="AK21" s="24">
        <f t="shared" si="61"/>
        <v>167626.73400000003</v>
      </c>
      <c r="AL21" s="12">
        <f t="shared" si="9"/>
        <v>161.24822454434724</v>
      </c>
      <c r="AM21" s="11">
        <f t="shared" si="10"/>
        <v>33.593380113405672</v>
      </c>
      <c r="AN21" s="24">
        <f>SUM(AN10:AN20)</f>
        <v>110500</v>
      </c>
      <c r="AO21" s="24">
        <f t="shared" ref="AO21:AP21" si="62">SUM(AO10:AO20)</f>
        <v>23020.833333333336</v>
      </c>
      <c r="AP21" s="24">
        <f t="shared" si="62"/>
        <v>20610.699999999997</v>
      </c>
      <c r="AQ21" s="12">
        <f t="shared" si="11"/>
        <v>89.530642533936629</v>
      </c>
      <c r="AR21" s="11">
        <f t="shared" si="12"/>
        <v>18.652217194570134</v>
      </c>
      <c r="AS21" s="24">
        <f>SUM(AS10:AS20)</f>
        <v>0</v>
      </c>
      <c r="AT21" s="33">
        <f>AS21/12*3</f>
        <v>0</v>
      </c>
      <c r="AU21" s="19">
        <v>0</v>
      </c>
      <c r="AV21" s="24">
        <f>SUM(AV10:AV20)</f>
        <v>0</v>
      </c>
      <c r="AW21" s="33">
        <f>AV21/12*3</f>
        <v>0</v>
      </c>
      <c r="AX21" s="19">
        <f>SUM(AX10:AX20)</f>
        <v>0</v>
      </c>
      <c r="AY21" s="24">
        <f>SUM(AY10:AY20)</f>
        <v>8158315.4999999991</v>
      </c>
      <c r="AZ21" s="24">
        <f t="shared" ref="AZ21:BA21" si="63">SUM(AZ10:AZ20)</f>
        <v>1370213.9239999999</v>
      </c>
      <c r="BA21" s="24">
        <f t="shared" si="63"/>
        <v>1370213.9239999999</v>
      </c>
      <c r="BB21" s="24">
        <f>SUM(BB10:BB20)</f>
        <v>0</v>
      </c>
      <c r="BC21" s="33">
        <f>BB21/12*3</f>
        <v>0</v>
      </c>
      <c r="BD21" s="33">
        <f>BC21/12*12</f>
        <v>0</v>
      </c>
      <c r="BE21" s="24">
        <f>SUM(BE10:BE20)</f>
        <v>66863.600000000006</v>
      </c>
      <c r="BF21" s="24">
        <f t="shared" ref="BF21:BG21" si="64">SUM(BF10:BF20)</f>
        <v>0</v>
      </c>
      <c r="BG21" s="24">
        <f t="shared" si="64"/>
        <v>0</v>
      </c>
      <c r="BH21" s="24">
        <f>SUM(BH10:BH20)</f>
        <v>0</v>
      </c>
      <c r="BI21" s="33">
        <f>BH21/12*3</f>
        <v>0</v>
      </c>
      <c r="BJ21" s="24">
        <f>SUM(BJ10:BJ20)</f>
        <v>0</v>
      </c>
      <c r="BK21" s="24">
        <f>SUM(BK10:BK20)</f>
        <v>0</v>
      </c>
      <c r="BL21" s="33">
        <f>BK21/12*3</f>
        <v>0</v>
      </c>
      <c r="BM21" s="24">
        <f>SUM(BM10:BM20)</f>
        <v>0</v>
      </c>
      <c r="BN21" s="24">
        <f>SUM(BN10:BN20)</f>
        <v>310261.39999999997</v>
      </c>
      <c r="BO21" s="24">
        <f t="shared" ref="BO21:BP21" si="65">SUM(BO10:BO20)</f>
        <v>88122.866666666669</v>
      </c>
      <c r="BP21" s="24">
        <f t="shared" si="65"/>
        <v>27671.645800000002</v>
      </c>
      <c r="BQ21" s="12">
        <f t="shared" si="14"/>
        <v>31.401209296414173</v>
      </c>
      <c r="BR21" s="11">
        <f t="shared" si="15"/>
        <v>8.9188167783681767</v>
      </c>
      <c r="BS21" s="24">
        <f>SUM(BS10:BS20)</f>
        <v>192340.2</v>
      </c>
      <c r="BT21" s="24">
        <f t="shared" ref="BT21:BU21" si="66">SUM(BT10:BT20)</f>
        <v>32056.699999999993</v>
      </c>
      <c r="BU21" s="24">
        <f t="shared" si="66"/>
        <v>19233.437800000003</v>
      </c>
      <c r="BV21" s="24">
        <f>SUM(BV10:BV20)</f>
        <v>29971.200000000001</v>
      </c>
      <c r="BW21" s="24">
        <f t="shared" ref="BW21:BX21" si="67">SUM(BW10:BW20)</f>
        <v>4995.2</v>
      </c>
      <c r="BX21" s="24">
        <f t="shared" si="67"/>
        <v>878.97699999999998</v>
      </c>
      <c r="BY21" s="24">
        <f>SUM(BY10:BY20)</f>
        <v>2890</v>
      </c>
      <c r="BZ21" s="24">
        <f t="shared" ref="BZ21:CA21" si="68">SUM(BZ10:BZ20)</f>
        <v>481.66666666666669</v>
      </c>
      <c r="CA21" s="24">
        <f t="shared" si="68"/>
        <v>155</v>
      </c>
      <c r="CB21" s="24">
        <f>SUM(CB10:CB20)</f>
        <v>85060</v>
      </c>
      <c r="CC21" s="24">
        <f t="shared" ref="CC21:CD21" si="69">SUM(CC10:CC20)</f>
        <v>14176.666666666668</v>
      </c>
      <c r="CD21" s="24">
        <f t="shared" si="69"/>
        <v>7404.2309999999989</v>
      </c>
      <c r="CE21" s="24">
        <f>SUM(CE10:CE20)</f>
        <v>0</v>
      </c>
      <c r="CF21" s="33">
        <f>CE21/12*3</f>
        <v>0</v>
      </c>
      <c r="CG21" s="24">
        <f>SUM(CG10:CG20)</f>
        <v>0</v>
      </c>
      <c r="CH21" s="24">
        <f>SUM(CH10:CH20)</f>
        <v>15994</v>
      </c>
      <c r="CI21" s="24">
        <f t="shared" ref="CI21:CJ21" si="70">SUM(CI10:CI20)</f>
        <v>2665.6666666666665</v>
      </c>
      <c r="CJ21" s="24">
        <f t="shared" si="70"/>
        <v>2132.2399999999998</v>
      </c>
      <c r="CK21" s="24">
        <f>SUM(CK10:CK20)</f>
        <v>21200</v>
      </c>
      <c r="CL21" s="24">
        <f t="shared" ref="CL21:CM21" si="71">SUM(CL10:CL20)</f>
        <v>3533.333333333333</v>
      </c>
      <c r="CM21" s="24">
        <f t="shared" si="71"/>
        <v>2543.4</v>
      </c>
      <c r="CN21" s="24">
        <f>SUM(CN10:CN20)</f>
        <v>1643440</v>
      </c>
      <c r="CO21" s="24">
        <f t="shared" ref="CO21:EE21" si="72">SUM(CO10:CO20)</f>
        <v>273906.66666666663</v>
      </c>
      <c r="CP21" s="24">
        <f t="shared" si="72"/>
        <v>334728.51469999994</v>
      </c>
      <c r="CQ21" s="24">
        <f t="shared" si="72"/>
        <v>643817.60000000009</v>
      </c>
      <c r="CR21" s="24">
        <f t="shared" si="72"/>
        <v>107302.93333333332</v>
      </c>
      <c r="CS21" s="24">
        <f t="shared" si="72"/>
        <v>95648.421700000006</v>
      </c>
      <c r="CT21" s="24">
        <f t="shared" si="72"/>
        <v>558000</v>
      </c>
      <c r="CU21" s="24">
        <f t="shared" si="72"/>
        <v>93000</v>
      </c>
      <c r="CV21" s="24">
        <f t="shared" si="72"/>
        <v>85157.291200000021</v>
      </c>
      <c r="CW21" s="24">
        <f t="shared" si="72"/>
        <v>26500</v>
      </c>
      <c r="CX21" s="24">
        <f t="shared" si="72"/>
        <v>4416.666666666667</v>
      </c>
      <c r="CY21" s="24">
        <f t="shared" si="72"/>
        <v>7186.2823999999991</v>
      </c>
      <c r="CZ21" s="24">
        <f t="shared" si="72"/>
        <v>6800</v>
      </c>
      <c r="DA21" s="24">
        <f t="shared" si="72"/>
        <v>0</v>
      </c>
      <c r="DB21" s="24">
        <f t="shared" si="72"/>
        <v>300</v>
      </c>
      <c r="DC21" s="24">
        <f t="shared" si="72"/>
        <v>614761.19999999995</v>
      </c>
      <c r="DD21" s="24">
        <f t="shared" si="72"/>
        <v>102460.20000000001</v>
      </c>
      <c r="DE21" s="24">
        <f t="shared" si="72"/>
        <v>36122.316999999995</v>
      </c>
      <c r="DF21" s="24">
        <f t="shared" si="72"/>
        <v>0</v>
      </c>
      <c r="DG21" s="24">
        <f t="shared" si="72"/>
        <v>15892633.159</v>
      </c>
      <c r="DH21" s="24">
        <f t="shared" si="72"/>
        <v>2760214.0088333334</v>
      </c>
      <c r="DI21" s="24">
        <f t="shared" si="72"/>
        <v>2735226.8085999996</v>
      </c>
      <c r="DJ21" s="24">
        <f t="shared" si="72"/>
        <v>0</v>
      </c>
      <c r="DK21" s="24">
        <f t="shared" si="72"/>
        <v>0</v>
      </c>
      <c r="DL21" s="24">
        <f t="shared" si="72"/>
        <v>0</v>
      </c>
      <c r="DM21" s="24">
        <f t="shared" si="72"/>
        <v>5549103.932</v>
      </c>
      <c r="DN21" s="24">
        <f t="shared" si="72"/>
        <v>924850.65533333318</v>
      </c>
      <c r="DO21" s="24">
        <f t="shared" si="72"/>
        <v>506779.39999999997</v>
      </c>
      <c r="DP21" s="24">
        <f t="shared" si="72"/>
        <v>0</v>
      </c>
      <c r="DQ21" s="24">
        <f t="shared" si="72"/>
        <v>0</v>
      </c>
      <c r="DR21" s="24">
        <f t="shared" si="72"/>
        <v>0</v>
      </c>
      <c r="DS21" s="24">
        <f t="shared" si="72"/>
        <v>20701.48</v>
      </c>
      <c r="DT21" s="24">
        <f t="shared" si="72"/>
        <v>3450.2466666666664</v>
      </c>
      <c r="DU21" s="24">
        <f t="shared" si="72"/>
        <v>18325.3</v>
      </c>
      <c r="DV21" s="24">
        <f t="shared" si="72"/>
        <v>0</v>
      </c>
      <c r="DW21" s="24">
        <f t="shared" si="72"/>
        <v>0</v>
      </c>
      <c r="DX21" s="24">
        <f t="shared" si="72"/>
        <v>867</v>
      </c>
      <c r="DY21" s="24">
        <f t="shared" si="72"/>
        <v>235336.1</v>
      </c>
      <c r="DZ21" s="24">
        <f t="shared" si="72"/>
        <v>40000</v>
      </c>
      <c r="EA21" s="24">
        <f t="shared" si="72"/>
        <v>40000</v>
      </c>
      <c r="EB21" s="24">
        <f t="shared" si="72"/>
        <v>0</v>
      </c>
      <c r="EC21" s="24">
        <f t="shared" si="72"/>
        <v>5805141.5120000001</v>
      </c>
      <c r="ED21" s="24">
        <f t="shared" si="72"/>
        <v>968300.90199999989</v>
      </c>
      <c r="EE21" s="24">
        <f t="shared" si="72"/>
        <v>565971.69999999995</v>
      </c>
      <c r="EF21" s="24">
        <f>SUM(EF10:EF20)</f>
        <v>-5005462.8770000003</v>
      </c>
    </row>
    <row r="22" spans="1:136" hidden="1" x14ac:dyDescent="0.3">
      <c r="E22" s="52"/>
      <c r="F22" s="33">
        <f>E22/12*3</f>
        <v>0</v>
      </c>
      <c r="G22" s="52"/>
      <c r="J22" s="108">
        <f>J21/E21*100</f>
        <v>35.618785972109663</v>
      </c>
      <c r="Z22" s="33">
        <f>Y22/12*3</f>
        <v>0</v>
      </c>
      <c r="AB22" s="12" t="e">
        <f t="shared" si="29"/>
        <v>#DIV/0!</v>
      </c>
      <c r="AE22" s="33">
        <f>AD22/12*6</f>
        <v>0</v>
      </c>
      <c r="AF22" s="1">
        <v>14046.618</v>
      </c>
      <c r="AO22" s="33">
        <f>AN22/12*3</f>
        <v>0</v>
      </c>
      <c r="AW22" s="33">
        <f>AV22/12*6</f>
        <v>0</v>
      </c>
      <c r="AY22" s="52"/>
      <c r="AZ22" s="33">
        <f>AY22/12*3</f>
        <v>0</v>
      </c>
      <c r="BI22" s="33">
        <f>BH22/12*6</f>
        <v>0</v>
      </c>
      <c r="BO22" s="33">
        <f>BN22/12*6</f>
        <v>0</v>
      </c>
      <c r="BT22" s="33">
        <f>BS22/12*3</f>
        <v>0</v>
      </c>
      <c r="BW22" s="33">
        <f>BV22/12*3</f>
        <v>0</v>
      </c>
      <c r="CC22" s="33">
        <f>CB22/12*6</f>
        <v>0</v>
      </c>
      <c r="CF22" s="33">
        <f>CE22/12*6</f>
        <v>0</v>
      </c>
      <c r="CL22" s="33">
        <f>CK22/12*3</f>
        <v>0</v>
      </c>
      <c r="CO22" s="33">
        <f>CN22/12*6</f>
        <v>0</v>
      </c>
      <c r="CU22" s="33">
        <f>CT22/12*6</f>
        <v>0</v>
      </c>
      <c r="CX22" s="33">
        <f>CW22/12*3</f>
        <v>0</v>
      </c>
      <c r="DA22" s="33">
        <f>CZ22/12*3</f>
        <v>0</v>
      </c>
      <c r="DN22" s="33">
        <f>DM22/12*6</f>
        <v>0</v>
      </c>
      <c r="DT22" s="33">
        <f>DS22/12*6</f>
        <v>0</v>
      </c>
      <c r="DW22" s="33">
        <f>DV22/12*6</f>
        <v>0</v>
      </c>
      <c r="ED22" s="33">
        <f>EC22/12*6</f>
        <v>0</v>
      </c>
    </row>
    <row r="23" spans="1:136" hidden="1" x14ac:dyDescent="0.3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B23" s="12" t="e">
        <f t="shared" si="29"/>
        <v>#DIV/0!</v>
      </c>
      <c r="AE23" s="33">
        <f>AD23/12*6</f>
        <v>0</v>
      </c>
      <c r="AF23" s="1">
        <v>17998.089</v>
      </c>
      <c r="AO23" s="33">
        <f>AN23/12*3</f>
        <v>0</v>
      </c>
      <c r="AW23" s="33">
        <f>AV23/12*6</f>
        <v>0</v>
      </c>
      <c r="AZ23" s="33">
        <f>AY23/12*3</f>
        <v>0</v>
      </c>
      <c r="BI23" s="33">
        <f>BH23/12*6</f>
        <v>0</v>
      </c>
      <c r="BO23" s="33">
        <f>BN23/12*6</f>
        <v>0</v>
      </c>
      <c r="BT23" s="33">
        <f>BS23/12*3</f>
        <v>0</v>
      </c>
      <c r="BW23" s="33">
        <f>BV23/12*3</f>
        <v>0</v>
      </c>
      <c r="CC23" s="33">
        <f>CB23/12*6</f>
        <v>0</v>
      </c>
      <c r="CF23" s="33">
        <f>CE23/12*6</f>
        <v>0</v>
      </c>
      <c r="CL23" s="33">
        <f>CK23/12*3</f>
        <v>0</v>
      </c>
      <c r="CO23" s="33">
        <f>CN23/12*6</f>
        <v>0</v>
      </c>
      <c r="CU23" s="33">
        <f>CT23/12*6</f>
        <v>0</v>
      </c>
      <c r="CX23" s="33">
        <f>CW23/12*3</f>
        <v>0</v>
      </c>
      <c r="DA23" s="33">
        <f>CZ23/12*3</f>
        <v>0</v>
      </c>
      <c r="DN23" s="33">
        <f>DM23/12*6</f>
        <v>0</v>
      </c>
      <c r="DT23" s="33">
        <f>DS23/12*6</f>
        <v>0</v>
      </c>
      <c r="DW23" s="33">
        <f>DV23/12*6</f>
        <v>0</v>
      </c>
      <c r="ED23" s="33">
        <f>EC23/12*6</f>
        <v>0</v>
      </c>
    </row>
    <row r="24" spans="1:136" hidden="1" x14ac:dyDescent="0.3">
      <c r="F24" s="33">
        <f>E24/12*3</f>
        <v>0</v>
      </c>
      <c r="Z24" s="33">
        <f>Y24/12*3</f>
        <v>0</v>
      </c>
      <c r="AB24" s="12" t="e">
        <f t="shared" si="29"/>
        <v>#DIV/0!</v>
      </c>
      <c r="AE24" s="33">
        <f>AD24/12*6</f>
        <v>0</v>
      </c>
      <c r="AO24" s="33">
        <f>AN24/12*3</f>
        <v>0</v>
      </c>
      <c r="AW24" s="33">
        <f>AV24/12*6</f>
        <v>0</v>
      </c>
      <c r="AZ24" s="33">
        <f>AY24/12*3</f>
        <v>0</v>
      </c>
      <c r="BI24" s="33">
        <f>BH24/12*6</f>
        <v>0</v>
      </c>
      <c r="BO24" s="33">
        <f>BN24/12*6</f>
        <v>0</v>
      </c>
      <c r="BT24" s="33">
        <f>BS24/12*3</f>
        <v>0</v>
      </c>
      <c r="BW24" s="33">
        <f>BV24/12*3</f>
        <v>0</v>
      </c>
      <c r="CC24" s="33">
        <f>CB24/12*6</f>
        <v>0</v>
      </c>
      <c r="CF24" s="33">
        <f>CE24/12*6</f>
        <v>0</v>
      </c>
      <c r="CL24" s="33">
        <f>CK24/12*3</f>
        <v>0</v>
      </c>
      <c r="CO24" s="33">
        <f>CN24/12*6</f>
        <v>0</v>
      </c>
      <c r="CU24" s="33">
        <f>CT24/12*6</f>
        <v>0</v>
      </c>
      <c r="CX24" s="33">
        <f>CW24/12*3</f>
        <v>0</v>
      </c>
      <c r="DA24" s="33">
        <f>CZ24/12*3</f>
        <v>0</v>
      </c>
      <c r="DN24" s="33">
        <f>DM24/12*6</f>
        <v>0</v>
      </c>
      <c r="DT24" s="33">
        <f>DS24/12*6</f>
        <v>0</v>
      </c>
      <c r="DW24" s="33">
        <f>DV24/12*6</f>
        <v>0</v>
      </c>
      <c r="ED24" s="33">
        <f>EC24/12*6</f>
        <v>0</v>
      </c>
    </row>
    <row r="25" spans="1:136" x14ac:dyDescent="0.3">
      <c r="L25" s="52"/>
      <c r="AD25" s="52"/>
      <c r="AE25" s="52"/>
      <c r="AF25" s="52"/>
    </row>
    <row r="26" spans="1:136" x14ac:dyDescent="0.3">
      <c r="O26" s="52"/>
    </row>
    <row r="27" spans="1:136" x14ac:dyDescent="0.3">
      <c r="O27" s="52"/>
    </row>
    <row r="28" spans="1:136" x14ac:dyDescent="0.3">
      <c r="O28" s="52"/>
    </row>
  </sheetData>
  <protectedRanges>
    <protectedRange sqref="W10:W20" name="Range4_5_1_2_1_1_1_1_1_1_1_1_1_1"/>
    <protectedRange sqref="AB10:AB24" name="Range4_1_1_1_2_1_1_1_1_1_1_1_1_1_1"/>
    <protectedRange sqref="AG10:AG20" name="Range4_2_1_1_2_1_1_1_1_1_1_1_1_1_1"/>
    <protectedRange sqref="AL10:AL20" name="Range4_3_1_1_2_1_1_1_1_1_1_1_1_1_1"/>
    <protectedRange sqref="AQ10:AQ20" name="Range4_4_1_1_2_1_1_1_1_1_1_1_1_1_1"/>
    <protectedRange sqref="T10:U20" name="Range4_1_4"/>
    <protectedRange sqref="AD10:AE20" name="Range4_1_2_1"/>
    <protectedRange sqref="AS10:AS20" name="Range4_18_1_2_3"/>
    <protectedRange sqref="AV10:AV20" name="Range4_18_1_2_2_1"/>
    <protectedRange sqref="BS10:BT20" name="Range5_1_9_1"/>
    <protectedRange sqref="BV10:BW20" name="Range5_1_10_1"/>
    <protectedRange sqref="BY10:BY20" name="Range5_19_1_2"/>
    <protectedRange sqref="CB10:CC20" name="Range5_1_11_1"/>
    <protectedRange sqref="CH10:CH20" name="Range5_21_1_1"/>
    <protectedRange sqref="CK10:CK20" name="Range4_10_2"/>
    <protectedRange sqref="CN10:CO20" name="Range5_1_2"/>
    <protectedRange sqref="CT10:CU20" name="Range4_2"/>
    <protectedRange sqref="CW10:CW20" name="Range5_24_1_1"/>
    <protectedRange sqref="DC10:DD20" name="Range5_1_1_1"/>
    <protectedRange sqref="DL10" name="Range6_1"/>
    <protectedRange sqref="AU10:AU20" name="Range4_1_12_1"/>
    <protectedRange sqref="AX10:AX20" name="Range4_1_13_1"/>
    <protectedRange sqref="BJ10:BJ20" name="Range4_1_16_1"/>
    <protectedRange sqref="BM10:BM20" name="Range4_1_17_1"/>
    <protectedRange sqref="DB10:DB20" name="Range5_1_18_1"/>
    <protectedRange sqref="DR10:DR20" name="Range6_1_6_1"/>
    <protectedRange sqref="DS10:DT20" name="Range6_1_7_1"/>
    <protectedRange sqref="EB10:EB20" name="Range6_1_10_1"/>
    <protectedRange sqref="DY10:DZ20" name="Range6_1_11_1"/>
    <protectedRange sqref="CQ10:CR20" name="Range5_1_20_1"/>
    <protectedRange sqref="Y10:Z20" name="Range4_1"/>
    <protectedRange sqref="AN10:AO20" name="Range4_4"/>
    <protectedRange sqref="DF10:DF20" name="Range5_18"/>
    <protectedRange sqref="DX10:DX20" name="Range6_2"/>
    <protectedRange sqref="BE10:BE20" name="Range4"/>
    <protectedRange sqref="DU10:DU20" name="Range6_5"/>
    <protectedRange sqref="C16:D20 C12:D13" name="Range1_1"/>
    <protectedRange sqref="C10:D11" name="Range1_1_1"/>
    <protectedRange sqref="C14:D15" name="Range1_2"/>
    <protectedRange sqref="DM10:DN20" name="Range6_1_4_1_1"/>
    <protectedRange sqref="V10:V20" name="Range4_2_1"/>
    <protectedRange sqref="AA10:AA20" name="Range4_2_2"/>
    <protectedRange sqref="AF10:AF20" name="Range4_2_3"/>
    <protectedRange sqref="AK10:AK20" name="Range4_2_4"/>
    <protectedRange sqref="AP10:AP20" name="Range4_2_5"/>
    <protectedRange sqref="AZ10:BA20" name="Range4_2_6"/>
    <protectedRange sqref="BU10:BU20" name="Range5_2"/>
    <protectedRange sqref="BX10:BX20" name="Range5_2_1"/>
    <protectedRange sqref="CA10:CA20" name="Range5_2_2"/>
    <protectedRange sqref="CD10:CD20" name="Range5_2_3"/>
    <protectedRange sqref="CL10:CM20" name="Range5_2_5"/>
    <protectedRange sqref="CP10:CP20" name="Range5_2_6"/>
    <protectedRange sqref="CS10:CS20" name="Range5_2_7"/>
    <protectedRange sqref="CV10:CV20" name="Range5_2_8"/>
    <protectedRange sqref="CX10:CY20" name="Range5_2_9"/>
    <protectedRange sqref="DE10:DE20" name="Range5_2_10"/>
    <protectedRange sqref="DO10:DO20" name="Range6_2_1"/>
    <protectedRange sqref="EA10:EA20" name="Range6_2_2"/>
  </protectedRanges>
  <mergeCells count="132">
    <mergeCell ref="CO7:CP7"/>
    <mergeCell ref="BF7:BG7"/>
    <mergeCell ref="BO7:BR7"/>
    <mergeCell ref="BZ7:CA7"/>
    <mergeCell ref="CC7:CD7"/>
    <mergeCell ref="DT7:DU7"/>
    <mergeCell ref="CN7:CN8"/>
    <mergeCell ref="DY7:DY8"/>
    <mergeCell ref="CF7:CG7"/>
    <mergeCell ref="ED7:EE7"/>
    <mergeCell ref="CX7:CY7"/>
    <mergeCell ref="DA7:DB7"/>
    <mergeCell ref="DD7:DE7"/>
    <mergeCell ref="DH7:DI7"/>
    <mergeCell ref="DW7:DX7"/>
    <mergeCell ref="DZ7:EA7"/>
    <mergeCell ref="EB7:EB8"/>
    <mergeCell ref="EC7:EC8"/>
    <mergeCell ref="DV7:DV8"/>
    <mergeCell ref="A4:A8"/>
    <mergeCell ref="B4:B8"/>
    <mergeCell ref="C4:C8"/>
    <mergeCell ref="D4:D8"/>
    <mergeCell ref="E7:E8"/>
    <mergeCell ref="DN7:DO7"/>
    <mergeCell ref="E4:I6"/>
    <mergeCell ref="F7:I7"/>
    <mergeCell ref="T6:X6"/>
    <mergeCell ref="BY6:CA6"/>
    <mergeCell ref="DJ4:EA4"/>
    <mergeCell ref="DC5:DE6"/>
    <mergeCell ref="CZ5:DB6"/>
    <mergeCell ref="DV6:DX6"/>
    <mergeCell ref="CE6:CG6"/>
    <mergeCell ref="CH6:CJ6"/>
    <mergeCell ref="CK6:CM6"/>
    <mergeCell ref="CB6:CD6"/>
    <mergeCell ref="CI7:CJ7"/>
    <mergeCell ref="AE7:AH7"/>
    <mergeCell ref="CQ7:CQ8"/>
    <mergeCell ref="AO7:AR7"/>
    <mergeCell ref="BH6:BJ6"/>
    <mergeCell ref="Z7:AC7"/>
    <mergeCell ref="C1:N1"/>
    <mergeCell ref="C2:N2"/>
    <mergeCell ref="T2:V2"/>
    <mergeCell ref="L3:O3"/>
    <mergeCell ref="J7:J8"/>
    <mergeCell ref="J4:N6"/>
    <mergeCell ref="K7:N7"/>
    <mergeCell ref="U7:X7"/>
    <mergeCell ref="BS6:BU6"/>
    <mergeCell ref="O7:O8"/>
    <mergeCell ref="AV6:AX6"/>
    <mergeCell ref="AD6:AH6"/>
    <mergeCell ref="AN7:AN8"/>
    <mergeCell ref="AW7:AX7"/>
    <mergeCell ref="BN7:BN8"/>
    <mergeCell ref="AJ7:AM7"/>
    <mergeCell ref="P7:S7"/>
    <mergeCell ref="BN6:BR6"/>
    <mergeCell ref="BE7:BE8"/>
    <mergeCell ref="Y6:AC6"/>
    <mergeCell ref="AZ7:BA7"/>
    <mergeCell ref="BC7:BD7"/>
    <mergeCell ref="BI7:BJ7"/>
    <mergeCell ref="AT7:AU7"/>
    <mergeCell ref="EC4:EE6"/>
    <mergeCell ref="O5:AU5"/>
    <mergeCell ref="AV5:BJ5"/>
    <mergeCell ref="BK5:BM6"/>
    <mergeCell ref="BN5:CD5"/>
    <mergeCell ref="O4:DE4"/>
    <mergeCell ref="CE5:CM5"/>
    <mergeCell ref="O6:S6"/>
    <mergeCell ref="EB4:EB6"/>
    <mergeCell ref="CQ6:CS6"/>
    <mergeCell ref="CT6:CV6"/>
    <mergeCell ref="DJ6:DL6"/>
    <mergeCell ref="DM6:DO6"/>
    <mergeCell ref="DF4:DF6"/>
    <mergeCell ref="DG4:DI6"/>
    <mergeCell ref="AI6:AM6"/>
    <mergeCell ref="AN6:AR6"/>
    <mergeCell ref="AS6:AU6"/>
    <mergeCell ref="BE6:BG6"/>
    <mergeCell ref="CN6:CP6"/>
    <mergeCell ref="CN5:CV5"/>
    <mergeCell ref="BV6:BX6"/>
    <mergeCell ref="AY6:BA6"/>
    <mergeCell ref="BB6:BD6"/>
    <mergeCell ref="T7:T8"/>
    <mergeCell ref="Y7:Y8"/>
    <mergeCell ref="AD7:AD8"/>
    <mergeCell ref="AY7:AY8"/>
    <mergeCell ref="BB7:BB8"/>
    <mergeCell ref="AS7:AS8"/>
    <mergeCell ref="CL7:CM7"/>
    <mergeCell ref="AI7:AI8"/>
    <mergeCell ref="CH7:CH8"/>
    <mergeCell ref="AV7:AV8"/>
    <mergeCell ref="BH7:BH8"/>
    <mergeCell ref="BY7:BY8"/>
    <mergeCell ref="BK7:BK8"/>
    <mergeCell ref="BL7:BM7"/>
    <mergeCell ref="CK7:CK8"/>
    <mergeCell ref="BV7:BV8"/>
    <mergeCell ref="BS7:BS8"/>
    <mergeCell ref="CB7:CB8"/>
    <mergeCell ref="CE7:CE8"/>
    <mergeCell ref="BT7:BU7"/>
    <mergeCell ref="BW7:BX7"/>
    <mergeCell ref="DJ5:DO5"/>
    <mergeCell ref="DG7:DG8"/>
    <mergeCell ref="DJ7:DJ8"/>
    <mergeCell ref="DY6:EA6"/>
    <mergeCell ref="DP5:DR6"/>
    <mergeCell ref="DS5:EA5"/>
    <mergeCell ref="CW5:CY6"/>
    <mergeCell ref="CR7:CS7"/>
    <mergeCell ref="CU7:CV7"/>
    <mergeCell ref="DK7:DL7"/>
    <mergeCell ref="DS7:DS8"/>
    <mergeCell ref="CZ7:CZ8"/>
    <mergeCell ref="DP7:DP8"/>
    <mergeCell ref="DC7:DC8"/>
    <mergeCell ref="DM7:DM8"/>
    <mergeCell ref="DQ7:DR7"/>
    <mergeCell ref="CW7:CW8"/>
    <mergeCell ref="DS6:DU6"/>
    <mergeCell ref="CT7:CT8"/>
    <mergeCell ref="DF7:DF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3" t="s">
        <v>128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4" spans="1:18" ht="71.25" customHeight="1" x14ac:dyDescent="0.2">
      <c r="A4" s="53"/>
      <c r="B4" s="204" t="s">
        <v>129</v>
      </c>
      <c r="C4" s="225" t="s">
        <v>130</v>
      </c>
      <c r="D4" s="226"/>
      <c r="E4" s="226"/>
      <c r="F4" s="227"/>
      <c r="G4" s="228" t="s">
        <v>139</v>
      </c>
      <c r="H4" s="228" t="s">
        <v>131</v>
      </c>
      <c r="I4" s="228" t="s">
        <v>140</v>
      </c>
      <c r="J4" s="228" t="s">
        <v>132</v>
      </c>
      <c r="K4" s="229" t="s">
        <v>133</v>
      </c>
      <c r="L4" s="230"/>
      <c r="M4" s="230"/>
      <c r="N4" s="231"/>
      <c r="O4" s="228" t="s">
        <v>141</v>
      </c>
      <c r="P4" s="228" t="s">
        <v>131</v>
      </c>
      <c r="Q4" s="228" t="s">
        <v>142</v>
      </c>
      <c r="R4" s="228" t="s">
        <v>134</v>
      </c>
    </row>
    <row r="5" spans="1:18" ht="17.25" customHeight="1" x14ac:dyDescent="0.2">
      <c r="A5" s="54"/>
      <c r="B5" s="205"/>
      <c r="C5" s="232" t="s">
        <v>135</v>
      </c>
      <c r="D5" s="234" t="s">
        <v>55</v>
      </c>
      <c r="E5" s="235"/>
      <c r="F5" s="236"/>
      <c r="G5" s="228"/>
      <c r="H5" s="228"/>
      <c r="I5" s="228"/>
      <c r="J5" s="228"/>
      <c r="K5" s="237" t="s">
        <v>135</v>
      </c>
      <c r="L5" s="239" t="s">
        <v>55</v>
      </c>
      <c r="M5" s="240"/>
      <c r="N5" s="241"/>
      <c r="O5" s="228"/>
      <c r="P5" s="228"/>
      <c r="Q5" s="228"/>
      <c r="R5" s="228"/>
    </row>
    <row r="6" spans="1:18" ht="26.25" customHeight="1" x14ac:dyDescent="0.2">
      <c r="A6" s="54"/>
      <c r="B6" s="205"/>
      <c r="C6" s="233"/>
      <c r="D6" s="97" t="s">
        <v>136</v>
      </c>
      <c r="E6" s="98" t="s">
        <v>9</v>
      </c>
      <c r="F6" s="98" t="s">
        <v>137</v>
      </c>
      <c r="G6" s="228"/>
      <c r="H6" s="228"/>
      <c r="I6" s="228"/>
      <c r="J6" s="228"/>
      <c r="K6" s="238"/>
      <c r="L6" s="55" t="s">
        <v>136</v>
      </c>
      <c r="M6" s="56" t="s">
        <v>9</v>
      </c>
      <c r="N6" s="56" t="s">
        <v>137</v>
      </c>
      <c r="O6" s="228"/>
      <c r="P6" s="228"/>
      <c r="Q6" s="228"/>
      <c r="R6" s="228"/>
    </row>
    <row r="7" spans="1:18" ht="15" customHeight="1" x14ac:dyDescent="0.2">
      <c r="A7" s="54"/>
      <c r="B7" s="206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154790.5</v>
      </c>
      <c r="D8" s="100">
        <f>Ekamut!P10</f>
        <v>90029.458333333328</v>
      </c>
      <c r="E8" s="100">
        <f>Ekamut!Q10</f>
        <v>73565.934000000008</v>
      </c>
      <c r="F8" s="100">
        <f>Ekamut!S10</f>
        <v>47.526129833549227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7795</v>
      </c>
      <c r="L8" s="59">
        <f>Ekamut!Z10</f>
        <v>1623.9583333333335</v>
      </c>
      <c r="M8" s="59">
        <f>Ekamut!AA10</f>
        <v>1529.172</v>
      </c>
      <c r="N8" s="59">
        <f>Ekamut!AC10</f>
        <v>19.617344451571519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492645.70000000019</v>
      </c>
      <c r="D9" s="100">
        <f>Ekamut!P11</f>
        <v>211232.6166666667</v>
      </c>
      <c r="E9" s="100">
        <f>Ekamut!Q11</f>
        <v>185532.10599999997</v>
      </c>
      <c r="F9" s="100">
        <f>Ekamut!S11</f>
        <v>37.660352257210384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31000</v>
      </c>
      <c r="L9" s="59">
        <f>Ekamut!Z11</f>
        <v>6458.3333333333339</v>
      </c>
      <c r="M9" s="59">
        <f>Ekamut!AA11</f>
        <v>1874.9880000000001</v>
      </c>
      <c r="N9" s="59">
        <f>Ekamut!AC11</f>
        <v>6.0483483870967749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28809.799999999988</v>
      </c>
      <c r="D10" s="100">
        <f>Ekamut!P12</f>
        <v>16033.633333333331</v>
      </c>
      <c r="E10" s="100">
        <f>Ekamut!Q12</f>
        <v>11138.160999999996</v>
      </c>
      <c r="F10" s="100">
        <f>Ekamut!S12</f>
        <v>38.661014654735546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111.8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255270</v>
      </c>
      <c r="D11" s="100">
        <f>Ekamut!P13</f>
        <v>100897.91666666667</v>
      </c>
      <c r="E11" s="100">
        <f>Ekamut!Q13</f>
        <v>81809.059000000008</v>
      </c>
      <c r="F11" s="100">
        <f>Ekamut!S13</f>
        <v>32.04805069142477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36220</v>
      </c>
      <c r="L11" s="59">
        <f>Ekamut!Z13</f>
        <v>7545.8333333333339</v>
      </c>
      <c r="M11" s="59">
        <f>Ekamut!AA13</f>
        <v>3848.2570000000001</v>
      </c>
      <c r="N11" s="59">
        <f>Ekamut!AC13</f>
        <v>10.62467421314191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330000</v>
      </c>
      <c r="D12" s="100">
        <f>Ekamut!P14</f>
        <v>66458.333333333343</v>
      </c>
      <c r="E12" s="100">
        <f>Ekamut!Q14</f>
        <v>150925.10899999994</v>
      </c>
      <c r="F12" s="100">
        <f>Ekamut!S14</f>
        <v>45.7348815151515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25000</v>
      </c>
      <c r="L12" s="59">
        <f>Ekamut!Z14</f>
        <v>5208.3333333333339</v>
      </c>
      <c r="M12" s="59">
        <f>Ekamut!AA14</f>
        <v>1213.3399999999999</v>
      </c>
      <c r="N12" s="59">
        <f>Ekamut!AC14</f>
        <v>4.8533599999999995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156322.05900000004</v>
      </c>
      <c r="D13" s="100">
        <f>Ekamut!P15</f>
        <v>67722.714000000007</v>
      </c>
      <c r="E13" s="100">
        <f>Ekamut!Q15</f>
        <v>47811.516999999993</v>
      </c>
      <c r="F13" s="100">
        <f>Ekamut!S15</f>
        <v>30.585265640596493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3226.9</v>
      </c>
      <c r="L13" s="59">
        <f>Ekamut!Z15</f>
        <v>672.27083333333337</v>
      </c>
      <c r="M13" s="59">
        <f>Ekamut!AA15</f>
        <v>953.98099999999999</v>
      </c>
      <c r="N13" s="59">
        <f>Ekamut!AC15</f>
        <v>29.563389011125231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177430.00000000012</v>
      </c>
      <c r="D14" s="100">
        <f>Ekamut!P16</f>
        <v>74824.770833333343</v>
      </c>
      <c r="E14" s="100">
        <f>Ekamut!Q16</f>
        <v>41474.856999999996</v>
      </c>
      <c r="F14" s="100">
        <f>Ekamut!S16</f>
        <v>23.375335061714463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24500</v>
      </c>
      <c r="L14" s="59">
        <f>Ekamut!Z16</f>
        <v>5104.166666666667</v>
      </c>
      <c r="M14" s="59">
        <f>Ekamut!AA16</f>
        <v>164.33</v>
      </c>
      <c r="N14" s="59">
        <f>Ekamut!AC16</f>
        <v>0.67073469387755102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35500</v>
      </c>
      <c r="D15" s="100">
        <f>Ekamut!P17</f>
        <v>16750</v>
      </c>
      <c r="E15" s="100">
        <f>Ekamut!Q17</f>
        <v>17713.759999999998</v>
      </c>
      <c r="F15" s="100">
        <f>Ekamut!S17</f>
        <v>49.897915492957736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1292.97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24000</v>
      </c>
      <c r="D16" s="100">
        <f>Ekamut!P18</f>
        <v>8791.6666666666679</v>
      </c>
      <c r="E16" s="100">
        <f>Ekamut!Q18</f>
        <v>7075.4839999999986</v>
      </c>
      <c r="F16" s="100">
        <f>Ekamut!S18</f>
        <v>29.481183333333327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1194.02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64242.700000000012</v>
      </c>
      <c r="D17" s="100">
        <f>Ekamut!P19</f>
        <v>28582.116666666669</v>
      </c>
      <c r="E17" s="100">
        <f>Ekamut!Q19</f>
        <v>20947.988999999998</v>
      </c>
      <c r="F17" s="100">
        <f>Ekamut!S19</f>
        <v>32.607578759921353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833.33333333333326</v>
      </c>
      <c r="M17" s="59">
        <f>Ekamut!AA19</f>
        <v>1875.771</v>
      </c>
      <c r="N17" s="59">
        <f>Ekamut!AC19</f>
        <v>46.894274999999993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171229.8</v>
      </c>
      <c r="D18" s="100">
        <f>Ekamut!P20</f>
        <v>50007.549999999996</v>
      </c>
      <c r="E18" s="100">
        <f>Ekamut!Q20</f>
        <v>42939.78349999999</v>
      </c>
      <c r="F18" s="100">
        <f>Ekamut!S20</f>
        <v>25.077284152641649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5387</v>
      </c>
      <c r="L18" s="59">
        <f>Ekamut!Z20</f>
        <v>1122.2916666666667</v>
      </c>
      <c r="M18" s="59">
        <f>Ekamut!AA20</f>
        <v>737.56899999999996</v>
      </c>
      <c r="N18" s="59">
        <f>Ekamut!AC20</f>
        <v>13.691646556524967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36.023656156242694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10.789992481526506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4" t="s">
        <v>149</v>
      </c>
      <c r="B1" s="244"/>
      <c r="C1" s="244"/>
      <c r="D1" s="244"/>
    </row>
    <row r="2" spans="1:4" s="9" customFormat="1" ht="13.15" customHeight="1" x14ac:dyDescent="0.3">
      <c r="A2" s="248" t="s">
        <v>6</v>
      </c>
      <c r="B2" s="245" t="s">
        <v>10</v>
      </c>
      <c r="C2" s="245" t="s">
        <v>147</v>
      </c>
      <c r="D2" s="245" t="s">
        <v>148</v>
      </c>
    </row>
    <row r="3" spans="1:4" s="9" customFormat="1" ht="13.15" customHeight="1" x14ac:dyDescent="0.3">
      <c r="A3" s="249"/>
      <c r="B3" s="246"/>
      <c r="C3" s="246"/>
      <c r="D3" s="246"/>
    </row>
    <row r="4" spans="1:4" s="9" customFormat="1" ht="13.15" customHeight="1" x14ac:dyDescent="0.3">
      <c r="A4" s="249"/>
      <c r="B4" s="246"/>
      <c r="C4" s="246"/>
      <c r="D4" s="246"/>
    </row>
    <row r="5" spans="1:4" s="10" customFormat="1" ht="13.15" customHeight="1" x14ac:dyDescent="0.3">
      <c r="A5" s="249"/>
      <c r="B5" s="246"/>
      <c r="C5" s="246"/>
      <c r="D5" s="246"/>
    </row>
    <row r="6" spans="1:4" s="27" customFormat="1" ht="28.15" customHeight="1" x14ac:dyDescent="0.25">
      <c r="A6" s="250"/>
      <c r="B6" s="247"/>
      <c r="C6" s="247"/>
      <c r="D6" s="247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2" t="s">
        <v>44</v>
      </c>
      <c r="B80" s="243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3" t="s">
        <v>230</v>
      </c>
      <c r="B1" s="253"/>
      <c r="C1" s="253"/>
      <c r="D1" s="253"/>
      <c r="E1" s="253"/>
      <c r="F1" s="253"/>
      <c r="G1" s="253"/>
    </row>
    <row r="2" spans="1:7" ht="34.5" customHeight="1" x14ac:dyDescent="0.3">
      <c r="A2" s="254"/>
      <c r="B2" s="254"/>
      <c r="C2" s="254"/>
      <c r="D2" s="254"/>
      <c r="E2" s="254"/>
      <c r="F2" s="254"/>
      <c r="G2" s="254"/>
    </row>
    <row r="3" spans="1:7" ht="105.6" customHeight="1" x14ac:dyDescent="0.3">
      <c r="A3" s="251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2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83" t="s">
        <v>11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84" t="s">
        <v>143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R2" s="5"/>
      <c r="S2" s="5"/>
      <c r="U2" s="185"/>
      <c r="V2" s="185"/>
      <c r="W2" s="185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84" t="s">
        <v>12</v>
      </c>
      <c r="N3" s="184"/>
      <c r="O3" s="184"/>
      <c r="P3" s="184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01" t="s">
        <v>6</v>
      </c>
      <c r="B4" s="201" t="s">
        <v>10</v>
      </c>
      <c r="C4" s="207" t="s">
        <v>4</v>
      </c>
      <c r="D4" s="87"/>
      <c r="E4" s="207" t="s">
        <v>5</v>
      </c>
      <c r="F4" s="210" t="s">
        <v>13</v>
      </c>
      <c r="G4" s="211"/>
      <c r="H4" s="211"/>
      <c r="I4" s="211"/>
      <c r="J4" s="212"/>
      <c r="K4" s="186" t="s">
        <v>45</v>
      </c>
      <c r="L4" s="187"/>
      <c r="M4" s="187"/>
      <c r="N4" s="187"/>
      <c r="O4" s="188"/>
      <c r="P4" s="151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2"/>
      <c r="DF4" s="153"/>
      <c r="DG4" s="160" t="s">
        <v>14</v>
      </c>
      <c r="DH4" s="162" t="s">
        <v>15</v>
      </c>
      <c r="DI4" s="163"/>
      <c r="DJ4" s="164"/>
      <c r="DK4" s="219" t="s">
        <v>3</v>
      </c>
      <c r="DL4" s="219"/>
      <c r="DM4" s="219"/>
      <c r="DN4" s="219"/>
      <c r="DO4" s="219"/>
      <c r="DP4" s="219"/>
      <c r="DQ4" s="219"/>
      <c r="DR4" s="219"/>
      <c r="DS4" s="219"/>
      <c r="DT4" s="219"/>
      <c r="DU4" s="219"/>
      <c r="DV4" s="219"/>
      <c r="DW4" s="219"/>
      <c r="DX4" s="219"/>
      <c r="DY4" s="219"/>
      <c r="DZ4" s="219"/>
      <c r="EA4" s="219"/>
      <c r="EB4" s="219"/>
      <c r="EC4" s="255" t="s">
        <v>16</v>
      </c>
      <c r="ED4" s="136" t="s">
        <v>17</v>
      </c>
      <c r="EE4" s="137"/>
      <c r="EF4" s="138"/>
    </row>
    <row r="5" spans="1:136" s="9" customFormat="1" ht="15" customHeight="1" x14ac:dyDescent="0.3">
      <c r="A5" s="202"/>
      <c r="B5" s="202"/>
      <c r="C5" s="208"/>
      <c r="D5" s="88"/>
      <c r="E5" s="208"/>
      <c r="F5" s="213"/>
      <c r="G5" s="214"/>
      <c r="H5" s="214"/>
      <c r="I5" s="214"/>
      <c r="J5" s="215"/>
      <c r="K5" s="189"/>
      <c r="L5" s="190"/>
      <c r="M5" s="190"/>
      <c r="N5" s="190"/>
      <c r="O5" s="191"/>
      <c r="P5" s="145" t="s">
        <v>7</v>
      </c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7"/>
      <c r="AW5" s="132" t="s">
        <v>2</v>
      </c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24" t="s">
        <v>8</v>
      </c>
      <c r="BM5" s="125"/>
      <c r="BN5" s="125"/>
      <c r="BO5" s="148" t="s">
        <v>18</v>
      </c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49"/>
      <c r="CE5" s="150"/>
      <c r="CF5" s="154" t="s">
        <v>0</v>
      </c>
      <c r="CG5" s="155"/>
      <c r="CH5" s="155"/>
      <c r="CI5" s="155"/>
      <c r="CJ5" s="155"/>
      <c r="CK5" s="155"/>
      <c r="CL5" s="155"/>
      <c r="CM5" s="155"/>
      <c r="CN5" s="156"/>
      <c r="CO5" s="148" t="s">
        <v>1</v>
      </c>
      <c r="CP5" s="149"/>
      <c r="CQ5" s="149"/>
      <c r="CR5" s="149"/>
      <c r="CS5" s="149"/>
      <c r="CT5" s="149"/>
      <c r="CU5" s="149"/>
      <c r="CV5" s="149"/>
      <c r="CW5" s="149"/>
      <c r="CX5" s="132" t="s">
        <v>19</v>
      </c>
      <c r="CY5" s="132"/>
      <c r="CZ5" s="132"/>
      <c r="DA5" s="124" t="s">
        <v>20</v>
      </c>
      <c r="DB5" s="125"/>
      <c r="DC5" s="126"/>
      <c r="DD5" s="124" t="s">
        <v>21</v>
      </c>
      <c r="DE5" s="125"/>
      <c r="DF5" s="126"/>
      <c r="DG5" s="160"/>
      <c r="DH5" s="165"/>
      <c r="DI5" s="166"/>
      <c r="DJ5" s="167"/>
      <c r="DK5" s="118"/>
      <c r="DL5" s="118"/>
      <c r="DM5" s="119"/>
      <c r="DN5" s="119"/>
      <c r="DO5" s="119"/>
      <c r="DP5" s="119"/>
      <c r="DQ5" s="124" t="s">
        <v>22</v>
      </c>
      <c r="DR5" s="125"/>
      <c r="DS5" s="126"/>
      <c r="DT5" s="130"/>
      <c r="DU5" s="131"/>
      <c r="DV5" s="131"/>
      <c r="DW5" s="131"/>
      <c r="DX5" s="131"/>
      <c r="DY5" s="131"/>
      <c r="DZ5" s="131"/>
      <c r="EA5" s="131"/>
      <c r="EB5" s="131"/>
      <c r="EC5" s="257"/>
      <c r="ED5" s="139"/>
      <c r="EE5" s="140"/>
      <c r="EF5" s="141"/>
    </row>
    <row r="6" spans="1:136" s="9" customFormat="1" ht="119.25" customHeight="1" x14ac:dyDescent="0.3">
      <c r="A6" s="202"/>
      <c r="B6" s="202"/>
      <c r="C6" s="208"/>
      <c r="D6" s="88"/>
      <c r="E6" s="208"/>
      <c r="F6" s="216"/>
      <c r="G6" s="217"/>
      <c r="H6" s="217"/>
      <c r="I6" s="217"/>
      <c r="J6" s="218"/>
      <c r="K6" s="192"/>
      <c r="L6" s="193"/>
      <c r="M6" s="193"/>
      <c r="N6" s="193"/>
      <c r="O6" s="194"/>
      <c r="P6" s="157" t="s">
        <v>23</v>
      </c>
      <c r="Q6" s="158"/>
      <c r="R6" s="158"/>
      <c r="S6" s="158"/>
      <c r="T6" s="159"/>
      <c r="U6" s="171" t="s">
        <v>24</v>
      </c>
      <c r="V6" s="172"/>
      <c r="W6" s="172"/>
      <c r="X6" s="172"/>
      <c r="Y6" s="173"/>
      <c r="Z6" s="171" t="s">
        <v>25</v>
      </c>
      <c r="AA6" s="172"/>
      <c r="AB6" s="172"/>
      <c r="AC6" s="172"/>
      <c r="AD6" s="173"/>
      <c r="AE6" s="171" t="s">
        <v>26</v>
      </c>
      <c r="AF6" s="172"/>
      <c r="AG6" s="172"/>
      <c r="AH6" s="172"/>
      <c r="AI6" s="173"/>
      <c r="AJ6" s="171" t="s">
        <v>27</v>
      </c>
      <c r="AK6" s="172"/>
      <c r="AL6" s="172"/>
      <c r="AM6" s="172"/>
      <c r="AN6" s="173"/>
      <c r="AO6" s="171" t="s">
        <v>28</v>
      </c>
      <c r="AP6" s="172"/>
      <c r="AQ6" s="172"/>
      <c r="AR6" s="172"/>
      <c r="AS6" s="173"/>
      <c r="AT6" s="174" t="s">
        <v>29</v>
      </c>
      <c r="AU6" s="174"/>
      <c r="AV6" s="174"/>
      <c r="AW6" s="179" t="s">
        <v>30</v>
      </c>
      <c r="AX6" s="180"/>
      <c r="AY6" s="180"/>
      <c r="AZ6" s="179" t="s">
        <v>31</v>
      </c>
      <c r="BA6" s="180"/>
      <c r="BB6" s="181"/>
      <c r="BC6" s="175" t="s">
        <v>32</v>
      </c>
      <c r="BD6" s="176"/>
      <c r="BE6" s="182"/>
      <c r="BF6" s="175" t="s">
        <v>33</v>
      </c>
      <c r="BG6" s="176"/>
      <c r="BH6" s="176"/>
      <c r="BI6" s="220" t="s">
        <v>34</v>
      </c>
      <c r="BJ6" s="221"/>
      <c r="BK6" s="221"/>
      <c r="BL6" s="127"/>
      <c r="BM6" s="128"/>
      <c r="BN6" s="128"/>
      <c r="BO6" s="198" t="s">
        <v>35</v>
      </c>
      <c r="BP6" s="199"/>
      <c r="BQ6" s="199"/>
      <c r="BR6" s="199"/>
      <c r="BS6" s="200"/>
      <c r="BT6" s="161" t="s">
        <v>36</v>
      </c>
      <c r="BU6" s="161"/>
      <c r="BV6" s="161"/>
      <c r="BW6" s="161" t="s">
        <v>37</v>
      </c>
      <c r="BX6" s="161"/>
      <c r="BY6" s="161"/>
      <c r="BZ6" s="161" t="s">
        <v>38</v>
      </c>
      <c r="CA6" s="161"/>
      <c r="CB6" s="161"/>
      <c r="CC6" s="161" t="s">
        <v>39</v>
      </c>
      <c r="CD6" s="161"/>
      <c r="CE6" s="161"/>
      <c r="CF6" s="161" t="s">
        <v>46</v>
      </c>
      <c r="CG6" s="161"/>
      <c r="CH6" s="161"/>
      <c r="CI6" s="154" t="s">
        <v>47</v>
      </c>
      <c r="CJ6" s="155"/>
      <c r="CK6" s="155"/>
      <c r="CL6" s="161" t="s">
        <v>40</v>
      </c>
      <c r="CM6" s="161"/>
      <c r="CN6" s="161"/>
      <c r="CO6" s="177" t="s">
        <v>41</v>
      </c>
      <c r="CP6" s="178"/>
      <c r="CQ6" s="155"/>
      <c r="CR6" s="161" t="s">
        <v>42</v>
      </c>
      <c r="CS6" s="161"/>
      <c r="CT6" s="161"/>
      <c r="CU6" s="154" t="s">
        <v>48</v>
      </c>
      <c r="CV6" s="155"/>
      <c r="CW6" s="155"/>
      <c r="CX6" s="132"/>
      <c r="CY6" s="132"/>
      <c r="CZ6" s="132"/>
      <c r="DA6" s="127"/>
      <c r="DB6" s="128"/>
      <c r="DC6" s="129"/>
      <c r="DD6" s="127"/>
      <c r="DE6" s="128"/>
      <c r="DF6" s="129"/>
      <c r="DG6" s="160"/>
      <c r="DH6" s="168"/>
      <c r="DI6" s="169"/>
      <c r="DJ6" s="170"/>
      <c r="DK6" s="124" t="s">
        <v>49</v>
      </c>
      <c r="DL6" s="125"/>
      <c r="DM6" s="126"/>
      <c r="DN6" s="124" t="s">
        <v>50</v>
      </c>
      <c r="DO6" s="125"/>
      <c r="DP6" s="126"/>
      <c r="DQ6" s="127"/>
      <c r="DR6" s="128"/>
      <c r="DS6" s="129"/>
      <c r="DT6" s="124" t="s">
        <v>51</v>
      </c>
      <c r="DU6" s="125"/>
      <c r="DV6" s="126"/>
      <c r="DW6" s="124" t="s">
        <v>52</v>
      </c>
      <c r="DX6" s="125"/>
      <c r="DY6" s="126"/>
      <c r="DZ6" s="122" t="s">
        <v>53</v>
      </c>
      <c r="EA6" s="123"/>
      <c r="EB6" s="123"/>
      <c r="EC6" s="256"/>
      <c r="ED6" s="142"/>
      <c r="EE6" s="143"/>
      <c r="EF6" s="144"/>
    </row>
    <row r="7" spans="1:136" s="10" customFormat="1" ht="36" customHeight="1" x14ac:dyDescent="0.3">
      <c r="A7" s="202"/>
      <c r="B7" s="202"/>
      <c r="C7" s="208"/>
      <c r="D7" s="88"/>
      <c r="E7" s="208"/>
      <c r="F7" s="120" t="s">
        <v>43</v>
      </c>
      <c r="G7" s="195" t="s">
        <v>55</v>
      </c>
      <c r="H7" s="196"/>
      <c r="I7" s="196"/>
      <c r="J7" s="197"/>
      <c r="K7" s="120" t="s">
        <v>43</v>
      </c>
      <c r="L7" s="195" t="s">
        <v>55</v>
      </c>
      <c r="M7" s="196"/>
      <c r="N7" s="196"/>
      <c r="O7" s="197"/>
      <c r="P7" s="120" t="s">
        <v>43</v>
      </c>
      <c r="Q7" s="195" t="s">
        <v>55</v>
      </c>
      <c r="R7" s="196"/>
      <c r="S7" s="196"/>
      <c r="T7" s="197"/>
      <c r="U7" s="120" t="s">
        <v>43</v>
      </c>
      <c r="V7" s="195" t="s">
        <v>55</v>
      </c>
      <c r="W7" s="196"/>
      <c r="X7" s="196"/>
      <c r="Y7" s="197"/>
      <c r="Z7" s="120" t="s">
        <v>43</v>
      </c>
      <c r="AA7" s="195" t="s">
        <v>55</v>
      </c>
      <c r="AB7" s="196"/>
      <c r="AC7" s="196"/>
      <c r="AD7" s="197"/>
      <c r="AE7" s="120" t="s">
        <v>43</v>
      </c>
      <c r="AF7" s="195" t="s">
        <v>55</v>
      </c>
      <c r="AG7" s="196"/>
      <c r="AH7" s="196"/>
      <c r="AI7" s="197"/>
      <c r="AJ7" s="120" t="s">
        <v>43</v>
      </c>
      <c r="AK7" s="195" t="s">
        <v>55</v>
      </c>
      <c r="AL7" s="196"/>
      <c r="AM7" s="196"/>
      <c r="AN7" s="197"/>
      <c r="AO7" s="120" t="s">
        <v>43</v>
      </c>
      <c r="AP7" s="195" t="s">
        <v>55</v>
      </c>
      <c r="AQ7" s="196"/>
      <c r="AR7" s="196"/>
      <c r="AS7" s="197"/>
      <c r="AT7" s="120" t="s">
        <v>43</v>
      </c>
      <c r="AU7" s="133" t="s">
        <v>55</v>
      </c>
      <c r="AV7" s="134"/>
      <c r="AW7" s="120" t="s">
        <v>43</v>
      </c>
      <c r="AX7" s="133" t="s">
        <v>55</v>
      </c>
      <c r="AY7" s="134"/>
      <c r="AZ7" s="120" t="s">
        <v>43</v>
      </c>
      <c r="BA7" s="133" t="s">
        <v>55</v>
      </c>
      <c r="BB7" s="134"/>
      <c r="BC7" s="120" t="s">
        <v>43</v>
      </c>
      <c r="BD7" s="133" t="s">
        <v>55</v>
      </c>
      <c r="BE7" s="134"/>
      <c r="BF7" s="120" t="s">
        <v>43</v>
      </c>
      <c r="BG7" s="133" t="s">
        <v>55</v>
      </c>
      <c r="BH7" s="134"/>
      <c r="BI7" s="120" t="s">
        <v>43</v>
      </c>
      <c r="BJ7" s="133" t="s">
        <v>55</v>
      </c>
      <c r="BK7" s="134"/>
      <c r="BL7" s="120" t="s">
        <v>43</v>
      </c>
      <c r="BM7" s="133" t="s">
        <v>55</v>
      </c>
      <c r="BN7" s="134"/>
      <c r="BO7" s="120" t="s">
        <v>43</v>
      </c>
      <c r="BP7" s="133" t="s">
        <v>55</v>
      </c>
      <c r="BQ7" s="222"/>
      <c r="BR7" s="222"/>
      <c r="BS7" s="134"/>
      <c r="BT7" s="120" t="s">
        <v>43</v>
      </c>
      <c r="BU7" s="133" t="s">
        <v>55</v>
      </c>
      <c r="BV7" s="134"/>
      <c r="BW7" s="120" t="s">
        <v>43</v>
      </c>
      <c r="BX7" s="133" t="s">
        <v>55</v>
      </c>
      <c r="BY7" s="134"/>
      <c r="BZ7" s="120" t="s">
        <v>43</v>
      </c>
      <c r="CA7" s="133" t="s">
        <v>55</v>
      </c>
      <c r="CB7" s="134"/>
      <c r="CC7" s="120" t="s">
        <v>43</v>
      </c>
      <c r="CD7" s="133" t="s">
        <v>55</v>
      </c>
      <c r="CE7" s="134"/>
      <c r="CF7" s="120" t="s">
        <v>43</v>
      </c>
      <c r="CG7" s="133" t="s">
        <v>55</v>
      </c>
      <c r="CH7" s="134"/>
      <c r="CI7" s="120" t="s">
        <v>43</v>
      </c>
      <c r="CJ7" s="133" t="s">
        <v>55</v>
      </c>
      <c r="CK7" s="134"/>
      <c r="CL7" s="120" t="s">
        <v>43</v>
      </c>
      <c r="CM7" s="133" t="s">
        <v>55</v>
      </c>
      <c r="CN7" s="134"/>
      <c r="CO7" s="120" t="s">
        <v>43</v>
      </c>
      <c r="CP7" s="133" t="s">
        <v>55</v>
      </c>
      <c r="CQ7" s="134"/>
      <c r="CR7" s="120" t="s">
        <v>43</v>
      </c>
      <c r="CS7" s="133" t="s">
        <v>55</v>
      </c>
      <c r="CT7" s="134"/>
      <c r="CU7" s="120" t="s">
        <v>43</v>
      </c>
      <c r="CV7" s="133" t="s">
        <v>55</v>
      </c>
      <c r="CW7" s="134"/>
      <c r="CX7" s="120" t="s">
        <v>43</v>
      </c>
      <c r="CY7" s="133" t="s">
        <v>55</v>
      </c>
      <c r="CZ7" s="134"/>
      <c r="DA7" s="120" t="s">
        <v>43</v>
      </c>
      <c r="DB7" s="133" t="s">
        <v>55</v>
      </c>
      <c r="DC7" s="134"/>
      <c r="DD7" s="120" t="s">
        <v>43</v>
      </c>
      <c r="DE7" s="133" t="s">
        <v>55</v>
      </c>
      <c r="DF7" s="134"/>
      <c r="DG7" s="135" t="s">
        <v>9</v>
      </c>
      <c r="DH7" s="120" t="s">
        <v>43</v>
      </c>
      <c r="DI7" s="133" t="s">
        <v>55</v>
      </c>
      <c r="DJ7" s="134"/>
      <c r="DK7" s="120" t="s">
        <v>43</v>
      </c>
      <c r="DL7" s="133" t="s">
        <v>55</v>
      </c>
      <c r="DM7" s="134"/>
      <c r="DN7" s="120" t="s">
        <v>43</v>
      </c>
      <c r="DO7" s="133" t="s">
        <v>55</v>
      </c>
      <c r="DP7" s="134"/>
      <c r="DQ7" s="120" t="s">
        <v>43</v>
      </c>
      <c r="DR7" s="133" t="s">
        <v>55</v>
      </c>
      <c r="DS7" s="134"/>
      <c r="DT7" s="120" t="s">
        <v>43</v>
      </c>
      <c r="DU7" s="133" t="s">
        <v>55</v>
      </c>
      <c r="DV7" s="134"/>
      <c r="DW7" s="120" t="s">
        <v>43</v>
      </c>
      <c r="DX7" s="133" t="s">
        <v>55</v>
      </c>
      <c r="DY7" s="134"/>
      <c r="DZ7" s="120" t="s">
        <v>43</v>
      </c>
      <c r="EA7" s="195" t="s">
        <v>55</v>
      </c>
      <c r="EB7" s="197"/>
      <c r="EC7" s="255" t="s">
        <v>9</v>
      </c>
      <c r="ED7" s="120" t="s">
        <v>43</v>
      </c>
      <c r="EE7" s="133" t="s">
        <v>55</v>
      </c>
      <c r="EF7" s="134"/>
    </row>
    <row r="8" spans="1:136" s="27" customFormat="1" ht="101.25" customHeight="1" x14ac:dyDescent="0.25">
      <c r="A8" s="203"/>
      <c r="B8" s="203"/>
      <c r="C8" s="209"/>
      <c r="D8" s="89"/>
      <c r="E8" s="209"/>
      <c r="F8" s="121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1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1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1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1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1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1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1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1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1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1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1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1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1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1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1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1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1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1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1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1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1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1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1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1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1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1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1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1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5"/>
      <c r="DH8" s="121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1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1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1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1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1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1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6"/>
      <c r="ED8" s="121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83" t="s">
        <v>11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84" t="s">
        <v>143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Q2" s="5"/>
      <c r="R2" s="5"/>
      <c r="T2" s="185"/>
      <c r="U2" s="185"/>
      <c r="V2" s="18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4" t="s">
        <v>12</v>
      </c>
      <c r="M3" s="184"/>
      <c r="N3" s="184"/>
      <c r="O3" s="18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01" t="s">
        <v>6</v>
      </c>
      <c r="B4" s="204" t="s">
        <v>10</v>
      </c>
      <c r="C4" s="207" t="s">
        <v>4</v>
      </c>
      <c r="D4" s="207" t="s">
        <v>5</v>
      </c>
      <c r="E4" s="210" t="s">
        <v>13</v>
      </c>
      <c r="F4" s="211"/>
      <c r="G4" s="211"/>
      <c r="H4" s="211"/>
      <c r="I4" s="212"/>
      <c r="J4" s="186" t="s">
        <v>45</v>
      </c>
      <c r="K4" s="187"/>
      <c r="L4" s="187"/>
      <c r="M4" s="187"/>
      <c r="N4" s="188"/>
      <c r="O4" s="151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3"/>
      <c r="DF4" s="160" t="s">
        <v>14</v>
      </c>
      <c r="DG4" s="162" t="s">
        <v>231</v>
      </c>
      <c r="DH4" s="219" t="s">
        <v>3</v>
      </c>
      <c r="DI4" s="219"/>
      <c r="DJ4" s="219"/>
      <c r="DK4" s="219"/>
      <c r="DL4" s="219"/>
      <c r="DM4" s="219"/>
      <c r="DN4" s="219"/>
      <c r="DO4" s="219"/>
      <c r="DP4" s="219"/>
      <c r="DQ4" s="219"/>
      <c r="DR4" s="219"/>
      <c r="DS4" s="219"/>
      <c r="DT4" s="219"/>
      <c r="DU4" s="219"/>
      <c r="DV4" s="219"/>
      <c r="DW4" s="219"/>
      <c r="DX4" s="219"/>
      <c r="DY4" s="219"/>
      <c r="DZ4" s="255" t="s">
        <v>16</v>
      </c>
      <c r="EA4" s="258" t="s">
        <v>232</v>
      </c>
    </row>
    <row r="5" spans="1:131" s="9" customFormat="1" ht="15" customHeight="1" x14ac:dyDescent="0.3">
      <c r="A5" s="202"/>
      <c r="B5" s="205"/>
      <c r="C5" s="208"/>
      <c r="D5" s="208"/>
      <c r="E5" s="213"/>
      <c r="F5" s="214"/>
      <c r="G5" s="214"/>
      <c r="H5" s="214"/>
      <c r="I5" s="215"/>
      <c r="J5" s="189"/>
      <c r="K5" s="190"/>
      <c r="L5" s="190"/>
      <c r="M5" s="190"/>
      <c r="N5" s="191"/>
      <c r="O5" s="145" t="s">
        <v>7</v>
      </c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7"/>
      <c r="AV5" s="132" t="s">
        <v>2</v>
      </c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24" t="s">
        <v>8</v>
      </c>
      <c r="BL5" s="125"/>
      <c r="BM5" s="125"/>
      <c r="BN5" s="148" t="s">
        <v>18</v>
      </c>
      <c r="BO5" s="149"/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50"/>
      <c r="CE5" s="154" t="s">
        <v>0</v>
      </c>
      <c r="CF5" s="155"/>
      <c r="CG5" s="155"/>
      <c r="CH5" s="155"/>
      <c r="CI5" s="155"/>
      <c r="CJ5" s="155"/>
      <c r="CK5" s="155"/>
      <c r="CL5" s="155"/>
      <c r="CM5" s="156"/>
      <c r="CN5" s="148" t="s">
        <v>1</v>
      </c>
      <c r="CO5" s="149"/>
      <c r="CP5" s="149"/>
      <c r="CQ5" s="149"/>
      <c r="CR5" s="149"/>
      <c r="CS5" s="149"/>
      <c r="CT5" s="149"/>
      <c r="CU5" s="149"/>
      <c r="CV5" s="149"/>
      <c r="CW5" s="132" t="s">
        <v>19</v>
      </c>
      <c r="CX5" s="132"/>
      <c r="CY5" s="132"/>
      <c r="CZ5" s="124" t="s">
        <v>20</v>
      </c>
      <c r="DA5" s="125"/>
      <c r="DB5" s="126"/>
      <c r="DC5" s="124" t="s">
        <v>21</v>
      </c>
      <c r="DD5" s="125"/>
      <c r="DE5" s="126"/>
      <c r="DF5" s="160"/>
      <c r="DG5" s="165"/>
      <c r="DH5" s="118"/>
      <c r="DI5" s="118"/>
      <c r="DJ5" s="119"/>
      <c r="DK5" s="119"/>
      <c r="DL5" s="119"/>
      <c r="DM5" s="119"/>
      <c r="DN5" s="124" t="s">
        <v>22</v>
      </c>
      <c r="DO5" s="125"/>
      <c r="DP5" s="126"/>
      <c r="DQ5" s="130"/>
      <c r="DR5" s="131"/>
      <c r="DS5" s="131"/>
      <c r="DT5" s="131"/>
      <c r="DU5" s="131"/>
      <c r="DV5" s="131"/>
      <c r="DW5" s="131"/>
      <c r="DX5" s="131"/>
      <c r="DY5" s="131"/>
      <c r="DZ5" s="257"/>
      <c r="EA5" s="258"/>
    </row>
    <row r="6" spans="1:131" s="9" customFormat="1" ht="119.25" customHeight="1" x14ac:dyDescent="0.3">
      <c r="A6" s="202"/>
      <c r="B6" s="205"/>
      <c r="C6" s="208"/>
      <c r="D6" s="208"/>
      <c r="E6" s="216"/>
      <c r="F6" s="217"/>
      <c r="G6" s="217"/>
      <c r="H6" s="217"/>
      <c r="I6" s="218"/>
      <c r="J6" s="192"/>
      <c r="K6" s="193"/>
      <c r="L6" s="193"/>
      <c r="M6" s="193"/>
      <c r="N6" s="194"/>
      <c r="O6" s="157" t="s">
        <v>23</v>
      </c>
      <c r="P6" s="158"/>
      <c r="Q6" s="158"/>
      <c r="R6" s="158"/>
      <c r="S6" s="159"/>
      <c r="T6" s="171" t="s">
        <v>24</v>
      </c>
      <c r="U6" s="172"/>
      <c r="V6" s="172"/>
      <c r="W6" s="172"/>
      <c r="X6" s="173"/>
      <c r="Y6" s="171" t="s">
        <v>25</v>
      </c>
      <c r="Z6" s="172"/>
      <c r="AA6" s="172"/>
      <c r="AB6" s="172"/>
      <c r="AC6" s="173"/>
      <c r="AD6" s="171" t="s">
        <v>26</v>
      </c>
      <c r="AE6" s="172"/>
      <c r="AF6" s="172"/>
      <c r="AG6" s="172"/>
      <c r="AH6" s="173"/>
      <c r="AI6" s="171" t="s">
        <v>27</v>
      </c>
      <c r="AJ6" s="172"/>
      <c r="AK6" s="172"/>
      <c r="AL6" s="172"/>
      <c r="AM6" s="173"/>
      <c r="AN6" s="171" t="s">
        <v>28</v>
      </c>
      <c r="AO6" s="172"/>
      <c r="AP6" s="172"/>
      <c r="AQ6" s="172"/>
      <c r="AR6" s="173"/>
      <c r="AS6" s="174" t="s">
        <v>29</v>
      </c>
      <c r="AT6" s="174"/>
      <c r="AU6" s="174"/>
      <c r="AV6" s="179" t="s">
        <v>30</v>
      </c>
      <c r="AW6" s="180"/>
      <c r="AX6" s="180"/>
      <c r="AY6" s="179" t="s">
        <v>31</v>
      </c>
      <c r="AZ6" s="180"/>
      <c r="BA6" s="181"/>
      <c r="BB6" s="175" t="s">
        <v>32</v>
      </c>
      <c r="BC6" s="176"/>
      <c r="BD6" s="182"/>
      <c r="BE6" s="175" t="s">
        <v>33</v>
      </c>
      <c r="BF6" s="176"/>
      <c r="BG6" s="176"/>
      <c r="BH6" s="220" t="s">
        <v>34</v>
      </c>
      <c r="BI6" s="221"/>
      <c r="BJ6" s="221"/>
      <c r="BK6" s="127"/>
      <c r="BL6" s="128"/>
      <c r="BM6" s="128"/>
      <c r="BN6" s="198" t="s">
        <v>35</v>
      </c>
      <c r="BO6" s="199"/>
      <c r="BP6" s="199"/>
      <c r="BQ6" s="199"/>
      <c r="BR6" s="200"/>
      <c r="BS6" s="161" t="s">
        <v>36</v>
      </c>
      <c r="BT6" s="161"/>
      <c r="BU6" s="161"/>
      <c r="BV6" s="161" t="s">
        <v>37</v>
      </c>
      <c r="BW6" s="161"/>
      <c r="BX6" s="161"/>
      <c r="BY6" s="161" t="s">
        <v>38</v>
      </c>
      <c r="BZ6" s="161"/>
      <c r="CA6" s="161"/>
      <c r="CB6" s="161" t="s">
        <v>39</v>
      </c>
      <c r="CC6" s="161"/>
      <c r="CD6" s="161"/>
      <c r="CE6" s="161" t="s">
        <v>46</v>
      </c>
      <c r="CF6" s="161"/>
      <c r="CG6" s="161"/>
      <c r="CH6" s="154" t="s">
        <v>47</v>
      </c>
      <c r="CI6" s="155"/>
      <c r="CJ6" s="155"/>
      <c r="CK6" s="161" t="s">
        <v>40</v>
      </c>
      <c r="CL6" s="161"/>
      <c r="CM6" s="161"/>
      <c r="CN6" s="177" t="s">
        <v>41</v>
      </c>
      <c r="CO6" s="178"/>
      <c r="CP6" s="155"/>
      <c r="CQ6" s="161" t="s">
        <v>42</v>
      </c>
      <c r="CR6" s="161"/>
      <c r="CS6" s="161"/>
      <c r="CT6" s="154" t="s">
        <v>48</v>
      </c>
      <c r="CU6" s="155"/>
      <c r="CV6" s="155"/>
      <c r="CW6" s="132"/>
      <c r="CX6" s="132"/>
      <c r="CY6" s="132"/>
      <c r="CZ6" s="127"/>
      <c r="DA6" s="128"/>
      <c r="DB6" s="129"/>
      <c r="DC6" s="127"/>
      <c r="DD6" s="128"/>
      <c r="DE6" s="129"/>
      <c r="DF6" s="160"/>
      <c r="DG6" s="168"/>
      <c r="DH6" s="124" t="s">
        <v>49</v>
      </c>
      <c r="DI6" s="125"/>
      <c r="DJ6" s="126"/>
      <c r="DK6" s="124" t="s">
        <v>50</v>
      </c>
      <c r="DL6" s="125"/>
      <c r="DM6" s="126"/>
      <c r="DN6" s="127"/>
      <c r="DO6" s="128"/>
      <c r="DP6" s="129"/>
      <c r="DQ6" s="124" t="s">
        <v>51</v>
      </c>
      <c r="DR6" s="125"/>
      <c r="DS6" s="126"/>
      <c r="DT6" s="124" t="s">
        <v>52</v>
      </c>
      <c r="DU6" s="125"/>
      <c r="DV6" s="126"/>
      <c r="DW6" s="122" t="s">
        <v>53</v>
      </c>
      <c r="DX6" s="123"/>
      <c r="DY6" s="123"/>
      <c r="DZ6" s="256"/>
      <c r="EA6" s="258"/>
    </row>
    <row r="7" spans="1:131" s="10" customFormat="1" ht="36" customHeight="1" x14ac:dyDescent="0.3">
      <c r="A7" s="202"/>
      <c r="B7" s="205"/>
      <c r="C7" s="208"/>
      <c r="D7" s="208"/>
      <c r="E7" s="120" t="s">
        <v>43</v>
      </c>
      <c r="F7" s="195" t="s">
        <v>55</v>
      </c>
      <c r="G7" s="196"/>
      <c r="H7" s="196"/>
      <c r="I7" s="197"/>
      <c r="J7" s="120" t="s">
        <v>43</v>
      </c>
      <c r="K7" s="195" t="s">
        <v>55</v>
      </c>
      <c r="L7" s="196"/>
      <c r="M7" s="196"/>
      <c r="N7" s="197"/>
      <c r="O7" s="120" t="s">
        <v>43</v>
      </c>
      <c r="P7" s="195" t="s">
        <v>55</v>
      </c>
      <c r="Q7" s="196"/>
      <c r="R7" s="196"/>
      <c r="S7" s="197"/>
      <c r="T7" s="120" t="s">
        <v>43</v>
      </c>
      <c r="U7" s="195" t="s">
        <v>55</v>
      </c>
      <c r="V7" s="196"/>
      <c r="W7" s="196"/>
      <c r="X7" s="197"/>
      <c r="Y7" s="120" t="s">
        <v>43</v>
      </c>
      <c r="Z7" s="195" t="s">
        <v>55</v>
      </c>
      <c r="AA7" s="196"/>
      <c r="AB7" s="196"/>
      <c r="AC7" s="197"/>
      <c r="AD7" s="120" t="s">
        <v>43</v>
      </c>
      <c r="AE7" s="195" t="s">
        <v>55</v>
      </c>
      <c r="AF7" s="196"/>
      <c r="AG7" s="196"/>
      <c r="AH7" s="197"/>
      <c r="AI7" s="120" t="s">
        <v>43</v>
      </c>
      <c r="AJ7" s="195" t="s">
        <v>55</v>
      </c>
      <c r="AK7" s="196"/>
      <c r="AL7" s="196"/>
      <c r="AM7" s="197"/>
      <c r="AN7" s="120" t="s">
        <v>43</v>
      </c>
      <c r="AO7" s="195" t="s">
        <v>55</v>
      </c>
      <c r="AP7" s="196"/>
      <c r="AQ7" s="196"/>
      <c r="AR7" s="197"/>
      <c r="AS7" s="120" t="s">
        <v>43</v>
      </c>
      <c r="AT7" s="133" t="s">
        <v>55</v>
      </c>
      <c r="AU7" s="134"/>
      <c r="AV7" s="120" t="s">
        <v>43</v>
      </c>
      <c r="AW7" s="133" t="s">
        <v>55</v>
      </c>
      <c r="AX7" s="134"/>
      <c r="AY7" s="120" t="s">
        <v>43</v>
      </c>
      <c r="AZ7" s="133" t="s">
        <v>55</v>
      </c>
      <c r="BA7" s="134"/>
      <c r="BB7" s="120" t="s">
        <v>43</v>
      </c>
      <c r="BC7" s="133" t="s">
        <v>55</v>
      </c>
      <c r="BD7" s="134"/>
      <c r="BE7" s="120" t="s">
        <v>43</v>
      </c>
      <c r="BF7" s="133" t="s">
        <v>55</v>
      </c>
      <c r="BG7" s="134"/>
      <c r="BH7" s="120" t="s">
        <v>43</v>
      </c>
      <c r="BI7" s="133" t="s">
        <v>55</v>
      </c>
      <c r="BJ7" s="134"/>
      <c r="BK7" s="120" t="s">
        <v>43</v>
      </c>
      <c r="BL7" s="133" t="s">
        <v>55</v>
      </c>
      <c r="BM7" s="134"/>
      <c r="BN7" s="120" t="s">
        <v>43</v>
      </c>
      <c r="BO7" s="133" t="s">
        <v>55</v>
      </c>
      <c r="BP7" s="222"/>
      <c r="BQ7" s="222"/>
      <c r="BR7" s="134"/>
      <c r="BS7" s="120" t="s">
        <v>43</v>
      </c>
      <c r="BT7" s="133" t="s">
        <v>55</v>
      </c>
      <c r="BU7" s="134"/>
      <c r="BV7" s="120" t="s">
        <v>43</v>
      </c>
      <c r="BW7" s="133" t="s">
        <v>55</v>
      </c>
      <c r="BX7" s="134"/>
      <c r="BY7" s="120" t="s">
        <v>43</v>
      </c>
      <c r="BZ7" s="133" t="s">
        <v>55</v>
      </c>
      <c r="CA7" s="134"/>
      <c r="CB7" s="120" t="s">
        <v>43</v>
      </c>
      <c r="CC7" s="133" t="s">
        <v>55</v>
      </c>
      <c r="CD7" s="134"/>
      <c r="CE7" s="120" t="s">
        <v>43</v>
      </c>
      <c r="CF7" s="133" t="s">
        <v>55</v>
      </c>
      <c r="CG7" s="134"/>
      <c r="CH7" s="120" t="s">
        <v>43</v>
      </c>
      <c r="CI7" s="133" t="s">
        <v>55</v>
      </c>
      <c r="CJ7" s="134"/>
      <c r="CK7" s="120" t="s">
        <v>43</v>
      </c>
      <c r="CL7" s="133" t="s">
        <v>55</v>
      </c>
      <c r="CM7" s="134"/>
      <c r="CN7" s="120" t="s">
        <v>43</v>
      </c>
      <c r="CO7" s="133" t="s">
        <v>55</v>
      </c>
      <c r="CP7" s="134"/>
      <c r="CQ7" s="120" t="s">
        <v>43</v>
      </c>
      <c r="CR7" s="133" t="s">
        <v>55</v>
      </c>
      <c r="CS7" s="134"/>
      <c r="CT7" s="120" t="s">
        <v>43</v>
      </c>
      <c r="CU7" s="133" t="s">
        <v>55</v>
      </c>
      <c r="CV7" s="134"/>
      <c r="CW7" s="120" t="s">
        <v>43</v>
      </c>
      <c r="CX7" s="133" t="s">
        <v>55</v>
      </c>
      <c r="CY7" s="134"/>
      <c r="CZ7" s="120" t="s">
        <v>43</v>
      </c>
      <c r="DA7" s="133" t="s">
        <v>55</v>
      </c>
      <c r="DB7" s="134"/>
      <c r="DC7" s="120" t="s">
        <v>43</v>
      </c>
      <c r="DD7" s="133" t="s">
        <v>55</v>
      </c>
      <c r="DE7" s="134"/>
      <c r="DF7" s="135" t="s">
        <v>9</v>
      </c>
      <c r="DG7" s="120" t="s">
        <v>43</v>
      </c>
      <c r="DH7" s="120" t="s">
        <v>43</v>
      </c>
      <c r="DI7" s="133" t="s">
        <v>55</v>
      </c>
      <c r="DJ7" s="134"/>
      <c r="DK7" s="120" t="s">
        <v>43</v>
      </c>
      <c r="DL7" s="133" t="s">
        <v>55</v>
      </c>
      <c r="DM7" s="134"/>
      <c r="DN7" s="120" t="s">
        <v>43</v>
      </c>
      <c r="DO7" s="133" t="s">
        <v>55</v>
      </c>
      <c r="DP7" s="134"/>
      <c r="DQ7" s="120" t="s">
        <v>43</v>
      </c>
      <c r="DR7" s="133" t="s">
        <v>55</v>
      </c>
      <c r="DS7" s="134"/>
      <c r="DT7" s="120" t="s">
        <v>43</v>
      </c>
      <c r="DU7" s="133" t="s">
        <v>55</v>
      </c>
      <c r="DV7" s="134"/>
      <c r="DW7" s="120" t="s">
        <v>43</v>
      </c>
      <c r="DX7" s="195" t="s">
        <v>55</v>
      </c>
      <c r="DY7" s="197"/>
      <c r="DZ7" s="255" t="s">
        <v>9</v>
      </c>
      <c r="EA7" s="120" t="s">
        <v>43</v>
      </c>
    </row>
    <row r="8" spans="1:131" s="27" customFormat="1" ht="101.25" customHeight="1" x14ac:dyDescent="0.25">
      <c r="A8" s="203"/>
      <c r="B8" s="206"/>
      <c r="C8" s="209"/>
      <c r="D8" s="209"/>
      <c r="E8" s="12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5"/>
      <c r="DG8" s="121"/>
      <c r="DH8" s="121"/>
      <c r="DI8" s="35" t="e">
        <f>#REF!</f>
        <v>#REF!</v>
      </c>
      <c r="DJ8" s="26" t="e">
        <f>#REF!</f>
        <v>#REF!</v>
      </c>
      <c r="DK8" s="121"/>
      <c r="DL8" s="35" t="e">
        <f>DI8</f>
        <v>#REF!</v>
      </c>
      <c r="DM8" s="26" t="e">
        <f>DJ8</f>
        <v>#REF!</v>
      </c>
      <c r="DN8" s="121"/>
      <c r="DO8" s="35" t="e">
        <f>DL8</f>
        <v>#REF!</v>
      </c>
      <c r="DP8" s="26" t="e">
        <f>DM8</f>
        <v>#REF!</v>
      </c>
      <c r="DQ8" s="121"/>
      <c r="DR8" s="35" t="e">
        <f>DO8</f>
        <v>#REF!</v>
      </c>
      <c r="DS8" s="26" t="e">
        <f>DP8</f>
        <v>#REF!</v>
      </c>
      <c r="DT8" s="121"/>
      <c r="DU8" s="35" t="e">
        <f>DR8</f>
        <v>#REF!</v>
      </c>
      <c r="DV8" s="26" t="e">
        <f>DS8</f>
        <v>#REF!</v>
      </c>
      <c r="DW8" s="121"/>
      <c r="DX8" s="35" t="e">
        <f>DU8</f>
        <v>#REF!</v>
      </c>
      <c r="DY8" s="26" t="e">
        <f>DV8</f>
        <v>#REF!</v>
      </c>
      <c r="DZ8" s="256"/>
      <c r="EA8" s="121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9" t="s">
        <v>44</v>
      </c>
      <c r="B82" s="260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3" t="s">
        <v>11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4" t="s">
        <v>143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Q2" s="5"/>
      <c r="R2" s="5"/>
      <c r="T2" s="185"/>
      <c r="U2" s="185"/>
      <c r="V2" s="18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4" t="s">
        <v>12</v>
      </c>
      <c r="M3" s="184"/>
      <c r="N3" s="184"/>
      <c r="O3" s="18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1" t="s">
        <v>6</v>
      </c>
      <c r="B4" s="201" t="s">
        <v>10</v>
      </c>
      <c r="C4" s="207" t="s">
        <v>4</v>
      </c>
      <c r="D4" s="207" t="s">
        <v>5</v>
      </c>
      <c r="E4" s="210" t="s">
        <v>13</v>
      </c>
      <c r="F4" s="211"/>
      <c r="G4" s="211"/>
      <c r="H4" s="211"/>
      <c r="I4" s="212"/>
      <c r="J4" s="186" t="s">
        <v>45</v>
      </c>
      <c r="K4" s="187"/>
      <c r="L4" s="187"/>
      <c r="M4" s="187"/>
      <c r="N4" s="188"/>
      <c r="O4" s="151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3"/>
      <c r="DF4" s="160" t="s">
        <v>14</v>
      </c>
      <c r="DG4" s="162" t="s">
        <v>15</v>
      </c>
      <c r="DH4" s="163"/>
      <c r="DI4" s="164"/>
      <c r="DJ4" s="219" t="s">
        <v>3</v>
      </c>
      <c r="DK4" s="219"/>
      <c r="DL4" s="219"/>
      <c r="DM4" s="219"/>
      <c r="DN4" s="219"/>
      <c r="DO4" s="219"/>
      <c r="DP4" s="219"/>
      <c r="DQ4" s="219"/>
      <c r="DR4" s="219"/>
      <c r="DS4" s="219"/>
      <c r="DT4" s="219"/>
      <c r="DU4" s="219"/>
      <c r="DV4" s="219"/>
      <c r="DW4" s="219"/>
      <c r="DX4" s="219"/>
      <c r="DY4" s="219"/>
      <c r="DZ4" s="219"/>
      <c r="EA4" s="219"/>
      <c r="EB4" s="160" t="s">
        <v>16</v>
      </c>
      <c r="EC4" s="136" t="s">
        <v>17</v>
      </c>
      <c r="ED4" s="137"/>
      <c r="EE4" s="138"/>
    </row>
    <row r="5" spans="1:136" s="9" customFormat="1" ht="15" customHeight="1" x14ac:dyDescent="0.3">
      <c r="A5" s="202"/>
      <c r="B5" s="202"/>
      <c r="C5" s="208"/>
      <c r="D5" s="208"/>
      <c r="E5" s="213"/>
      <c r="F5" s="214"/>
      <c r="G5" s="214"/>
      <c r="H5" s="214"/>
      <c r="I5" s="215"/>
      <c r="J5" s="189"/>
      <c r="K5" s="190"/>
      <c r="L5" s="190"/>
      <c r="M5" s="190"/>
      <c r="N5" s="191"/>
      <c r="O5" s="145" t="s">
        <v>7</v>
      </c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7"/>
      <c r="AV5" s="132" t="s">
        <v>2</v>
      </c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24" t="s">
        <v>8</v>
      </c>
      <c r="BL5" s="125"/>
      <c r="BM5" s="125"/>
      <c r="BN5" s="148" t="s">
        <v>18</v>
      </c>
      <c r="BO5" s="149"/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50"/>
      <c r="CE5" s="154" t="s">
        <v>0</v>
      </c>
      <c r="CF5" s="155"/>
      <c r="CG5" s="155"/>
      <c r="CH5" s="155"/>
      <c r="CI5" s="155"/>
      <c r="CJ5" s="155"/>
      <c r="CK5" s="155"/>
      <c r="CL5" s="155"/>
      <c r="CM5" s="156"/>
      <c r="CN5" s="148" t="s">
        <v>1</v>
      </c>
      <c r="CO5" s="149"/>
      <c r="CP5" s="149"/>
      <c r="CQ5" s="149"/>
      <c r="CR5" s="149"/>
      <c r="CS5" s="149"/>
      <c r="CT5" s="149"/>
      <c r="CU5" s="149"/>
      <c r="CV5" s="149"/>
      <c r="CW5" s="132" t="s">
        <v>19</v>
      </c>
      <c r="CX5" s="132"/>
      <c r="CY5" s="132"/>
      <c r="CZ5" s="124" t="s">
        <v>20</v>
      </c>
      <c r="DA5" s="125"/>
      <c r="DB5" s="126"/>
      <c r="DC5" s="124" t="s">
        <v>21</v>
      </c>
      <c r="DD5" s="125"/>
      <c r="DE5" s="126"/>
      <c r="DF5" s="160"/>
      <c r="DG5" s="165"/>
      <c r="DH5" s="166"/>
      <c r="DI5" s="167"/>
      <c r="DJ5" s="118"/>
      <c r="DK5" s="118"/>
      <c r="DL5" s="119"/>
      <c r="DM5" s="119"/>
      <c r="DN5" s="119"/>
      <c r="DO5" s="119"/>
      <c r="DP5" s="124" t="s">
        <v>22</v>
      </c>
      <c r="DQ5" s="125"/>
      <c r="DR5" s="126"/>
      <c r="DS5" s="130"/>
      <c r="DT5" s="131"/>
      <c r="DU5" s="131"/>
      <c r="DV5" s="131"/>
      <c r="DW5" s="131"/>
      <c r="DX5" s="131"/>
      <c r="DY5" s="131"/>
      <c r="DZ5" s="131"/>
      <c r="EA5" s="131"/>
      <c r="EB5" s="160"/>
      <c r="EC5" s="139"/>
      <c r="ED5" s="140"/>
      <c r="EE5" s="141"/>
    </row>
    <row r="6" spans="1:136" s="9" customFormat="1" ht="119.25" customHeight="1" x14ac:dyDescent="0.3">
      <c r="A6" s="202"/>
      <c r="B6" s="202"/>
      <c r="C6" s="208"/>
      <c r="D6" s="208"/>
      <c r="E6" s="216"/>
      <c r="F6" s="217"/>
      <c r="G6" s="217"/>
      <c r="H6" s="217"/>
      <c r="I6" s="218"/>
      <c r="J6" s="192"/>
      <c r="K6" s="193"/>
      <c r="L6" s="193"/>
      <c r="M6" s="193"/>
      <c r="N6" s="194"/>
      <c r="O6" s="157" t="s">
        <v>23</v>
      </c>
      <c r="P6" s="158"/>
      <c r="Q6" s="158"/>
      <c r="R6" s="158"/>
      <c r="S6" s="159"/>
      <c r="T6" s="171" t="s">
        <v>24</v>
      </c>
      <c r="U6" s="172"/>
      <c r="V6" s="172"/>
      <c r="W6" s="172"/>
      <c r="X6" s="173"/>
      <c r="Y6" s="171" t="s">
        <v>25</v>
      </c>
      <c r="Z6" s="172"/>
      <c r="AA6" s="172"/>
      <c r="AB6" s="172"/>
      <c r="AC6" s="173"/>
      <c r="AD6" s="171" t="s">
        <v>26</v>
      </c>
      <c r="AE6" s="172"/>
      <c r="AF6" s="172"/>
      <c r="AG6" s="172"/>
      <c r="AH6" s="173"/>
      <c r="AI6" s="171" t="s">
        <v>27</v>
      </c>
      <c r="AJ6" s="172"/>
      <c r="AK6" s="172"/>
      <c r="AL6" s="172"/>
      <c r="AM6" s="173"/>
      <c r="AN6" s="171" t="s">
        <v>28</v>
      </c>
      <c r="AO6" s="172"/>
      <c r="AP6" s="172"/>
      <c r="AQ6" s="172"/>
      <c r="AR6" s="173"/>
      <c r="AS6" s="174" t="s">
        <v>29</v>
      </c>
      <c r="AT6" s="174"/>
      <c r="AU6" s="174"/>
      <c r="AV6" s="179" t="s">
        <v>30</v>
      </c>
      <c r="AW6" s="180"/>
      <c r="AX6" s="180"/>
      <c r="AY6" s="179" t="s">
        <v>31</v>
      </c>
      <c r="AZ6" s="180"/>
      <c r="BA6" s="181"/>
      <c r="BB6" s="175" t="s">
        <v>32</v>
      </c>
      <c r="BC6" s="176"/>
      <c r="BD6" s="182"/>
      <c r="BE6" s="175" t="s">
        <v>33</v>
      </c>
      <c r="BF6" s="176"/>
      <c r="BG6" s="176"/>
      <c r="BH6" s="220" t="s">
        <v>34</v>
      </c>
      <c r="BI6" s="221"/>
      <c r="BJ6" s="221"/>
      <c r="BK6" s="127"/>
      <c r="BL6" s="128"/>
      <c r="BM6" s="128"/>
      <c r="BN6" s="198" t="s">
        <v>35</v>
      </c>
      <c r="BO6" s="199"/>
      <c r="BP6" s="199"/>
      <c r="BQ6" s="199"/>
      <c r="BR6" s="200"/>
      <c r="BS6" s="161" t="s">
        <v>36</v>
      </c>
      <c r="BT6" s="161"/>
      <c r="BU6" s="161"/>
      <c r="BV6" s="161" t="s">
        <v>37</v>
      </c>
      <c r="BW6" s="161"/>
      <c r="BX6" s="161"/>
      <c r="BY6" s="161" t="s">
        <v>38</v>
      </c>
      <c r="BZ6" s="161"/>
      <c r="CA6" s="161"/>
      <c r="CB6" s="161" t="s">
        <v>39</v>
      </c>
      <c r="CC6" s="161"/>
      <c r="CD6" s="161"/>
      <c r="CE6" s="161" t="s">
        <v>46</v>
      </c>
      <c r="CF6" s="161"/>
      <c r="CG6" s="161"/>
      <c r="CH6" s="154" t="s">
        <v>47</v>
      </c>
      <c r="CI6" s="155"/>
      <c r="CJ6" s="155"/>
      <c r="CK6" s="161" t="s">
        <v>40</v>
      </c>
      <c r="CL6" s="161"/>
      <c r="CM6" s="161"/>
      <c r="CN6" s="177" t="s">
        <v>41</v>
      </c>
      <c r="CO6" s="178"/>
      <c r="CP6" s="155"/>
      <c r="CQ6" s="161" t="s">
        <v>42</v>
      </c>
      <c r="CR6" s="161"/>
      <c r="CS6" s="161"/>
      <c r="CT6" s="154" t="s">
        <v>48</v>
      </c>
      <c r="CU6" s="155"/>
      <c r="CV6" s="155"/>
      <c r="CW6" s="132"/>
      <c r="CX6" s="132"/>
      <c r="CY6" s="132"/>
      <c r="CZ6" s="127"/>
      <c r="DA6" s="128"/>
      <c r="DB6" s="129"/>
      <c r="DC6" s="127"/>
      <c r="DD6" s="128"/>
      <c r="DE6" s="129"/>
      <c r="DF6" s="160"/>
      <c r="DG6" s="168"/>
      <c r="DH6" s="169"/>
      <c r="DI6" s="170"/>
      <c r="DJ6" s="124" t="s">
        <v>49</v>
      </c>
      <c r="DK6" s="125"/>
      <c r="DL6" s="126"/>
      <c r="DM6" s="124" t="s">
        <v>50</v>
      </c>
      <c r="DN6" s="125"/>
      <c r="DO6" s="126"/>
      <c r="DP6" s="127"/>
      <c r="DQ6" s="128"/>
      <c r="DR6" s="129"/>
      <c r="DS6" s="124" t="s">
        <v>51</v>
      </c>
      <c r="DT6" s="125"/>
      <c r="DU6" s="126"/>
      <c r="DV6" s="124" t="s">
        <v>52</v>
      </c>
      <c r="DW6" s="125"/>
      <c r="DX6" s="126"/>
      <c r="DY6" s="122" t="s">
        <v>53</v>
      </c>
      <c r="DZ6" s="123"/>
      <c r="EA6" s="123"/>
      <c r="EB6" s="160"/>
      <c r="EC6" s="142"/>
      <c r="ED6" s="143"/>
      <c r="EE6" s="144"/>
    </row>
    <row r="7" spans="1:136" s="10" customFormat="1" ht="36" customHeight="1" x14ac:dyDescent="0.3">
      <c r="A7" s="202"/>
      <c r="B7" s="202"/>
      <c r="C7" s="208"/>
      <c r="D7" s="208"/>
      <c r="E7" s="120" t="s">
        <v>43</v>
      </c>
      <c r="F7" s="195" t="s">
        <v>55</v>
      </c>
      <c r="G7" s="196"/>
      <c r="H7" s="196"/>
      <c r="I7" s="197"/>
      <c r="J7" s="120" t="s">
        <v>43</v>
      </c>
      <c r="K7" s="195" t="s">
        <v>55</v>
      </c>
      <c r="L7" s="196"/>
      <c r="M7" s="196"/>
      <c r="N7" s="197"/>
      <c r="O7" s="120" t="s">
        <v>43</v>
      </c>
      <c r="P7" s="195" t="s">
        <v>55</v>
      </c>
      <c r="Q7" s="196"/>
      <c r="R7" s="196"/>
      <c r="S7" s="197"/>
      <c r="T7" s="120" t="s">
        <v>43</v>
      </c>
      <c r="U7" s="195" t="s">
        <v>55</v>
      </c>
      <c r="V7" s="196"/>
      <c r="W7" s="196"/>
      <c r="X7" s="197"/>
      <c r="Y7" s="120" t="s">
        <v>43</v>
      </c>
      <c r="Z7" s="195" t="s">
        <v>55</v>
      </c>
      <c r="AA7" s="196"/>
      <c r="AB7" s="196"/>
      <c r="AC7" s="197"/>
      <c r="AD7" s="120" t="s">
        <v>43</v>
      </c>
      <c r="AE7" s="195" t="s">
        <v>55</v>
      </c>
      <c r="AF7" s="196"/>
      <c r="AG7" s="196"/>
      <c r="AH7" s="197"/>
      <c r="AI7" s="120" t="s">
        <v>43</v>
      </c>
      <c r="AJ7" s="195" t="s">
        <v>55</v>
      </c>
      <c r="AK7" s="196"/>
      <c r="AL7" s="196"/>
      <c r="AM7" s="197"/>
      <c r="AN7" s="120" t="s">
        <v>43</v>
      </c>
      <c r="AO7" s="195" t="s">
        <v>55</v>
      </c>
      <c r="AP7" s="196"/>
      <c r="AQ7" s="196"/>
      <c r="AR7" s="197"/>
      <c r="AS7" s="120" t="s">
        <v>43</v>
      </c>
      <c r="AT7" s="133" t="s">
        <v>55</v>
      </c>
      <c r="AU7" s="134"/>
      <c r="AV7" s="120" t="s">
        <v>43</v>
      </c>
      <c r="AW7" s="133" t="s">
        <v>55</v>
      </c>
      <c r="AX7" s="134"/>
      <c r="AY7" s="120" t="s">
        <v>43</v>
      </c>
      <c r="AZ7" s="133" t="s">
        <v>55</v>
      </c>
      <c r="BA7" s="134"/>
      <c r="BB7" s="120" t="s">
        <v>43</v>
      </c>
      <c r="BC7" s="133" t="s">
        <v>55</v>
      </c>
      <c r="BD7" s="134"/>
      <c r="BE7" s="120" t="s">
        <v>43</v>
      </c>
      <c r="BF7" s="133" t="s">
        <v>55</v>
      </c>
      <c r="BG7" s="134"/>
      <c r="BH7" s="120" t="s">
        <v>43</v>
      </c>
      <c r="BI7" s="133" t="s">
        <v>55</v>
      </c>
      <c r="BJ7" s="134"/>
      <c r="BK7" s="120" t="s">
        <v>43</v>
      </c>
      <c r="BL7" s="133" t="s">
        <v>55</v>
      </c>
      <c r="BM7" s="134"/>
      <c r="BN7" s="120" t="s">
        <v>43</v>
      </c>
      <c r="BO7" s="133" t="s">
        <v>55</v>
      </c>
      <c r="BP7" s="222"/>
      <c r="BQ7" s="222"/>
      <c r="BR7" s="134"/>
      <c r="BS7" s="120" t="s">
        <v>43</v>
      </c>
      <c r="BT7" s="133" t="s">
        <v>55</v>
      </c>
      <c r="BU7" s="134"/>
      <c r="BV7" s="120" t="s">
        <v>43</v>
      </c>
      <c r="BW7" s="133" t="s">
        <v>55</v>
      </c>
      <c r="BX7" s="134"/>
      <c r="BY7" s="120" t="s">
        <v>43</v>
      </c>
      <c r="BZ7" s="133" t="s">
        <v>55</v>
      </c>
      <c r="CA7" s="134"/>
      <c r="CB7" s="120" t="s">
        <v>43</v>
      </c>
      <c r="CC7" s="133" t="s">
        <v>55</v>
      </c>
      <c r="CD7" s="134"/>
      <c r="CE7" s="120" t="s">
        <v>43</v>
      </c>
      <c r="CF7" s="133" t="s">
        <v>55</v>
      </c>
      <c r="CG7" s="134"/>
      <c r="CH7" s="120" t="s">
        <v>43</v>
      </c>
      <c r="CI7" s="133" t="s">
        <v>55</v>
      </c>
      <c r="CJ7" s="134"/>
      <c r="CK7" s="120" t="s">
        <v>43</v>
      </c>
      <c r="CL7" s="133" t="s">
        <v>55</v>
      </c>
      <c r="CM7" s="134"/>
      <c r="CN7" s="120" t="s">
        <v>43</v>
      </c>
      <c r="CO7" s="133" t="s">
        <v>55</v>
      </c>
      <c r="CP7" s="134"/>
      <c r="CQ7" s="120" t="s">
        <v>43</v>
      </c>
      <c r="CR7" s="133" t="s">
        <v>55</v>
      </c>
      <c r="CS7" s="134"/>
      <c r="CT7" s="120" t="s">
        <v>43</v>
      </c>
      <c r="CU7" s="133" t="s">
        <v>55</v>
      </c>
      <c r="CV7" s="134"/>
      <c r="CW7" s="120" t="s">
        <v>43</v>
      </c>
      <c r="CX7" s="133" t="s">
        <v>55</v>
      </c>
      <c r="CY7" s="134"/>
      <c r="CZ7" s="120" t="s">
        <v>43</v>
      </c>
      <c r="DA7" s="133" t="s">
        <v>55</v>
      </c>
      <c r="DB7" s="134"/>
      <c r="DC7" s="120" t="s">
        <v>43</v>
      </c>
      <c r="DD7" s="133" t="s">
        <v>55</v>
      </c>
      <c r="DE7" s="134"/>
      <c r="DF7" s="135" t="s">
        <v>9</v>
      </c>
      <c r="DG7" s="120" t="s">
        <v>43</v>
      </c>
      <c r="DH7" s="133" t="s">
        <v>55</v>
      </c>
      <c r="DI7" s="134"/>
      <c r="DJ7" s="120" t="s">
        <v>43</v>
      </c>
      <c r="DK7" s="133" t="s">
        <v>55</v>
      </c>
      <c r="DL7" s="134"/>
      <c r="DM7" s="120" t="s">
        <v>43</v>
      </c>
      <c r="DN7" s="133" t="s">
        <v>55</v>
      </c>
      <c r="DO7" s="134"/>
      <c r="DP7" s="120" t="s">
        <v>43</v>
      </c>
      <c r="DQ7" s="133" t="s">
        <v>55</v>
      </c>
      <c r="DR7" s="134"/>
      <c r="DS7" s="120" t="s">
        <v>43</v>
      </c>
      <c r="DT7" s="133" t="s">
        <v>55</v>
      </c>
      <c r="DU7" s="134"/>
      <c r="DV7" s="120" t="s">
        <v>43</v>
      </c>
      <c r="DW7" s="133" t="s">
        <v>55</v>
      </c>
      <c r="DX7" s="134"/>
      <c r="DY7" s="120" t="s">
        <v>43</v>
      </c>
      <c r="DZ7" s="133" t="s">
        <v>55</v>
      </c>
      <c r="EA7" s="134"/>
      <c r="EB7" s="160" t="s">
        <v>9</v>
      </c>
      <c r="EC7" s="120" t="s">
        <v>43</v>
      </c>
      <c r="ED7" s="133" t="s">
        <v>55</v>
      </c>
      <c r="EE7" s="134"/>
    </row>
    <row r="8" spans="1:136" s="27" customFormat="1" ht="101.25" customHeight="1" x14ac:dyDescent="0.25">
      <c r="A8" s="203"/>
      <c r="B8" s="203"/>
      <c r="C8" s="209"/>
      <c r="D8" s="209"/>
      <c r="E8" s="12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5"/>
      <c r="DG8" s="121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1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1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1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1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1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1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0"/>
      <c r="EC8" s="121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04" t="s">
        <v>6</v>
      </c>
      <c r="B2" s="204" t="s">
        <v>10</v>
      </c>
      <c r="C2" s="222"/>
      <c r="D2" s="222"/>
      <c r="E2" s="222"/>
    </row>
    <row r="3" spans="1:5" s="9" customFormat="1" ht="15" customHeight="1" x14ac:dyDescent="0.3">
      <c r="A3" s="205"/>
      <c r="B3" s="205"/>
      <c r="C3" s="222"/>
      <c r="D3" s="222"/>
      <c r="E3" s="222"/>
    </row>
    <row r="4" spans="1:5" s="9" customFormat="1" ht="119.25" customHeight="1" x14ac:dyDescent="0.3">
      <c r="A4" s="205"/>
      <c r="B4" s="205"/>
      <c r="C4" s="263" t="s">
        <v>42</v>
      </c>
      <c r="D4" s="263"/>
      <c r="E4" s="263"/>
    </row>
    <row r="5" spans="1:5" s="10" customFormat="1" ht="36" customHeight="1" x14ac:dyDescent="0.3">
      <c r="A5" s="205"/>
      <c r="B5" s="205"/>
      <c r="C5" s="261" t="s">
        <v>43</v>
      </c>
      <c r="D5" s="133" t="s">
        <v>55</v>
      </c>
      <c r="E5" s="134"/>
    </row>
    <row r="6" spans="1:5" s="27" customFormat="1" ht="101.25" customHeight="1" x14ac:dyDescent="0.25">
      <c r="A6" s="206"/>
      <c r="B6" s="206"/>
      <c r="C6" s="262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Uzer</cp:lastModifiedBy>
  <cp:lastPrinted>2021-02-12T10:41:28Z</cp:lastPrinted>
  <dcterms:created xsi:type="dcterms:W3CDTF">2002-03-15T09:46:46Z</dcterms:created>
  <dcterms:modified xsi:type="dcterms:W3CDTF">2024-03-27T08:31:00Z</dcterms:modified>
</cp:coreProperties>
</file>