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WinUsers\Biostar\Desktop\Новая папка\"/>
    </mc:Choice>
  </mc:AlternateContent>
  <bookViews>
    <workbookView xWindow="0" yWindow="0" windowWidth="20490" windowHeight="6750"/>
  </bookViews>
  <sheets>
    <sheet name="Հայտի ձևաչափ" sheetId="1" r:id="rId1"/>
    <sheet name="Լրացման պահանջները" sheetId="5" r:id="rId2"/>
    <sheet name="List" sheetId="2" state="hidden" r:id="rId3"/>
  </sheets>
  <definedNames>
    <definedName name="_Կարգի_8_կետ">List!$H$3:$H$5</definedName>
    <definedName name="համաձայն_Կարգի_8_րդ_կետի_պահանջների__այլ_ավտոմեքենա_հատկացնելու__առաջարկության_հիմնավորումը" localSheetId="0">List!$H$3:$H$5</definedName>
  </definedNames>
  <calcPr calcId="162913"/>
</workbook>
</file>

<file path=xl/calcChain.xml><?xml version="1.0" encoding="utf-8"?>
<calcChain xmlns="http://schemas.openxmlformats.org/spreadsheetml/2006/main">
  <c r="Z20" i="1" l="1"/>
  <c r="AC20" i="1" s="1"/>
  <c r="Z19" i="1"/>
  <c r="U20" i="1"/>
  <c r="V20" i="1"/>
  <c r="N20" i="1" l="1"/>
  <c r="P20" i="1" l="1"/>
  <c r="R20" i="1" s="1"/>
  <c r="J12" i="1" l="1"/>
  <c r="J24" i="1" l="1"/>
  <c r="U23" i="1" l="1"/>
  <c r="V23" i="1" s="1"/>
  <c r="Z23" i="1" s="1"/>
  <c r="AC23" i="1" s="1"/>
  <c r="P23" i="1"/>
  <c r="R23" i="1" s="1"/>
  <c r="N23" i="1"/>
  <c r="J23" i="1"/>
  <c r="U22" i="1"/>
  <c r="V22" i="1" s="1"/>
  <c r="Z22" i="1" s="1"/>
  <c r="AC22" i="1" s="1"/>
  <c r="P22" i="1"/>
  <c r="R22" i="1" s="1"/>
  <c r="N22" i="1"/>
  <c r="J22" i="1"/>
  <c r="U21" i="1"/>
  <c r="V21" i="1" s="1"/>
  <c r="Z21" i="1" s="1"/>
  <c r="AC21" i="1" s="1"/>
  <c r="P21" i="1"/>
  <c r="R21" i="1" s="1"/>
  <c r="N21" i="1"/>
  <c r="J21" i="1"/>
  <c r="U26" i="1"/>
  <c r="V26" i="1" s="1"/>
  <c r="Z26" i="1" s="1"/>
  <c r="AC26" i="1" s="1"/>
  <c r="P26" i="1"/>
  <c r="R26" i="1" s="1"/>
  <c r="N26" i="1"/>
  <c r="J26" i="1"/>
  <c r="U25" i="1"/>
  <c r="V25" i="1" s="1"/>
  <c r="Z25" i="1" s="1"/>
  <c r="AC25" i="1" s="1"/>
  <c r="P25" i="1"/>
  <c r="R25" i="1" s="1"/>
  <c r="N25" i="1"/>
  <c r="J25" i="1"/>
  <c r="U24" i="1"/>
  <c r="V24" i="1" s="1"/>
  <c r="Z24" i="1" s="1"/>
  <c r="AC24" i="1" s="1"/>
  <c r="P24" i="1"/>
  <c r="R24" i="1" s="1"/>
  <c r="N24" i="1"/>
  <c r="U19" i="1"/>
  <c r="V19" i="1" s="1"/>
  <c r="AC19" i="1" s="1"/>
  <c r="P19" i="1"/>
  <c r="R19" i="1" s="1"/>
  <c r="N19" i="1"/>
  <c r="J19" i="1"/>
  <c r="P30" i="1"/>
  <c r="P31" i="1"/>
  <c r="P32" i="1"/>
  <c r="P33" i="1"/>
  <c r="N29" i="1"/>
  <c r="U14" i="1"/>
  <c r="P38" i="1"/>
  <c r="P37" i="1"/>
  <c r="P36" i="1"/>
  <c r="P35" i="1"/>
  <c r="P29" i="1"/>
  <c r="P28" i="1"/>
  <c r="P27" i="1"/>
  <c r="P18" i="1"/>
  <c r="P17" i="1"/>
  <c r="P15" i="1"/>
  <c r="P14" i="1"/>
  <c r="N28" i="1"/>
  <c r="N27" i="1"/>
  <c r="N18" i="1"/>
  <c r="N17" i="1"/>
  <c r="N15" i="1"/>
  <c r="J14" i="1"/>
  <c r="R14" i="1" l="1"/>
  <c r="R38" i="1"/>
  <c r="R37" i="1"/>
  <c r="R36" i="1"/>
  <c r="R35" i="1"/>
  <c r="R33" i="1"/>
  <c r="R32" i="1"/>
  <c r="R31" i="1"/>
  <c r="R30" i="1"/>
  <c r="R29" i="1"/>
  <c r="R28" i="1"/>
  <c r="R27" i="1"/>
  <c r="R18" i="1"/>
  <c r="R17" i="1"/>
  <c r="R15" i="1"/>
  <c r="V14" i="1"/>
  <c r="Z14" i="1" s="1"/>
  <c r="AC14" i="1" s="1"/>
  <c r="N14" i="1"/>
  <c r="J38" i="1" l="1"/>
  <c r="J37" i="1"/>
  <c r="J36" i="1"/>
  <c r="J35" i="1"/>
  <c r="J33" i="1"/>
  <c r="J32" i="1"/>
  <c r="J31" i="1"/>
  <c r="J30" i="1"/>
  <c r="J29" i="1"/>
  <c r="J28" i="1"/>
  <c r="J27" i="1"/>
  <c r="J18" i="1"/>
  <c r="J17" i="1"/>
  <c r="J15" i="1"/>
  <c r="U38" i="1" l="1"/>
  <c r="V38" i="1" s="1"/>
  <c r="U37" i="1"/>
  <c r="V37" i="1" s="1"/>
  <c r="U36" i="1"/>
  <c r="V36" i="1" s="1"/>
  <c r="U35" i="1"/>
  <c r="V35" i="1" s="1"/>
  <c r="U33" i="1"/>
  <c r="V33" i="1" s="1"/>
  <c r="U32" i="1"/>
  <c r="V32" i="1" s="1"/>
  <c r="U31" i="1"/>
  <c r="V31" i="1" s="1"/>
  <c r="U30" i="1"/>
  <c r="V30" i="1" s="1"/>
  <c r="U29" i="1"/>
  <c r="V29" i="1" s="1"/>
  <c r="U28" i="1"/>
  <c r="V28" i="1" s="1"/>
  <c r="U27" i="1"/>
  <c r="V27" i="1" s="1"/>
  <c r="U18" i="1"/>
  <c r="V18" i="1" s="1"/>
  <c r="U17" i="1"/>
  <c r="V17" i="1" s="1"/>
  <c r="U15" i="1"/>
  <c r="V15" i="1" s="1"/>
  <c r="Z15" i="1" s="1"/>
  <c r="AC15" i="1" s="1"/>
  <c r="Z27" i="1" l="1"/>
  <c r="AC27" i="1" s="1"/>
  <c r="Z31" i="1"/>
  <c r="AC31" i="1" s="1"/>
  <c r="Z36" i="1"/>
  <c r="AC36" i="1" s="1"/>
  <c r="Z28" i="1"/>
  <c r="AC28" i="1" s="1"/>
  <c r="Z32" i="1"/>
  <c r="AC32" i="1" s="1"/>
  <c r="Z37" i="1"/>
  <c r="AC37" i="1" s="1"/>
  <c r="Z17" i="1"/>
  <c r="AC17" i="1" s="1"/>
  <c r="Z29" i="1"/>
  <c r="AC29" i="1" s="1"/>
  <c r="Z33" i="1"/>
  <c r="AC33" i="1" s="1"/>
  <c r="Z38" i="1"/>
  <c r="AC38" i="1" s="1"/>
  <c r="Z18" i="1"/>
  <c r="AC18" i="1" s="1"/>
  <c r="Z30" i="1"/>
  <c r="AC30" i="1" s="1"/>
  <c r="Z35" i="1"/>
  <c r="AC35" i="1" s="1"/>
</calcChain>
</file>

<file path=xl/sharedStrings.xml><?xml version="1.0" encoding="utf-8"?>
<sst xmlns="http://schemas.openxmlformats.org/spreadsheetml/2006/main" count="270" uniqueCount="147">
  <si>
    <t xml:space="preserve">Ընդամենը առկա (հաշվեկշռում հաշվառված) ավտոմեքենաների քանակը` </t>
  </si>
  <si>
    <t>հ/հ</t>
  </si>
  <si>
    <t>ղեկավարի պաշտոնը կամ ստորաբաժանման անվանումը, որին սպասարկում է տվյալ ավտոմեքենան</t>
  </si>
  <si>
    <t>Ավտոմեքենայի նշանակությունը</t>
  </si>
  <si>
    <t>գնման գինը   (հազ դրամ)</t>
  </si>
  <si>
    <t>միջին ամսական վազքը (կմ)</t>
  </si>
  <si>
    <t>Ընդամենը վառելիքի միջին ամսական ծախսը 
(հազար դրամ)</t>
  </si>
  <si>
    <t>Ընդամենը տրանսպորտային միջոցի պահպանման միջին տարեկան ծախս
(հազար դրամ)</t>
  </si>
  <si>
    <t>Քանակը (հատ)</t>
  </si>
  <si>
    <t>Հատուկ տեխնիկական միջոցներով կահավորանքի պահանջ</t>
  </si>
  <si>
    <t>Գինը 
(հազար դրամ)</t>
  </si>
  <si>
    <t xml:space="preserve">սեդան </t>
  </si>
  <si>
    <t>բենզին</t>
  </si>
  <si>
    <t>Այլ տրանսպորտային միջոցներ</t>
  </si>
  <si>
    <t>Ավտոմեքենայի թափքի տեսակը</t>
  </si>
  <si>
    <t>Շարժիչի ծավալը</t>
  </si>
  <si>
    <t>մինչև 1,8</t>
  </si>
  <si>
    <t>առկա չէ</t>
  </si>
  <si>
    <t>գազ</t>
  </si>
  <si>
    <t>ունիվերսալ</t>
  </si>
  <si>
    <t>առկա է</t>
  </si>
  <si>
    <t>դիզել</t>
  </si>
  <si>
    <t>ամենագնաց</t>
  </si>
  <si>
    <t>էլեկտրական</t>
  </si>
  <si>
    <t>միկրոավտոբուս</t>
  </si>
  <si>
    <t>հիբրիդ</t>
  </si>
  <si>
    <t>այլ</t>
  </si>
  <si>
    <t xml:space="preserve">շարժիչի վառելանյութի տեսակը
(ընտրել ցանկից) </t>
  </si>
  <si>
    <t>1,9-ից մինչև 2,2</t>
  </si>
  <si>
    <t>6,1-ից ավելի</t>
  </si>
  <si>
    <t>վառելիքի միջին ամսական ծախսը (հազ դրամ)</t>
  </si>
  <si>
    <t>1) պետական մարմնում հաշվառված, օգտագործման մեջ գտնվող, սահմանված կարգի համաձայն օգտակար ծառայության ժամկետը լրացած ավտոմեքենաների փոխարինման համար։ Ընդ որում, օգտակար ծառայության ժամկետը լրացած այն ավտոմեքենաների փոխարինման համար, որոնց շահագործումն իրականացվում է սույն որոշման 8-րդ կետի հիմքով սահմանված նորմաների գերազանցումով և դրանց հետագա օգտագործումն արդյունավետության տեսանկյունից համարվում է ոչ նպատակահարմար.</t>
  </si>
  <si>
    <t>2) պետական մարմնին վերապահված նոր գործառույթի իրականացման համար.</t>
  </si>
  <si>
    <t>3) վթարված և շահագործման ոչ ենթակա ավտոմեքենաների փոխարինման համար, եթե առկա է գնահատման համար սահմանված կարգի համաձայն տրված եզրակացությունը։</t>
  </si>
  <si>
    <t>Ծառայողական (ղեկավարի)</t>
  </si>
  <si>
    <t>Սպասարկող՝ տարբերանշանով</t>
  </si>
  <si>
    <t>Սպասարկող՝ գործառնական և հատուկ նշանակության (գունանշումով կամ հատուկ կահավորանքով)</t>
  </si>
  <si>
    <t>հատուկ միջոցներով կահավորանքի պահանջ</t>
  </si>
  <si>
    <t>Առաջարկություն՝ ավտոմեքենայի հետագա շահագործման, նոր ավտոմեքենա հատկացնելու և փոխհատուցում տրամադրելու վերաբերյալ</t>
  </si>
  <si>
    <t>ենթակա է հետագա շահագործման</t>
  </si>
  <si>
    <t>հատկացնել նոր ավտոմեքենա՝ Կարգի 8-րդ կետի հիմքով</t>
  </si>
  <si>
    <t>Կարգի 8-րդ կետի 1-ին ենթակետ (օգտակար ծառայության ժամկետը լրացել է, հետագա շահագործումը համարվում է ոչ արդյունավետ)</t>
  </si>
  <si>
    <t>Կարգի 8-րդ կետի 2-րդ ենթակետ (պետական մարմնին վերապահված նոր գործառույթի իրականացման համար)</t>
  </si>
  <si>
    <t>Կարգի 8-րդ կետի 3-րդ ենթակետ (վթարված և շահագործման ոչ ենթակա ավտոմեքենայի փոխարինման համար</t>
  </si>
  <si>
    <t>արտադրության/ ձեռքբերման տարեթիվը</t>
  </si>
  <si>
    <t>վառելիքի միջին ամսական ծավալը (լիտր, խմ)</t>
  </si>
  <si>
    <t>էլեկտրական շարժիչով ավտոմեքենայի սպառած միջին ամսական էլեկտրաէներգիայի քանակը (կՎտ)</t>
  </si>
  <si>
    <t>էլեկտրական շարժիչով ավտոմեքենայի սպառած միջին ամսական էլեկտրաէներգիայի ծախսը (հազ դրամ)</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</si>
  <si>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t>
  </si>
  <si>
    <t xml:space="preserve">ՀԱՅՏ՝ Նոր ավտոմեքենայի հատկացման </t>
  </si>
  <si>
    <t>ՀԱՅՏ՝ Նոր ավտոմեքենայի ձեռքբերման</t>
  </si>
  <si>
    <t>ավտոբուս</t>
  </si>
  <si>
    <t>(Մարմնի անվանումը)</t>
  </si>
  <si>
    <t xml:space="preserve">Տրանսպորտային միջոցի միջին տարեկան ծախսի հաշվարկը </t>
  </si>
  <si>
    <t>Տրանսպորտային միջոցի վառելանյութի միջին ամսական ծախսի հաշվարկը (նախորդ 12 ամիսների միջին ամսական)</t>
  </si>
  <si>
    <t>տրամադրել փոխհատուցում՝ համաձայն Որոշման 4-րդ կետի (առավելագույնը մեկ ավտոմեքենայի պահպանման ծախսի չափով)</t>
  </si>
  <si>
    <t>*այլ (նկարագրել աղյուսակի ներքևում)</t>
  </si>
  <si>
    <t>*</t>
  </si>
  <si>
    <t>վառելիքի փաստացի ծախսը 100 կմ-ի հաշվով</t>
  </si>
  <si>
    <t xml:space="preserve">շարժիչի ծավալը
 (ընտրել ցանկից) </t>
  </si>
  <si>
    <t>Անվադողերի ձեռքբերման միջին տարեկան ծախսը 
(հազար դրամ)</t>
  </si>
  <si>
    <t>Մարտկոցների ձեռքբերման միջին տարեկան ծախսը 
(հազար դրամ)</t>
  </si>
  <si>
    <t>Վառելիքի միջին տարեկան ծախսը 
(հազար դրամ)</t>
  </si>
  <si>
    <t xml:space="preserve">շարժիչի ծավալը (ընտրել ցանկից) </t>
  </si>
  <si>
    <t>2,3-ից մինչև 3,5</t>
  </si>
  <si>
    <t>3,6-ից մինչև 6,0</t>
  </si>
  <si>
    <t xml:space="preserve">վառելիքի ծախսը 100 կմ-ի հաշվով` ըստ տեխնիկական անձնագրի </t>
  </si>
  <si>
    <t>մինչև 2000</t>
  </si>
  <si>
    <t>Մարմնի հաշվեկշռում հաշվառված ավտոմեքենայի՝</t>
  </si>
  <si>
    <t>մակնիշը</t>
  </si>
  <si>
    <t>միջին օրական վազքը (կմ)</t>
  </si>
  <si>
    <t>վառելիքի միջին գինը 
(դրամ)</t>
  </si>
  <si>
    <t>Ղեկավարին սպասարկող ծառայողական ավտոմեքենաները</t>
  </si>
  <si>
    <t>Մարմնին սպասարկող ավտոմեքենաներ, այդ թվում՝ ըստ ստորաբաժանումների</t>
  </si>
  <si>
    <r>
      <t>ֆունկցիոնալ նշանակությունը</t>
    </r>
    <r>
      <rPr>
        <b/>
        <vertAlign val="superscript"/>
        <sz val="10"/>
        <rFont val="GHEA Grapalat"/>
        <family val="3"/>
      </rPr>
      <t xml:space="preserve"> 3</t>
    </r>
  </si>
  <si>
    <r>
      <t>Ընդամենը ավտոմեքենաների սահմանաքանակը՝</t>
    </r>
    <r>
      <rPr>
        <b/>
        <vertAlign val="superscript"/>
        <sz val="10"/>
        <rFont val="GHEA Grapalat"/>
        <family val="3"/>
      </rPr>
      <t xml:space="preserve"> 2</t>
    </r>
    <r>
      <rPr>
        <b/>
        <sz val="10"/>
        <rFont val="GHEA Grapalat"/>
        <family val="3"/>
      </rPr>
      <t xml:space="preserve"> </t>
    </r>
  </si>
  <si>
    <t>Սպասարկող՝ գործառնական և հատուկ նշանակության (առանց գունանշման՝ օպերատիվ աշխատանքների համար)</t>
  </si>
  <si>
    <t>Լրացնել ընդամենը ավտոմեքենաների սահմանաքանակը, որոնց համար ՀՀ 2024 թվականի պետական բյուջեով պահպանման ծախսեր են հատկացվել:
Նոր սահմանված Կարգի համաձայն՝ ղեկավարին սպասարկող և մարմնին սպասարկող տարբերանշանով ավտոմեքենաների քանակը որոշվում է Կարգի 17-րդ կետին համապատասխան, իսկ գործառնական և հատուկ նշանակության ավտոմեքենաների սահամանաքանկը հաստատվելու է ՀՀ կառավարության որոշմամբ՝ Կարգին համապատասխան ներկայացված հայտերի հիման վրա:</t>
  </si>
  <si>
    <t xml:space="preserve">   </t>
  </si>
  <si>
    <t xml:space="preserve">  Կետ 4. Ծառայողական ավտոմեքենաներ են՝</t>
  </si>
  <si>
    <r>
      <t xml:space="preserve">ա) մարմնի </t>
    </r>
    <r>
      <rPr>
        <b/>
        <sz val="12"/>
        <color rgb="FF000000"/>
        <rFont val="GHEA Grapalat"/>
        <family val="3"/>
      </rPr>
      <t xml:space="preserve">ղեկավարի պաշտոն զբաղեցնող անձանց սպասարկելու </t>
    </r>
    <r>
      <rPr>
        <sz val="12"/>
        <color rgb="FF000000"/>
        <rFont val="GHEA Grapalat"/>
        <family val="3"/>
      </rPr>
      <t>նպատակով նախատեսված ավտոմեքենաները,</t>
    </r>
  </si>
  <si>
    <r>
      <t xml:space="preserve">բ) մարմնի </t>
    </r>
    <r>
      <rPr>
        <b/>
        <sz val="12"/>
        <color rgb="FF000000"/>
        <rFont val="GHEA Grapalat"/>
        <family val="3"/>
      </rPr>
      <t>անձնակազմի սպասարկման համար</t>
    </r>
    <r>
      <rPr>
        <sz val="12"/>
        <color rgb="FF000000"/>
        <rFont val="GHEA Grapalat"/>
        <family val="3"/>
      </rPr>
      <t xml:space="preserve"> նախատեսված ավտոմեքենաները:</t>
    </r>
  </si>
  <si>
    <t>1) տարբերանշանով սպասարկման ավտոմեքենաները.</t>
  </si>
  <si>
    <t>2) գործառնական և հատուկ նշանակության սպասարկման ավտոմեքենաները։</t>
  </si>
  <si>
    <r>
      <t xml:space="preserve">   Կետ 6. Անձնակազմի սպասարկման համար նախատեսված </t>
    </r>
    <r>
      <rPr>
        <b/>
        <sz val="12"/>
        <color rgb="FF000000"/>
        <rFont val="GHEA Grapalat"/>
        <family val="3"/>
      </rPr>
      <t>տարբերանշանով</t>
    </r>
    <r>
      <rPr>
        <sz val="12"/>
        <color rgb="FF000000"/>
        <rFont val="GHEA Grapalat"/>
        <family val="3"/>
      </rPr>
      <t xml:space="preserve"> ավտոմեքենաներ են համարվում այն ավտոմեքենաները, որոնց </t>
    </r>
    <r>
      <rPr>
        <b/>
        <sz val="12"/>
        <color rgb="FF000000"/>
        <rFont val="GHEA Grapalat"/>
        <family val="3"/>
      </rPr>
      <t>դիմապակուն փակցված է գերատեսչության տարբերանշանը և անվանումը</t>
    </r>
    <r>
      <rPr>
        <sz val="12"/>
        <color rgb="FF000000"/>
        <rFont val="GHEA Grapalat"/>
        <family val="3"/>
      </rPr>
      <t>։</t>
    </r>
  </si>
  <si>
    <r>
      <t xml:space="preserve">   Կետ 7. Պետական մարմիններին սպասարկող </t>
    </r>
    <r>
      <rPr>
        <b/>
        <sz val="12"/>
        <color rgb="FF000000"/>
        <rFont val="GHEA Grapalat"/>
        <family val="3"/>
      </rPr>
      <t xml:space="preserve">գործառնական և հատուկ նշանակության </t>
    </r>
    <r>
      <rPr>
        <sz val="12"/>
        <color rgb="FF000000"/>
        <rFont val="GHEA Grapalat"/>
        <family val="3"/>
      </rPr>
      <t xml:space="preserve">ավտոմեքենաներ են համարվում այն ավտոմեքենաները, որոնք </t>
    </r>
    <r>
      <rPr>
        <b/>
        <sz val="12"/>
        <color rgb="FF000000"/>
        <rFont val="GHEA Grapalat"/>
        <family val="3"/>
      </rPr>
      <t>հագեցված են համապատասխան տեխնիկական միջոցներով և ունեն հատուկ կահավորում</t>
    </r>
    <r>
      <rPr>
        <sz val="12"/>
        <color rgb="FF000000"/>
        <rFont val="GHEA Grapalat"/>
        <family val="3"/>
      </rPr>
      <t>, նշանակված են կոնկրետ խնդիրների լուծման համար, ինչպես նաև Հայաստանի Հանրապետության նախկին նախագահներին կամ սահմանադրական բարեփոխումներից հետո նախկին վարչապետներին և դեսպանատներին հատկացված ավտոմեքենաները։ Վերջիններս</t>
    </r>
    <r>
      <rPr>
        <b/>
        <sz val="12"/>
        <color rgb="FF000000"/>
        <rFont val="GHEA Grapalat"/>
        <family val="3"/>
      </rPr>
      <t xml:space="preserve"> ունեն հատուկ գունանշում՝ բացառությամբ օպերատիվ աշխատանքների համար նախատեսված ավտոմեքենաների</t>
    </r>
    <r>
      <rPr>
        <sz val="12"/>
        <color rgb="FF000000"/>
        <rFont val="GHEA Grapalat"/>
        <family val="3"/>
      </rPr>
      <t>։</t>
    </r>
  </si>
  <si>
    <t xml:space="preserve">   Կետ 15. Մեկական ծառայողական ավտոմեքենաները հատկացվում են հետևյալ պաշտոնատար անձանց՝</t>
  </si>
  <si>
    <t>1) Հայաստանի Հանրապետության փոխվարչապետներ.</t>
  </si>
  <si>
    <t>2) Հայաստանի Հանրապետության վարչապետի աշխատակազմի ղեկավար.</t>
  </si>
  <si>
    <t>3) Հայաստանի Հանրապետության նախարարներ.</t>
  </si>
  <si>
    <t>4) Հայաստանի Հանրապետության մարզպետներ.</t>
  </si>
  <si>
    <t>5) Հայաստանի Հանրապետության կառավարության և վարչապետին ենթակա մարմինների ղեկավարներ.</t>
  </si>
  <si>
    <t>6) Հայաստանի Հանրապետության նախարարություններին ենթակա մարմինների ղեկավարներ.</t>
  </si>
  <si>
    <t>7) Հայաստանի Հանրապետության անվտանգության խորհրդի քարտուղար։</t>
  </si>
  <si>
    <t xml:space="preserve">   Կետ 17. Անձնակազմի սպասարկման համար նախատեսված տարբերանշանով ավտոմեքենաները հատկացվում են Կարգի 15-րդ կետով նախատեսված մարմիններին՝ մինչև 100 փաստացի աշխատողին մեկ ավտոմեքենա, իսկ 100-ից ավել աշխատողների դեպքում՝ յուրաքանչյուր 100 փաստացի աշխատողին մեկ ավտոմեքենա սկզբունքով։ Ընդ որում, Հայաստանի Հանրապետության վարչապետի աշխատակազմի, Հայաստանի Հանրապետության նախարարությունների, Հայաստանի Հանրապետության կառավարությանը ենթակա մարմինների, Հայաստանի Հանրապետության վարչապետին ենթակա մարմինների դեպքում՝ հաշվարկվում է 100 փաստացի աշխատողին մեկ ավտոմեքենա ավելացված մարմնի ղեկավարի տեղակալների թվով սկզբունքով։</t>
  </si>
  <si>
    <t xml:space="preserve">    </t>
  </si>
  <si>
    <t xml:space="preserve">    Կետ 21. Անձնակազմի սպասարկման համար նախատեսված տարբերանշանով ավտոմեքենաները՝</t>
  </si>
  <si>
    <t>1) կարող են օգտագործվել, այդ թվում՝ որպես հերթապահ ավտոմեքենա, ինչպես պետական մարմնի աշխատակիցներին սպասարկելու, այնպես էլ պետական մարմնի մեկ կամ մի քանի ստորաբաժանումների գործառույթներն ապահովելու համար.</t>
  </si>
  <si>
    <t>2) չեն կարող հատկացվել պաշտոնատար անձանց, որպես ծառայողական ավտոմեքենա։</t>
  </si>
  <si>
    <t xml:space="preserve">   Կետ 5. Պետական մարմիններին սպասարկող ավտոմեքենաներ կարող են լինել՝</t>
  </si>
  <si>
    <t>Տրանսպորտային նյութերի ձեռքբերման ծախսերը նախատեսվում են բյուջետային ծախսերի տնտեսագիտական դասակարգման 4264-Տրանսպորտային նյութեր հոդվածով</t>
  </si>
  <si>
    <t>Հաշվարկման բանաձևն արդեն իսկ տեղադրված է, բացասական նշանով արտացոլվում է մինչև 13 տարով սպառված ժամկետի տարիների քանակը</t>
  </si>
  <si>
    <t>Տրանսպորտային միջոցների ընթացիկ պահպանման և նորոգման ծառայությունների ձեռքբերման ծախսերը նախատեսվում են բյուջետային ծախսերի տնտեսագիտական դասակարգման 4252-Մեքենաների և սարքավորումների ընթացիկ նորոգում և պահպանում հոդվածով</t>
  </si>
  <si>
    <t>Տրանսպորտային միջոցների տեխնիկական զննության և բնապահպանական վճարների հետ կապված ծախսերը նախատեսվում են 4823-Պարտադիր վճարներ հոդվածով</t>
  </si>
  <si>
    <t>արտադրության տարեթիվը
(ընտրել ցանկից)</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</si>
  <si>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
(ընտրել ցանկից)</t>
  </si>
  <si>
    <t>Հատուկ տեխնիկական միջոցներով կահավորանքի պահանջ
(ընտրել ցանկից)</t>
  </si>
  <si>
    <r>
      <t xml:space="preserve">թափքի տեսակը </t>
    </r>
    <r>
      <rPr>
        <vertAlign val="superscript"/>
        <sz val="9"/>
        <rFont val="GHEA Grapalat"/>
        <family val="3"/>
      </rPr>
      <t>4</t>
    </r>
    <r>
      <rPr>
        <sz val="9"/>
        <rFont val="GHEA Grapalat"/>
        <family val="3"/>
      </rPr>
      <t xml:space="preserve">
(ընտրել ցանկից) </t>
    </r>
  </si>
  <si>
    <r>
      <t xml:space="preserve">օգտակար ծառայության մնացորդային ժամկետը </t>
    </r>
    <r>
      <rPr>
        <vertAlign val="superscript"/>
        <sz val="9"/>
        <rFont val="GHEA Grapalat"/>
        <family val="3"/>
      </rPr>
      <t>5</t>
    </r>
    <r>
      <rPr>
        <sz val="9"/>
        <rFont val="GHEA Grapalat"/>
        <family val="3"/>
      </rPr>
      <t xml:space="preserve"> (տարի) </t>
    </r>
  </si>
  <si>
    <r>
      <t xml:space="preserve">Տրանսպորտային այլ նյութերի (քսայուղերի) ու պահեստամասերի ձեռքբերման միջին տարեկան ծախսը </t>
    </r>
    <r>
      <rPr>
        <vertAlign val="superscript"/>
        <sz val="9"/>
        <rFont val="GHEA Grapalat"/>
        <family val="3"/>
      </rPr>
      <t>6</t>
    </r>
    <r>
      <rPr>
        <sz val="9"/>
        <rFont val="GHEA Grapalat"/>
        <family val="3"/>
      </rPr>
      <t xml:space="preserve"> 
(հազար դրամ)</t>
    </r>
  </si>
  <si>
    <r>
      <t xml:space="preserve">Ընդամենը տրանսպորտային նյութերի </t>
    </r>
    <r>
      <rPr>
        <vertAlign val="superscript"/>
        <sz val="9"/>
        <rFont val="GHEA Grapalat"/>
        <family val="3"/>
      </rPr>
      <t>6</t>
    </r>
    <r>
      <rPr>
        <sz val="9"/>
        <rFont val="GHEA Grapalat"/>
        <family val="3"/>
      </rPr>
      <t xml:space="preserve"> ձեռքբերման միջին տարեկան ծախսը
(հազար դրամ)</t>
    </r>
  </si>
  <si>
    <r>
      <t>Ընթացիկ նորոգման ծառայությունների ձեռքբերման միջին տարեկան ծախսը</t>
    </r>
    <r>
      <rPr>
        <vertAlign val="superscript"/>
        <sz val="9"/>
        <rFont val="GHEA Grapalat"/>
        <family val="3"/>
      </rPr>
      <t xml:space="preserve"> 7</t>
    </r>
    <r>
      <rPr>
        <sz val="9"/>
        <rFont val="GHEA Grapalat"/>
        <family val="3"/>
      </rPr>
      <t xml:space="preserve">
(հազար դրամ)</t>
    </r>
  </si>
  <si>
    <r>
      <t xml:space="preserve">Ընդամենը տեխզննության և բնապահպանական վճարներ </t>
    </r>
    <r>
      <rPr>
        <vertAlign val="superscript"/>
        <sz val="9"/>
        <rFont val="GHEA Grapalat"/>
        <family val="3"/>
      </rPr>
      <t xml:space="preserve">8
</t>
    </r>
    <r>
      <rPr>
        <sz val="9"/>
        <rFont val="GHEA Grapalat"/>
        <family val="3"/>
      </rPr>
      <t>(հազար դրամ)</t>
    </r>
  </si>
  <si>
    <r>
      <t>Առաջարկություն՝ ավտոմեքենայի հետագա շահագործման, նոր ավտոմեքենա հատկացնելու</t>
    </r>
    <r>
      <rPr>
        <vertAlign val="superscript"/>
        <sz val="9"/>
        <rFont val="GHEA Grapalat"/>
        <family val="3"/>
      </rPr>
      <t xml:space="preserve"> 9</t>
    </r>
    <r>
      <rPr>
        <sz val="9"/>
        <rFont val="GHEA Grapalat"/>
        <family val="3"/>
      </rPr>
      <t xml:space="preserve"> և փոխհատուցում տրամադրելու վերաբերյալ
(ընտրել ցանկից)</t>
    </r>
  </si>
  <si>
    <t xml:space="preserve">   Կետ 8. Պետական մարմիններին ծառայողական ավտոմեքենաներ հատկացվում են՝</t>
  </si>
  <si>
    <t xml:space="preserve">Թափքի տեսակը անհրաժեշտ է լրացնել օգտվելով ցանկից՝ ըստ տրանսպորտային միջոցի տեխնիկական անձնագրի: </t>
  </si>
  <si>
    <t xml:space="preserve"> Նոր ավտոմեքենայի հատկացման (կամ ձեռքբերման) անհրաժեշտության հիմնավորումը, այդ թվում՝  գործառնական և հատուկ նշանակության ավտոմեքենայի հատկացման անհրաժեշտությունը, գործառույթի բնութագիրը և իրավական հիմքը</t>
  </si>
  <si>
    <t>ՀՀ  կառավարության 28.09.2023թ. N 1666-Ն որոշման հաստատված Կարգի կետերը, որոնց հղում է կատարվում՝</t>
  </si>
  <si>
    <t>Այլ ավտոմեքենա հատկացնելու առաջարկության հիմնավորումը՝ համաձայն ՀՀ  կառավարության 28.09.2023թ. N 1666-Ն որոշման Կարգի 8-րդ կետի պահանջների: Լրացնել նախորդ սյունակում Կարգի 8-րդ կետի հիմքով նոր ավտոմեքենա հատկացնելու պահանջի դեպքում՝ օգտվելով ցանկից, Կարգի Կետ 8</t>
  </si>
  <si>
    <t>Առաջարկություն՝ ավտոմեքենայի հետագա շահագործման, նոր ավտոմեքենա հատկացնելու և փոխհատուցում տրամադրելու վերաբերյալ: Լրացնել՝ օգտվելով ցանկից:</t>
  </si>
  <si>
    <t>Ավտոմեքենայի ֆունկցիոնալ նշանակությունը լրացնել օգտվելով ցանկից, համաձայն Կարգի՝
1. Ղեկավարին սպասարկող ծառայողական,
2. Մարմնին սպասարկող՝ տարբերանշանով (դիմապակուն փակցված է գերատեսչության տարբերանշանը և անվանումը, Կարգի կետ 6)
3. Մարմնին սպասարկող գործառնական և հատուկ նշանակության (հագեցված են համապատասխան տեխնիկական միջոցներով և ունեն հատուկ կահավորում, ունեն հատուկ գունանշում, Կարգի կետ 7)
4. Մարմնին սպասարկող գործառնական և հատուկ նշանակության՝ առանց գունանշման (չունեն հատուկ գունանշում՝ նախատեսված են օպերատիվ աշխատանքների համար, Կարգի կետ 7-ի բացառություն)</t>
  </si>
  <si>
    <t>… տողերն ավելացնել ըստ անհրաժեշտության</t>
  </si>
  <si>
    <t>աղյուսակի գունավորված սյուների վանդակներում  համապատասխան բանաձևերը տեղադրված են, այլ տվյալներ լրացնել պետք չէ</t>
  </si>
  <si>
    <t xml:space="preserve">   Կետ 19. Պետական մարմիններին սպասարկող գործառնական և հատուկ նշանակության ավտոմեքենաները հատկացվում են Հայաստանի Հանրապետության կառավարության որոշմամբ, նրանց կողմից համապատասխան հիմնավորմամբ ներկայացված առաջարկի հիման վրա։</t>
  </si>
  <si>
    <r>
      <t xml:space="preserve">Հ Ա Յ Տ  </t>
    </r>
    <r>
      <rPr>
        <b/>
        <vertAlign val="superscript"/>
        <sz val="12"/>
        <rFont val="GHEA Grapalat"/>
        <family val="3"/>
      </rPr>
      <t>1</t>
    </r>
  </si>
  <si>
    <t xml:space="preserve">ԳՈՐԾԱՌՆԱԿԱՆ ԵՎ ՀԱՏՈՒԿ ՆՇԱՆԱԿՈՒԹՅԱՆ ԱՎՏՈՄԵՔԵՆԱՆԵՐԻ ՀԱՏԿԱՑՄԱՆ </t>
  </si>
  <si>
    <t>Հայտը լրացնելիս անհրաժեշտ է առաջնորդվել ՀՀ  կառավարության 28.09.2023թ. N 1666-Ն որոշման հաստատված կարգավորումներով և սահմանումներով:</t>
  </si>
  <si>
    <t xml:space="preserve">  </t>
  </si>
  <si>
    <t xml:space="preserve">Հայտով ներկայացվում է տեղեկատվություն՝ ՀՀ հանրային իշխանության մարմինների հաշվեկշռում հաշվառված ծառայողական և սպասարկող ավտոմեքենաների, դրանց ընթացիկ պահպանման ծախսերի, ինչպես նաև նոր ավտոմեքենա ձեռք բերելու կամ հատկացնելու պահանջի վերաբերյալ </t>
  </si>
  <si>
    <t>Toyota Camry</t>
  </si>
  <si>
    <t>Toyota LC 150 4,0 GAS</t>
  </si>
  <si>
    <t>Շրջակա միջավայրի նախարարություն</t>
  </si>
  <si>
    <t>Nissan Sentra</t>
  </si>
  <si>
    <t>Nissan X-Trail</t>
  </si>
  <si>
    <t>Toyota Land Cruiser</t>
  </si>
  <si>
    <t>Vaz-21214</t>
  </si>
  <si>
    <t>GAZ-2705</t>
  </si>
  <si>
    <t>Toyota LC 70 4,5 TD</t>
  </si>
  <si>
    <t>Nissan Patrol 4,2 TD</t>
  </si>
  <si>
    <t>540 Կառավարության 29,09,2022 թվականի N1488-Ա որոշմամբ անհատույց, անժամկետ հատկացվել է «Հայանտառ» ՊՈԱԿ-ին</t>
  </si>
  <si>
    <t>992Կառավարության 29,09,2022 թվականի N1488-Ա որոշմամբ անհատույց, անժամկետ հատկացվել է «Հայանտառ» ՊՈԱԿ-ին</t>
  </si>
  <si>
    <t xml:space="preserve"> նախարար   </t>
  </si>
  <si>
    <t xml:space="preserve">Ֆինանսատնտեսական վարչություն Հերթապահ </t>
  </si>
  <si>
    <t>Ֆինանսատնտեսական վարչություն Հերթապահ</t>
  </si>
  <si>
    <t xml:space="preserve">Ջրային ռեսուրսների կառավարման վարչություն  </t>
  </si>
  <si>
    <t xml:space="preserve">Ջրային ռեսուրսների կառավարման վարչություն    </t>
  </si>
  <si>
    <t xml:space="preserve">2023 թվականի դեկտեմբերի 28-ի  N 2318-Լ Կառավարության որոշմամբ հաստատվել է  «Հայաստանի Հանրապետության ջերմոցային գազերի ցածր արտանետումներով զարգացման երկարաժամկետ ռազմավարությունը, ինչի նպատակը երկարաժամկետ օրակարգի ապահովումն է կլիմայական հանձնառությունների համար, վաղ և կանխատեսելի ազդակներ հաղորդումը ներդրողներին և տնտեսության ոլորտներին՝ իրենց երկարաժամկետ գործողությունները պլանավորելու համար՝ նպատակ ունենալով փոխակերպել  մարտահրավերները հնարավորությունների: Ռազմավարությունը թիրախավորում է 5 ոլորտ, որոնցից է էներգետիկայի ոլորտը, ինչը նեռառում է նաև ավտոտրանսպորտը։ Տրանսպորտային պարկի ինտենսիվ նորացումն ու արդիականացումը, աստիճանական անցումը էլեկտրական մեքենաների էական նշանակություն ունի Հայաստանի ստանձնած հանձնառությունները իրականացնելու համար։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</si>
</sst>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 &quot;-&quot;??_);_(@_)"/>
    <numFmt numFmtId="165" formatCode="0.0"/>
    <numFmt numFmtId="166" formatCode="0_);[Red]\(0\)"/>
    <numFmt numFmtId="167" formatCode="_(* #,##0.0_);_(* \(#,##0.0\);_(* &quot;-&quot;??_);_(@_)"/>
  </numFmts>
  <fonts count="24">
    <font>
      <sz val="14"/>
      <color theme="1"/>
      <name val="GHEA Grapalat"/>
      <family val="2"/>
    </font>
    <font>
      <sz val="14"/>
      <color theme="1"/>
      <name val="GHEA Grapalat"/>
      <family val="2"/>
    </font>
    <font>
      <i/>
      <u/>
      <sz val="11"/>
      <name val="GHEA Grapalat"/>
      <family val="3"/>
    </font>
    <font>
      <b/>
      <sz val="10"/>
      <name val="GHEA Grapalat"/>
      <family val="3"/>
    </font>
    <font>
      <sz val="10"/>
      <name val="GHEA Grapalat"/>
      <family val="3"/>
    </font>
    <font>
      <sz val="9"/>
      <name val="GHEA Grapalat"/>
      <family val="3"/>
    </font>
    <font>
      <b/>
      <sz val="12"/>
      <color rgb="FFFF0000"/>
      <name val="GHEA Grapalat"/>
      <family val="3"/>
    </font>
    <font>
      <b/>
      <sz val="9"/>
      <name val="GHEA Grapalat"/>
      <family val="3"/>
    </font>
    <font>
      <b/>
      <i/>
      <sz val="10"/>
      <name val="GHEA Grapalat"/>
      <family val="3"/>
    </font>
    <font>
      <i/>
      <sz val="9"/>
      <name val="GHEA Grapalat"/>
      <family val="3"/>
    </font>
    <font>
      <sz val="12"/>
      <name val="GHEA Grapalat"/>
      <family val="3"/>
    </font>
    <font>
      <b/>
      <sz val="12"/>
      <name val="GHEA Grapalat"/>
      <family val="3"/>
    </font>
    <font>
      <sz val="11"/>
      <color rgb="FF000000"/>
      <name val="Arial Unicode"/>
      <family val="2"/>
    </font>
    <font>
      <sz val="9"/>
      <color rgb="FFFF0000"/>
      <name val="GHEA Grapalat"/>
      <family val="3"/>
    </font>
    <font>
      <i/>
      <sz val="11"/>
      <color theme="1"/>
      <name val="GHEA Grapalat"/>
      <family val="3"/>
    </font>
    <font>
      <sz val="10"/>
      <color theme="0"/>
      <name val="GHEA Grapalat"/>
      <family val="3"/>
    </font>
    <font>
      <b/>
      <vertAlign val="superscript"/>
      <sz val="10"/>
      <name val="GHEA Grapalat"/>
      <family val="3"/>
    </font>
    <font>
      <sz val="12"/>
      <color theme="1"/>
      <name val="GHEA Grapalat"/>
      <family val="2"/>
    </font>
    <font>
      <b/>
      <vertAlign val="superscript"/>
      <sz val="12"/>
      <name val="GHEA Grapalat"/>
      <family val="3"/>
    </font>
    <font>
      <sz val="12"/>
      <color rgb="FF000000"/>
      <name val="GHEA Grapalat"/>
      <family val="3"/>
    </font>
    <font>
      <b/>
      <sz val="12"/>
      <color rgb="FF000000"/>
      <name val="GHEA Grapalat"/>
      <family val="3"/>
    </font>
    <font>
      <vertAlign val="superscript"/>
      <sz val="9"/>
      <name val="GHEA Grapalat"/>
      <family val="3"/>
    </font>
    <font>
      <sz val="12"/>
      <color rgb="FFFF0000"/>
      <name val="GHEA Grapalat"/>
      <family val="2"/>
    </font>
    <font>
      <sz val="16"/>
      <color theme="1"/>
      <name val="GHEA Grapalat"/>
      <family val="2"/>
    </font>
  </fonts>
  <fills count="8">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bgColor indexed="64"/>
      </patternFill>
    </fill>
  </fills>
  <borders count="1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medium">
        <color indexed="64"/>
      </right>
      <top style="medium">
        <color indexed="64"/>
      </top>
      <bottom/>
      <diagonal/>
    </border>
    <border>
      <left style="thin">
        <color indexed="64"/>
      </left>
      <right/>
      <top/>
      <bottom/>
      <diagonal/>
    </border>
    <border>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107">
    <xf numFmtId="0" fontId="0" fillId="0" borderId="0" xfId="0"/>
    <xf numFmtId="0" fontId="0" fillId="0" borderId="0" xfId="0" applyAlignment="1"/>
    <xf numFmtId="0" fontId="10" fillId="0" borderId="11" xfId="0" applyFont="1" applyBorder="1" applyAlignment="1">
      <alignment horizontal="left" wrapText="1"/>
    </xf>
    <xf numFmtId="0" fontId="10" fillId="0" borderId="11" xfId="0" applyFont="1" applyBorder="1" applyAlignment="1">
      <alignment horizontal="left"/>
    </xf>
    <xf numFmtId="0" fontId="10" fillId="0" borderId="11" xfId="0" applyFont="1" applyBorder="1" applyAlignment="1">
      <alignment horizontal="left" vertical="center" wrapText="1"/>
    </xf>
    <xf numFmtId="167" fontId="10" fillId="0" borderId="11" xfId="1" applyNumberFormat="1" applyFont="1" applyBorder="1"/>
    <xf numFmtId="0" fontId="11" fillId="0" borderId="11" xfId="0" applyFont="1" applyBorder="1" applyAlignment="1">
      <alignment horizontal="center" vertical="center" wrapText="1"/>
    </xf>
    <xf numFmtId="0" fontId="12" fillId="0" borderId="0" xfId="0" applyFont="1" applyAlignment="1">
      <alignment horizontal="left" vertical="center"/>
    </xf>
    <xf numFmtId="0" fontId="10" fillId="0" borderId="0" xfId="0" applyFont="1" applyBorder="1" applyAlignment="1">
      <alignment horizontal="left"/>
    </xf>
    <xf numFmtId="167" fontId="10" fillId="0" borderId="0" xfId="1" applyNumberFormat="1" applyFont="1" applyBorder="1"/>
    <xf numFmtId="0" fontId="10" fillId="0" borderId="0" xfId="0" applyFont="1" applyBorder="1" applyAlignment="1">
      <alignment horizontal="left" vertical="center" wrapText="1"/>
    </xf>
    <xf numFmtId="0" fontId="12" fillId="0" borderId="0" xfId="0" applyFont="1" applyAlignment="1">
      <alignment horizontal="left" vertical="center" wrapText="1"/>
    </xf>
    <xf numFmtId="0" fontId="10" fillId="0" borderId="15" xfId="0" applyFont="1" applyFill="1" applyBorder="1" applyAlignment="1">
      <alignment horizontal="left" wrapText="1"/>
    </xf>
    <xf numFmtId="0" fontId="4" fillId="4" borderId="11" xfId="0" applyFont="1" applyFill="1" applyBorder="1" applyAlignment="1" applyProtection="1">
      <alignment horizontal="center" vertical="center" wrapText="1"/>
    </xf>
    <xf numFmtId="0" fontId="7" fillId="4" borderId="11" xfId="0" applyFont="1" applyFill="1" applyBorder="1" applyAlignment="1" applyProtection="1">
      <alignment horizontal="center" vertical="center"/>
      <protection locked="0"/>
    </xf>
    <xf numFmtId="0" fontId="8" fillId="4" borderId="12" xfId="0" applyFont="1" applyFill="1" applyBorder="1" applyAlignment="1" applyProtection="1">
      <alignment horizontal="left" vertical="center"/>
      <protection locked="0"/>
    </xf>
    <xf numFmtId="0" fontId="4" fillId="4" borderId="11" xfId="0" applyFont="1" applyFill="1" applyBorder="1" applyAlignment="1" applyProtection="1">
      <alignment horizontal="center" vertical="center" wrapText="1"/>
      <protection locked="0"/>
    </xf>
    <xf numFmtId="0" fontId="4" fillId="0" borderId="11" xfId="0" applyFont="1" applyBorder="1" applyAlignment="1" applyProtection="1">
      <alignment horizontal="center" vertical="center"/>
      <protection locked="0"/>
    </xf>
    <xf numFmtId="0" fontId="4" fillId="0" borderId="11" xfId="0" applyFont="1" applyBorder="1" applyAlignment="1" applyProtection="1">
      <alignment horizontal="left" vertical="center"/>
      <protection locked="0"/>
    </xf>
    <xf numFmtId="0" fontId="4" fillId="0" borderId="11" xfId="0" applyFont="1" applyBorder="1" applyAlignment="1" applyProtection="1">
      <alignment horizontal="center" vertical="center" wrapText="1"/>
      <protection locked="0"/>
    </xf>
    <xf numFmtId="166" fontId="4" fillId="0" borderId="11" xfId="0" applyNumberFormat="1" applyFont="1" applyBorder="1" applyAlignment="1" applyProtection="1">
      <alignment horizontal="center" vertical="center"/>
      <protection locked="0"/>
    </xf>
    <xf numFmtId="0" fontId="5" fillId="0" borderId="11" xfId="0" applyFont="1" applyBorder="1" applyAlignment="1" applyProtection="1">
      <alignment horizontal="center" vertical="center"/>
      <protection locked="0"/>
    </xf>
    <xf numFmtId="0" fontId="9" fillId="4" borderId="11" xfId="0" applyFont="1" applyFill="1" applyBorder="1" applyAlignment="1" applyProtection="1">
      <alignment horizontal="center" vertical="center"/>
      <protection locked="0"/>
    </xf>
    <xf numFmtId="0" fontId="5" fillId="0" borderId="0" xfId="0" applyFont="1" applyBorder="1" applyAlignment="1" applyProtection="1">
      <alignment horizontal="center"/>
      <protection locked="0"/>
    </xf>
    <xf numFmtId="0" fontId="4" fillId="0" borderId="0" xfId="0" applyFont="1" applyBorder="1" applyAlignment="1" applyProtection="1">
      <alignment horizontal="left"/>
      <protection locked="0"/>
    </xf>
    <xf numFmtId="0" fontId="4" fillId="0" borderId="0" xfId="0" applyFont="1" applyBorder="1" applyAlignment="1" applyProtection="1">
      <alignment wrapText="1"/>
      <protection locked="0"/>
    </xf>
    <xf numFmtId="0" fontId="4" fillId="0" borderId="0" xfId="0" applyFont="1" applyBorder="1" applyProtection="1">
      <protection locked="0"/>
    </xf>
    <xf numFmtId="0" fontId="4" fillId="0" borderId="0" xfId="0" applyFont="1" applyBorder="1" applyAlignment="1" applyProtection="1">
      <alignment horizontal="center"/>
      <protection locked="0"/>
    </xf>
    <xf numFmtId="0" fontId="0" fillId="0" borderId="0" xfId="0" applyProtection="1">
      <protection locked="0"/>
    </xf>
    <xf numFmtId="0" fontId="14" fillId="0" borderId="0" xfId="0" applyFont="1" applyAlignment="1" applyProtection="1">
      <alignment horizontal="left"/>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4" fillId="4" borderId="11" xfId="0" applyFont="1" applyFill="1" applyBorder="1" applyAlignment="1" applyProtection="1">
      <alignment horizontal="center" vertical="center"/>
      <protection locked="0"/>
    </xf>
    <xf numFmtId="165" fontId="4" fillId="0" borderId="0" xfId="0" applyNumberFormat="1" applyFont="1" applyBorder="1" applyAlignment="1" applyProtection="1">
      <alignment horizontal="center"/>
      <protection locked="0"/>
    </xf>
    <xf numFmtId="165" fontId="4" fillId="0" borderId="0" xfId="0" applyNumberFormat="1" applyFont="1" applyBorder="1" applyAlignment="1" applyProtection="1">
      <alignment horizontal="center"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11"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Continuous" vertical="center" wrapText="1"/>
      <protection locked="0"/>
    </xf>
    <xf numFmtId="0" fontId="3"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 vertical="center"/>
      <protection locked="0"/>
    </xf>
    <xf numFmtId="0" fontId="3" fillId="2" borderId="0" xfId="0" applyFont="1" applyFill="1" applyAlignment="1" applyProtection="1">
      <alignment horizontal="centerContinuous"/>
      <protection locked="0"/>
    </xf>
    <xf numFmtId="0" fontId="3" fillId="2" borderId="0" xfId="0" applyFont="1" applyFill="1" applyAlignment="1" applyProtection="1">
      <alignment horizontal="center" vertical="center" wrapText="1"/>
      <protection locked="0"/>
    </xf>
    <xf numFmtId="0" fontId="3" fillId="2" borderId="0" xfId="0" applyFont="1" applyFill="1" applyAlignment="1" applyProtection="1">
      <alignment horizontal="center"/>
      <protection locked="0"/>
    </xf>
    <xf numFmtId="0" fontId="3" fillId="2" borderId="0" xfId="0" applyFont="1" applyFill="1" applyAlignment="1" applyProtection="1">
      <alignment horizontal="centerContinuous" wrapText="1"/>
      <protection locked="0"/>
    </xf>
    <xf numFmtId="0" fontId="3" fillId="2" borderId="0" xfId="0" applyFont="1" applyFill="1" applyAlignment="1" applyProtection="1">
      <alignment horizontal="left"/>
      <protection locked="0"/>
    </xf>
    <xf numFmtId="0" fontId="3" fillId="2" borderId="0" xfId="0" applyFont="1" applyFill="1" applyAlignment="1" applyProtection="1">
      <alignment horizontal="left" wrapText="1"/>
      <protection locked="0"/>
    </xf>
    <xf numFmtId="0" fontId="4" fillId="0" borderId="0" xfId="0" applyFont="1" applyProtection="1">
      <protection locked="0"/>
    </xf>
    <xf numFmtId="0" fontId="4" fillId="2" borderId="0" xfId="0" applyFont="1" applyFill="1" applyProtection="1">
      <protection locked="0"/>
    </xf>
    <xf numFmtId="0" fontId="0" fillId="0" borderId="0" xfId="0" applyAlignment="1" applyProtection="1">
      <alignment horizontal="left"/>
      <protection locked="0"/>
    </xf>
    <xf numFmtId="0" fontId="5" fillId="0" borderId="9" xfId="0" applyFont="1" applyFill="1" applyBorder="1" applyAlignment="1" applyProtection="1">
      <alignment horizontal="center" wrapText="1"/>
    </xf>
    <xf numFmtId="0" fontId="11" fillId="2" borderId="0" xfId="0" applyFont="1" applyFill="1" applyAlignment="1" applyProtection="1">
      <alignment horizontal="left" vertical="center"/>
    </xf>
    <xf numFmtId="0" fontId="2" fillId="2" borderId="0" xfId="0" applyFont="1" applyFill="1" applyAlignment="1" applyProtection="1">
      <alignment horizontal="left" vertical="center"/>
    </xf>
    <xf numFmtId="0" fontId="3" fillId="2" borderId="0" xfId="0" applyFont="1" applyFill="1" applyAlignment="1" applyProtection="1">
      <alignment horizontal="left"/>
    </xf>
    <xf numFmtId="0" fontId="4" fillId="2" borderId="2" xfId="0" applyFont="1" applyFill="1" applyBorder="1" applyAlignment="1" applyProtection="1">
      <alignment wrapText="1"/>
    </xf>
    <xf numFmtId="0" fontId="4" fillId="2" borderId="3" xfId="0" applyFont="1" applyFill="1" applyBorder="1" applyAlignment="1" applyProtection="1">
      <alignment horizontal="left"/>
    </xf>
    <xf numFmtId="0" fontId="4" fillId="2" borderId="16" xfId="0" applyFont="1" applyFill="1" applyBorder="1" applyAlignment="1" applyProtection="1">
      <alignment horizontal="center" wrapText="1"/>
    </xf>
    <xf numFmtId="0" fontId="4" fillId="2" borderId="2" xfId="0" applyFont="1" applyFill="1" applyBorder="1" applyAlignment="1" applyProtection="1">
      <alignment horizontal="center" wrapText="1"/>
    </xf>
    <xf numFmtId="0" fontId="4" fillId="4" borderId="1" xfId="0" applyFont="1" applyFill="1" applyBorder="1" applyAlignment="1" applyProtection="1">
      <alignment horizontal="centerContinuous"/>
    </xf>
    <xf numFmtId="0" fontId="3" fillId="0" borderId="7" xfId="0" applyFont="1" applyFill="1" applyBorder="1" applyAlignment="1" applyProtection="1">
      <alignment horizontal="center" wrapText="1"/>
    </xf>
    <xf numFmtId="0" fontId="5" fillId="0" borderId="7" xfId="0" applyFont="1" applyFill="1" applyBorder="1" applyAlignment="1" applyProtection="1">
      <alignment horizontal="center" wrapText="1"/>
    </xf>
    <xf numFmtId="0" fontId="5" fillId="0" borderId="8" xfId="0" applyFont="1" applyFill="1" applyBorder="1" applyAlignment="1" applyProtection="1">
      <alignment horizontal="center" wrapText="1"/>
    </xf>
    <xf numFmtId="0" fontId="5" fillId="0" borderId="10" xfId="0" applyFont="1" applyFill="1" applyBorder="1" applyAlignment="1" applyProtection="1">
      <alignment horizontal="center" wrapText="1"/>
    </xf>
    <xf numFmtId="0" fontId="5" fillId="4" borderId="7" xfId="0" applyFont="1" applyFill="1" applyBorder="1" applyAlignment="1" applyProtection="1">
      <alignment horizontal="center" wrapText="1"/>
    </xf>
    <xf numFmtId="164" fontId="4" fillId="0" borderId="11" xfId="1" applyFont="1" applyBorder="1" applyAlignment="1" applyProtection="1">
      <alignment horizontal="center" vertical="center"/>
      <protection locked="0"/>
    </xf>
    <xf numFmtId="2" fontId="4" fillId="0" borderId="11" xfId="0" applyNumberFormat="1" applyFont="1" applyBorder="1" applyAlignment="1" applyProtection="1">
      <alignment horizontal="center" vertical="center"/>
      <protection locked="0"/>
    </xf>
    <xf numFmtId="2" fontId="4" fillId="4" borderId="11" xfId="0" applyNumberFormat="1" applyFont="1" applyFill="1" applyBorder="1" applyAlignment="1" applyProtection="1">
      <alignment horizontal="center" vertical="center"/>
      <protection locked="0"/>
    </xf>
    <xf numFmtId="2" fontId="4" fillId="0" borderId="11" xfId="0" applyNumberFormat="1" applyFont="1" applyBorder="1" applyAlignment="1" applyProtection="1">
      <alignment horizontal="center" vertical="center" wrapText="1"/>
      <protection locked="0"/>
    </xf>
    <xf numFmtId="0" fontId="17" fillId="0" borderId="0" xfId="0" applyFont="1"/>
    <xf numFmtId="0" fontId="17" fillId="0" borderId="0" xfId="0" applyFont="1" applyAlignment="1">
      <alignment horizontal="center" vertical="center"/>
    </xf>
    <xf numFmtId="0" fontId="17" fillId="0" borderId="0" xfId="0" applyFont="1" applyAlignment="1">
      <alignment wrapText="1"/>
    </xf>
    <xf numFmtId="0" fontId="19" fillId="0" borderId="0" xfId="0" applyFont="1" applyAlignment="1">
      <alignment horizontal="left" wrapText="1"/>
    </xf>
    <xf numFmtId="164" fontId="4" fillId="3" borderId="11" xfId="1" applyFont="1" applyFill="1" applyBorder="1" applyAlignment="1" applyProtection="1">
      <alignment horizontal="center" vertical="center"/>
    </xf>
    <xf numFmtId="0" fontId="19" fillId="0" borderId="0" xfId="0" applyFont="1" applyAlignment="1">
      <alignment horizontal="justify"/>
    </xf>
    <xf numFmtId="0" fontId="9" fillId="0" borderId="11" xfId="0" applyFont="1" applyBorder="1" applyAlignment="1" applyProtection="1">
      <alignment horizontal="left" vertical="center"/>
      <protection locked="0"/>
    </xf>
    <xf numFmtId="0" fontId="3" fillId="0" borderId="0" xfId="0" applyFont="1" applyFill="1" applyBorder="1" applyAlignment="1" applyProtection="1">
      <alignment horizontal="center" wrapText="1"/>
      <protection locked="0"/>
    </xf>
    <xf numFmtId="0" fontId="3" fillId="0" borderId="0" xfId="0" applyFont="1" applyFill="1" applyBorder="1" applyAlignment="1" applyProtection="1">
      <alignment horizontal="left" wrapText="1"/>
      <protection locked="0"/>
    </xf>
    <xf numFmtId="0" fontId="5" fillId="0" borderId="0" xfId="0" applyFont="1" applyFill="1" applyBorder="1" applyAlignment="1" applyProtection="1">
      <alignment horizontal="center" wrapText="1"/>
      <protection locked="0"/>
    </xf>
    <xf numFmtId="0" fontId="5" fillId="0" borderId="14" xfId="0" applyFont="1" applyFill="1" applyBorder="1" applyAlignment="1" applyProtection="1">
      <alignment horizontal="center" wrapText="1"/>
      <protection locked="0"/>
    </xf>
    <xf numFmtId="0" fontId="5" fillId="0" borderId="15" xfId="0" applyFont="1" applyFill="1" applyBorder="1" applyAlignment="1" applyProtection="1">
      <alignment horizontal="center" wrapText="1"/>
      <protection locked="0"/>
    </xf>
    <xf numFmtId="1" fontId="6" fillId="0" borderId="11" xfId="0" applyNumberFormat="1" applyFont="1" applyBorder="1" applyAlignment="1" applyProtection="1">
      <alignment horizontal="center" wrapText="1"/>
      <protection locked="0"/>
    </xf>
    <xf numFmtId="0" fontId="13" fillId="0" borderId="14" xfId="0" applyFont="1" applyFill="1" applyBorder="1" applyAlignment="1" applyProtection="1">
      <alignment horizontal="center" wrapText="1"/>
      <protection locked="0"/>
    </xf>
    <xf numFmtId="0" fontId="5" fillId="0" borderId="17" xfId="0" applyFont="1" applyFill="1" applyBorder="1" applyAlignment="1" applyProtection="1">
      <alignment horizontal="center" wrapText="1"/>
      <protection locked="0"/>
    </xf>
    <xf numFmtId="0" fontId="5" fillId="4" borderId="0" xfId="0" applyFont="1" applyFill="1" applyBorder="1" applyAlignment="1" applyProtection="1">
      <alignment horizontal="center" wrapText="1"/>
      <protection locked="0"/>
    </xf>
    <xf numFmtId="0" fontId="22" fillId="6" borderId="0" xfId="0" applyFont="1" applyFill="1" applyAlignment="1">
      <alignment wrapText="1"/>
    </xf>
    <xf numFmtId="0" fontId="0" fillId="0" borderId="0" xfId="0" applyProtection="1"/>
    <xf numFmtId="0" fontId="5" fillId="3" borderId="9" xfId="0" applyFont="1" applyFill="1" applyBorder="1" applyAlignment="1" applyProtection="1">
      <alignment horizontal="center" wrapText="1"/>
    </xf>
    <xf numFmtId="164" fontId="15" fillId="3" borderId="11" xfId="1" applyFont="1" applyFill="1" applyBorder="1" applyAlignment="1" applyProtection="1">
      <alignment horizontal="center" vertical="center"/>
    </xf>
    <xf numFmtId="164" fontId="4" fillId="3" borderId="13" xfId="1" applyFont="1" applyFill="1" applyBorder="1" applyAlignment="1" applyProtection="1">
      <alignment horizontal="center" vertical="center"/>
    </xf>
    <xf numFmtId="0" fontId="4" fillId="0" borderId="0" xfId="0" applyFont="1" applyBorder="1" applyProtection="1"/>
    <xf numFmtId="0" fontId="17" fillId="5" borderId="0" xfId="0" applyFont="1" applyFill="1" applyAlignment="1">
      <alignment horizontal="center" vertical="center"/>
    </xf>
    <xf numFmtId="0" fontId="17" fillId="5" borderId="0" xfId="0" applyFont="1" applyFill="1" applyAlignment="1">
      <alignment wrapText="1"/>
    </xf>
    <xf numFmtId="166" fontId="4" fillId="3" borderId="11" xfId="0" applyNumberFormat="1" applyFont="1" applyFill="1" applyBorder="1" applyAlignment="1" applyProtection="1">
      <alignment horizontal="center" vertical="center" wrapText="1"/>
      <protection hidden="1"/>
    </xf>
    <xf numFmtId="0" fontId="4" fillId="4" borderId="11" xfId="0" applyFont="1" applyFill="1" applyBorder="1" applyAlignment="1" applyProtection="1">
      <alignment horizontal="center" vertical="center" wrapText="1"/>
      <protection hidden="1"/>
    </xf>
    <xf numFmtId="0" fontId="3" fillId="7" borderId="1" xfId="0" applyFont="1" applyFill="1" applyBorder="1" applyAlignment="1" applyProtection="1">
      <alignment horizontal="centerContinuous"/>
      <protection locked="0"/>
    </xf>
    <xf numFmtId="0" fontId="23" fillId="0" borderId="0" xfId="0" applyFont="1" applyAlignment="1">
      <alignment vertical="center" wrapText="1"/>
    </xf>
    <xf numFmtId="0" fontId="3" fillId="7" borderId="18" xfId="0" applyFont="1" applyFill="1" applyBorder="1" applyAlignment="1" applyProtection="1">
      <alignment horizontal="centerContinuous" vertical="center" wrapText="1"/>
      <protection locked="0"/>
    </xf>
    <xf numFmtId="164" fontId="4" fillId="0" borderId="11" xfId="1" applyFont="1" applyBorder="1" applyAlignment="1" applyProtection="1">
      <alignment vertical="center"/>
      <protection locked="0"/>
    </xf>
    <xf numFmtId="0" fontId="4" fillId="4" borderId="11" xfId="0" applyFont="1" applyFill="1" applyBorder="1" applyAlignment="1" applyProtection="1">
      <alignment vertical="center" wrapText="1"/>
      <protection locked="0"/>
    </xf>
    <xf numFmtId="0" fontId="4" fillId="0" borderId="11" xfId="0" applyFont="1" applyBorder="1" applyAlignment="1" applyProtection="1">
      <alignment horizontal="center" vertical="top" wrapText="1"/>
      <protection locked="0"/>
    </xf>
    <xf numFmtId="0" fontId="11" fillId="7" borderId="13" xfId="0" applyFont="1" applyFill="1" applyBorder="1" applyAlignment="1" applyProtection="1">
      <alignment horizontal="left" vertical="center"/>
      <protection locked="0"/>
    </xf>
    <xf numFmtId="0" fontId="4" fillId="2" borderId="4" xfId="0" applyFont="1" applyFill="1" applyBorder="1" applyAlignment="1" applyProtection="1">
      <alignment horizontal="center" wrapText="1"/>
    </xf>
    <xf numFmtId="0" fontId="4" fillId="2" borderId="5" xfId="0" applyFont="1" applyFill="1" applyBorder="1" applyAlignment="1" applyProtection="1">
      <alignment horizontal="center" wrapText="1"/>
    </xf>
    <xf numFmtId="0" fontId="4" fillId="2" borderId="6" xfId="0" applyFont="1" applyFill="1" applyBorder="1" applyAlignment="1" applyProtection="1">
      <alignment horizontal="center" wrapText="1"/>
    </xf>
    <xf numFmtId="0" fontId="3" fillId="2" borderId="4" xfId="0" applyFont="1" applyFill="1" applyBorder="1" applyAlignment="1" applyProtection="1">
      <alignment horizontal="center" vertical="center"/>
    </xf>
    <xf numFmtId="0" fontId="3" fillId="2" borderId="5" xfId="0" applyFont="1" applyFill="1" applyBorder="1" applyAlignment="1" applyProtection="1">
      <alignment horizontal="center" vertical="center"/>
    </xf>
    <xf numFmtId="0" fontId="3" fillId="2" borderId="6" xfId="0" applyFont="1" applyFill="1" applyBorder="1" applyAlignment="1" applyProtection="1">
      <alignment horizontal="center" vertical="center"/>
    </xf>
  </cellXfs>
  <cellStyles count="2">
    <cellStyle name="Обычный" xfId="0" builtinId="0"/>
    <cellStyle name="Финансовый" xfId="1" builtinId="3"/>
  </cellStyles>
  <dxfs count="13">
    <dxf>
      <font>
        <color auto="1"/>
      </font>
    </dxf>
    <dxf>
      <font>
        <color auto="1"/>
      </font>
    </dxf>
    <dxf>
      <font>
        <color theme="0"/>
      </font>
    </dxf>
    <dxf>
      <font>
        <color auto="1"/>
      </font>
    </dxf>
    <dxf>
      <font>
        <color auto="1"/>
      </font>
    </dxf>
    <dxf>
      <font>
        <color theme="0"/>
      </font>
    </dxf>
    <dxf>
      <font>
        <color auto="1"/>
      </font>
    </dxf>
    <dxf>
      <font>
        <color auto="1"/>
      </font>
    </dxf>
    <dxf>
      <font>
        <color auto="1"/>
      </font>
    </dxf>
    <dxf>
      <font>
        <color auto="1"/>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41"/>
  <sheetViews>
    <sheetView tabSelected="1" topLeftCell="A4" zoomScale="76" zoomScaleNormal="76" workbookViewId="0">
      <selection activeCell="AT14" sqref="AT14"/>
    </sheetView>
  </sheetViews>
  <sheetFormatPr defaultRowHeight="20.25"/>
  <cols>
    <col min="1" max="1" width="3.58203125" style="28" customWidth="1"/>
    <col min="2" max="2" width="23.83203125" style="49" customWidth="1"/>
    <col min="3" max="3" width="29.33203125" style="28" customWidth="1"/>
    <col min="4" max="4" width="10.83203125" style="28" customWidth="1"/>
    <col min="5" max="6" width="8.6640625" style="28"/>
    <col min="7" max="7" width="8.83203125" style="28" customWidth="1"/>
    <col min="8" max="8" width="8.6640625" style="28"/>
    <col min="9" max="9" width="8.6640625" style="30"/>
    <col min="10" max="10" width="7.9140625" style="36" customWidth="1"/>
    <col min="11" max="11" width="10.4140625" style="36" customWidth="1"/>
    <col min="12" max="18" width="8.6640625" style="28"/>
    <col min="19" max="20" width="11.5" style="28" customWidth="1"/>
    <col min="21" max="24" width="8.6640625" style="28"/>
    <col min="25" max="25" width="11.6640625" style="28" customWidth="1"/>
    <col min="26" max="26" width="11.08203125" style="28" customWidth="1"/>
    <col min="27" max="28" width="8.6640625" style="28"/>
    <col min="29" max="29" width="10.1640625" style="28" customWidth="1"/>
    <col min="30" max="30" width="26.83203125" style="28" customWidth="1"/>
    <col min="31" max="31" width="39.5" style="28" customWidth="1"/>
    <col min="32" max="32" width="0.58203125" style="28" customWidth="1"/>
    <col min="33" max="35" width="8.6640625" style="28"/>
    <col min="36" max="36" width="9.75" style="28" customWidth="1"/>
    <col min="37" max="37" width="0.58203125" style="28" customWidth="1"/>
    <col min="38" max="43" width="8.6640625" style="28"/>
    <col min="44" max="44" width="30.75" style="28" customWidth="1"/>
    <col min="45" max="16384" width="8.6640625" style="28"/>
  </cols>
  <sheetData>
    <row r="1" spans="1:44">
      <c r="B1" s="35"/>
      <c r="C1" s="36"/>
      <c r="AD1" s="36"/>
      <c r="AE1" s="36"/>
      <c r="AF1" s="36"/>
      <c r="AG1" s="36"/>
      <c r="AH1" s="36"/>
      <c r="AI1" s="36"/>
      <c r="AJ1" s="36"/>
      <c r="AK1" s="36"/>
      <c r="AL1" s="36"/>
      <c r="AM1" s="36"/>
      <c r="AN1" s="36"/>
      <c r="AO1" s="36"/>
      <c r="AP1" s="36"/>
    </row>
    <row r="2" spans="1:44">
      <c r="A2" s="37"/>
      <c r="B2" s="51" t="s">
        <v>124</v>
      </c>
      <c r="C2" s="38"/>
      <c r="D2" s="39"/>
      <c r="E2" s="39"/>
      <c r="F2" s="39"/>
      <c r="G2" s="39"/>
      <c r="H2" s="39"/>
      <c r="I2" s="40"/>
      <c r="J2" s="38"/>
      <c r="K2" s="38"/>
      <c r="L2" s="39"/>
      <c r="M2" s="39"/>
      <c r="N2" s="39"/>
      <c r="O2" s="39"/>
      <c r="P2" s="41"/>
      <c r="Q2" s="41"/>
      <c r="R2" s="41"/>
      <c r="S2" s="41"/>
      <c r="T2" s="41"/>
      <c r="U2" s="41"/>
      <c r="V2" s="41"/>
      <c r="W2" s="41"/>
      <c r="X2" s="41"/>
      <c r="Y2" s="41"/>
      <c r="Z2" s="41"/>
      <c r="AA2" s="41"/>
      <c r="AB2" s="41"/>
      <c r="AD2" s="36"/>
      <c r="AE2" s="36"/>
      <c r="AF2" s="36"/>
      <c r="AG2" s="36"/>
      <c r="AH2" s="36"/>
      <c r="AI2" s="36"/>
      <c r="AJ2" s="36"/>
      <c r="AK2" s="36"/>
      <c r="AL2" s="36"/>
      <c r="AM2" s="36"/>
      <c r="AN2" s="36"/>
      <c r="AO2" s="36"/>
      <c r="AP2" s="36"/>
    </row>
    <row r="3" spans="1:44">
      <c r="A3" s="37"/>
      <c r="B3" s="51" t="s">
        <v>125</v>
      </c>
      <c r="C3" s="38"/>
      <c r="D3" s="39"/>
      <c r="E3" s="39"/>
      <c r="F3" s="39"/>
      <c r="G3" s="39"/>
      <c r="H3" s="39"/>
      <c r="I3" s="40"/>
      <c r="J3" s="38"/>
      <c r="K3" s="38"/>
      <c r="L3" s="39"/>
      <c r="M3" s="39"/>
      <c r="N3" s="39"/>
      <c r="O3" s="39"/>
      <c r="P3" s="41"/>
      <c r="Q3" s="41"/>
      <c r="R3" s="41"/>
      <c r="S3" s="41"/>
      <c r="T3" s="41"/>
      <c r="U3" s="41"/>
      <c r="V3" s="41"/>
      <c r="W3" s="41"/>
      <c r="X3" s="41"/>
      <c r="Y3" s="41"/>
      <c r="Z3" s="41"/>
      <c r="AA3" s="41"/>
      <c r="AB3" s="41"/>
      <c r="AD3" s="36"/>
      <c r="AE3" s="36"/>
      <c r="AF3" s="36"/>
      <c r="AG3" s="36"/>
      <c r="AH3" s="36"/>
      <c r="AI3" s="36"/>
      <c r="AJ3" s="36"/>
      <c r="AK3" s="36"/>
      <c r="AL3" s="36"/>
      <c r="AM3" s="36"/>
      <c r="AN3" s="36"/>
      <c r="AO3" s="36"/>
      <c r="AP3" s="36"/>
    </row>
    <row r="4" spans="1:44">
      <c r="A4" s="37"/>
      <c r="B4" s="51" t="s">
        <v>127</v>
      </c>
      <c r="C4" s="38"/>
      <c r="D4" s="39"/>
      <c r="E4" s="39"/>
      <c r="F4" s="39"/>
      <c r="G4" s="39"/>
      <c r="H4" s="39"/>
      <c r="I4" s="40"/>
      <c r="J4" s="38"/>
      <c r="K4" s="38"/>
      <c r="L4" s="39"/>
      <c r="M4" s="39"/>
      <c r="N4" s="39"/>
      <c r="O4" s="39"/>
      <c r="P4" s="41"/>
      <c r="Q4" s="41"/>
      <c r="R4" s="41"/>
      <c r="S4" s="41"/>
      <c r="T4" s="41"/>
      <c r="U4" s="41"/>
      <c r="V4" s="41"/>
      <c r="W4" s="41"/>
      <c r="X4" s="41"/>
      <c r="Y4" s="41"/>
      <c r="Z4" s="41"/>
      <c r="AA4" s="41"/>
      <c r="AB4" s="41"/>
      <c r="AD4" s="36"/>
      <c r="AE4" s="36"/>
      <c r="AF4" s="36"/>
      <c r="AG4" s="36"/>
      <c r="AH4" s="36"/>
      <c r="AI4" s="36"/>
      <c r="AJ4" s="36"/>
      <c r="AK4" s="36"/>
      <c r="AL4" s="36"/>
      <c r="AM4" s="36"/>
      <c r="AN4" s="36"/>
      <c r="AO4" s="36"/>
      <c r="AP4" s="36"/>
    </row>
    <row r="5" spans="1:44" ht="38.25" customHeight="1">
      <c r="A5" s="37"/>
      <c r="B5" s="100" t="s">
        <v>131</v>
      </c>
      <c r="C5" s="96"/>
      <c r="D5" s="39"/>
      <c r="E5" s="39"/>
      <c r="F5" s="39"/>
      <c r="G5" s="39"/>
      <c r="H5" s="39"/>
      <c r="I5" s="40"/>
      <c r="J5" s="38"/>
      <c r="K5" s="38"/>
      <c r="L5" s="39"/>
      <c r="M5" s="39"/>
      <c r="N5" s="39"/>
      <c r="O5" s="39"/>
      <c r="P5" s="41"/>
      <c r="Q5" s="41"/>
      <c r="R5" s="41"/>
      <c r="S5" s="41"/>
      <c r="T5" s="41"/>
      <c r="U5" s="41"/>
      <c r="V5" s="41"/>
      <c r="W5" s="41"/>
      <c r="X5" s="41"/>
      <c r="Y5" s="41"/>
      <c r="Z5" s="41"/>
      <c r="AA5" s="41"/>
      <c r="AB5" s="41"/>
      <c r="AD5" s="36"/>
      <c r="AE5" s="36"/>
      <c r="AF5" s="36"/>
      <c r="AG5" s="36"/>
      <c r="AH5" s="36"/>
      <c r="AI5" s="36"/>
      <c r="AJ5" s="36"/>
      <c r="AK5" s="36"/>
      <c r="AL5" s="36"/>
      <c r="AM5" s="36"/>
      <c r="AN5" s="36"/>
      <c r="AO5" s="36"/>
      <c r="AP5" s="36"/>
    </row>
    <row r="6" spans="1:44" ht="21" thickBot="1">
      <c r="A6" s="41"/>
      <c r="B6" s="52" t="s">
        <v>52</v>
      </c>
      <c r="C6" s="42"/>
      <c r="D6" s="41"/>
      <c r="E6" s="41"/>
      <c r="F6" s="41"/>
      <c r="G6" s="41"/>
      <c r="H6" s="41"/>
      <c r="I6" s="43"/>
      <c r="J6" s="44"/>
      <c r="K6" s="44"/>
      <c r="L6" s="41"/>
      <c r="M6" s="41"/>
      <c r="N6" s="41"/>
      <c r="O6" s="41"/>
      <c r="P6" s="41"/>
      <c r="Q6" s="41"/>
      <c r="R6" s="41"/>
      <c r="S6" s="41"/>
      <c r="T6" s="41"/>
      <c r="U6" s="41"/>
      <c r="V6" s="41"/>
      <c r="W6" s="41"/>
      <c r="X6" s="41"/>
      <c r="Y6" s="41"/>
      <c r="Z6" s="41"/>
      <c r="AA6" s="41"/>
      <c r="AB6" s="41"/>
      <c r="AD6" s="36"/>
      <c r="AE6" s="36"/>
      <c r="AF6" s="36"/>
      <c r="AG6" s="36"/>
      <c r="AH6" s="36"/>
      <c r="AI6" s="36"/>
      <c r="AJ6" s="36"/>
      <c r="AK6" s="36"/>
      <c r="AL6" s="36"/>
      <c r="AM6" s="36"/>
      <c r="AN6" s="36"/>
      <c r="AO6" s="36"/>
      <c r="AP6" s="36"/>
    </row>
    <row r="7" spans="1:44" ht="21" thickBot="1">
      <c r="B7" s="53" t="s">
        <v>75</v>
      </c>
      <c r="C7" s="46"/>
      <c r="D7" s="94">
        <v>12</v>
      </c>
      <c r="F7" s="45"/>
      <c r="I7" s="43"/>
      <c r="J7" s="46"/>
      <c r="K7" s="46"/>
      <c r="L7" s="45"/>
      <c r="M7" s="45"/>
      <c r="N7" s="45"/>
      <c r="O7" s="45"/>
      <c r="P7" s="45"/>
      <c r="S7" s="47"/>
      <c r="AD7" s="36"/>
      <c r="AE7" s="36"/>
      <c r="AF7" s="36"/>
      <c r="AG7" s="36"/>
      <c r="AH7" s="36"/>
      <c r="AI7" s="36"/>
      <c r="AJ7" s="36"/>
      <c r="AK7" s="36"/>
      <c r="AL7" s="36"/>
      <c r="AM7" s="36"/>
      <c r="AN7" s="36"/>
      <c r="AO7" s="36"/>
      <c r="AP7" s="36"/>
    </row>
    <row r="8" spans="1:44" ht="21" thickBot="1">
      <c r="B8" s="53" t="s">
        <v>0</v>
      </c>
      <c r="C8" s="46"/>
      <c r="D8" s="94">
        <v>14</v>
      </c>
      <c r="F8" s="45"/>
      <c r="I8" s="43"/>
      <c r="J8" s="46"/>
      <c r="K8" s="46"/>
      <c r="L8" s="45"/>
      <c r="M8" s="45"/>
      <c r="N8" s="45"/>
      <c r="O8" s="45"/>
      <c r="P8" s="45"/>
      <c r="S8" s="47"/>
      <c r="AD8" s="36"/>
      <c r="AE8" s="36"/>
      <c r="AF8" s="36"/>
      <c r="AG8" s="36"/>
      <c r="AH8" s="36"/>
      <c r="AI8" s="36"/>
      <c r="AJ8" s="36"/>
      <c r="AK8" s="36"/>
      <c r="AL8" s="36"/>
      <c r="AM8" s="36"/>
      <c r="AN8" s="36"/>
      <c r="AO8" s="36"/>
      <c r="AP8" s="36"/>
    </row>
    <row r="9" spans="1:44" ht="21" thickBot="1">
      <c r="B9" s="45"/>
      <c r="C9" s="46"/>
      <c r="D9" s="45"/>
      <c r="E9" s="45"/>
      <c r="F9" s="45"/>
      <c r="G9" s="45"/>
      <c r="H9" s="45"/>
      <c r="I9" s="43"/>
      <c r="L9" s="45"/>
      <c r="M9" s="45"/>
      <c r="N9" s="45"/>
      <c r="O9" s="45"/>
      <c r="P9" s="45"/>
      <c r="S9" s="47"/>
      <c r="T9" s="48"/>
      <c r="U9" s="48"/>
      <c r="V9" s="48"/>
      <c r="W9" s="48"/>
      <c r="X9" s="48"/>
      <c r="Y9" s="48"/>
      <c r="Z9" s="48"/>
      <c r="AA9" s="48"/>
      <c r="AB9" s="48"/>
      <c r="AD9" s="36"/>
      <c r="AE9" s="36"/>
      <c r="AF9" s="36"/>
      <c r="AG9" s="36"/>
      <c r="AH9" s="36"/>
      <c r="AI9" s="36"/>
      <c r="AJ9" s="36"/>
      <c r="AK9" s="36"/>
      <c r="AL9" s="36"/>
      <c r="AM9" s="36"/>
      <c r="AN9" s="36"/>
      <c r="AO9" s="36"/>
      <c r="AP9" s="36"/>
    </row>
    <row r="10" spans="1:44" s="85" customFormat="1" ht="42.75" customHeight="1" thickBot="1">
      <c r="A10" s="54"/>
      <c r="B10" s="55"/>
      <c r="C10" s="104" t="s">
        <v>68</v>
      </c>
      <c r="D10" s="105"/>
      <c r="E10" s="105"/>
      <c r="F10" s="105"/>
      <c r="G10" s="105"/>
      <c r="H10" s="105"/>
      <c r="I10" s="105"/>
      <c r="J10" s="105"/>
      <c r="K10" s="105"/>
      <c r="L10" s="106"/>
      <c r="M10" s="104" t="s">
        <v>54</v>
      </c>
      <c r="N10" s="105"/>
      <c r="O10" s="105"/>
      <c r="P10" s="105"/>
      <c r="Q10" s="105"/>
      <c r="R10" s="105"/>
      <c r="S10" s="105"/>
      <c r="T10" s="105"/>
      <c r="U10" s="106"/>
      <c r="V10" s="104" t="s">
        <v>53</v>
      </c>
      <c r="W10" s="105"/>
      <c r="X10" s="105"/>
      <c r="Y10" s="105"/>
      <c r="Z10" s="105"/>
      <c r="AA10" s="105"/>
      <c r="AB10" s="105"/>
      <c r="AC10" s="106"/>
      <c r="AD10" s="56"/>
      <c r="AE10" s="57"/>
      <c r="AF10" s="58"/>
      <c r="AG10" s="101" t="s">
        <v>49</v>
      </c>
      <c r="AH10" s="102"/>
      <c r="AI10" s="102"/>
      <c r="AJ10" s="103"/>
      <c r="AK10" s="58"/>
      <c r="AL10" s="101" t="s">
        <v>50</v>
      </c>
      <c r="AM10" s="102"/>
      <c r="AN10" s="102"/>
      <c r="AO10" s="102"/>
      <c r="AP10" s="102"/>
      <c r="AQ10" s="102"/>
      <c r="AR10" s="103"/>
    </row>
    <row r="11" spans="1:44" s="85" customFormat="1" ht="98.25" thickBot="1">
      <c r="A11" s="59" t="s">
        <v>1</v>
      </c>
      <c r="B11" s="59" t="s">
        <v>2</v>
      </c>
      <c r="C11" s="59" t="s">
        <v>74</v>
      </c>
      <c r="D11" s="60" t="s">
        <v>69</v>
      </c>
      <c r="E11" s="61" t="s">
        <v>107</v>
      </c>
      <c r="F11" s="61" t="s">
        <v>27</v>
      </c>
      <c r="G11" s="61" t="s">
        <v>59</v>
      </c>
      <c r="H11" s="50" t="s">
        <v>4</v>
      </c>
      <c r="I11" s="61" t="s">
        <v>104</v>
      </c>
      <c r="J11" s="86" t="s">
        <v>108</v>
      </c>
      <c r="K11" s="60" t="s">
        <v>106</v>
      </c>
      <c r="L11" s="61" t="s">
        <v>66</v>
      </c>
      <c r="M11" s="61" t="s">
        <v>58</v>
      </c>
      <c r="N11" s="86" t="s">
        <v>70</v>
      </c>
      <c r="O11" s="61" t="s">
        <v>5</v>
      </c>
      <c r="P11" s="86" t="s">
        <v>45</v>
      </c>
      <c r="Q11" s="61" t="s">
        <v>30</v>
      </c>
      <c r="R11" s="86" t="s">
        <v>71</v>
      </c>
      <c r="S11" s="61" t="s">
        <v>46</v>
      </c>
      <c r="T11" s="61" t="s">
        <v>47</v>
      </c>
      <c r="U11" s="86" t="s">
        <v>6</v>
      </c>
      <c r="V11" s="86" t="s">
        <v>62</v>
      </c>
      <c r="W11" s="50" t="s">
        <v>60</v>
      </c>
      <c r="X11" s="50" t="s">
        <v>61</v>
      </c>
      <c r="Y11" s="50" t="s">
        <v>109</v>
      </c>
      <c r="Z11" s="86" t="s">
        <v>110</v>
      </c>
      <c r="AA11" s="50" t="s">
        <v>111</v>
      </c>
      <c r="AB11" s="62" t="s">
        <v>112</v>
      </c>
      <c r="AC11" s="86" t="s">
        <v>7</v>
      </c>
      <c r="AD11" s="60" t="s">
        <v>113</v>
      </c>
      <c r="AE11" s="60" t="s">
        <v>105</v>
      </c>
      <c r="AF11" s="63"/>
      <c r="AG11" s="61" t="s">
        <v>107</v>
      </c>
      <c r="AH11" s="61" t="s">
        <v>27</v>
      </c>
      <c r="AI11" s="61" t="s">
        <v>63</v>
      </c>
      <c r="AJ11" s="60" t="s">
        <v>106</v>
      </c>
      <c r="AK11" s="63"/>
      <c r="AL11" s="60" t="s">
        <v>8</v>
      </c>
      <c r="AM11" s="61" t="s">
        <v>107</v>
      </c>
      <c r="AN11" s="61" t="s">
        <v>27</v>
      </c>
      <c r="AO11" s="61" t="s">
        <v>63</v>
      </c>
      <c r="AP11" s="60" t="s">
        <v>9</v>
      </c>
      <c r="AQ11" s="60" t="s">
        <v>10</v>
      </c>
      <c r="AR11" s="60" t="s">
        <v>116</v>
      </c>
    </row>
    <row r="12" spans="1:44" hidden="1">
      <c r="A12" s="75"/>
      <c r="B12" s="76"/>
      <c r="C12" s="75"/>
      <c r="D12" s="77"/>
      <c r="E12" s="78"/>
      <c r="F12" s="78"/>
      <c r="G12" s="78"/>
      <c r="H12" s="79"/>
      <c r="I12" s="78"/>
      <c r="J12" s="80">
        <f>+List!A1</f>
        <v>2024</v>
      </c>
      <c r="K12" s="77"/>
      <c r="L12" s="78"/>
      <c r="M12" s="81"/>
      <c r="N12" s="81"/>
      <c r="O12" s="81"/>
      <c r="P12" s="78"/>
      <c r="Q12" s="78"/>
      <c r="R12" s="78"/>
      <c r="S12" s="78"/>
      <c r="T12" s="78"/>
      <c r="U12" s="77"/>
      <c r="V12" s="79"/>
      <c r="W12" s="79"/>
      <c r="X12" s="79"/>
      <c r="Y12" s="79"/>
      <c r="Z12" s="79"/>
      <c r="AA12" s="79"/>
      <c r="AB12" s="82"/>
      <c r="AC12" s="82"/>
      <c r="AD12" s="77"/>
      <c r="AE12" s="77"/>
      <c r="AF12" s="83"/>
      <c r="AG12" s="78"/>
      <c r="AH12" s="78"/>
      <c r="AI12" s="78"/>
      <c r="AJ12" s="77"/>
      <c r="AK12" s="83"/>
      <c r="AL12" s="77"/>
      <c r="AM12" s="78"/>
      <c r="AN12" s="78"/>
      <c r="AO12" s="78"/>
      <c r="AP12" s="77"/>
      <c r="AQ12" s="77"/>
      <c r="AR12" s="77"/>
    </row>
    <row r="13" spans="1:44" s="31" customFormat="1">
      <c r="A13" s="14">
        <v>1</v>
      </c>
      <c r="B13" s="15" t="s">
        <v>72</v>
      </c>
      <c r="C13" s="16"/>
      <c r="D13" s="16"/>
      <c r="E13" s="16"/>
      <c r="F13" s="16"/>
      <c r="G13" s="16"/>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row>
    <row r="14" spans="1:44" s="31" customFormat="1" ht="265.5" customHeight="1">
      <c r="A14" s="17">
        <v>1</v>
      </c>
      <c r="B14" s="18" t="s">
        <v>141</v>
      </c>
      <c r="C14" s="19" t="s">
        <v>34</v>
      </c>
      <c r="D14" s="17" t="s">
        <v>129</v>
      </c>
      <c r="E14" s="17" t="s">
        <v>11</v>
      </c>
      <c r="F14" s="17" t="s">
        <v>12</v>
      </c>
      <c r="G14" s="20" t="s">
        <v>64</v>
      </c>
      <c r="H14" s="17">
        <v>13650</v>
      </c>
      <c r="I14" s="17">
        <v>2018</v>
      </c>
      <c r="J14" s="92">
        <f>IF(I14="մինչև 2000","օգտակար ծառայության ժամկետը սպառված է",10-($J$12-I14))</f>
        <v>4</v>
      </c>
      <c r="K14" s="65" t="s">
        <v>17</v>
      </c>
      <c r="L14" s="64">
        <v>10.8</v>
      </c>
      <c r="M14" s="64">
        <v>13</v>
      </c>
      <c r="N14" s="72">
        <f>O14/21</f>
        <v>68.460000000000008</v>
      </c>
      <c r="O14" s="64">
        <v>1437.66</v>
      </c>
      <c r="P14" s="87">
        <f>+O14*M14/100</f>
        <v>186.89580000000001</v>
      </c>
      <c r="Q14" s="64">
        <v>101.11499999999999</v>
      </c>
      <c r="R14" s="87">
        <f>+Q14*1000/P14</f>
        <v>541.02339378413001</v>
      </c>
      <c r="S14" s="64"/>
      <c r="T14" s="64"/>
      <c r="U14" s="88">
        <f>(Q14+T14)</f>
        <v>101.11499999999999</v>
      </c>
      <c r="V14" s="88">
        <f>U14*12</f>
        <v>1213.3799999999999</v>
      </c>
      <c r="W14" s="64">
        <v>31.2</v>
      </c>
      <c r="X14" s="64">
        <v>8.34</v>
      </c>
      <c r="Y14" s="64">
        <v>570.24</v>
      </c>
      <c r="Z14" s="72">
        <f>SUM(V14:Y14)</f>
        <v>1823.1599999999999</v>
      </c>
      <c r="AA14" s="64">
        <v>301.77999999999997</v>
      </c>
      <c r="AB14" s="64">
        <v>6.37</v>
      </c>
      <c r="AC14" s="72">
        <f>SUM(Z14:AB14)</f>
        <v>2131.3099999999995</v>
      </c>
      <c r="AD14" s="19"/>
      <c r="AE14" s="19"/>
      <c r="AF14" s="32"/>
      <c r="AG14" s="17"/>
      <c r="AH14" s="65"/>
      <c r="AI14" s="65"/>
      <c r="AJ14" s="65"/>
      <c r="AK14" s="66"/>
      <c r="AL14" s="67">
        <v>1</v>
      </c>
      <c r="AM14" s="17" t="s">
        <v>22</v>
      </c>
      <c r="AN14" s="65" t="s">
        <v>23</v>
      </c>
      <c r="AO14" s="65"/>
      <c r="AP14" s="65" t="s">
        <v>17</v>
      </c>
      <c r="AQ14" s="67">
        <v>24000</v>
      </c>
      <c r="AR14" s="99" t="s">
        <v>146</v>
      </c>
    </row>
    <row r="15" spans="1:44" s="31" customFormat="1">
      <c r="A15" s="17">
        <v>2</v>
      </c>
      <c r="B15" s="18"/>
      <c r="C15" s="19"/>
      <c r="D15" s="17"/>
      <c r="E15" s="17"/>
      <c r="F15" s="17"/>
      <c r="G15" s="20"/>
      <c r="H15" s="17"/>
      <c r="I15" s="17"/>
      <c r="J15" s="92">
        <f>IF(I15="մինչև 2000","օգտակար ծառայության ժամկետը սպառված է",10-($J$12-I15))</f>
        <v>-2014</v>
      </c>
      <c r="K15" s="65"/>
      <c r="L15" s="97"/>
      <c r="M15" s="64"/>
      <c r="N15" s="72">
        <f t="shared" ref="N15:N29" si="0">O15/21</f>
        <v>0</v>
      </c>
      <c r="O15" s="64"/>
      <c r="P15" s="87">
        <f t="shared" ref="P15:P38" si="1">+O15*M15/100</f>
        <v>0</v>
      </c>
      <c r="Q15" s="64"/>
      <c r="R15" s="87" t="e">
        <f t="shared" ref="R15:R38" si="2">+Q15*1000/P15</f>
        <v>#DIV/0!</v>
      </c>
      <c r="S15" s="64"/>
      <c r="T15" s="64"/>
      <c r="U15" s="88">
        <f>(Q15+T15)</f>
        <v>0</v>
      </c>
      <c r="V15" s="88">
        <f>U15*12</f>
        <v>0</v>
      </c>
      <c r="W15" s="64"/>
      <c r="X15" s="64"/>
      <c r="Y15" s="64"/>
      <c r="Z15" s="72">
        <f>SUM(V15:Y15)</f>
        <v>0</v>
      </c>
      <c r="AA15" s="64"/>
      <c r="AB15" s="64"/>
      <c r="AC15" s="72">
        <f t="shared" ref="AC15:AC38" si="3">SUM(Z15:AB15)</f>
        <v>0</v>
      </c>
      <c r="AD15" s="19"/>
      <c r="AE15" s="19"/>
      <c r="AF15" s="32"/>
      <c r="AG15" s="17"/>
      <c r="AH15" s="65"/>
      <c r="AI15" s="65"/>
      <c r="AJ15" s="65"/>
      <c r="AK15" s="66"/>
      <c r="AL15" s="67"/>
      <c r="AM15" s="17"/>
      <c r="AN15" s="65"/>
      <c r="AO15" s="65"/>
      <c r="AP15" s="65"/>
      <c r="AQ15" s="67"/>
      <c r="AR15" s="19"/>
    </row>
    <row r="16" spans="1:44" s="31" customFormat="1">
      <c r="A16" s="14"/>
      <c r="B16" s="15" t="s">
        <v>73</v>
      </c>
      <c r="C16" s="16"/>
      <c r="D16" s="16"/>
      <c r="E16" s="16"/>
      <c r="F16" s="16"/>
      <c r="G16" s="16"/>
      <c r="H16" s="16"/>
      <c r="I16" s="16"/>
      <c r="J16" s="93"/>
      <c r="K16" s="16"/>
      <c r="L16" s="98"/>
      <c r="M16" s="16"/>
      <c r="N16" s="13"/>
      <c r="O16" s="16"/>
      <c r="P16" s="13"/>
      <c r="Q16" s="16"/>
      <c r="R16" s="13"/>
      <c r="S16" s="16"/>
      <c r="T16" s="16"/>
      <c r="U16" s="13"/>
      <c r="V16" s="13"/>
      <c r="W16" s="16"/>
      <c r="X16" s="16"/>
      <c r="Y16" s="16"/>
      <c r="Z16" s="13"/>
      <c r="AA16" s="16"/>
      <c r="AB16" s="16"/>
      <c r="AC16" s="13"/>
      <c r="AD16" s="16"/>
      <c r="AE16" s="16"/>
      <c r="AF16" s="16"/>
      <c r="AG16" s="16"/>
      <c r="AH16" s="16"/>
      <c r="AI16" s="16"/>
      <c r="AJ16" s="16"/>
      <c r="AK16" s="16"/>
      <c r="AL16" s="16"/>
      <c r="AM16" s="16"/>
      <c r="AN16" s="16"/>
      <c r="AO16" s="16"/>
      <c r="AP16" s="16"/>
      <c r="AQ16" s="16"/>
      <c r="AR16" s="16"/>
    </row>
    <row r="17" spans="1:44" s="31" customFormat="1" ht="27">
      <c r="A17" s="17">
        <v>1</v>
      </c>
      <c r="B17" s="19" t="s">
        <v>142</v>
      </c>
      <c r="C17" s="19" t="s">
        <v>35</v>
      </c>
      <c r="D17" s="19" t="s">
        <v>130</v>
      </c>
      <c r="E17" s="17" t="s">
        <v>19</v>
      </c>
      <c r="F17" s="17" t="s">
        <v>12</v>
      </c>
      <c r="G17" s="20" t="s">
        <v>65</v>
      </c>
      <c r="H17" s="17">
        <v>25700</v>
      </c>
      <c r="I17" s="17">
        <v>2018</v>
      </c>
      <c r="J17" s="92">
        <f t="shared" ref="J17:J38" si="4">IF(I17="մինչև 2000","օգտակար ծառայության ժամկետը սպառված է",10-($J$12-I17))</f>
        <v>4</v>
      </c>
      <c r="K17" s="65" t="s">
        <v>17</v>
      </c>
      <c r="L17" s="97">
        <v>15</v>
      </c>
      <c r="M17" s="64">
        <v>18.100000000000001</v>
      </c>
      <c r="N17" s="72">
        <f t="shared" si="0"/>
        <v>37.352380952380955</v>
      </c>
      <c r="O17" s="64">
        <v>784.4</v>
      </c>
      <c r="P17" s="87">
        <f t="shared" si="1"/>
        <v>141.97640000000001</v>
      </c>
      <c r="Q17" s="64">
        <v>77.575000000000003</v>
      </c>
      <c r="R17" s="87">
        <f t="shared" si="2"/>
        <v>546.39362598290984</v>
      </c>
      <c r="S17" s="64"/>
      <c r="T17" s="64"/>
      <c r="U17" s="88">
        <f t="shared" ref="U17:U33" si="5">(Q17+T17)</f>
        <v>77.575000000000003</v>
      </c>
      <c r="V17" s="88">
        <f t="shared" ref="V17:V33" si="6">U17*12</f>
        <v>930.90000000000009</v>
      </c>
      <c r="W17" s="64">
        <v>31.2</v>
      </c>
      <c r="X17" s="64">
        <v>8.34</v>
      </c>
      <c r="Y17" s="64">
        <v>570.24</v>
      </c>
      <c r="Z17" s="72">
        <f t="shared" ref="Z17:Z33" si="7">SUM(V17:Y17)</f>
        <v>1540.6800000000003</v>
      </c>
      <c r="AA17" s="64">
        <v>301.77999999999997</v>
      </c>
      <c r="AB17" s="64">
        <v>11.413</v>
      </c>
      <c r="AC17" s="72">
        <f t="shared" si="3"/>
        <v>1853.8730000000003</v>
      </c>
      <c r="AD17" s="19"/>
      <c r="AE17" s="19"/>
      <c r="AF17" s="32"/>
      <c r="AG17" s="17"/>
      <c r="AH17" s="65"/>
      <c r="AI17" s="65"/>
      <c r="AJ17" s="65"/>
      <c r="AK17" s="66"/>
      <c r="AL17" s="67"/>
      <c r="AM17" s="17"/>
      <c r="AN17" s="65"/>
      <c r="AO17" s="65"/>
      <c r="AP17" s="65"/>
      <c r="AQ17" s="67"/>
      <c r="AR17" s="19"/>
    </row>
    <row r="18" spans="1:44" s="31" customFormat="1" ht="27">
      <c r="A18" s="17">
        <v>2</v>
      </c>
      <c r="B18" s="19" t="s">
        <v>143</v>
      </c>
      <c r="C18" s="19" t="s">
        <v>35</v>
      </c>
      <c r="D18" s="17" t="s">
        <v>132</v>
      </c>
      <c r="E18" s="17" t="s">
        <v>11</v>
      </c>
      <c r="F18" s="17" t="s">
        <v>12</v>
      </c>
      <c r="G18" s="20" t="s">
        <v>16</v>
      </c>
      <c r="H18" s="17">
        <v>9990</v>
      </c>
      <c r="I18" s="17">
        <v>2014</v>
      </c>
      <c r="J18" s="92">
        <f t="shared" si="4"/>
        <v>0</v>
      </c>
      <c r="K18" s="65" t="s">
        <v>17</v>
      </c>
      <c r="L18" s="97">
        <v>10</v>
      </c>
      <c r="M18" s="64">
        <v>12</v>
      </c>
      <c r="N18" s="72">
        <f t="shared" si="0"/>
        <v>49.766666666666666</v>
      </c>
      <c r="O18" s="64">
        <v>1045.0999999999999</v>
      </c>
      <c r="P18" s="87">
        <f t="shared" si="1"/>
        <v>125.41199999999999</v>
      </c>
      <c r="Q18" s="64">
        <v>67.41</v>
      </c>
      <c r="R18" s="87">
        <f t="shared" si="2"/>
        <v>537.50837240455462</v>
      </c>
      <c r="S18" s="64"/>
      <c r="T18" s="64"/>
      <c r="U18" s="88">
        <f t="shared" si="5"/>
        <v>67.41</v>
      </c>
      <c r="V18" s="88">
        <f t="shared" si="6"/>
        <v>808.92</v>
      </c>
      <c r="W18" s="64">
        <v>31.2</v>
      </c>
      <c r="X18" s="64">
        <v>8.34</v>
      </c>
      <c r="Y18" s="64">
        <v>570.24</v>
      </c>
      <c r="Z18" s="72">
        <f t="shared" si="7"/>
        <v>1418.7</v>
      </c>
      <c r="AA18" s="64">
        <v>301.77999999999997</v>
      </c>
      <c r="AB18" s="64">
        <v>5.09</v>
      </c>
      <c r="AC18" s="72">
        <f t="shared" si="3"/>
        <v>1725.57</v>
      </c>
      <c r="AD18" s="19"/>
      <c r="AE18" s="19"/>
      <c r="AF18" s="32"/>
      <c r="AG18" s="17"/>
      <c r="AH18" s="65"/>
      <c r="AI18" s="65"/>
      <c r="AJ18" s="65"/>
      <c r="AK18" s="66"/>
      <c r="AL18" s="67"/>
      <c r="AM18" s="17"/>
      <c r="AN18" s="65"/>
      <c r="AO18" s="65"/>
      <c r="AP18" s="65"/>
      <c r="AQ18" s="67"/>
      <c r="AR18" s="19"/>
    </row>
    <row r="19" spans="1:44" s="31" customFormat="1" ht="27">
      <c r="A19" s="17">
        <v>3</v>
      </c>
      <c r="B19" s="19" t="s">
        <v>143</v>
      </c>
      <c r="C19" s="19" t="s">
        <v>35</v>
      </c>
      <c r="D19" s="17" t="s">
        <v>133</v>
      </c>
      <c r="E19" s="17" t="s">
        <v>19</v>
      </c>
      <c r="F19" s="17" t="s">
        <v>12</v>
      </c>
      <c r="G19" s="20" t="s">
        <v>64</v>
      </c>
      <c r="H19" s="17">
        <v>15777.558999999999</v>
      </c>
      <c r="I19" s="17">
        <v>2013</v>
      </c>
      <c r="J19" s="92">
        <f t="shared" ref="J19:J26" si="8">IF(I19="մինչև 2000","օգտակար ծառայության ժամկետը սպառված է",10-($J$12-I19))</f>
        <v>-1</v>
      </c>
      <c r="K19" s="65" t="s">
        <v>17</v>
      </c>
      <c r="L19" s="97">
        <v>13</v>
      </c>
      <c r="M19" s="64">
        <v>15.6</v>
      </c>
      <c r="N19" s="72">
        <f t="shared" si="0"/>
        <v>73.3</v>
      </c>
      <c r="O19" s="64">
        <v>1539.3</v>
      </c>
      <c r="P19" s="87">
        <f t="shared" ref="P19:P26" si="9">+O19*M19/100</f>
        <v>240.13079999999999</v>
      </c>
      <c r="Q19" s="64">
        <v>130</v>
      </c>
      <c r="R19" s="87">
        <f t="shared" ref="R19:R26" si="10">+Q19*1000/P19</f>
        <v>541.37161913423847</v>
      </c>
      <c r="S19" s="64"/>
      <c r="T19" s="64"/>
      <c r="U19" s="88">
        <f t="shared" ref="U19:U26" si="11">(Q19+T19)</f>
        <v>130</v>
      </c>
      <c r="V19" s="88">
        <f t="shared" ref="V19:V26" si="12">U19*12</f>
        <v>1560</v>
      </c>
      <c r="W19" s="64">
        <v>31.2</v>
      </c>
      <c r="X19" s="64">
        <v>8.34</v>
      </c>
      <c r="Y19" s="64">
        <v>570.24</v>
      </c>
      <c r="Z19" s="72">
        <f t="shared" ref="Z19:Z26" si="13">SUM(V19:Y19)</f>
        <v>2169.7799999999997</v>
      </c>
      <c r="AA19" s="64">
        <v>301.77999999999997</v>
      </c>
      <c r="AB19" s="64">
        <v>7</v>
      </c>
      <c r="AC19" s="72">
        <f t="shared" ref="AC19:AC26" si="14">SUM(Z19:AB19)</f>
        <v>2478.5599999999995</v>
      </c>
      <c r="AD19" s="19"/>
      <c r="AE19" s="19"/>
      <c r="AF19" s="32"/>
      <c r="AG19" s="17"/>
      <c r="AH19" s="65"/>
      <c r="AI19" s="65"/>
      <c r="AJ19" s="65"/>
      <c r="AK19" s="66"/>
      <c r="AL19" s="67">
        <v>1</v>
      </c>
      <c r="AM19" s="17" t="s">
        <v>22</v>
      </c>
      <c r="AN19" s="65" t="s">
        <v>23</v>
      </c>
      <c r="AO19" s="65"/>
      <c r="AP19" s="65" t="s">
        <v>17</v>
      </c>
      <c r="AQ19" s="67">
        <v>16000</v>
      </c>
      <c r="AR19" s="19"/>
    </row>
    <row r="20" spans="1:44" s="31" customFormat="1" ht="27">
      <c r="A20" s="17">
        <v>4</v>
      </c>
      <c r="B20" s="19" t="s">
        <v>143</v>
      </c>
      <c r="C20" s="19" t="s">
        <v>35</v>
      </c>
      <c r="D20" s="17" t="s">
        <v>134</v>
      </c>
      <c r="E20" s="17" t="s">
        <v>19</v>
      </c>
      <c r="F20" s="17" t="s">
        <v>12</v>
      </c>
      <c r="G20" s="20" t="s">
        <v>65</v>
      </c>
      <c r="H20" s="17">
        <v>8981.2800000000007</v>
      </c>
      <c r="I20" s="17">
        <v>2009</v>
      </c>
      <c r="J20" s="92">
        <v>-5</v>
      </c>
      <c r="K20" s="65" t="s">
        <v>17</v>
      </c>
      <c r="L20" s="97">
        <v>17</v>
      </c>
      <c r="M20" s="64">
        <v>21.3</v>
      </c>
      <c r="N20" s="72">
        <f t="shared" si="0"/>
        <v>44.857142857142854</v>
      </c>
      <c r="O20" s="64">
        <v>942</v>
      </c>
      <c r="P20" s="87">
        <f t="shared" si="9"/>
        <v>200.64600000000002</v>
      </c>
      <c r="Q20" s="64">
        <v>108.07</v>
      </c>
      <c r="R20" s="87">
        <f t="shared" si="10"/>
        <v>538.61028876728165</v>
      </c>
      <c r="S20" s="64"/>
      <c r="T20" s="64"/>
      <c r="U20" s="88">
        <f t="shared" si="11"/>
        <v>108.07</v>
      </c>
      <c r="V20" s="88">
        <f t="shared" si="12"/>
        <v>1296.8399999999999</v>
      </c>
      <c r="W20" s="64">
        <v>31.2</v>
      </c>
      <c r="X20" s="64">
        <v>8.34</v>
      </c>
      <c r="Y20" s="64">
        <v>570.24</v>
      </c>
      <c r="Z20" s="72">
        <f t="shared" si="13"/>
        <v>1906.62</v>
      </c>
      <c r="AA20" s="64">
        <v>301.77999999999997</v>
      </c>
      <c r="AB20" s="64">
        <v>12.97</v>
      </c>
      <c r="AC20" s="72">
        <f t="shared" si="14"/>
        <v>2221.3699999999994</v>
      </c>
      <c r="AD20" s="19"/>
      <c r="AE20" s="19"/>
      <c r="AF20" s="32"/>
      <c r="AG20" s="17"/>
      <c r="AH20" s="65"/>
      <c r="AI20" s="65"/>
      <c r="AJ20" s="65"/>
      <c r="AK20" s="66"/>
      <c r="AL20" s="67">
        <v>1</v>
      </c>
      <c r="AM20" s="17" t="s">
        <v>22</v>
      </c>
      <c r="AN20" s="65" t="s">
        <v>23</v>
      </c>
      <c r="AO20" s="65"/>
      <c r="AP20" s="65" t="s">
        <v>17</v>
      </c>
      <c r="AQ20" s="67">
        <v>16000</v>
      </c>
      <c r="AR20" s="19"/>
    </row>
    <row r="21" spans="1:44" s="31" customFormat="1" ht="40.5">
      <c r="A21" s="17">
        <v>5</v>
      </c>
      <c r="B21" s="19" t="s">
        <v>144</v>
      </c>
      <c r="C21" s="19" t="s">
        <v>76</v>
      </c>
      <c r="D21" s="17" t="s">
        <v>135</v>
      </c>
      <c r="E21" s="17" t="s">
        <v>19</v>
      </c>
      <c r="F21" s="17" t="s">
        <v>12</v>
      </c>
      <c r="G21" s="20" t="s">
        <v>16</v>
      </c>
      <c r="H21" s="17">
        <v>3239.64</v>
      </c>
      <c r="I21" s="17">
        <v>2007</v>
      </c>
      <c r="J21" s="92">
        <f t="shared" ref="J21:J23" si="15">IF(I21="մինչև 2000","օգտակար ծառայության ժամկետը սպառված է",10-($J$12-I21))</f>
        <v>-7</v>
      </c>
      <c r="K21" s="65" t="s">
        <v>17</v>
      </c>
      <c r="L21" s="64">
        <v>8.5</v>
      </c>
      <c r="M21" s="64">
        <v>10.199999999999999</v>
      </c>
      <c r="N21" s="72">
        <f t="shared" si="0"/>
        <v>45.819047619047623</v>
      </c>
      <c r="O21" s="64">
        <v>962.2</v>
      </c>
      <c r="P21" s="87">
        <f t="shared" ref="P21:P23" si="16">+O21*M21/100</f>
        <v>98.144400000000005</v>
      </c>
      <c r="Q21" s="64">
        <v>53.5</v>
      </c>
      <c r="R21" s="87">
        <f t="shared" ref="R21:R23" si="17">+Q21*1000/P21</f>
        <v>545.11515685051825</v>
      </c>
      <c r="S21" s="64"/>
      <c r="T21" s="64"/>
      <c r="U21" s="88">
        <f t="shared" ref="U21:U23" si="18">(Q21+T21)</f>
        <v>53.5</v>
      </c>
      <c r="V21" s="88">
        <f t="shared" ref="V21:V23" si="19">U21*12</f>
        <v>642</v>
      </c>
      <c r="W21" s="64">
        <v>30</v>
      </c>
      <c r="X21" s="64">
        <v>8.34</v>
      </c>
      <c r="Y21" s="64">
        <v>570.24</v>
      </c>
      <c r="Z21" s="72">
        <f t="shared" ref="Z21:Z23" si="20">SUM(V21:Y21)</f>
        <v>1250.58</v>
      </c>
      <c r="AA21" s="64">
        <v>301.77999999999997</v>
      </c>
      <c r="AB21" s="64">
        <v>6.3</v>
      </c>
      <c r="AC21" s="72">
        <f t="shared" ref="AC21:AC23" si="21">SUM(Z21:AB21)</f>
        <v>1558.6599999999999</v>
      </c>
      <c r="AD21" s="19"/>
      <c r="AE21" s="19"/>
      <c r="AF21" s="32"/>
      <c r="AG21" s="17"/>
      <c r="AH21" s="65"/>
      <c r="AI21" s="65"/>
      <c r="AJ21" s="65"/>
      <c r="AK21" s="66"/>
      <c r="AL21" s="67">
        <v>1</v>
      </c>
      <c r="AM21" s="17" t="s">
        <v>19</v>
      </c>
      <c r="AN21" s="65" t="s">
        <v>23</v>
      </c>
      <c r="AO21" s="65"/>
      <c r="AP21" s="65" t="s">
        <v>17</v>
      </c>
      <c r="AQ21" s="67">
        <v>14000</v>
      </c>
      <c r="AR21" s="19" t="s">
        <v>41</v>
      </c>
    </row>
    <row r="22" spans="1:44" s="31" customFormat="1" ht="40.5">
      <c r="A22" s="17">
        <v>6</v>
      </c>
      <c r="B22" s="19" t="s">
        <v>144</v>
      </c>
      <c r="C22" s="19" t="s">
        <v>76</v>
      </c>
      <c r="D22" s="17" t="s">
        <v>135</v>
      </c>
      <c r="E22" s="17" t="s">
        <v>19</v>
      </c>
      <c r="F22" s="17" t="s">
        <v>12</v>
      </c>
      <c r="G22" s="20" t="s">
        <v>16</v>
      </c>
      <c r="H22" s="17">
        <v>3239.64</v>
      </c>
      <c r="I22" s="17">
        <v>2007</v>
      </c>
      <c r="J22" s="92">
        <f t="shared" si="15"/>
        <v>-7</v>
      </c>
      <c r="K22" s="65" t="s">
        <v>17</v>
      </c>
      <c r="L22" s="64">
        <v>8.5</v>
      </c>
      <c r="M22" s="64">
        <v>10.199999999999999</v>
      </c>
      <c r="N22" s="72">
        <f t="shared" si="0"/>
        <v>45.819047619047623</v>
      </c>
      <c r="O22" s="64">
        <v>962.2</v>
      </c>
      <c r="P22" s="87">
        <f t="shared" si="16"/>
        <v>98.144400000000005</v>
      </c>
      <c r="Q22" s="64">
        <v>53.5</v>
      </c>
      <c r="R22" s="87">
        <f t="shared" si="17"/>
        <v>545.11515685051825</v>
      </c>
      <c r="S22" s="64"/>
      <c r="T22" s="64"/>
      <c r="U22" s="88">
        <f t="shared" si="18"/>
        <v>53.5</v>
      </c>
      <c r="V22" s="88">
        <f t="shared" si="19"/>
        <v>642</v>
      </c>
      <c r="W22" s="64">
        <v>30</v>
      </c>
      <c r="X22" s="64">
        <v>8.34</v>
      </c>
      <c r="Y22" s="64">
        <v>570.24</v>
      </c>
      <c r="Z22" s="72">
        <f t="shared" si="20"/>
        <v>1250.58</v>
      </c>
      <c r="AA22" s="64">
        <v>301.77999999999997</v>
      </c>
      <c r="AB22" s="64">
        <v>6.3</v>
      </c>
      <c r="AC22" s="72">
        <f t="shared" si="21"/>
        <v>1558.6599999999999</v>
      </c>
      <c r="AD22" s="19"/>
      <c r="AE22" s="19"/>
      <c r="AF22" s="32"/>
      <c r="AG22" s="17"/>
      <c r="AH22" s="65"/>
      <c r="AI22" s="65"/>
      <c r="AJ22" s="65"/>
      <c r="AK22" s="66"/>
      <c r="AL22" s="67">
        <v>1</v>
      </c>
      <c r="AM22" s="17" t="s">
        <v>19</v>
      </c>
      <c r="AN22" s="65" t="s">
        <v>23</v>
      </c>
      <c r="AO22" s="65"/>
      <c r="AP22" s="65" t="s">
        <v>17</v>
      </c>
      <c r="AQ22" s="67">
        <v>14000</v>
      </c>
      <c r="AR22" s="19" t="s">
        <v>41</v>
      </c>
    </row>
    <row r="23" spans="1:44" s="31" customFormat="1" ht="40.5">
      <c r="A23" s="17">
        <v>7</v>
      </c>
      <c r="B23" s="19" t="s">
        <v>144</v>
      </c>
      <c r="C23" s="19" t="s">
        <v>76</v>
      </c>
      <c r="D23" s="17" t="s">
        <v>135</v>
      </c>
      <c r="E23" s="17" t="s">
        <v>19</v>
      </c>
      <c r="F23" s="17" t="s">
        <v>12</v>
      </c>
      <c r="G23" s="20" t="s">
        <v>16</v>
      </c>
      <c r="H23" s="17">
        <v>3239.64</v>
      </c>
      <c r="I23" s="17">
        <v>2007</v>
      </c>
      <c r="J23" s="92">
        <f t="shared" si="15"/>
        <v>-7</v>
      </c>
      <c r="K23" s="65" t="s">
        <v>17</v>
      </c>
      <c r="L23" s="64">
        <v>8.5</v>
      </c>
      <c r="M23" s="64">
        <v>10.199999999999999</v>
      </c>
      <c r="N23" s="72">
        <f t="shared" si="0"/>
        <v>46.542857142857144</v>
      </c>
      <c r="O23" s="64">
        <v>977.4</v>
      </c>
      <c r="P23" s="87">
        <f t="shared" si="16"/>
        <v>99.694800000000001</v>
      </c>
      <c r="Q23" s="64">
        <v>54.034999999999997</v>
      </c>
      <c r="R23" s="87">
        <f t="shared" si="17"/>
        <v>542.00419680866003</v>
      </c>
      <c r="S23" s="64"/>
      <c r="T23" s="64"/>
      <c r="U23" s="88">
        <f t="shared" si="18"/>
        <v>54.034999999999997</v>
      </c>
      <c r="V23" s="88">
        <f t="shared" si="19"/>
        <v>648.41999999999996</v>
      </c>
      <c r="W23" s="64">
        <v>30</v>
      </c>
      <c r="X23" s="64">
        <v>8.34</v>
      </c>
      <c r="Y23" s="64">
        <v>570.24</v>
      </c>
      <c r="Z23" s="72">
        <f t="shared" si="20"/>
        <v>1257</v>
      </c>
      <c r="AA23" s="64">
        <v>301.77999999999997</v>
      </c>
      <c r="AB23" s="64">
        <v>6.3</v>
      </c>
      <c r="AC23" s="72">
        <f t="shared" si="21"/>
        <v>1565.08</v>
      </c>
      <c r="AD23" s="19"/>
      <c r="AE23" s="19"/>
      <c r="AF23" s="32"/>
      <c r="AG23" s="17"/>
      <c r="AH23" s="65"/>
      <c r="AI23" s="65"/>
      <c r="AJ23" s="65"/>
      <c r="AK23" s="66"/>
      <c r="AL23" s="67">
        <v>1</v>
      </c>
      <c r="AM23" s="17" t="s">
        <v>19</v>
      </c>
      <c r="AN23" s="65" t="s">
        <v>23</v>
      </c>
      <c r="AO23" s="65"/>
      <c r="AP23" s="65" t="s">
        <v>17</v>
      </c>
      <c r="AQ23" s="67">
        <v>14000</v>
      </c>
      <c r="AR23" s="19" t="s">
        <v>41</v>
      </c>
    </row>
    <row r="24" spans="1:44" s="31" customFormat="1" ht="40.5">
      <c r="A24" s="17">
        <v>8</v>
      </c>
      <c r="B24" s="19" t="s">
        <v>145</v>
      </c>
      <c r="C24" s="19" t="s">
        <v>76</v>
      </c>
      <c r="D24" s="17" t="s">
        <v>135</v>
      </c>
      <c r="E24" s="17" t="s">
        <v>19</v>
      </c>
      <c r="F24" s="17" t="s">
        <v>12</v>
      </c>
      <c r="G24" s="20" t="s">
        <v>16</v>
      </c>
      <c r="H24" s="17">
        <v>3239.64</v>
      </c>
      <c r="I24" s="17">
        <v>2007</v>
      </c>
      <c r="J24" s="92">
        <f t="shared" si="8"/>
        <v>-7</v>
      </c>
      <c r="K24" s="65" t="s">
        <v>17</v>
      </c>
      <c r="L24" s="64">
        <v>8.5</v>
      </c>
      <c r="M24" s="64">
        <v>10.199999999999999</v>
      </c>
      <c r="N24" s="72">
        <f t="shared" si="0"/>
        <v>45.819047619047623</v>
      </c>
      <c r="O24" s="64">
        <v>962.2</v>
      </c>
      <c r="P24" s="87">
        <f t="shared" si="9"/>
        <v>98.144400000000005</v>
      </c>
      <c r="Q24" s="64">
        <v>53.5</v>
      </c>
      <c r="R24" s="87">
        <f t="shared" si="10"/>
        <v>545.11515685051825</v>
      </c>
      <c r="S24" s="64"/>
      <c r="T24" s="64"/>
      <c r="U24" s="88">
        <f t="shared" si="11"/>
        <v>53.5</v>
      </c>
      <c r="V24" s="88">
        <f t="shared" si="12"/>
        <v>642</v>
      </c>
      <c r="W24" s="64">
        <v>30</v>
      </c>
      <c r="X24" s="64">
        <v>8.34</v>
      </c>
      <c r="Y24" s="64">
        <v>570.24</v>
      </c>
      <c r="Z24" s="72">
        <f t="shared" si="13"/>
        <v>1250.58</v>
      </c>
      <c r="AA24" s="64">
        <v>301.77999999999997</v>
      </c>
      <c r="AB24" s="64">
        <v>6.3</v>
      </c>
      <c r="AC24" s="72">
        <f t="shared" si="14"/>
        <v>1558.6599999999999</v>
      </c>
      <c r="AD24" s="19"/>
      <c r="AE24" s="19"/>
      <c r="AF24" s="32"/>
      <c r="AG24" s="17"/>
      <c r="AH24" s="65"/>
      <c r="AI24" s="65"/>
      <c r="AJ24" s="65"/>
      <c r="AK24" s="66"/>
      <c r="AL24" s="67">
        <v>1</v>
      </c>
      <c r="AM24" s="17" t="s">
        <v>19</v>
      </c>
      <c r="AN24" s="65" t="s">
        <v>23</v>
      </c>
      <c r="AO24" s="65"/>
      <c r="AP24" s="65" t="s">
        <v>17</v>
      </c>
      <c r="AQ24" s="67">
        <v>14000</v>
      </c>
      <c r="AR24" s="19" t="s">
        <v>41</v>
      </c>
    </row>
    <row r="25" spans="1:44" s="31" customFormat="1" ht="40.5">
      <c r="A25" s="17">
        <v>9</v>
      </c>
      <c r="B25" s="19" t="s">
        <v>144</v>
      </c>
      <c r="C25" s="19" t="s">
        <v>76</v>
      </c>
      <c r="D25" s="17" t="s">
        <v>135</v>
      </c>
      <c r="E25" s="17" t="s">
        <v>19</v>
      </c>
      <c r="F25" s="17" t="s">
        <v>12</v>
      </c>
      <c r="G25" s="20" t="s">
        <v>16</v>
      </c>
      <c r="H25" s="17">
        <v>3239.64</v>
      </c>
      <c r="I25" s="17">
        <v>2007</v>
      </c>
      <c r="J25" s="92">
        <f t="shared" si="8"/>
        <v>-7</v>
      </c>
      <c r="K25" s="65" t="s">
        <v>17</v>
      </c>
      <c r="L25" s="64">
        <v>8.5</v>
      </c>
      <c r="M25" s="64">
        <v>10.199999999999999</v>
      </c>
      <c r="N25" s="72">
        <f t="shared" si="0"/>
        <v>45.819047619047623</v>
      </c>
      <c r="O25" s="64">
        <v>962.2</v>
      </c>
      <c r="P25" s="87">
        <f t="shared" si="9"/>
        <v>98.144400000000005</v>
      </c>
      <c r="Q25" s="64">
        <v>53.5</v>
      </c>
      <c r="R25" s="87">
        <f t="shared" si="10"/>
        <v>545.11515685051825</v>
      </c>
      <c r="S25" s="64"/>
      <c r="T25" s="64"/>
      <c r="U25" s="88">
        <f t="shared" si="11"/>
        <v>53.5</v>
      </c>
      <c r="V25" s="88">
        <f t="shared" si="12"/>
        <v>642</v>
      </c>
      <c r="W25" s="64">
        <v>30</v>
      </c>
      <c r="X25" s="64">
        <v>8.34</v>
      </c>
      <c r="Y25" s="64">
        <v>570.24</v>
      </c>
      <c r="Z25" s="72">
        <f t="shared" si="13"/>
        <v>1250.58</v>
      </c>
      <c r="AA25" s="64">
        <v>301.77999999999997</v>
      </c>
      <c r="AB25" s="64">
        <v>6.3</v>
      </c>
      <c r="AC25" s="72">
        <f t="shared" si="14"/>
        <v>1558.6599999999999</v>
      </c>
      <c r="AD25" s="19"/>
      <c r="AE25" s="19"/>
      <c r="AF25" s="32"/>
      <c r="AG25" s="17"/>
      <c r="AH25" s="65"/>
      <c r="AI25" s="65"/>
      <c r="AJ25" s="65"/>
      <c r="AK25" s="66"/>
      <c r="AL25" s="67">
        <v>1</v>
      </c>
      <c r="AM25" s="17" t="s">
        <v>19</v>
      </c>
      <c r="AN25" s="65" t="s">
        <v>23</v>
      </c>
      <c r="AO25" s="65"/>
      <c r="AP25" s="65" t="s">
        <v>17</v>
      </c>
      <c r="AQ25" s="67">
        <v>14000</v>
      </c>
      <c r="AR25" s="19" t="s">
        <v>41</v>
      </c>
    </row>
    <row r="26" spans="1:44" s="31" customFormat="1" ht="40.5">
      <c r="A26" s="17">
        <v>10</v>
      </c>
      <c r="B26" s="19" t="s">
        <v>144</v>
      </c>
      <c r="C26" s="19" t="s">
        <v>76</v>
      </c>
      <c r="D26" s="17" t="s">
        <v>135</v>
      </c>
      <c r="E26" s="17" t="s">
        <v>19</v>
      </c>
      <c r="F26" s="17" t="s">
        <v>12</v>
      </c>
      <c r="G26" s="20" t="s">
        <v>16</v>
      </c>
      <c r="H26" s="17">
        <v>4140</v>
      </c>
      <c r="I26" s="17">
        <v>2006</v>
      </c>
      <c r="J26" s="92">
        <f t="shared" si="8"/>
        <v>-8</v>
      </c>
      <c r="K26" s="65" t="s">
        <v>17</v>
      </c>
      <c r="L26" s="64">
        <v>8.5</v>
      </c>
      <c r="M26" s="64">
        <v>10.6</v>
      </c>
      <c r="N26" s="72">
        <f>O26/21</f>
        <v>53.857142857142854</v>
      </c>
      <c r="O26" s="64">
        <v>1131</v>
      </c>
      <c r="P26" s="87">
        <f t="shared" si="9"/>
        <v>119.88600000000001</v>
      </c>
      <c r="Q26" s="64">
        <v>64.2</v>
      </c>
      <c r="R26" s="87">
        <f t="shared" si="10"/>
        <v>535.5087332966317</v>
      </c>
      <c r="S26" s="64"/>
      <c r="T26" s="64"/>
      <c r="U26" s="88">
        <f t="shared" si="11"/>
        <v>64.2</v>
      </c>
      <c r="V26" s="88">
        <f t="shared" si="12"/>
        <v>770.40000000000009</v>
      </c>
      <c r="W26" s="64">
        <v>30</v>
      </c>
      <c r="X26" s="64">
        <v>8.34</v>
      </c>
      <c r="Y26" s="64">
        <v>570.24</v>
      </c>
      <c r="Z26" s="72">
        <f t="shared" si="13"/>
        <v>1378.98</v>
      </c>
      <c r="AA26" s="64">
        <v>301.77999999999997</v>
      </c>
      <c r="AB26" s="64">
        <v>6.3</v>
      </c>
      <c r="AC26" s="72">
        <f t="shared" si="14"/>
        <v>1687.06</v>
      </c>
      <c r="AD26" s="19"/>
      <c r="AE26" s="19"/>
      <c r="AF26" s="32"/>
      <c r="AG26" s="17"/>
      <c r="AH26" s="65"/>
      <c r="AI26" s="65"/>
      <c r="AJ26" s="65"/>
      <c r="AK26" s="66"/>
      <c r="AL26" s="67">
        <v>1</v>
      </c>
      <c r="AM26" s="17" t="s">
        <v>19</v>
      </c>
      <c r="AN26" s="65" t="s">
        <v>23</v>
      </c>
      <c r="AO26" s="65"/>
      <c r="AP26" s="65" t="s">
        <v>17</v>
      </c>
      <c r="AQ26" s="67">
        <v>14000</v>
      </c>
      <c r="AR26" s="19" t="s">
        <v>41</v>
      </c>
    </row>
    <row r="27" spans="1:44" s="31" customFormat="1" ht="27">
      <c r="A27" s="17">
        <v>11</v>
      </c>
      <c r="B27" s="19" t="s">
        <v>143</v>
      </c>
      <c r="C27" s="19" t="s">
        <v>35</v>
      </c>
      <c r="D27" s="17" t="s">
        <v>136</v>
      </c>
      <c r="E27" s="17" t="s">
        <v>26</v>
      </c>
      <c r="F27" s="17" t="s">
        <v>12</v>
      </c>
      <c r="G27" s="20" t="s">
        <v>28</v>
      </c>
      <c r="H27" s="17">
        <v>13700</v>
      </c>
      <c r="I27" s="17">
        <v>2006</v>
      </c>
      <c r="J27" s="92">
        <f t="shared" si="4"/>
        <v>-8</v>
      </c>
      <c r="K27" s="65" t="s">
        <v>17</v>
      </c>
      <c r="L27" s="64">
        <v>17</v>
      </c>
      <c r="M27" s="64">
        <v>21.3</v>
      </c>
      <c r="N27" s="72">
        <f t="shared" si="0"/>
        <v>0</v>
      </c>
      <c r="O27" s="64"/>
      <c r="P27" s="87">
        <f t="shared" si="1"/>
        <v>0</v>
      </c>
      <c r="Q27" s="64"/>
      <c r="R27" s="87" t="e">
        <f t="shared" si="2"/>
        <v>#DIV/0!</v>
      </c>
      <c r="S27" s="64"/>
      <c r="T27" s="64"/>
      <c r="U27" s="88">
        <f t="shared" si="5"/>
        <v>0</v>
      </c>
      <c r="V27" s="88">
        <f t="shared" si="6"/>
        <v>0</v>
      </c>
      <c r="W27" s="64">
        <v>30</v>
      </c>
      <c r="X27" s="64">
        <v>8.34</v>
      </c>
      <c r="Y27" s="64">
        <v>570.24</v>
      </c>
      <c r="Z27" s="72">
        <f t="shared" si="7"/>
        <v>608.58000000000004</v>
      </c>
      <c r="AA27" s="64">
        <v>301.77999999999997</v>
      </c>
      <c r="AB27" s="64">
        <v>6.3</v>
      </c>
      <c r="AC27" s="72">
        <f t="shared" si="3"/>
        <v>916.66</v>
      </c>
      <c r="AD27" s="19"/>
      <c r="AE27" s="19"/>
      <c r="AF27" s="32"/>
      <c r="AG27" s="17"/>
      <c r="AH27" s="65"/>
      <c r="AI27" s="65"/>
      <c r="AJ27" s="65"/>
      <c r="AK27" s="66"/>
      <c r="AL27" s="67"/>
      <c r="AM27" s="17"/>
      <c r="AN27" s="65"/>
      <c r="AO27" s="65"/>
      <c r="AP27" s="65"/>
      <c r="AQ27" s="67"/>
      <c r="AR27" s="19"/>
    </row>
    <row r="28" spans="1:44" s="31" customFormat="1" ht="40.5">
      <c r="A28" s="17">
        <v>12</v>
      </c>
      <c r="B28" s="19" t="s">
        <v>139</v>
      </c>
      <c r="C28" s="19" t="s">
        <v>76</v>
      </c>
      <c r="D28" s="17" t="s">
        <v>137</v>
      </c>
      <c r="E28" s="17" t="s">
        <v>19</v>
      </c>
      <c r="F28" s="17" t="s">
        <v>12</v>
      </c>
      <c r="G28" s="20" t="s">
        <v>65</v>
      </c>
      <c r="H28" s="17">
        <v>20254.919999999998</v>
      </c>
      <c r="I28" s="17">
        <v>2017</v>
      </c>
      <c r="J28" s="92">
        <f t="shared" si="4"/>
        <v>3</v>
      </c>
      <c r="K28" s="65" t="s">
        <v>17</v>
      </c>
      <c r="L28" s="64"/>
      <c r="M28" s="64"/>
      <c r="N28" s="72">
        <f t="shared" si="0"/>
        <v>0</v>
      </c>
      <c r="O28" s="64"/>
      <c r="P28" s="87">
        <f t="shared" si="1"/>
        <v>0</v>
      </c>
      <c r="Q28" s="64"/>
      <c r="R28" s="87" t="e">
        <f t="shared" si="2"/>
        <v>#DIV/0!</v>
      </c>
      <c r="S28" s="64"/>
      <c r="T28" s="64"/>
      <c r="U28" s="88">
        <f t="shared" si="5"/>
        <v>0</v>
      </c>
      <c r="V28" s="88">
        <f t="shared" si="6"/>
        <v>0</v>
      </c>
      <c r="W28" s="64"/>
      <c r="X28" s="64"/>
      <c r="Y28" s="64"/>
      <c r="Z28" s="72">
        <f t="shared" si="7"/>
        <v>0</v>
      </c>
      <c r="AA28" s="64"/>
      <c r="AB28" s="64"/>
      <c r="AC28" s="72">
        <f t="shared" si="3"/>
        <v>0</v>
      </c>
      <c r="AD28" s="19"/>
      <c r="AE28" s="19"/>
      <c r="AF28" s="32"/>
      <c r="AG28" s="17"/>
      <c r="AH28" s="65"/>
      <c r="AI28" s="65"/>
      <c r="AJ28" s="65"/>
      <c r="AK28" s="66"/>
      <c r="AL28" s="67"/>
      <c r="AM28" s="17"/>
      <c r="AN28" s="65"/>
      <c r="AO28" s="65"/>
      <c r="AP28" s="65"/>
      <c r="AQ28" s="67"/>
      <c r="AR28" s="19"/>
    </row>
    <row r="29" spans="1:44" s="31" customFormat="1" ht="40.5">
      <c r="A29" s="17">
        <v>13</v>
      </c>
      <c r="B29" s="19" t="s">
        <v>140</v>
      </c>
      <c r="C29" s="19" t="s">
        <v>76</v>
      </c>
      <c r="D29" s="17" t="s">
        <v>138</v>
      </c>
      <c r="E29" s="17" t="s">
        <v>19</v>
      </c>
      <c r="F29" s="17" t="s">
        <v>12</v>
      </c>
      <c r="G29" s="20" t="s">
        <v>65</v>
      </c>
      <c r="H29" s="17">
        <v>20836.900000000001</v>
      </c>
      <c r="I29" s="17">
        <v>2014</v>
      </c>
      <c r="J29" s="92">
        <f t="shared" si="4"/>
        <v>0</v>
      </c>
      <c r="K29" s="65" t="s">
        <v>17</v>
      </c>
      <c r="L29" s="64"/>
      <c r="M29" s="64"/>
      <c r="N29" s="72">
        <f t="shared" si="0"/>
        <v>0</v>
      </c>
      <c r="O29" s="64"/>
      <c r="P29" s="87">
        <f t="shared" si="1"/>
        <v>0</v>
      </c>
      <c r="Q29" s="64"/>
      <c r="R29" s="87" t="e">
        <f t="shared" si="2"/>
        <v>#DIV/0!</v>
      </c>
      <c r="S29" s="64"/>
      <c r="T29" s="64"/>
      <c r="U29" s="88">
        <f t="shared" si="5"/>
        <v>0</v>
      </c>
      <c r="V29" s="88">
        <f t="shared" si="6"/>
        <v>0</v>
      </c>
      <c r="W29" s="64"/>
      <c r="X29" s="64"/>
      <c r="Y29" s="64"/>
      <c r="Z29" s="72">
        <f t="shared" si="7"/>
        <v>0</v>
      </c>
      <c r="AA29" s="64"/>
      <c r="AB29" s="64"/>
      <c r="AC29" s="72">
        <f t="shared" si="3"/>
        <v>0</v>
      </c>
      <c r="AD29" s="19"/>
      <c r="AE29" s="19"/>
      <c r="AF29" s="32"/>
      <c r="AG29" s="17"/>
      <c r="AH29" s="65"/>
      <c r="AI29" s="65"/>
      <c r="AJ29" s="65"/>
      <c r="AK29" s="66"/>
      <c r="AL29" s="67"/>
      <c r="AM29" s="17"/>
      <c r="AN29" s="65"/>
      <c r="AO29" s="65"/>
      <c r="AP29" s="65"/>
      <c r="AQ29" s="67"/>
      <c r="AR29" s="19"/>
    </row>
    <row r="30" spans="1:44" s="31" customFormat="1">
      <c r="A30" s="17"/>
      <c r="B30" s="18"/>
      <c r="C30" s="19"/>
      <c r="D30" s="17"/>
      <c r="E30" s="17"/>
      <c r="F30" s="17"/>
      <c r="G30" s="20"/>
      <c r="H30" s="17"/>
      <c r="I30" s="17"/>
      <c r="J30" s="92">
        <f t="shared" si="4"/>
        <v>-2014</v>
      </c>
      <c r="K30" s="65"/>
      <c r="L30" s="64"/>
      <c r="M30" s="64"/>
      <c r="N30" s="72"/>
      <c r="O30" s="64"/>
      <c r="P30" s="87">
        <f t="shared" si="1"/>
        <v>0</v>
      </c>
      <c r="Q30" s="64"/>
      <c r="R30" s="87" t="e">
        <f t="shared" si="2"/>
        <v>#DIV/0!</v>
      </c>
      <c r="S30" s="64"/>
      <c r="T30" s="64"/>
      <c r="U30" s="88">
        <f t="shared" si="5"/>
        <v>0</v>
      </c>
      <c r="V30" s="88">
        <f t="shared" si="6"/>
        <v>0</v>
      </c>
      <c r="W30" s="64"/>
      <c r="X30" s="64"/>
      <c r="Y30" s="64"/>
      <c r="Z30" s="72">
        <f t="shared" si="7"/>
        <v>0</v>
      </c>
      <c r="AA30" s="64"/>
      <c r="AB30" s="64"/>
      <c r="AC30" s="72">
        <f t="shared" si="3"/>
        <v>0</v>
      </c>
      <c r="AD30" s="19"/>
      <c r="AE30" s="19"/>
      <c r="AF30" s="32"/>
      <c r="AG30" s="17"/>
      <c r="AH30" s="65"/>
      <c r="AI30" s="65"/>
      <c r="AJ30" s="65"/>
      <c r="AK30" s="66"/>
      <c r="AL30" s="67"/>
      <c r="AM30" s="17"/>
      <c r="AN30" s="65"/>
      <c r="AO30" s="65"/>
      <c r="AP30" s="65"/>
      <c r="AQ30" s="67"/>
      <c r="AR30" s="19"/>
    </row>
    <row r="31" spans="1:44" s="31" customFormat="1">
      <c r="A31" s="17"/>
      <c r="B31" s="18"/>
      <c r="C31" s="19"/>
      <c r="D31" s="17"/>
      <c r="E31" s="17"/>
      <c r="F31" s="17"/>
      <c r="G31" s="20"/>
      <c r="H31" s="17"/>
      <c r="I31" s="17"/>
      <c r="J31" s="92">
        <f t="shared" si="4"/>
        <v>-2014</v>
      </c>
      <c r="K31" s="65"/>
      <c r="L31" s="64"/>
      <c r="M31" s="64"/>
      <c r="N31" s="72"/>
      <c r="O31" s="64"/>
      <c r="P31" s="87">
        <f t="shared" si="1"/>
        <v>0</v>
      </c>
      <c r="Q31" s="64"/>
      <c r="R31" s="87" t="e">
        <f t="shared" si="2"/>
        <v>#DIV/0!</v>
      </c>
      <c r="S31" s="64"/>
      <c r="T31" s="64"/>
      <c r="U31" s="88">
        <f t="shared" si="5"/>
        <v>0</v>
      </c>
      <c r="V31" s="88">
        <f t="shared" si="6"/>
        <v>0</v>
      </c>
      <c r="W31" s="64"/>
      <c r="X31" s="64"/>
      <c r="Y31" s="64"/>
      <c r="Z31" s="72">
        <f t="shared" si="7"/>
        <v>0</v>
      </c>
      <c r="AA31" s="64"/>
      <c r="AB31" s="64"/>
      <c r="AC31" s="72">
        <f t="shared" si="3"/>
        <v>0</v>
      </c>
      <c r="AD31" s="19"/>
      <c r="AE31" s="19"/>
      <c r="AF31" s="32"/>
      <c r="AG31" s="17"/>
      <c r="AH31" s="65"/>
      <c r="AI31" s="65"/>
      <c r="AJ31" s="65"/>
      <c r="AK31" s="66"/>
      <c r="AL31" s="67"/>
      <c r="AM31" s="17"/>
      <c r="AN31" s="65"/>
      <c r="AO31" s="65"/>
      <c r="AP31" s="65"/>
      <c r="AQ31" s="67"/>
      <c r="AR31" s="19"/>
    </row>
    <row r="32" spans="1:44" s="31" customFormat="1">
      <c r="A32" s="17"/>
      <c r="B32" s="18"/>
      <c r="C32" s="19"/>
      <c r="D32" s="17"/>
      <c r="E32" s="17"/>
      <c r="F32" s="17"/>
      <c r="G32" s="20"/>
      <c r="H32" s="17"/>
      <c r="I32" s="17"/>
      <c r="J32" s="92">
        <f t="shared" si="4"/>
        <v>-2014</v>
      </c>
      <c r="K32" s="65"/>
      <c r="L32" s="64"/>
      <c r="M32" s="64"/>
      <c r="N32" s="72"/>
      <c r="O32" s="64"/>
      <c r="P32" s="87">
        <f t="shared" si="1"/>
        <v>0</v>
      </c>
      <c r="Q32" s="64"/>
      <c r="R32" s="87" t="e">
        <f t="shared" si="2"/>
        <v>#DIV/0!</v>
      </c>
      <c r="S32" s="64"/>
      <c r="T32" s="64"/>
      <c r="U32" s="88">
        <f t="shared" si="5"/>
        <v>0</v>
      </c>
      <c r="V32" s="88">
        <f t="shared" si="6"/>
        <v>0</v>
      </c>
      <c r="W32" s="64"/>
      <c r="X32" s="64"/>
      <c r="Y32" s="64"/>
      <c r="Z32" s="72">
        <f t="shared" si="7"/>
        <v>0</v>
      </c>
      <c r="AA32" s="64"/>
      <c r="AB32" s="64"/>
      <c r="AC32" s="72">
        <f t="shared" si="3"/>
        <v>0</v>
      </c>
      <c r="AD32" s="19"/>
      <c r="AE32" s="19"/>
      <c r="AF32" s="32"/>
      <c r="AG32" s="17"/>
      <c r="AH32" s="65"/>
      <c r="AI32" s="65"/>
      <c r="AJ32" s="65"/>
      <c r="AK32" s="66"/>
      <c r="AL32" s="67"/>
      <c r="AM32" s="17"/>
      <c r="AN32" s="65"/>
      <c r="AO32" s="65"/>
      <c r="AP32" s="65"/>
      <c r="AQ32" s="67"/>
      <c r="AR32" s="19"/>
    </row>
    <row r="33" spans="1:44" s="31" customFormat="1">
      <c r="A33" s="74" t="s">
        <v>121</v>
      </c>
      <c r="B33" s="18"/>
      <c r="C33" s="19"/>
      <c r="D33" s="17"/>
      <c r="E33" s="17"/>
      <c r="F33" s="17"/>
      <c r="G33" s="20"/>
      <c r="H33" s="17"/>
      <c r="I33" s="17"/>
      <c r="J33" s="92">
        <f t="shared" si="4"/>
        <v>-2014</v>
      </c>
      <c r="K33" s="65"/>
      <c r="L33" s="64"/>
      <c r="M33" s="64"/>
      <c r="N33" s="72"/>
      <c r="O33" s="64"/>
      <c r="P33" s="87">
        <f t="shared" si="1"/>
        <v>0</v>
      </c>
      <c r="Q33" s="64"/>
      <c r="R33" s="87" t="e">
        <f t="shared" si="2"/>
        <v>#DIV/0!</v>
      </c>
      <c r="S33" s="64"/>
      <c r="T33" s="64"/>
      <c r="U33" s="88">
        <f t="shared" si="5"/>
        <v>0</v>
      </c>
      <c r="V33" s="88">
        <f t="shared" si="6"/>
        <v>0</v>
      </c>
      <c r="W33" s="64"/>
      <c r="X33" s="64"/>
      <c r="Y33" s="64"/>
      <c r="Z33" s="72">
        <f t="shared" si="7"/>
        <v>0</v>
      </c>
      <c r="AA33" s="64"/>
      <c r="AB33" s="64"/>
      <c r="AC33" s="72">
        <f t="shared" si="3"/>
        <v>0</v>
      </c>
      <c r="AD33" s="19"/>
      <c r="AE33" s="19"/>
      <c r="AF33" s="32"/>
      <c r="AG33" s="17"/>
      <c r="AH33" s="65"/>
      <c r="AI33" s="65"/>
      <c r="AJ33" s="65"/>
      <c r="AK33" s="66"/>
      <c r="AL33" s="67"/>
      <c r="AM33" s="17"/>
      <c r="AN33" s="65"/>
      <c r="AO33" s="65"/>
      <c r="AP33" s="65"/>
      <c r="AQ33" s="67"/>
      <c r="AR33" s="19"/>
    </row>
    <row r="34" spans="1:44" s="31" customFormat="1">
      <c r="A34" s="22"/>
      <c r="B34" s="15" t="s">
        <v>13</v>
      </c>
      <c r="C34" s="16"/>
      <c r="D34" s="16"/>
      <c r="E34" s="16"/>
      <c r="F34" s="16"/>
      <c r="G34" s="16"/>
      <c r="H34" s="16"/>
      <c r="I34" s="16"/>
      <c r="J34" s="93"/>
      <c r="K34" s="16"/>
      <c r="L34" s="16"/>
      <c r="M34" s="16"/>
      <c r="N34" s="13"/>
      <c r="O34" s="16"/>
      <c r="P34" s="13"/>
      <c r="Q34" s="16"/>
      <c r="R34" s="13"/>
      <c r="S34" s="16"/>
      <c r="T34" s="16"/>
      <c r="U34" s="13"/>
      <c r="V34" s="13"/>
      <c r="W34" s="16"/>
      <c r="X34" s="16"/>
      <c r="Y34" s="16"/>
      <c r="Z34" s="13"/>
      <c r="AA34" s="16"/>
      <c r="AB34" s="16"/>
      <c r="AC34" s="13"/>
      <c r="AD34" s="16"/>
      <c r="AE34" s="16"/>
      <c r="AF34" s="16"/>
      <c r="AG34" s="16"/>
      <c r="AH34" s="16"/>
      <c r="AI34" s="16"/>
      <c r="AJ34" s="16"/>
      <c r="AK34" s="16"/>
      <c r="AL34" s="16"/>
      <c r="AM34" s="16"/>
      <c r="AN34" s="16"/>
      <c r="AO34" s="16"/>
      <c r="AP34" s="16"/>
      <c r="AQ34" s="16"/>
      <c r="AR34" s="16"/>
    </row>
    <row r="35" spans="1:44" s="31" customFormat="1">
      <c r="A35" s="21">
        <v>1</v>
      </c>
      <c r="B35" s="18"/>
      <c r="C35" s="19"/>
      <c r="D35" s="17"/>
      <c r="E35" s="17"/>
      <c r="F35" s="17"/>
      <c r="G35" s="20"/>
      <c r="H35" s="17"/>
      <c r="I35" s="17"/>
      <c r="J35" s="92">
        <f t="shared" si="4"/>
        <v>-2014</v>
      </c>
      <c r="K35" s="65"/>
      <c r="L35" s="64"/>
      <c r="M35" s="64"/>
      <c r="N35" s="72"/>
      <c r="O35" s="64"/>
      <c r="P35" s="87">
        <f t="shared" si="1"/>
        <v>0</v>
      </c>
      <c r="Q35" s="64"/>
      <c r="R35" s="87" t="e">
        <f t="shared" si="2"/>
        <v>#DIV/0!</v>
      </c>
      <c r="S35" s="64"/>
      <c r="T35" s="64"/>
      <c r="U35" s="88">
        <f>(Q35+T35)</f>
        <v>0</v>
      </c>
      <c r="V35" s="88">
        <f>U35*12</f>
        <v>0</v>
      </c>
      <c r="W35" s="64"/>
      <c r="X35" s="64"/>
      <c r="Y35" s="64"/>
      <c r="Z35" s="72">
        <f>SUM(V35:Y35)</f>
        <v>0</v>
      </c>
      <c r="AA35" s="64"/>
      <c r="AB35" s="64"/>
      <c r="AC35" s="72">
        <f t="shared" si="3"/>
        <v>0</v>
      </c>
      <c r="AD35" s="19"/>
      <c r="AE35" s="19"/>
      <c r="AF35" s="32"/>
      <c r="AG35" s="17"/>
      <c r="AH35" s="65"/>
      <c r="AI35" s="65"/>
      <c r="AJ35" s="65"/>
      <c r="AK35" s="66"/>
      <c r="AL35" s="67"/>
      <c r="AM35" s="17"/>
      <c r="AN35" s="65"/>
      <c r="AO35" s="65"/>
      <c r="AP35" s="65"/>
      <c r="AQ35" s="67"/>
      <c r="AR35" s="19"/>
    </row>
    <row r="36" spans="1:44" s="31" customFormat="1">
      <c r="A36" s="21">
        <v>2</v>
      </c>
      <c r="B36" s="18"/>
      <c r="C36" s="19"/>
      <c r="D36" s="17"/>
      <c r="E36" s="17"/>
      <c r="F36" s="17"/>
      <c r="G36" s="20"/>
      <c r="H36" s="17"/>
      <c r="I36" s="17"/>
      <c r="J36" s="92">
        <f t="shared" si="4"/>
        <v>-2014</v>
      </c>
      <c r="K36" s="65"/>
      <c r="L36" s="64"/>
      <c r="M36" s="64"/>
      <c r="N36" s="72"/>
      <c r="O36" s="64"/>
      <c r="P36" s="87">
        <f t="shared" si="1"/>
        <v>0</v>
      </c>
      <c r="Q36" s="64"/>
      <c r="R36" s="87" t="e">
        <f t="shared" si="2"/>
        <v>#DIV/0!</v>
      </c>
      <c r="S36" s="64"/>
      <c r="T36" s="64"/>
      <c r="U36" s="88">
        <f>(Q36+T36)</f>
        <v>0</v>
      </c>
      <c r="V36" s="88">
        <f>U36*12</f>
        <v>0</v>
      </c>
      <c r="W36" s="64"/>
      <c r="X36" s="64"/>
      <c r="Y36" s="64"/>
      <c r="Z36" s="72">
        <f>SUM(V36:Y36)</f>
        <v>0</v>
      </c>
      <c r="AA36" s="64"/>
      <c r="AB36" s="64"/>
      <c r="AC36" s="72">
        <f t="shared" si="3"/>
        <v>0</v>
      </c>
      <c r="AD36" s="19"/>
      <c r="AE36" s="19"/>
      <c r="AF36" s="32"/>
      <c r="AG36" s="17"/>
      <c r="AH36" s="65"/>
      <c r="AI36" s="65"/>
      <c r="AJ36" s="65"/>
      <c r="AK36" s="66"/>
      <c r="AL36" s="67"/>
      <c r="AM36" s="17"/>
      <c r="AN36" s="65"/>
      <c r="AO36" s="65"/>
      <c r="AP36" s="65"/>
      <c r="AQ36" s="67"/>
      <c r="AR36" s="19"/>
    </row>
    <row r="37" spans="1:44" s="31" customFormat="1">
      <c r="A37" s="21">
        <v>3</v>
      </c>
      <c r="B37" s="18"/>
      <c r="C37" s="19"/>
      <c r="D37" s="17"/>
      <c r="E37" s="17"/>
      <c r="F37" s="17"/>
      <c r="G37" s="20"/>
      <c r="H37" s="17"/>
      <c r="I37" s="17"/>
      <c r="J37" s="92">
        <f t="shared" si="4"/>
        <v>-2014</v>
      </c>
      <c r="K37" s="65"/>
      <c r="L37" s="64"/>
      <c r="M37" s="64"/>
      <c r="N37" s="72"/>
      <c r="O37" s="64"/>
      <c r="P37" s="87">
        <f t="shared" si="1"/>
        <v>0</v>
      </c>
      <c r="Q37" s="64"/>
      <c r="R37" s="87" t="e">
        <f t="shared" si="2"/>
        <v>#DIV/0!</v>
      </c>
      <c r="S37" s="64"/>
      <c r="T37" s="64"/>
      <c r="U37" s="88">
        <f>(Q37+T37)</f>
        <v>0</v>
      </c>
      <c r="V37" s="88">
        <f>U37*12</f>
        <v>0</v>
      </c>
      <c r="W37" s="64"/>
      <c r="X37" s="64"/>
      <c r="Y37" s="64"/>
      <c r="Z37" s="72">
        <f>SUM(V37:Y37)</f>
        <v>0</v>
      </c>
      <c r="AA37" s="64"/>
      <c r="AB37" s="64"/>
      <c r="AC37" s="72">
        <f t="shared" si="3"/>
        <v>0</v>
      </c>
      <c r="AD37" s="19"/>
      <c r="AE37" s="19"/>
      <c r="AF37" s="32"/>
      <c r="AG37" s="17"/>
      <c r="AH37" s="65"/>
      <c r="AI37" s="65"/>
      <c r="AJ37" s="65"/>
      <c r="AK37" s="66"/>
      <c r="AL37" s="67"/>
      <c r="AM37" s="17"/>
      <c r="AN37" s="65"/>
      <c r="AO37" s="65"/>
      <c r="AP37" s="65"/>
      <c r="AQ37" s="67"/>
      <c r="AR37" s="19"/>
    </row>
    <row r="38" spans="1:44" s="31" customFormat="1">
      <c r="A38" s="74" t="s">
        <v>121</v>
      </c>
      <c r="B38" s="18"/>
      <c r="C38" s="19"/>
      <c r="D38" s="17"/>
      <c r="E38" s="17"/>
      <c r="F38" s="17"/>
      <c r="G38" s="20"/>
      <c r="H38" s="17"/>
      <c r="I38" s="17"/>
      <c r="J38" s="92">
        <f t="shared" si="4"/>
        <v>-2014</v>
      </c>
      <c r="K38" s="65"/>
      <c r="L38" s="64"/>
      <c r="M38" s="64"/>
      <c r="N38" s="72"/>
      <c r="O38" s="64"/>
      <c r="P38" s="87">
        <f t="shared" si="1"/>
        <v>0</v>
      </c>
      <c r="Q38" s="64"/>
      <c r="R38" s="87" t="e">
        <f t="shared" si="2"/>
        <v>#DIV/0!</v>
      </c>
      <c r="S38" s="64"/>
      <c r="T38" s="64"/>
      <c r="U38" s="88">
        <f>(Q38+T38)</f>
        <v>0</v>
      </c>
      <c r="V38" s="88">
        <f>U38*12</f>
        <v>0</v>
      </c>
      <c r="W38" s="64"/>
      <c r="X38" s="64"/>
      <c r="Y38" s="64"/>
      <c r="Z38" s="72">
        <f>SUM(V38:Y38)</f>
        <v>0</v>
      </c>
      <c r="AA38" s="64"/>
      <c r="AB38" s="64"/>
      <c r="AC38" s="72">
        <f t="shared" si="3"/>
        <v>0</v>
      </c>
      <c r="AD38" s="19"/>
      <c r="AE38" s="19"/>
      <c r="AF38" s="32"/>
      <c r="AG38" s="17"/>
      <c r="AH38" s="65"/>
      <c r="AI38" s="65"/>
      <c r="AJ38" s="65"/>
      <c r="AK38" s="66"/>
      <c r="AL38" s="67"/>
      <c r="AM38" s="17"/>
      <c r="AN38" s="65"/>
      <c r="AO38" s="65"/>
      <c r="AP38" s="65"/>
      <c r="AQ38" s="67"/>
      <c r="AR38" s="19"/>
    </row>
    <row r="39" spans="1:44">
      <c r="A39" s="23"/>
      <c r="B39" s="24"/>
      <c r="C39" s="25"/>
      <c r="D39" s="26"/>
      <c r="E39" s="26"/>
      <c r="F39" s="26"/>
      <c r="G39" s="26"/>
      <c r="H39" s="26"/>
      <c r="I39" s="27"/>
      <c r="J39" s="25"/>
      <c r="K39" s="25"/>
      <c r="L39" s="26"/>
      <c r="M39" s="26"/>
      <c r="N39" s="26"/>
      <c r="O39" s="26"/>
      <c r="P39" s="89"/>
      <c r="Q39" s="26"/>
      <c r="R39" s="26"/>
      <c r="S39" s="26"/>
      <c r="T39" s="26"/>
      <c r="U39" s="33"/>
      <c r="V39" s="33"/>
      <c r="W39" s="33"/>
      <c r="X39" s="33"/>
      <c r="Y39" s="33"/>
      <c r="Z39" s="33"/>
      <c r="AA39" s="33"/>
      <c r="AB39" s="33"/>
      <c r="AC39" s="33"/>
      <c r="AD39" s="34"/>
      <c r="AE39" s="34"/>
      <c r="AF39" s="34"/>
      <c r="AG39" s="26"/>
      <c r="AH39" s="26"/>
      <c r="AI39" s="26"/>
      <c r="AJ39" s="34"/>
      <c r="AK39" s="34"/>
      <c r="AL39" s="34"/>
      <c r="AM39" s="26"/>
      <c r="AN39" s="26"/>
      <c r="AO39" s="34"/>
      <c r="AP39" s="34"/>
    </row>
    <row r="40" spans="1:44">
      <c r="A40" s="23"/>
      <c r="B40" s="24"/>
      <c r="C40" s="25"/>
      <c r="D40" s="26"/>
      <c r="E40" s="26"/>
      <c r="F40" s="26"/>
      <c r="G40" s="26"/>
      <c r="H40" s="26"/>
      <c r="I40" s="27"/>
      <c r="J40" s="25"/>
      <c r="K40" s="25"/>
      <c r="L40" s="26"/>
      <c r="M40" s="26"/>
      <c r="N40" s="26"/>
      <c r="O40" s="26"/>
      <c r="P40" s="26"/>
      <c r="Q40" s="26"/>
      <c r="R40" s="26"/>
      <c r="S40" s="26"/>
      <c r="T40" s="26"/>
      <c r="U40" s="33"/>
      <c r="V40" s="33"/>
      <c r="W40" s="33"/>
      <c r="X40" s="33"/>
      <c r="Y40" s="33"/>
      <c r="Z40" s="33"/>
      <c r="AA40" s="33"/>
      <c r="AB40" s="33"/>
      <c r="AC40" s="33"/>
      <c r="AD40" s="34"/>
      <c r="AE40" s="34"/>
      <c r="AF40" s="34"/>
      <c r="AG40" s="26"/>
      <c r="AH40" s="26"/>
      <c r="AI40" s="26"/>
      <c r="AJ40" s="34"/>
      <c r="AK40" s="34"/>
      <c r="AL40" s="34"/>
      <c r="AM40" s="26"/>
      <c r="AN40" s="26"/>
      <c r="AO40" s="34"/>
      <c r="AP40" s="34"/>
    </row>
    <row r="41" spans="1:44">
      <c r="B41" s="29"/>
    </row>
  </sheetData>
  <sheetProtection formatCells="0" formatColumns="0" formatRows="0" insertRows="0" deleteRows="0" sort="0" autoFilter="0" pivotTables="0"/>
  <scenarios current="0">
    <scenario name="8-րդ կետ" locked="1" count="1" user="Marine Shishyan" comment="Автор: Marine Shishyan , 12/4/2023">
      <inputCells r="AD15" val="առաջարկվում է հատկացնել նոր ավտոմեքենա՝ համաձայն Կարգի 8-րդ կետի պահանջների"/>
    </scenario>
  </scenarios>
  <dataConsolidate/>
  <mergeCells count="5">
    <mergeCell ref="AL10:AR10"/>
    <mergeCell ref="C10:L10"/>
    <mergeCell ref="M10:U10"/>
    <mergeCell ref="V10:AC10"/>
    <mergeCell ref="AG10:AJ10"/>
  </mergeCells>
  <conditionalFormatting sqref="J14:J15 J19:J20">
    <cfRule type="cellIs" dxfId="12" priority="17" stopIfTrue="1" operator="equal">
      <formula>-2014</formula>
    </cfRule>
  </conditionalFormatting>
  <conditionalFormatting sqref="J17:J18 J27:J33">
    <cfRule type="cellIs" dxfId="11" priority="12" stopIfTrue="1" operator="equal">
      <formula>-2014</formula>
    </cfRule>
  </conditionalFormatting>
  <conditionalFormatting sqref="J35:J38">
    <cfRule type="cellIs" dxfId="10" priority="11" stopIfTrue="1" operator="equal">
      <formula>-2014</formula>
    </cfRule>
  </conditionalFormatting>
  <conditionalFormatting sqref="R15 R35:R38 R27:R33 R17:R20 P19:P20">
    <cfRule type="cellIs" dxfId="9" priority="10" operator="greaterThan">
      <formula>0</formula>
    </cfRule>
  </conditionalFormatting>
  <conditionalFormatting sqref="R14">
    <cfRule type="cellIs" dxfId="8" priority="9" operator="greaterThan">
      <formula>0</formula>
    </cfRule>
  </conditionalFormatting>
  <conditionalFormatting sqref="P15 P17:P18 P35:P38 P27:P33">
    <cfRule type="cellIs" dxfId="7" priority="8" operator="greaterThan">
      <formula>0</formula>
    </cfRule>
  </conditionalFormatting>
  <conditionalFormatting sqref="P14">
    <cfRule type="cellIs" dxfId="6" priority="7" operator="greaterThan">
      <formula>0</formula>
    </cfRule>
  </conditionalFormatting>
  <conditionalFormatting sqref="J24:J26">
    <cfRule type="cellIs" dxfId="5" priority="6" stopIfTrue="1" operator="equal">
      <formula>-2014</formula>
    </cfRule>
  </conditionalFormatting>
  <conditionalFormatting sqref="R24:R26">
    <cfRule type="cellIs" dxfId="4" priority="5" operator="greaterThan">
      <formula>0</formula>
    </cfRule>
  </conditionalFormatting>
  <conditionalFormatting sqref="P24:P26">
    <cfRule type="cellIs" dxfId="3" priority="4" operator="greaterThan">
      <formula>0</formula>
    </cfRule>
  </conditionalFormatting>
  <conditionalFormatting sqref="J21:J23">
    <cfRule type="cellIs" dxfId="2" priority="3" stopIfTrue="1" operator="equal">
      <formula>-2014</formula>
    </cfRule>
  </conditionalFormatting>
  <conditionalFormatting sqref="R21:R23">
    <cfRule type="cellIs" dxfId="1" priority="2" operator="greaterThan">
      <formula>0</formula>
    </cfRule>
  </conditionalFormatting>
  <conditionalFormatting sqref="P21:P23">
    <cfRule type="cellIs" dxfId="0" priority="1" operator="greaterThan">
      <formula>0</formula>
    </cfRule>
  </conditionalFormatting>
  <dataValidations count="6">
    <dataValidation type="list" allowBlank="1" showInputMessage="1" showErrorMessage="1" sqref="AF14:AF15 AK14:AK15 AF35:AF38 AK17:AK33 AF17:AF33">
      <formula1>$F$4:$F$5</formula1>
    </dataValidation>
    <dataValidation type="whole" operator="equal" allowBlank="1" showInputMessage="1" showErrorMessage="1" sqref="J12">
      <formula1>2024</formula1>
    </dataValidation>
    <dataValidation type="custom" allowBlank="1" showInputMessage="1" showErrorMessage="1" errorTitle="սխալ է" error="բանաձևը ներմուծված է, անհրաժեշտ է լրացնել նախորդ /ձախակողմյան/ սյունակը" sqref="J35:J38 J21:J33">
      <formula1>IF(I25="մինչև 2000","օգտակար ծառայության ժամկետը սպառված",10-($J$12-I35))</formula1>
    </dataValidation>
    <dataValidation type="custom" allowBlank="1" showInputMessage="1" showErrorMessage="1" errorTitle="սխալ է" error="բանաձևը ներմուծված է, անհրաժեշտ է լրացնել նախորդ /ձախակողմյան/ սյունակը" sqref="J17:J18">
      <formula1>IF(I29="մինչև 2000","օգտակար ծառայության ժամկետը սպառված",10-($J$12-I39))</formula1>
    </dataValidation>
    <dataValidation type="custom" allowBlank="1" showInputMessage="1" showErrorMessage="1" errorTitle="սխալ է" error="բանաձևը ներմուծված է, անհրաժեշտ է լրացնել նախորդ /ձախակողմյան/ սյունակը" sqref="J19:J20">
      <formula1>IF(I26="մինչև 2000","օգտակար ծառայության ժամկետը սպառված",10-($J$12-I36))</formula1>
    </dataValidation>
    <dataValidation type="custom" allowBlank="1" showInputMessage="1" showErrorMessage="1" errorTitle="սխալ է" error="բանաձևը ներմուծված է, անհրաժեշտ է լրացնել նախորդ /ձախակողմյան/ սյունակը" sqref="J14:J15">
      <formula1>IF(I18="մինչև 2000","օգտակար ծառայության ժամկետը սպառված",10-($J$12-I36))</formula1>
    </dataValidation>
  </dataValidations>
  <pageMargins left="0.7" right="0.7" top="0.75" bottom="0.75" header="0.3" footer="0.3"/>
  <pageSetup orientation="portrait" r:id="rId1"/>
  <ignoredErrors>
    <ignoredError sqref="R21:R26 R19" evalError="1"/>
    <ignoredError sqref="R27:R38 R14:R18" evalError="1" unlockedFormula="1"/>
    <ignoredError sqref="J27 J14 N14 P14 S28:AQ38 J29 J28 P28:Q28 N28 S15:AQ15 J15:Q16 J21:J26 J12 N18 J17:J19 N17 J31:M38 J30:K30 M30 P17 P18 P30:Q30 N27:Q27 S14:V14 AC14:AK14 S18:V18 S17:V17 AC17:AK17 AC18:AK18 S27:V27 AC27:AQ27 Z14 S16:V16 X16:AQ16 Z17 Z18 Z27 AO14 AM18:AQ18 L28 L29:Q29 O31:Q38" unlockedFormula="1"/>
  </ignoredErrors>
  <extLst>
    <ext xmlns:x14="http://schemas.microsoft.com/office/spreadsheetml/2009/9/main" uri="{CCE6A557-97BC-4b89-ADB6-D9C93CAAB3DF}">
      <x14:dataValidations xmlns:xm="http://schemas.microsoft.com/office/excel/2006/main" count="9">
        <x14:dataValidation type="list" allowBlank="1" showInputMessage="1" showErrorMessage="1">
          <x14:formula1>
            <xm:f>List!$D$3:$D$7</xm:f>
          </x14:formula1>
          <xm:sqref>G14:G15 G35:G38 AI35:AI38 AO14:AO15 AI14:AI15 AO35:AO38 G17:G33 AI17:AI33 AO17:AO33</xm:sqref>
        </x14:dataValidation>
        <x14:dataValidation type="list" allowBlank="1" showInputMessage="1" showErrorMessage="1">
          <x14:formula1>
            <xm:f>List!$C$3:$C$7</xm:f>
          </x14:formula1>
          <xm:sqref>F35:F38 F14:F15 AH35:AH38 AN14:AN15 AH14:AH15 AN35:AN38 F17:F33 AH17:AH33 AN17:AN33</xm:sqref>
        </x14:dataValidation>
        <x14:dataValidation type="list" allowBlank="1" showInputMessage="1" showErrorMessage="1">
          <x14:formula1>
            <xm:f>List!$F$3:$F$4</xm:f>
          </x14:formula1>
          <xm:sqref>K35:K38 K14:K15 AJ35:AK38 AP14:AP15 AJ14:AJ15 AP35:AP38 K17:K33 AJ17:AJ33 AP17:AP33</xm:sqref>
        </x14:dataValidation>
        <x14:dataValidation type="list" allowBlank="1" showInputMessage="1" showErrorMessage="1">
          <x14:formula1>
            <xm:f>List!$B$3:$B$8</xm:f>
          </x14:formula1>
          <xm:sqref>E35:E38 E14:E15 AG35:AG38 AG14:AG15 AM35:AM38 AM14:AM15 E17:E33 AG17:AG33 AM17:AM33</xm:sqref>
        </x14:dataValidation>
        <x14:dataValidation type="list" allowBlank="1" showInputMessage="1" showErrorMessage="1">
          <x14:formula1>
            <xm:f>List!$E$3:$E$26</xm:f>
          </x14:formula1>
          <xm:sqref>I14:I15 I35:I38 I17:I33</xm:sqref>
        </x14:dataValidation>
        <x14:dataValidation type="list" allowBlank="1" showInputMessage="1" showErrorMessage="1">
          <x14:formula1>
            <xm:f>List!$A$3:$A$4</xm:f>
          </x14:formula1>
          <xm:sqref>C14:C15</xm:sqref>
        </x14:dataValidation>
        <x14:dataValidation type="list" allowBlank="1" showInputMessage="1" showErrorMessage="1">
          <x14:formula1>
            <xm:f>List!$A$4:$A$7</xm:f>
          </x14:formula1>
          <xm:sqref>C35:C38 C17:C33</xm:sqref>
        </x14:dataValidation>
        <x14:dataValidation type="list" allowBlank="1" showInputMessage="1" showErrorMessage="1">
          <x14:formula1>
            <xm:f>List!$H$3:$H$5</xm:f>
          </x14:formula1>
          <xm:sqref>AE14:AE15 AE35:AE38 AE17:AE33</xm:sqref>
        </x14:dataValidation>
        <x14:dataValidation type="list" allowBlank="1" showInputMessage="1" showErrorMessage="1">
          <x14:formula1>
            <xm:f>List!$G$3:$G$5</xm:f>
          </x14:formula1>
          <xm:sqref>AD14:AD15 AD35:AD38 AD17:AD33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47"/>
  <sheetViews>
    <sheetView topLeftCell="B7" workbookViewId="0">
      <selection activeCell="B6" sqref="B6"/>
    </sheetView>
  </sheetViews>
  <sheetFormatPr defaultColWidth="5.33203125" defaultRowHeight="17.25"/>
  <cols>
    <col min="1" max="1" width="5.33203125" style="69"/>
    <col min="2" max="2" width="142.33203125" style="70" customWidth="1"/>
    <col min="3" max="16384" width="5.33203125" style="68"/>
  </cols>
  <sheetData>
    <row r="2" spans="1:2" ht="65.25" customHeight="1">
      <c r="B2" s="95" t="s">
        <v>128</v>
      </c>
    </row>
    <row r="3" spans="1:2" ht="27" customHeight="1">
      <c r="A3" s="90" t="s">
        <v>57</v>
      </c>
      <c r="B3" s="91" t="s">
        <v>122</v>
      </c>
    </row>
    <row r="4" spans="1:2" ht="26.25" customHeight="1">
      <c r="A4" s="69">
        <v>1</v>
      </c>
      <c r="B4" s="70" t="s">
        <v>126</v>
      </c>
    </row>
    <row r="5" spans="1:2" ht="66.75" customHeight="1">
      <c r="A5" s="69">
        <v>2</v>
      </c>
      <c r="B5" s="70" t="s">
        <v>77</v>
      </c>
    </row>
    <row r="6" spans="1:2" ht="99.75" customHeight="1">
      <c r="A6" s="69">
        <v>3</v>
      </c>
      <c r="B6" s="70" t="s">
        <v>120</v>
      </c>
    </row>
    <row r="7" spans="1:2" ht="31.5" customHeight="1">
      <c r="A7" s="69">
        <v>4</v>
      </c>
      <c r="B7" s="70" t="s">
        <v>115</v>
      </c>
    </row>
    <row r="8" spans="1:2" ht="24.75" customHeight="1">
      <c r="A8" s="69">
        <v>5</v>
      </c>
      <c r="B8" s="70" t="s">
        <v>101</v>
      </c>
    </row>
    <row r="9" spans="1:2" ht="30" customHeight="1">
      <c r="A9" s="69">
        <v>6</v>
      </c>
      <c r="B9" s="70" t="s">
        <v>100</v>
      </c>
    </row>
    <row r="10" spans="1:2" ht="42.75" customHeight="1">
      <c r="A10" s="69">
        <v>7</v>
      </c>
      <c r="B10" s="70" t="s">
        <v>102</v>
      </c>
    </row>
    <row r="11" spans="1:2" ht="33.75" customHeight="1">
      <c r="A11" s="69">
        <v>8</v>
      </c>
      <c r="B11" s="70" t="s">
        <v>103</v>
      </c>
    </row>
    <row r="12" spans="1:2" ht="33.75" customHeight="1">
      <c r="A12" s="69">
        <v>9</v>
      </c>
      <c r="B12" s="70" t="s">
        <v>119</v>
      </c>
    </row>
    <row r="13" spans="1:2" ht="51.75" customHeight="1">
      <c r="A13" s="69">
        <v>10</v>
      </c>
      <c r="B13" s="70" t="s">
        <v>118</v>
      </c>
    </row>
    <row r="15" spans="1:2">
      <c r="B15" s="84" t="s">
        <v>117</v>
      </c>
    </row>
    <row r="16" spans="1:2" ht="35.25" customHeight="1">
      <c r="B16" s="70" t="s">
        <v>79</v>
      </c>
    </row>
    <row r="17" spans="2:2">
      <c r="B17" s="71" t="s">
        <v>80</v>
      </c>
    </row>
    <row r="18" spans="2:2">
      <c r="B18" s="71" t="s">
        <v>81</v>
      </c>
    </row>
    <row r="19" spans="2:2" ht="31.5" customHeight="1">
      <c r="B19" s="71" t="s">
        <v>99</v>
      </c>
    </row>
    <row r="20" spans="2:2">
      <c r="B20" s="71" t="s">
        <v>82</v>
      </c>
    </row>
    <row r="21" spans="2:2">
      <c r="B21" s="71" t="s">
        <v>83</v>
      </c>
    </row>
    <row r="22" spans="2:2" ht="32.25" customHeight="1">
      <c r="B22" s="71" t="s">
        <v>84</v>
      </c>
    </row>
    <row r="23" spans="2:2" ht="65.25" customHeight="1">
      <c r="B23" s="71" t="s">
        <v>85</v>
      </c>
    </row>
    <row r="24" spans="2:2" ht="43.5" customHeight="1">
      <c r="B24" s="73" t="s">
        <v>114</v>
      </c>
    </row>
    <row r="25" spans="2:2" ht="51.75">
      <c r="B25" s="73" t="s">
        <v>31</v>
      </c>
    </row>
    <row r="26" spans="2:2">
      <c r="B26" s="73" t="s">
        <v>32</v>
      </c>
    </row>
    <row r="27" spans="2:2">
      <c r="B27" s="73" t="s">
        <v>33</v>
      </c>
    </row>
    <row r="28" spans="2:2" ht="27" customHeight="1">
      <c r="B28" s="71" t="s">
        <v>86</v>
      </c>
    </row>
    <row r="29" spans="2:2">
      <c r="B29" s="71" t="s">
        <v>87</v>
      </c>
    </row>
    <row r="30" spans="2:2">
      <c r="B30" s="71" t="s">
        <v>88</v>
      </c>
    </row>
    <row r="31" spans="2:2">
      <c r="B31" s="71" t="s">
        <v>89</v>
      </c>
    </row>
    <row r="32" spans="2:2">
      <c r="B32" s="71" t="s">
        <v>90</v>
      </c>
    </row>
    <row r="33" spans="2:2">
      <c r="B33" s="71" t="s">
        <v>91</v>
      </c>
    </row>
    <row r="34" spans="2:2">
      <c r="B34" s="71" t="s">
        <v>92</v>
      </c>
    </row>
    <row r="35" spans="2:2">
      <c r="B35" s="71" t="s">
        <v>93</v>
      </c>
    </row>
    <row r="36" spans="2:2" ht="77.25" customHeight="1">
      <c r="B36" s="71" t="s">
        <v>94</v>
      </c>
    </row>
    <row r="37" spans="2:2" ht="42.75" customHeight="1">
      <c r="B37" s="70" t="s">
        <v>123</v>
      </c>
    </row>
    <row r="38" spans="2:2" ht="30.75" customHeight="1">
      <c r="B38" s="70" t="s">
        <v>96</v>
      </c>
    </row>
    <row r="39" spans="2:2" ht="34.5">
      <c r="B39" s="70" t="s">
        <v>97</v>
      </c>
    </row>
    <row r="40" spans="2:2">
      <c r="B40" s="70" t="s">
        <v>98</v>
      </c>
    </row>
    <row r="44" spans="2:2">
      <c r="B44" s="71" t="s">
        <v>78</v>
      </c>
    </row>
    <row r="45" spans="2:2">
      <c r="B45" s="71"/>
    </row>
    <row r="46" spans="2:2">
      <c r="B46" s="71" t="s">
        <v>95</v>
      </c>
    </row>
    <row r="47" spans="2:2">
      <c r="B47" s="71"/>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workbookViewId="0"/>
  </sheetViews>
  <sheetFormatPr defaultRowHeight="20.25"/>
  <cols>
    <col min="1" max="1" width="18.9140625" customWidth="1"/>
    <col min="3" max="3" width="11.4140625" customWidth="1"/>
    <col min="4" max="4" width="23" customWidth="1"/>
    <col min="5" max="5" width="17" customWidth="1"/>
    <col min="6" max="6" width="9.4140625" customWidth="1"/>
    <col min="7" max="7" width="39" customWidth="1"/>
    <col min="8" max="8" width="33.08203125" customWidth="1"/>
  </cols>
  <sheetData>
    <row r="1" spans="1:8">
      <c r="A1">
        <v>2024</v>
      </c>
    </row>
    <row r="2" spans="1:8" ht="103.5">
      <c r="A2" s="6" t="s">
        <v>3</v>
      </c>
      <c r="B2" s="6" t="s">
        <v>14</v>
      </c>
      <c r="C2" s="6" t="s">
        <v>27</v>
      </c>
      <c r="D2" s="6" t="s">
        <v>15</v>
      </c>
      <c r="E2" s="6" t="s">
        <v>44</v>
      </c>
      <c r="F2" s="6" t="s">
        <v>37</v>
      </c>
      <c r="G2" s="6" t="s">
        <v>38</v>
      </c>
      <c r="H2" s="6" t="s">
        <v>48</v>
      </c>
    </row>
    <row r="3" spans="1:8" ht="97.5" customHeight="1">
      <c r="A3" s="2" t="s">
        <v>34</v>
      </c>
      <c r="B3" s="3" t="s">
        <v>11</v>
      </c>
      <c r="C3" s="3" t="s">
        <v>12</v>
      </c>
      <c r="D3" s="3" t="s">
        <v>16</v>
      </c>
      <c r="E3" s="3" t="s">
        <v>67</v>
      </c>
      <c r="F3" s="3" t="s">
        <v>17</v>
      </c>
      <c r="G3" s="4" t="s">
        <v>39</v>
      </c>
      <c r="H3" s="4" t="s">
        <v>41</v>
      </c>
    </row>
    <row r="4" spans="1:8" ht="84" customHeight="1">
      <c r="A4" s="2" t="s">
        <v>35</v>
      </c>
      <c r="B4" s="3" t="s">
        <v>19</v>
      </c>
      <c r="C4" s="3" t="s">
        <v>18</v>
      </c>
      <c r="D4" s="3" t="s">
        <v>28</v>
      </c>
      <c r="E4" s="3">
        <v>2001</v>
      </c>
      <c r="F4" s="3" t="s">
        <v>20</v>
      </c>
      <c r="G4" s="4" t="s">
        <v>40</v>
      </c>
      <c r="H4" s="4" t="s">
        <v>42</v>
      </c>
    </row>
    <row r="5" spans="1:8" ht="81.75" customHeight="1">
      <c r="A5" s="2" t="s">
        <v>36</v>
      </c>
      <c r="B5" s="3" t="s">
        <v>22</v>
      </c>
      <c r="C5" s="3" t="s">
        <v>21</v>
      </c>
      <c r="D5" s="3" t="s">
        <v>64</v>
      </c>
      <c r="E5" s="3">
        <v>2002</v>
      </c>
      <c r="F5" s="3"/>
      <c r="G5" s="4" t="s">
        <v>55</v>
      </c>
      <c r="H5" s="4" t="s">
        <v>43</v>
      </c>
    </row>
    <row r="6" spans="1:8" ht="87">
      <c r="A6" s="2" t="s">
        <v>76</v>
      </c>
      <c r="B6" s="3" t="s">
        <v>24</v>
      </c>
      <c r="C6" s="3" t="s">
        <v>23</v>
      </c>
      <c r="D6" s="3" t="s">
        <v>65</v>
      </c>
      <c r="E6" s="3">
        <v>2003</v>
      </c>
    </row>
    <row r="7" spans="1:8" ht="35.25">
      <c r="A7" s="2" t="s">
        <v>56</v>
      </c>
      <c r="B7" s="3" t="s">
        <v>51</v>
      </c>
      <c r="C7" s="3" t="s">
        <v>25</v>
      </c>
      <c r="D7" s="5" t="s">
        <v>29</v>
      </c>
      <c r="E7" s="3">
        <v>2004</v>
      </c>
      <c r="G7" s="10"/>
    </row>
    <row r="8" spans="1:8" ht="57.75" customHeight="1">
      <c r="A8" s="12"/>
      <c r="B8" s="3" t="s">
        <v>26</v>
      </c>
      <c r="C8" s="8"/>
      <c r="D8" s="9"/>
      <c r="E8" s="3">
        <v>2005</v>
      </c>
    </row>
    <row r="9" spans="1:8">
      <c r="B9" s="8"/>
      <c r="E9" s="3">
        <v>2006</v>
      </c>
    </row>
    <row r="10" spans="1:8">
      <c r="A10" s="1"/>
      <c r="C10" s="1"/>
      <c r="D10" s="1"/>
      <c r="E10" s="3">
        <v>2007</v>
      </c>
      <c r="F10" s="1"/>
      <c r="G10" s="1"/>
    </row>
    <row r="11" spans="1:8">
      <c r="A11" s="7"/>
      <c r="B11" s="1"/>
      <c r="C11" s="11"/>
      <c r="D11" s="11"/>
      <c r="E11" s="3">
        <v>2008</v>
      </c>
    </row>
    <row r="12" spans="1:8">
      <c r="A12" s="11"/>
      <c r="B12" s="11"/>
      <c r="E12" s="3">
        <v>2009</v>
      </c>
    </row>
    <row r="13" spans="1:8">
      <c r="A13" s="7"/>
      <c r="C13" s="11"/>
      <c r="D13" s="11"/>
      <c r="E13" s="3">
        <v>2010</v>
      </c>
    </row>
    <row r="14" spans="1:8">
      <c r="A14" s="11"/>
      <c r="B14" s="11"/>
      <c r="E14" s="3">
        <v>2011</v>
      </c>
    </row>
    <row r="15" spans="1:8">
      <c r="E15" s="3">
        <v>2012</v>
      </c>
    </row>
    <row r="16" spans="1:8">
      <c r="E16" s="3">
        <v>2013</v>
      </c>
    </row>
    <row r="17" spans="5:5">
      <c r="E17" s="3">
        <v>2014</v>
      </c>
    </row>
    <row r="18" spans="5:5">
      <c r="E18" s="3">
        <v>2015</v>
      </c>
    </row>
    <row r="19" spans="5:5">
      <c r="E19" s="3">
        <v>2016</v>
      </c>
    </row>
    <row r="20" spans="5:5">
      <c r="E20" s="3">
        <v>2017</v>
      </c>
    </row>
    <row r="21" spans="5:5">
      <c r="E21" s="3">
        <v>2018</v>
      </c>
    </row>
    <row r="22" spans="5:5">
      <c r="E22" s="3">
        <v>2019</v>
      </c>
    </row>
    <row r="23" spans="5:5">
      <c r="E23" s="3">
        <v>2020</v>
      </c>
    </row>
    <row r="24" spans="5:5">
      <c r="E24" s="3">
        <v>2021</v>
      </c>
    </row>
    <row r="25" spans="5:5">
      <c r="E25" s="3">
        <v>2022</v>
      </c>
    </row>
    <row r="26" spans="5:5">
      <c r="E26" s="3">
        <v>2023</v>
      </c>
    </row>
  </sheetData>
  <sheetProtection password="CF5E" sheet="1" objects="1" scenarios="1" selectLockedCells="1" selectUnlockedCells="1"/>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Հայտի ձևաչափ</vt:lpstr>
      <vt:lpstr>Լրացման պահանջները</vt:lpstr>
      <vt:lpstr>List</vt:lpstr>
      <vt:lpstr>_Կարգի_8_կետ</vt:lpstr>
      <vt:lpstr>'Հայտի ձևաչափ'!համաձայն_Կարգի_8_րդ_կետի_պահանջների__այլ_ավտոմեքենա_հատկացնելու__առաջարկության_հիմնավորումը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Marine Shishyan</dc:creator>
  <cp:keywords>https://mul2-mnp.gov.am/tasks/447539/oneclick/7e47123ff5bf1cdeaaf2098aa866eddf94584b54e9deda3b9a2c5c3c34565f68.xlsx?token=ba6acae488291272c991d3dc1f8d6474</cp:keywords>
  <cp:lastModifiedBy>Пользователь Biostar</cp:lastModifiedBy>
  <cp:lastPrinted>2024-01-04T10:27:29Z</cp:lastPrinted>
  <dcterms:created xsi:type="dcterms:W3CDTF">2023-12-04T06:12:26Z</dcterms:created>
  <dcterms:modified xsi:type="dcterms:W3CDTF">2024-01-10T06:03:16Z</dcterms:modified>
</cp:coreProperties>
</file>