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
    </mc:Choice>
  </mc:AlternateContent>
  <bookViews>
    <workbookView xWindow="0" yWindow="0" windowWidth="28800" windowHeight="12180"/>
  </bookViews>
  <sheets>
    <sheet name="Հայտի ձևաչափ" sheetId="1" r:id="rId1"/>
    <sheet name="Լրացման պահանջները" sheetId="5" r:id="rId2"/>
    <sheet name="List" sheetId="2" state="hidden" r:id="rId3"/>
  </sheets>
  <definedNames>
    <definedName name="_Կարգի_8_կետ">List!$H$3:$H$5</definedName>
    <definedName name="համաձայն_Կարգի_8_րդ_կետի_պահանջների__այլ_ավտոմեքենա_հատկացնելու__առաջարկության_հիմնավորումը" localSheetId="0">List!$H$3:$H$5</definedName>
  </definedNames>
  <calcPr calcId="162913"/>
</workbook>
</file>

<file path=xl/calcChain.xml><?xml version="1.0" encoding="utf-8"?>
<calcChain xmlns="http://schemas.openxmlformats.org/spreadsheetml/2006/main">
  <c r="U69" i="1" l="1"/>
  <c r="V69" i="1" s="1"/>
  <c r="Z69" i="1" s="1"/>
  <c r="AC69" i="1" s="1"/>
  <c r="P69" i="1"/>
  <c r="R69" i="1" s="1"/>
  <c r="N69" i="1"/>
  <c r="V37" i="1" l="1"/>
  <c r="V62" i="1"/>
  <c r="U30" i="1"/>
  <c r="V30" i="1" s="1"/>
  <c r="U31" i="1"/>
  <c r="V31" i="1" s="1"/>
  <c r="U32" i="1"/>
  <c r="V32" i="1" s="1"/>
  <c r="U33" i="1"/>
  <c r="V33" i="1" s="1"/>
  <c r="U34" i="1"/>
  <c r="V34" i="1" s="1"/>
  <c r="U35" i="1"/>
  <c r="V35" i="1" s="1"/>
  <c r="U36" i="1"/>
  <c r="V36" i="1" s="1"/>
  <c r="U37" i="1"/>
  <c r="U38" i="1"/>
  <c r="V38" i="1" s="1"/>
  <c r="U39" i="1"/>
  <c r="V39" i="1" s="1"/>
  <c r="U40" i="1"/>
  <c r="V40" i="1" s="1"/>
  <c r="U41" i="1"/>
  <c r="V41" i="1" s="1"/>
  <c r="U42" i="1"/>
  <c r="V42" i="1" s="1"/>
  <c r="U43" i="1"/>
  <c r="V43" i="1" s="1"/>
  <c r="U44" i="1"/>
  <c r="V44" i="1" s="1"/>
  <c r="Z44" i="1" s="1"/>
  <c r="AC44" i="1" s="1"/>
  <c r="U45" i="1"/>
  <c r="V45" i="1" s="1"/>
  <c r="U46" i="1"/>
  <c r="V46" i="1" s="1"/>
  <c r="U47" i="1"/>
  <c r="V47" i="1" s="1"/>
  <c r="U48" i="1"/>
  <c r="V48" i="1" s="1"/>
  <c r="U49" i="1"/>
  <c r="V49" i="1" s="1"/>
  <c r="U50" i="1"/>
  <c r="V50" i="1" s="1"/>
  <c r="U51" i="1"/>
  <c r="V51" i="1" s="1"/>
  <c r="U52" i="1"/>
  <c r="V52" i="1" s="1"/>
  <c r="U53" i="1"/>
  <c r="V53" i="1" s="1"/>
  <c r="U54" i="1"/>
  <c r="V54" i="1" s="1"/>
  <c r="U55" i="1"/>
  <c r="V55" i="1" s="1"/>
  <c r="U56" i="1"/>
  <c r="V56" i="1" s="1"/>
  <c r="U57" i="1"/>
  <c r="V57" i="1" s="1"/>
  <c r="U58" i="1"/>
  <c r="V58" i="1" s="1"/>
  <c r="U59" i="1"/>
  <c r="V59" i="1" s="1"/>
  <c r="U60" i="1"/>
  <c r="V60" i="1" s="1"/>
  <c r="U61" i="1"/>
  <c r="V61" i="1" s="1"/>
  <c r="U62" i="1"/>
  <c r="U63" i="1"/>
  <c r="V63" i="1" s="1"/>
  <c r="U64" i="1"/>
  <c r="V64" i="1" s="1"/>
  <c r="U65" i="1"/>
  <c r="V65" i="1" s="1"/>
  <c r="U66" i="1"/>
  <c r="V66" i="1" s="1"/>
  <c r="U67" i="1"/>
  <c r="V67" i="1" s="1"/>
  <c r="U68" i="1"/>
  <c r="V68" i="1" s="1"/>
  <c r="U70" i="1"/>
  <c r="V70" i="1" s="1"/>
  <c r="R44" i="1"/>
  <c r="N44" i="1"/>
  <c r="R37" i="1"/>
  <c r="R38" i="1"/>
  <c r="R39" i="1"/>
  <c r="R40" i="1"/>
  <c r="R41" i="1"/>
  <c r="P14" i="1" l="1"/>
  <c r="P17" i="1"/>
  <c r="P18" i="1"/>
  <c r="P19" i="1"/>
  <c r="P20" i="1"/>
  <c r="P21" i="1"/>
  <c r="P22" i="1"/>
  <c r="R34" i="1" l="1"/>
  <c r="R35" i="1"/>
  <c r="R36" i="1"/>
  <c r="R42" i="1"/>
  <c r="R43" i="1"/>
  <c r="R45" i="1"/>
  <c r="R46" i="1"/>
  <c r="R47" i="1"/>
  <c r="R48" i="1"/>
  <c r="R49" i="1"/>
  <c r="R50" i="1"/>
  <c r="R51" i="1"/>
  <c r="R52" i="1"/>
  <c r="R53" i="1"/>
  <c r="R54" i="1"/>
  <c r="R55" i="1"/>
  <c r="R56" i="1"/>
  <c r="R57" i="1"/>
  <c r="R58" i="1"/>
  <c r="R59" i="1"/>
  <c r="R60" i="1"/>
  <c r="R61" i="1"/>
  <c r="R62" i="1"/>
  <c r="R63" i="1"/>
  <c r="R64" i="1"/>
  <c r="R65" i="1"/>
  <c r="R66" i="1"/>
  <c r="R67" i="1"/>
  <c r="R68" i="1"/>
  <c r="N30" i="1"/>
  <c r="N31" i="1"/>
  <c r="N32" i="1"/>
  <c r="N33" i="1"/>
  <c r="N34" i="1"/>
  <c r="N35" i="1"/>
  <c r="N36" i="1"/>
  <c r="N37" i="1"/>
  <c r="N38" i="1"/>
  <c r="N39" i="1"/>
  <c r="N40" i="1"/>
  <c r="N41" i="1"/>
  <c r="N42" i="1"/>
  <c r="N43" i="1"/>
  <c r="N45" i="1"/>
  <c r="N46" i="1"/>
  <c r="N47" i="1"/>
  <c r="N48" i="1"/>
  <c r="N49" i="1"/>
  <c r="N50" i="1"/>
  <c r="N51" i="1"/>
  <c r="N52" i="1"/>
  <c r="N53" i="1"/>
  <c r="N54" i="1"/>
  <c r="N55" i="1"/>
  <c r="N56" i="1"/>
  <c r="N57" i="1"/>
  <c r="N58" i="1"/>
  <c r="N59" i="1"/>
  <c r="N60" i="1"/>
  <c r="N61" i="1"/>
  <c r="N62" i="1"/>
  <c r="N63" i="1"/>
  <c r="N64" i="1"/>
  <c r="N65" i="1"/>
  <c r="N66" i="1"/>
  <c r="N67" i="1"/>
  <c r="N68" i="1"/>
  <c r="N17" i="1"/>
  <c r="N18" i="1"/>
  <c r="Z20" i="1"/>
  <c r="Z34" i="1"/>
  <c r="AC34" i="1" s="1"/>
  <c r="Z35" i="1"/>
  <c r="AC35" i="1" s="1"/>
  <c r="Z36" i="1"/>
  <c r="AC36" i="1" s="1"/>
  <c r="Z37" i="1"/>
  <c r="AC37" i="1" s="1"/>
  <c r="Z38" i="1"/>
  <c r="AC38" i="1" s="1"/>
  <c r="Z39" i="1"/>
  <c r="AC39" i="1" s="1"/>
  <c r="Z40" i="1"/>
  <c r="AC40" i="1" s="1"/>
  <c r="Z41" i="1"/>
  <c r="AC41" i="1" s="1"/>
  <c r="Z42" i="1"/>
  <c r="AC42" i="1" s="1"/>
  <c r="Z43" i="1"/>
  <c r="AC43" i="1" s="1"/>
  <c r="Z45" i="1"/>
  <c r="AC45" i="1" s="1"/>
  <c r="Z46" i="1"/>
  <c r="AC46" i="1" s="1"/>
  <c r="Z47" i="1"/>
  <c r="AC47" i="1" s="1"/>
  <c r="Z48" i="1"/>
  <c r="AC48" i="1" s="1"/>
  <c r="Z49" i="1"/>
  <c r="AC49" i="1" s="1"/>
  <c r="Z50" i="1"/>
  <c r="AC50" i="1" s="1"/>
  <c r="Z51" i="1"/>
  <c r="AC51" i="1" s="1"/>
  <c r="Z52" i="1"/>
  <c r="AC52" i="1" s="1"/>
  <c r="Z53" i="1"/>
  <c r="AC53" i="1" s="1"/>
  <c r="Z54" i="1"/>
  <c r="AC54" i="1" s="1"/>
  <c r="Z55" i="1"/>
  <c r="AC55" i="1" s="1"/>
  <c r="Z56" i="1"/>
  <c r="AC56" i="1" s="1"/>
  <c r="Z57" i="1"/>
  <c r="AC57" i="1" s="1"/>
  <c r="Z58" i="1"/>
  <c r="AC58" i="1" s="1"/>
  <c r="Z59" i="1"/>
  <c r="AC59" i="1" s="1"/>
  <c r="Z60" i="1"/>
  <c r="AC60" i="1" s="1"/>
  <c r="Z61" i="1"/>
  <c r="AC61" i="1" s="1"/>
  <c r="Z62" i="1"/>
  <c r="AC62" i="1" s="1"/>
  <c r="Z63" i="1"/>
  <c r="AC63" i="1" s="1"/>
  <c r="Z64" i="1"/>
  <c r="AC64" i="1" s="1"/>
  <c r="Z65" i="1"/>
  <c r="AC65" i="1" s="1"/>
  <c r="Z66" i="1"/>
  <c r="AC66" i="1" s="1"/>
  <c r="Z67" i="1"/>
  <c r="AC67" i="1" s="1"/>
  <c r="Z68" i="1"/>
  <c r="AC68" i="1" s="1"/>
  <c r="N20" i="1"/>
  <c r="N21" i="1"/>
  <c r="N22" i="1"/>
  <c r="J20" i="1"/>
  <c r="J12" i="1" l="1"/>
  <c r="J44" i="1" l="1"/>
  <c r="J69" i="1"/>
  <c r="J68" i="1"/>
  <c r="J58" i="1"/>
  <c r="J59" i="1"/>
  <c r="J60" i="1"/>
  <c r="J61" i="1"/>
  <c r="J62" i="1"/>
  <c r="J63" i="1"/>
  <c r="J64" i="1"/>
  <c r="J65" i="1"/>
  <c r="J66" i="1"/>
  <c r="J67" i="1"/>
  <c r="J48" i="1"/>
  <c r="J50" i="1"/>
  <c r="J51" i="1"/>
  <c r="J53" i="1"/>
  <c r="J54" i="1"/>
  <c r="J56" i="1"/>
  <c r="J57" i="1"/>
  <c r="J49" i="1"/>
  <c r="J52" i="1"/>
  <c r="J55" i="1"/>
  <c r="J42" i="1"/>
  <c r="J46" i="1"/>
  <c r="J47" i="1"/>
  <c r="J39" i="1"/>
  <c r="J41" i="1"/>
  <c r="J43" i="1"/>
  <c r="J45" i="1"/>
  <c r="J70" i="1"/>
  <c r="J40" i="1"/>
  <c r="J37" i="1"/>
  <c r="J38" i="1"/>
  <c r="J34" i="1"/>
  <c r="J35" i="1"/>
  <c r="J36" i="1"/>
  <c r="J25" i="1"/>
  <c r="U24" i="1" l="1"/>
  <c r="V24" i="1" s="1"/>
  <c r="P24" i="1"/>
  <c r="R24" i="1" s="1"/>
  <c r="N24" i="1"/>
  <c r="J24" i="1"/>
  <c r="U23" i="1"/>
  <c r="V23" i="1" s="1"/>
  <c r="R23" i="1"/>
  <c r="N23" i="1"/>
  <c r="J23" i="1"/>
  <c r="U22" i="1"/>
  <c r="V22" i="1" s="1"/>
  <c r="R22" i="1"/>
  <c r="J22" i="1"/>
  <c r="U27" i="1"/>
  <c r="V27" i="1" s="1"/>
  <c r="R27" i="1"/>
  <c r="N27" i="1"/>
  <c r="J27" i="1"/>
  <c r="U26" i="1"/>
  <c r="V26" i="1" s="1"/>
  <c r="P26" i="1"/>
  <c r="R26" i="1" s="1"/>
  <c r="N26" i="1"/>
  <c r="J26" i="1"/>
  <c r="U25" i="1"/>
  <c r="V25" i="1" s="1"/>
  <c r="Z25" i="1" s="1"/>
  <c r="P25" i="1"/>
  <c r="R25" i="1" s="1"/>
  <c r="N25" i="1"/>
  <c r="U21" i="1"/>
  <c r="V21" i="1" s="1"/>
  <c r="R21" i="1"/>
  <c r="J21" i="1"/>
  <c r="U19" i="1"/>
  <c r="V19" i="1" s="1"/>
  <c r="Z19" i="1" s="1"/>
  <c r="AC19" i="1" s="1"/>
  <c r="R19" i="1"/>
  <c r="N19" i="1"/>
  <c r="J19" i="1"/>
  <c r="P31" i="1"/>
  <c r="R31" i="1" s="1"/>
  <c r="P32" i="1"/>
  <c r="R32" i="1" s="1"/>
  <c r="P33" i="1"/>
  <c r="R33" i="1" s="1"/>
  <c r="P70" i="1"/>
  <c r="N70" i="1"/>
  <c r="P75" i="1"/>
  <c r="P74" i="1"/>
  <c r="P73" i="1"/>
  <c r="P72" i="1"/>
  <c r="P30" i="1"/>
  <c r="N75" i="1"/>
  <c r="N74" i="1"/>
  <c r="N73" i="1"/>
  <c r="N72" i="1"/>
  <c r="N29" i="1"/>
  <c r="N28" i="1"/>
  <c r="N14" i="1"/>
  <c r="Z22" i="1" l="1"/>
  <c r="AC22" i="1" s="1"/>
  <c r="Z27" i="1"/>
  <c r="AC27" i="1" s="1"/>
  <c r="AC25" i="1"/>
  <c r="Z21" i="1"/>
  <c r="AC21" i="1" s="1"/>
  <c r="Z26" i="1"/>
  <c r="AC26" i="1" s="1"/>
  <c r="Z24" i="1"/>
  <c r="AC24" i="1" s="1"/>
  <c r="Z23" i="1"/>
  <c r="AC23" i="1" s="1"/>
  <c r="R75" i="1"/>
  <c r="R74" i="1"/>
  <c r="R73" i="1"/>
  <c r="R72" i="1"/>
  <c r="R70" i="1"/>
  <c r="R30" i="1"/>
  <c r="R29" i="1"/>
  <c r="R28" i="1"/>
  <c r="R18" i="1"/>
  <c r="R17" i="1"/>
  <c r="R14" i="1"/>
  <c r="J75" i="1" l="1"/>
  <c r="J74" i="1"/>
  <c r="J73" i="1"/>
  <c r="J72" i="1"/>
  <c r="J33" i="1"/>
  <c r="J32" i="1"/>
  <c r="J31" i="1"/>
  <c r="J30" i="1"/>
  <c r="J29" i="1"/>
  <c r="J28" i="1"/>
  <c r="J18" i="1"/>
  <c r="J17" i="1"/>
  <c r="J14" i="1"/>
  <c r="U75" i="1" l="1"/>
  <c r="V75" i="1" s="1"/>
  <c r="U74" i="1"/>
  <c r="V74" i="1" s="1"/>
  <c r="U73" i="1"/>
  <c r="V73" i="1" s="1"/>
  <c r="U72" i="1"/>
  <c r="V72" i="1" s="1"/>
  <c r="Z70" i="1"/>
  <c r="AC70" i="1" s="1"/>
  <c r="Z33" i="1"/>
  <c r="Z32" i="1"/>
  <c r="Z31" i="1"/>
  <c r="Z30" i="1"/>
  <c r="U29" i="1"/>
  <c r="V29" i="1" s="1"/>
  <c r="Z29" i="1" s="1"/>
  <c r="U28" i="1"/>
  <c r="V28" i="1" s="1"/>
  <c r="Z28" i="1" s="1"/>
  <c r="U18" i="1"/>
  <c r="V18" i="1" s="1"/>
  <c r="U17" i="1"/>
  <c r="V17" i="1" s="1"/>
  <c r="U14" i="1"/>
  <c r="V14" i="1" s="1"/>
  <c r="Z14" i="1" s="1"/>
  <c r="AC14" i="1" s="1"/>
  <c r="AC28" i="1" l="1"/>
  <c r="AC32" i="1"/>
  <c r="Z73" i="1"/>
  <c r="AC73" i="1" s="1"/>
  <c r="AC29" i="1"/>
  <c r="AC33" i="1"/>
  <c r="Z74" i="1"/>
  <c r="AC74" i="1" s="1"/>
  <c r="Z17" i="1"/>
  <c r="AC17" i="1" s="1"/>
  <c r="AC30" i="1"/>
  <c r="Z75" i="1"/>
  <c r="AC75" i="1" s="1"/>
  <c r="Z18" i="1"/>
  <c r="AC18" i="1" s="1"/>
  <c r="AC31" i="1"/>
  <c r="Z72" i="1"/>
  <c r="AC72" i="1" s="1"/>
</calcChain>
</file>

<file path=xl/sharedStrings.xml><?xml version="1.0" encoding="utf-8"?>
<sst xmlns="http://schemas.openxmlformats.org/spreadsheetml/2006/main" count="548" uniqueCount="178">
  <si>
    <t xml:space="preserve">Ընդամենը առկա (հաշվեկշռում հաշվառված) ավտոմեքենաների քանակը` </t>
  </si>
  <si>
    <t>հ/հ</t>
  </si>
  <si>
    <t>ղեկավարի պաշտոնը կամ ստորաբաժանման անվանումը, որին սպասարկում է տվյալ ավտոմեքենան</t>
  </si>
  <si>
    <t>Ավտոմեքենայի նշանակությունը</t>
  </si>
  <si>
    <t>գնման գինը   (հազ դրամ)</t>
  </si>
  <si>
    <t>միջին ամսական վազքը (կմ)</t>
  </si>
  <si>
    <t>Ընդամենը վառելիքի միջին ամսական ծախսը 
(հազար դրամ)</t>
  </si>
  <si>
    <t>Ընդամենը տրանսպորտային միջոցի պահպանման միջին տարեկան ծախս
(հազար դրամ)</t>
  </si>
  <si>
    <t>Քանակը (հատ)</t>
  </si>
  <si>
    <t>Հատուկ տեխնիկական միջոցներով կահավորանքի պահանջ</t>
  </si>
  <si>
    <t>Գինը 
(հազար դրամ)</t>
  </si>
  <si>
    <t xml:space="preserve">սեդան </t>
  </si>
  <si>
    <t>բենզին</t>
  </si>
  <si>
    <t>Այլ տրանսպորտային միջոցներ</t>
  </si>
  <si>
    <t>Ավտոմեքենայի թափքի տեսակը</t>
  </si>
  <si>
    <t>Շարժիչի ծավալը</t>
  </si>
  <si>
    <t>մինչև 1,8</t>
  </si>
  <si>
    <t>առկա չէ</t>
  </si>
  <si>
    <t>գազ</t>
  </si>
  <si>
    <t>ունիվերսալ</t>
  </si>
  <si>
    <t>առկա է</t>
  </si>
  <si>
    <t>դիզել</t>
  </si>
  <si>
    <t>ամենագնաց</t>
  </si>
  <si>
    <t>էլեկտրական</t>
  </si>
  <si>
    <t>միկրոավտոբուս</t>
  </si>
  <si>
    <t>հիբրիդ</t>
  </si>
  <si>
    <t>այլ</t>
  </si>
  <si>
    <t xml:space="preserve">շարժիչի վառելանյութի տեսակը
(ընտրել ցանկից) </t>
  </si>
  <si>
    <t>1,9-ից մինչև 2,2</t>
  </si>
  <si>
    <t>6,1-ից ավելի</t>
  </si>
  <si>
    <t>վառելիքի միջին ամսական ծախսը (հազ դրամ)</t>
  </si>
  <si>
    <t>1) պետական մարմնում հաշվառված, օգտագործման մեջ գտնվող, սահմանված կարգի համաձայն օգտակար ծառայության ժամկետը լրացած ավտոմեքենաների փոխարինման համար։ Ընդ որում, օգտակար ծառայության ժամկետը լրացած այն ավտոմեքենաների փոխարինման համար, որոնց շահագործումն իրականացվում է սույն որոշման 8-րդ կետի հիմքով սահմանված նորմաների գերազանցումով և դրանց հետագա օգտագործումն արդյունավետության տեսանկյունից համարվում է ոչ նպատակահարմար.</t>
  </si>
  <si>
    <t>2) պետական մարմնին վերապահված նոր գործառույթի իրականացման համար.</t>
  </si>
  <si>
    <t>3) վթարված և շահագործման ոչ ենթակա ավտոմեքենաների փոխարինման համար, եթե առկա է գնահատման համար սահմանված կարգի համաձայն տրված եզրակացությունը։</t>
  </si>
  <si>
    <t>Ծառայողական (ղեկավարի)</t>
  </si>
  <si>
    <t>Սպասարկող՝ տարբերանշանով</t>
  </si>
  <si>
    <t>Սպասարկող՝ գործառնական և հատուկ նշանակության (գունանշումով կամ հատուկ կահավորանքով)</t>
  </si>
  <si>
    <t>հատուկ միջոցներով կահավորանքի պահանջ</t>
  </si>
  <si>
    <t>Առաջարկություն՝ ավտոմեքենայի հետագա շահագործման, նոր ավտոմեքենա հատկացնելու և փոխհատուցում տրամադրելու վերաբերյալ</t>
  </si>
  <si>
    <t>ենթակա է հետագա շահագործման</t>
  </si>
  <si>
    <t>հատկացնել նոր ավտոմեքենա՝ Կարգի 8-րդ կետի հիմքով</t>
  </si>
  <si>
    <t>Կարգի 8-րդ կետի 1-ին ենթակետ (օգտակար ծառայության ժամկետը լրացել է, հետագա շահագործումը համարվում է ոչ արդյունավետ)</t>
  </si>
  <si>
    <t>Կարգի 8-րդ կետի 2-րդ ենթակետ (պետական մարմնին վերապահված նոր գործառույթի իրականացման համար)</t>
  </si>
  <si>
    <t>Կարգի 8-րդ կետի 3-րդ ենթակետ (վթարված և շահագործման ոչ ենթակա ավտոմեքենայի փոխարինման համար</t>
  </si>
  <si>
    <t>արտադրության/ ձեռքբերման տարեթիվը</t>
  </si>
  <si>
    <t>վառելիքի միջին ամսական ծավալը (լիտր, խմ)</t>
  </si>
  <si>
    <t>էլեկտրական շարժիչով ավտոմեքենայի սպառած միջին ամսական էլեկտրաէներգիայի քանակը (կՎտ)</t>
  </si>
  <si>
    <t>էլեկտրական շարժիչով ավտոմեքենայի սպառած միջին ամսական էլեկտրաէներգիայի ծախսը (հազ դրամ)</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</si>
  <si>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t>
  </si>
  <si>
    <t xml:space="preserve">ՀԱՅՏ՝ Նոր ավտոմեքենայի հատկացման </t>
  </si>
  <si>
    <t>ՀԱՅՏ՝ Նոր ավտոմեքենայի ձեռքբերման</t>
  </si>
  <si>
    <t>ավտոբուս</t>
  </si>
  <si>
    <t>(Մարմնի անվանումը)</t>
  </si>
  <si>
    <t xml:space="preserve">Տրանսպորտային միջոցի միջին տարեկան ծախսի հաշվարկը </t>
  </si>
  <si>
    <t>Տրանսպորտային միջոցի վառելանյութի միջին ամսական ծախսի հաշվարկը (նախորդ 12 ամիսների միջին ամսական)</t>
  </si>
  <si>
    <t>տրամադրել փոխհատուցում՝ համաձայն Որոշման 4-րդ կետի (առավելագույնը մեկ ավտոմեքենայի պահպանման ծախսի չափով)</t>
  </si>
  <si>
    <t>*այլ (նկարագրել աղյուսակի ներքևում)</t>
  </si>
  <si>
    <t>*</t>
  </si>
  <si>
    <t>վառելիքի փաստացի ծախսը 100 կմ-ի հաշվով</t>
  </si>
  <si>
    <t xml:space="preserve">շարժիչի ծավալը
 (ընտրել ցանկից) </t>
  </si>
  <si>
    <t>Անվադողերի ձեռքբերման միջին տարեկան ծախսը 
(հազար դրամ)</t>
  </si>
  <si>
    <t>Մարտկոցների ձեռքբերման միջին տարեկան ծախսը 
(հազար դրամ)</t>
  </si>
  <si>
    <t>Վառելիքի միջին տարեկան ծախսը 
(հազար դրամ)</t>
  </si>
  <si>
    <t xml:space="preserve">շարժիչի ծավալը (ընտրել ցանկից) </t>
  </si>
  <si>
    <t>2,3-ից մինչև 3,5</t>
  </si>
  <si>
    <t>3,6-ից մինչև 6,0</t>
  </si>
  <si>
    <t xml:space="preserve">վառելիքի ծախսը 100 կմ-ի հաշվով` ըստ տեխնիկական անձնագրի </t>
  </si>
  <si>
    <t>մինչև 2000</t>
  </si>
  <si>
    <t>Մարմնի հաշվեկշռում հաշվառված ավտոմեքենայի՝</t>
  </si>
  <si>
    <t>մակնիշը</t>
  </si>
  <si>
    <t>միջին օրական վազքը (կմ)</t>
  </si>
  <si>
    <t>վառելիքի միջին գինը 
(դրամ)</t>
  </si>
  <si>
    <t>Ղեկավարին սպասարկող ծառայողական ավտոմեքենաները</t>
  </si>
  <si>
    <t>Մարմնին սպասարկող ավտոմեքենաներ, այդ թվում՝ ըստ ստորաբաժանումների</t>
  </si>
  <si>
    <r>
      <t>ֆունկցիոնալ նշանակությունը</t>
    </r>
    <r>
      <rPr>
        <b/>
        <vertAlign val="superscript"/>
        <sz val="10"/>
        <rFont val="GHEA Grapalat"/>
        <family val="3"/>
      </rPr>
      <t xml:space="preserve"> 3</t>
    </r>
  </si>
  <si>
    <r>
      <t>Ընդամենը ավտոմեքենաների սահմանաքանակը՝</t>
    </r>
    <r>
      <rPr>
        <b/>
        <vertAlign val="superscript"/>
        <sz val="10"/>
        <rFont val="GHEA Grapalat"/>
        <family val="3"/>
      </rPr>
      <t xml:space="preserve"> 2</t>
    </r>
    <r>
      <rPr>
        <b/>
        <sz val="10"/>
        <rFont val="GHEA Grapalat"/>
        <family val="3"/>
      </rPr>
      <t xml:space="preserve"> </t>
    </r>
  </si>
  <si>
    <t>Սպասարկող՝ գործառնական և հատուկ նշանակության (առանց գունանշման՝ օպերատիվ աշխատանքների համար)</t>
  </si>
  <si>
    <t>Լրացնել ընդամենը ավտոմեքենաների սահմանաքանակը, որոնց համար ՀՀ 2024 թվականի պետական բյուջեով պահպանման ծախսեր են հատկացվել:
Նոր սահմանված Կարգի համաձայն՝ ղեկավարին սպասարկող և մարմնին սպասարկող տարբերանշանով ավտոմեքենաների քանակը որոշվում է Կարգի 17-րդ կետին համապատասխան, իսկ գործառնական և հատուկ նշանակության ավտոմեքենաների սահամանաքանկը հաստատվելու է ՀՀ կառավարության որոշմամբ՝ Կարգին համապատասխան ներկայացված հայտերի հիման վրա:</t>
  </si>
  <si>
    <t xml:space="preserve">   </t>
  </si>
  <si>
    <t xml:space="preserve">  Կետ 4. Ծառայողական ավտոմեքենաներ են՝</t>
  </si>
  <si>
    <r>
      <t xml:space="preserve">ա) մարմնի </t>
    </r>
    <r>
      <rPr>
        <b/>
        <sz val="12"/>
        <color rgb="FF000000"/>
        <rFont val="GHEA Grapalat"/>
        <family val="3"/>
      </rPr>
      <t xml:space="preserve">ղեկավարի պաշտոն զբաղեցնող անձանց սպասարկելու </t>
    </r>
    <r>
      <rPr>
        <sz val="12"/>
        <color rgb="FF000000"/>
        <rFont val="GHEA Grapalat"/>
        <family val="3"/>
      </rPr>
      <t>նպատակով նախատեսված ավտոմեքենաները,</t>
    </r>
  </si>
  <si>
    <r>
      <t xml:space="preserve">բ) մարմնի </t>
    </r>
    <r>
      <rPr>
        <b/>
        <sz val="12"/>
        <color rgb="FF000000"/>
        <rFont val="GHEA Grapalat"/>
        <family val="3"/>
      </rPr>
      <t>անձնակազմի սպասարկման համար</t>
    </r>
    <r>
      <rPr>
        <sz val="12"/>
        <color rgb="FF000000"/>
        <rFont val="GHEA Grapalat"/>
        <family val="3"/>
      </rPr>
      <t xml:space="preserve"> նախատեսված ավտոմեքենաները:</t>
    </r>
  </si>
  <si>
    <t>1) տարբերանշանով սպասարկման ավտոմեքենաները.</t>
  </si>
  <si>
    <t>2) գործառնական և հատուկ նշանակության սպասարկման ավտոմեքենաները։</t>
  </si>
  <si>
    <r>
      <t xml:space="preserve">   Կետ 6. Անձնակազմի սպասարկման համար նախատեսված </t>
    </r>
    <r>
      <rPr>
        <b/>
        <sz val="12"/>
        <color rgb="FF000000"/>
        <rFont val="GHEA Grapalat"/>
        <family val="3"/>
      </rPr>
      <t>տարբերանշանով</t>
    </r>
    <r>
      <rPr>
        <sz val="12"/>
        <color rgb="FF000000"/>
        <rFont val="GHEA Grapalat"/>
        <family val="3"/>
      </rPr>
      <t xml:space="preserve"> ավտոմեքենաներ են համարվում այն ավտոմեքենաները, որոնց </t>
    </r>
    <r>
      <rPr>
        <b/>
        <sz val="12"/>
        <color rgb="FF000000"/>
        <rFont val="GHEA Grapalat"/>
        <family val="3"/>
      </rPr>
      <t>դիմապակուն փակցված է գերատեսչության տարբերանշանը և անվանումը</t>
    </r>
    <r>
      <rPr>
        <sz val="12"/>
        <color rgb="FF000000"/>
        <rFont val="GHEA Grapalat"/>
        <family val="3"/>
      </rPr>
      <t>։</t>
    </r>
  </si>
  <si>
    <r>
      <t xml:space="preserve">   Կետ 7. Պետական մարմիններին սպասարկող </t>
    </r>
    <r>
      <rPr>
        <b/>
        <sz val="12"/>
        <color rgb="FF000000"/>
        <rFont val="GHEA Grapalat"/>
        <family val="3"/>
      </rPr>
      <t xml:space="preserve">գործառնական և հատուկ նշանակության </t>
    </r>
    <r>
      <rPr>
        <sz val="12"/>
        <color rgb="FF000000"/>
        <rFont val="GHEA Grapalat"/>
        <family val="3"/>
      </rPr>
      <t xml:space="preserve">ավտոմեքենաներ են համարվում այն ավտոմեքենաները, որոնք </t>
    </r>
    <r>
      <rPr>
        <b/>
        <sz val="12"/>
        <color rgb="FF000000"/>
        <rFont val="GHEA Grapalat"/>
        <family val="3"/>
      </rPr>
      <t>հագեցված են համապատասխան տեխնիկական միջոցներով և ունեն հատուկ կահավորում</t>
    </r>
    <r>
      <rPr>
        <sz val="12"/>
        <color rgb="FF000000"/>
        <rFont val="GHEA Grapalat"/>
        <family val="3"/>
      </rPr>
      <t>, նշանակված են կոնկրետ խնդիրների լուծման համար, ինչպես նաև Հայաստանի Հանրապետության նախկին նախագահներին կամ սահմանադրական բարեփոխումներից հետո նախկին վարչապետներին և դեսպանատներին հատկացված ավտոմեքենաները։ Վերջիններս</t>
    </r>
    <r>
      <rPr>
        <b/>
        <sz val="12"/>
        <color rgb="FF000000"/>
        <rFont val="GHEA Grapalat"/>
        <family val="3"/>
      </rPr>
      <t xml:space="preserve"> ունեն հատուկ գունանշում՝ բացառությամբ օպերատիվ աշխատանքների համար նախատեսված ավտոմեքենաների</t>
    </r>
    <r>
      <rPr>
        <sz val="12"/>
        <color rgb="FF000000"/>
        <rFont val="GHEA Grapalat"/>
        <family val="3"/>
      </rPr>
      <t>։</t>
    </r>
  </si>
  <si>
    <t xml:space="preserve">   Կետ 15. Մեկական ծառայողական ավտոմեքենաները հատկացվում են հետևյալ պաշտոնատար անձանց՝</t>
  </si>
  <si>
    <t>1) Հայաստանի Հանրապետության փոխվարչապետներ.</t>
  </si>
  <si>
    <t>2) Հայաստանի Հանրապետության վարչապետի աշխատակազմի ղեկավար.</t>
  </si>
  <si>
    <t>3) Հայաստանի Հանրապետության նախարարներ.</t>
  </si>
  <si>
    <t>4) Հայաստանի Հանրապետության մարզպետներ.</t>
  </si>
  <si>
    <t>5) Հայաստանի Հանրապետության կառավարության և վարչապետին ենթակա մարմինների ղեկավարներ.</t>
  </si>
  <si>
    <t>6) Հայաստանի Հանրապետության նախարարություններին ենթակա մարմինների ղեկավարներ.</t>
  </si>
  <si>
    <t>7) Հայաստանի Հանրապետության անվտանգության խորհրդի քարտուղար։</t>
  </si>
  <si>
    <t xml:space="preserve">   Կետ 17. Անձնակազմի սպասարկման համար նախատեսված տարբերանշանով ավտոմեքենաները հատկացվում են Կարգի 15-րդ կետով նախատեսված մարմիններին՝ մինչև 100 փաստացի աշխատողին մեկ ավտոմեքենա, իսկ 100-ից ավել աշխատողների դեպքում՝ յուրաքանչյուր 100 փաստացի աշխատողին մեկ ավտոմեքենա սկզբունքով։ Ընդ որում, Հայաստանի Հանրապետության վարչապետի աշխատակազմի, Հայաստանի Հանրապետության նախարարությունների, Հայաստանի Հանրապետության կառավարությանը ենթակա մարմինների, Հայաստանի Հանրապետության վարչապետին ենթակա մարմինների դեպքում՝ հաշվարկվում է 100 փաստացի աշխատողին մեկ ավտոմեքենա ավելացված մարմնի ղեկավարի տեղակալների թվով սկզբունքով։</t>
  </si>
  <si>
    <t xml:space="preserve">    </t>
  </si>
  <si>
    <t xml:space="preserve">    Կետ 21. Անձնակազմի սպասարկման համար նախատեսված տարբերանշանով ավտոմեքենաները՝</t>
  </si>
  <si>
    <t>1) կարող են օգտագործվել, այդ թվում՝ որպես հերթապահ ավտոմեքենա, ինչպես պետական մարմնի աշխատակիցներին սպասարկելու, այնպես էլ պետական մարմնի մեկ կամ մի քանի ստորաբաժանումների գործառույթներն ապահովելու համար.</t>
  </si>
  <si>
    <t>2) չեն կարող հատկացվել պաշտոնատար անձանց, որպես ծառայողական ավտոմեքենա։</t>
  </si>
  <si>
    <t xml:space="preserve">   Կետ 5. Պետական մարմիններին սպասարկող ավտոմեքենաներ կարող են լինել՝</t>
  </si>
  <si>
    <t>Տրանսպորտային նյութերի ձեռքբերման ծախսերը նախատեսվում են բյուջետային ծախսերի տնտեսագիտական դասակարգման 4264-Տրանսպորտային նյութեր հոդվածով</t>
  </si>
  <si>
    <t>Հաշվարկման բանաձևն արդեն իսկ տեղադրված է, բացասական նշանով արտացոլվում է մինչև 13 տարով սպառված ժամկետի տարիների քանակը</t>
  </si>
  <si>
    <t>Տրանսպորտային միջոցների ընթացիկ պահպանման և նորոգման ծառայությունների ձեռքբերման ծախսերը նախատեսվում են բյուջետային ծախսերի տնտեսագիտական դասակարգման 4252-Մեքենաների և սարքավորումների ընթացիկ նորոգում և պահպանում հոդվածով</t>
  </si>
  <si>
    <t>Տրանսպորտային միջոցների տեխնիկական զննության և բնապահպանական վճարների հետ կապված ծախսերը նախատեսվում են 4823-Պարտադիր վճարներ հոդվածով</t>
  </si>
  <si>
    <t>արտադրության տարեթիվը
(ընտրել ցանկից)</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</si>
  <si>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
(ընտրել ցանկից)</t>
  </si>
  <si>
    <t>Հատուկ տեխնիկական միջոցներով կահավորանքի պահանջ
(ընտրել ցանկից)</t>
  </si>
  <si>
    <r>
      <t xml:space="preserve">թափքի տեսակը </t>
    </r>
    <r>
      <rPr>
        <vertAlign val="superscript"/>
        <sz val="9"/>
        <rFont val="GHEA Grapalat"/>
        <family val="3"/>
      </rPr>
      <t>4</t>
    </r>
    <r>
      <rPr>
        <sz val="9"/>
        <rFont val="GHEA Grapalat"/>
        <family val="3"/>
      </rPr>
      <t xml:space="preserve">
(ընտրել ցանկից) </t>
    </r>
  </si>
  <si>
    <r>
      <t xml:space="preserve">օգտակար ծառայության մնացորդային ժամկետը </t>
    </r>
    <r>
      <rPr>
        <vertAlign val="superscript"/>
        <sz val="9"/>
        <rFont val="GHEA Grapalat"/>
        <family val="3"/>
      </rPr>
      <t>5</t>
    </r>
    <r>
      <rPr>
        <sz val="9"/>
        <rFont val="GHEA Grapalat"/>
        <family val="3"/>
      </rPr>
      <t xml:space="preserve"> (տարի) </t>
    </r>
  </si>
  <si>
    <r>
      <t xml:space="preserve">Տրանսպորտային այլ նյութերի (քսայուղերի) ու պահեստամասերի ձեռքբերման միջին տարեկան ծախսը </t>
    </r>
    <r>
      <rPr>
        <vertAlign val="superscript"/>
        <sz val="9"/>
        <rFont val="GHEA Grapalat"/>
        <family val="3"/>
      </rPr>
      <t>6</t>
    </r>
    <r>
      <rPr>
        <sz val="9"/>
        <rFont val="GHEA Grapalat"/>
        <family val="3"/>
      </rPr>
      <t xml:space="preserve"> 
(հազար դրամ)</t>
    </r>
  </si>
  <si>
    <r>
      <t xml:space="preserve">Ընդամենը տրանսպորտային նյութերի </t>
    </r>
    <r>
      <rPr>
        <vertAlign val="superscript"/>
        <sz val="9"/>
        <rFont val="GHEA Grapalat"/>
        <family val="3"/>
      </rPr>
      <t>6</t>
    </r>
    <r>
      <rPr>
        <sz val="9"/>
        <rFont val="GHEA Grapalat"/>
        <family val="3"/>
      </rPr>
      <t xml:space="preserve"> ձեռքբերման միջին տարեկան ծախսը
(հազար դրամ)</t>
    </r>
  </si>
  <si>
    <r>
      <t>Ընթացիկ նորոգման ծառայությունների ձեռքբերման միջին տարեկան ծախսը</t>
    </r>
    <r>
      <rPr>
        <vertAlign val="superscript"/>
        <sz val="9"/>
        <rFont val="GHEA Grapalat"/>
        <family val="3"/>
      </rPr>
      <t xml:space="preserve"> 7</t>
    </r>
    <r>
      <rPr>
        <sz val="9"/>
        <rFont val="GHEA Grapalat"/>
        <family val="3"/>
      </rPr>
      <t xml:space="preserve">
(հազար դրամ)</t>
    </r>
  </si>
  <si>
    <r>
      <t xml:space="preserve">Ընդամենը տեխզննության և բնապահպանական վճարներ </t>
    </r>
    <r>
      <rPr>
        <vertAlign val="superscript"/>
        <sz val="9"/>
        <rFont val="GHEA Grapalat"/>
        <family val="3"/>
      </rPr>
      <t xml:space="preserve">8
</t>
    </r>
    <r>
      <rPr>
        <sz val="9"/>
        <rFont val="GHEA Grapalat"/>
        <family val="3"/>
      </rPr>
      <t>(հազար դրամ)</t>
    </r>
  </si>
  <si>
    <r>
      <t>Առաջարկություն՝ ավտոմեքենայի հետագա շահագործման, նոր ավտոմեքենա հատկացնելու</t>
    </r>
    <r>
      <rPr>
        <vertAlign val="superscript"/>
        <sz val="9"/>
        <rFont val="GHEA Grapalat"/>
        <family val="3"/>
      </rPr>
      <t xml:space="preserve"> 9</t>
    </r>
    <r>
      <rPr>
        <sz val="9"/>
        <rFont val="GHEA Grapalat"/>
        <family val="3"/>
      </rPr>
      <t xml:space="preserve"> և փոխհատուցում տրամադրելու վերաբերյալ
(ընտրել ցանկից)</t>
    </r>
  </si>
  <si>
    <t xml:space="preserve">   Կետ 8. Պետական մարմիններին ծառայողական ավտոմեքենաներ հատկացվում են՝</t>
  </si>
  <si>
    <t xml:space="preserve">Թափքի տեսակը անհրաժեշտ է լրացնել օգտվելով ցանկից՝ ըստ տրանսպորտային միջոցի տեխնիկական անձնագրի: </t>
  </si>
  <si>
    <t xml:space="preserve"> Նոր ավտոմեքենայի հատկացման (կամ ձեռքբերման) անհրաժեշտության հիմնավորումը, այդ թվում՝  գործառնական և հատուկ նշանակության ավտոմեքենայի հատկացման անհրաժեշտությունը, գործառույթի բնութագիրը և իրավական հիմքը</t>
  </si>
  <si>
    <t>ՀՀ  կառավարության 28.09.2023թ. N 1666-Ն որոշման հաստատված Կարգի կետերը, որոնց հղում է կատարվում՝</t>
  </si>
  <si>
    <t>Այլ ավտոմեքենա հատկացնելու առաջարկության հիմնավորումը՝ համաձայն ՀՀ  կառավարության 28.09.2023թ. N 1666-Ն որոշման Կարգի 8-րդ կետի պահանջների: Լրացնել նախորդ սյունակում Կարգի 8-րդ կետի հիմքով նոր ավտոմեքենա հատկացնելու պահանջի դեպքում՝ օգտվելով ցանկից, Կարգի Կետ 8</t>
  </si>
  <si>
    <t>Առաջարկություն՝ ավտոմեքենայի հետագա շահագործման, նոր ավտոմեքենա հատկացնելու և փոխհատուցում տրամադրելու վերաբերյալ: Լրացնել՝ օգտվելով ցանկից:</t>
  </si>
  <si>
    <t>Ավտոմեքենայի ֆունկցիոնալ նշանակությունը լրացնել օգտվելով ցանկից, համաձայն Կարգի՝
1. Ղեկավարին սպասարկող ծառայողական,
2. Մարմնին սպասարկող՝ տարբերանշանով (դիմապակուն փակցված է գերատեսչության տարբերանշանը և անվանումը, Կարգի կետ 6)
3. Մարմնին սպասարկող գործառնական և հատուկ նշանակության (հագեցված են համապատասխան տեխնիկական միջոցներով և ունեն հատուկ կահավորում, ունեն հատուկ գունանշում, Կարգի կետ 7)
4. Մարմնին սպասարկող գործառնական և հատուկ նշանակության՝ առանց գունանշման (չունեն հատուկ գունանշում՝ նախատեսված են օպերատիվ աշխատանքների համար, Կարգի կետ 7-ի բացառություն)</t>
  </si>
  <si>
    <t>… տողերն ավելացնել ըստ անհրաժեշտության</t>
  </si>
  <si>
    <t>աղյուսակի գունավորված սյուների վանդակներում  համապատասխան բանաձևերը տեղադրված են, այլ տվյալներ լրացնել պետք չէ</t>
  </si>
  <si>
    <t xml:space="preserve">   Կետ 19. Պետական մարմիններին սպասարկող գործառնական և հատուկ նշանակության ավտոմեքենաները հատկացվում են Հայաստանի Հանրապետության կառավարության որոշմամբ, նրանց կողմից համապատասխան հիմնավորմամբ ներկայացված առաջարկի հիման վրա։</t>
  </si>
  <si>
    <r>
      <t xml:space="preserve">Հ Ա Յ Տ  </t>
    </r>
    <r>
      <rPr>
        <b/>
        <vertAlign val="superscript"/>
        <sz val="12"/>
        <rFont val="GHEA Grapalat"/>
        <family val="3"/>
      </rPr>
      <t>1</t>
    </r>
  </si>
  <si>
    <t xml:space="preserve">ԳՈՐԾԱՌՆԱԿԱՆ ԵՎ ՀԱՏՈՒԿ ՆՇԱՆԱԿՈՒԹՅԱՆ ԱՎՏՈՄԵՔԵՆԱՆԵՐԻ ՀԱՏԿԱՑՄԱՆ </t>
  </si>
  <si>
    <t>Հայտը լրացնելիս անհրաժեշտ է առաջնորդվել ՀՀ  կառավարության 28.09.2023թ. N 1666-Ն որոշման հաստատված կարգավորումներով և սահմանումներով:</t>
  </si>
  <si>
    <t xml:space="preserve">  </t>
  </si>
  <si>
    <t xml:space="preserve">Հայտով ներկայացվում է տեղեկատվություն՝ ՀՀ հանրային իշխանության մարմինների հաշվեկշռում հաշվառված ծառայողական և սպասարկող ավտոմեքենաների, դրանց ընթացիկ պահպանման ծախսերի, ինչպես նաև նոր ավտոմեքենա ձեռք բերելու կամ հատկացնելու պահանջի վերաբերյալ </t>
  </si>
  <si>
    <t>«Հայանտառ» ՊՈԱԿ</t>
  </si>
  <si>
    <t>Suzuki Grand 
Vitara</t>
  </si>
  <si>
    <t>Ուազ 3163-239-03 պատրիոտ</t>
  </si>
  <si>
    <t>Ուազ 3163-103 պատրիոտ</t>
  </si>
  <si>
    <t>Nissan X–Trail</t>
  </si>
  <si>
    <t>«Հայանտառ» ՊՈԱԿ «Ստեփանավանի անտառտնտեսություն» մասնաճյուղ</t>
  </si>
  <si>
    <t>Վազ 21214</t>
  </si>
  <si>
    <t>«Հայանտառ» ՊՈԱԿ «Իջևանի անտառտնտեսություն» մասնաճյուղ</t>
  </si>
  <si>
    <t>Ուազ  պատրիոտ</t>
  </si>
  <si>
    <t>Ուազ  բեռնատար</t>
  </si>
  <si>
    <t>Mitsubishi L200</t>
  </si>
  <si>
    <t>«Հայանտառ» ՊՈԱԿ «Ճամբարակի անտառտնտեսություն» մասնաճյուղ</t>
  </si>
  <si>
    <t>Ուազ 315195-066</t>
  </si>
  <si>
    <t>Ուազ 33036 բեռնատար</t>
  </si>
  <si>
    <t>«Հայանտառ» ՊՈԱԿ «Արծվաբերդի անտառտնտեսություն» մասնաճյուղ</t>
  </si>
  <si>
    <t>Ուազ 3163 պատրիոտ</t>
  </si>
  <si>
    <t>Ուրալ 43206</t>
  </si>
  <si>
    <t>«Հայանտառ» ՊՈԱԿ «Արագածոտնի անտառտնտեսություն» մասնաճյուղ</t>
  </si>
  <si>
    <t>Ուազ բեռնատար</t>
  </si>
  <si>
    <t>«Հայանտառ» ՊՈԱԿ «Վայոց Ձորի անտառտնտեսություն» մասնաճյուղ</t>
  </si>
  <si>
    <t>Ուազ Պիկապ</t>
  </si>
  <si>
    <t>«Հայանտառ» ՊՈԱԿ «Սյունիքի անտառտնտեսություն» մասնաճյուղ</t>
  </si>
  <si>
    <t>Chevrolet Niva</t>
  </si>
  <si>
    <t>«Հայանտառ» ՊՈԱԿ « Թումանյանի անտառտնտեսություն» մասնաճյուղ</t>
  </si>
  <si>
    <t>Գազ 31105-100</t>
  </si>
  <si>
    <t>«Հայանտառ» ՊՈԱԿ «Ջիլիզայի անտառտնտեսություն» մասնաճյուղ</t>
  </si>
  <si>
    <t>«Հայանտառ» ՊՈԱԿ «Սիսիանի անտառտնտեսություն» մասնաճյուղ</t>
  </si>
  <si>
    <t>«Հայանտառ» ՊՈԱԿ «Գյումրիի անտառտնտեսություն» մասնաճյուղ</t>
  </si>
  <si>
    <t>«Հայանտառ» ՊՈԱԿ «Սևքարի անտառտնտեսություն» մասնաճյուղ</t>
  </si>
  <si>
    <t>Ուազ 315195-066 հանտեր</t>
  </si>
  <si>
    <t>«Հայանտառ» ՊՈԱԿ «Կապանի անտառտնտեսություն» մասնաճյուղ</t>
  </si>
  <si>
    <t>Ուազ 23632-154-03 պիկապ</t>
  </si>
  <si>
    <t>Ուազ 315195-071 հանտեր</t>
  </si>
  <si>
    <t>Ուազ 315195-071-30 հանտեր</t>
  </si>
  <si>
    <t>Ուազ 374195-552-05</t>
  </si>
  <si>
    <t>Ուազ 315195-071</t>
  </si>
  <si>
    <t>«Հայանտառ» ՊՈԱԿ «Տաշիրի անտառտնտեսություն» մասնաճյուղ</t>
  </si>
  <si>
    <t>«Հայանտառ» ՊՈԱԿ «Վանաձորի անտառտնտեսություն» մասնաճյուղ</t>
  </si>
  <si>
    <t>Նիսան պիկապ</t>
  </si>
  <si>
    <t>«Հայանտառ» ՊՈԱԿ «Հրազդանի անտառտնտեսություն» մասնաճյուղ</t>
  </si>
  <si>
    <t>Toyota Hilux 2.5 T/d</t>
  </si>
  <si>
    <t>Գազ 2705-415</t>
  </si>
  <si>
    <t>Ուազ 33034 բեռնատար</t>
  </si>
  <si>
    <t>«Հայանտառ» ՊՈԱԿ «Նոյեմբերյանի անտառտնտեսություն» մասնաճյուղ</t>
  </si>
  <si>
    <t>Ուրալ 4320</t>
  </si>
  <si>
    <t>Ուազ 469 հանտեր</t>
  </si>
  <si>
    <t>Գազ 322132</t>
  </si>
  <si>
    <t xml:space="preserve">* ավտոմեքենաները  օգտագործվում են անտառների պահպանության, անտառօգտագործման, անտառվերականգնման և հակահրդեհային նպատակներով՝ շահագործվելով անտառային տարածքներում։ </t>
  </si>
  <si>
    <t xml:space="preserve">«Հայանտառ» ՊՈԱԿ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</si>
</sst>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_(* \(#,##0.00\);_(* &quot;-&quot;??_);_(@_)"/>
    <numFmt numFmtId="164" formatCode="0.0"/>
    <numFmt numFmtId="165" formatCode="0_);[Red]\(0\)"/>
    <numFmt numFmtId="166" formatCode="_(* #,##0.0_);_(* \(#,##0.0\);_(* &quot;-&quot;??_);_(@_)"/>
    <numFmt numFmtId="167" formatCode="_(* #,##0_);_(* \(#,##0\);_(* &quot;-&quot;??_);_(@_)"/>
    <numFmt numFmtId="168" formatCode="0.000"/>
  </numFmts>
  <fonts count="26">
    <font>
      <sz val="14"/>
      <color theme="1"/>
      <name val="GHEA Grapalat"/>
      <family val="2"/>
    </font>
    <font>
      <sz val="14"/>
      <color theme="1"/>
      <name val="GHEA Grapalat"/>
      <family val="2"/>
    </font>
    <font>
      <i/>
      <u/>
      <sz val="11"/>
      <name val="GHEA Grapalat"/>
      <family val="3"/>
    </font>
    <font>
      <b/>
      <sz val="10"/>
      <name val="GHEA Grapalat"/>
      <family val="3"/>
    </font>
    <font>
      <sz val="10"/>
      <name val="GHEA Grapalat"/>
      <family val="3"/>
    </font>
    <font>
      <sz val="9"/>
      <name val="GHEA Grapalat"/>
      <family val="3"/>
    </font>
    <font>
      <b/>
      <sz val="12"/>
      <color rgb="FFFF0000"/>
      <name val="GHEA Grapalat"/>
      <family val="3"/>
    </font>
    <font>
      <b/>
      <sz val="9"/>
      <name val="GHEA Grapalat"/>
      <family val="3"/>
    </font>
    <font>
      <b/>
      <i/>
      <sz val="10"/>
      <name val="GHEA Grapalat"/>
      <family val="3"/>
    </font>
    <font>
      <i/>
      <sz val="9"/>
      <name val="GHEA Grapalat"/>
      <family val="3"/>
    </font>
    <font>
      <sz val="12"/>
      <name val="GHEA Grapalat"/>
      <family val="3"/>
    </font>
    <font>
      <b/>
      <sz val="12"/>
      <name val="GHEA Grapalat"/>
      <family val="3"/>
    </font>
    <font>
      <sz val="11"/>
      <color rgb="FF000000"/>
      <name val="Arial Unicode"/>
      <family val="2"/>
    </font>
    <font>
      <sz val="9"/>
      <color rgb="FFFF0000"/>
      <name val="GHEA Grapalat"/>
      <family val="3"/>
    </font>
    <font>
      <i/>
      <sz val="11"/>
      <color theme="1"/>
      <name val="GHEA Grapalat"/>
      <family val="3"/>
    </font>
    <font>
      <sz val="10"/>
      <color theme="0"/>
      <name val="GHEA Grapalat"/>
      <family val="3"/>
    </font>
    <font>
      <b/>
      <vertAlign val="superscript"/>
      <sz val="10"/>
      <name val="GHEA Grapalat"/>
      <family val="3"/>
    </font>
    <font>
      <sz val="12"/>
      <color theme="1"/>
      <name val="GHEA Grapalat"/>
      <family val="2"/>
    </font>
    <font>
      <b/>
      <vertAlign val="superscript"/>
      <sz val="12"/>
      <name val="GHEA Grapalat"/>
      <family val="3"/>
    </font>
    <font>
      <sz val="12"/>
      <color rgb="FF000000"/>
      <name val="GHEA Grapalat"/>
      <family val="3"/>
    </font>
    <font>
      <b/>
      <sz val="12"/>
      <color rgb="FF000000"/>
      <name val="GHEA Grapalat"/>
      <family val="3"/>
    </font>
    <font>
      <vertAlign val="superscript"/>
      <sz val="9"/>
      <name val="GHEA Grapalat"/>
      <family val="3"/>
    </font>
    <font>
      <sz val="12"/>
      <color rgb="FFFF0000"/>
      <name val="GHEA Grapalat"/>
      <family val="2"/>
    </font>
    <font>
      <sz val="16"/>
      <color theme="1"/>
      <name val="GHEA Grapalat"/>
      <family val="2"/>
    </font>
    <font>
      <sz val="10"/>
      <color theme="1"/>
      <name val="GHEA Grapalat"/>
      <family val="2"/>
    </font>
    <font>
      <sz val="12"/>
      <color theme="1"/>
      <name val="GHEA Grapalat"/>
      <family val="3"/>
    </font>
  </fonts>
  <fills count="10">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bgColor indexed="64"/>
      </patternFill>
    </fill>
    <fill>
      <patternFill patternType="solid">
        <fgColor rgb="FFFFFF00"/>
        <bgColor indexed="64"/>
      </patternFill>
    </fill>
    <fill>
      <patternFill patternType="solid">
        <fgColor theme="2"/>
        <bgColor indexed="64"/>
      </patternFill>
    </fill>
  </fills>
  <borders count="1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medium">
        <color indexed="64"/>
      </right>
      <top style="medium">
        <color indexed="64"/>
      </top>
      <bottom/>
      <diagonal/>
    </border>
    <border>
      <left style="thin">
        <color indexed="64"/>
      </left>
      <right/>
      <top/>
      <bottom/>
      <diagonal/>
    </border>
    <border>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36">
    <xf numFmtId="0" fontId="0" fillId="0" borderId="0" xfId="0"/>
    <xf numFmtId="0" fontId="0" fillId="0" borderId="0" xfId="0" applyAlignment="1"/>
    <xf numFmtId="0" fontId="10" fillId="0" borderId="11" xfId="0" applyFont="1" applyBorder="1" applyAlignment="1">
      <alignment horizontal="left" wrapText="1"/>
    </xf>
    <xf numFmtId="0" fontId="10" fillId="0" borderId="11" xfId="0" applyFont="1" applyBorder="1" applyAlignment="1">
      <alignment horizontal="left"/>
    </xf>
    <xf numFmtId="0" fontId="10" fillId="0" borderId="11" xfId="0" applyFont="1" applyBorder="1" applyAlignment="1">
      <alignment horizontal="left" vertical="center" wrapText="1"/>
    </xf>
    <xf numFmtId="166" fontId="10" fillId="0" borderId="11" xfId="1" applyNumberFormat="1" applyFont="1" applyBorder="1"/>
    <xf numFmtId="0" fontId="11" fillId="0" borderId="11" xfId="0" applyFont="1" applyBorder="1" applyAlignment="1">
      <alignment horizontal="center" vertical="center" wrapText="1"/>
    </xf>
    <xf numFmtId="0" fontId="12" fillId="0" borderId="0" xfId="0" applyFont="1" applyAlignment="1">
      <alignment horizontal="left" vertical="center"/>
    </xf>
    <xf numFmtId="0" fontId="10" fillId="0" borderId="0" xfId="0" applyFont="1" applyBorder="1" applyAlignment="1">
      <alignment horizontal="left"/>
    </xf>
    <xf numFmtId="166" fontId="10" fillId="0" borderId="0" xfId="1" applyNumberFormat="1" applyFont="1" applyBorder="1"/>
    <xf numFmtId="0" fontId="10" fillId="0" borderId="0" xfId="0" applyFont="1" applyBorder="1" applyAlignment="1">
      <alignment horizontal="left" vertical="center" wrapText="1"/>
    </xf>
    <xf numFmtId="0" fontId="12" fillId="0" borderId="0" xfId="0" applyFont="1" applyAlignment="1">
      <alignment horizontal="left" vertical="center" wrapText="1"/>
    </xf>
    <xf numFmtId="0" fontId="10" fillId="0" borderId="15" xfId="0" applyFont="1" applyFill="1" applyBorder="1" applyAlignment="1">
      <alignment horizontal="left" wrapText="1"/>
    </xf>
    <xf numFmtId="0" fontId="4" fillId="4" borderId="11" xfId="0" applyFont="1" applyFill="1" applyBorder="1" applyAlignment="1" applyProtection="1">
      <alignment horizontal="center" vertical="center" wrapText="1"/>
    </xf>
    <xf numFmtId="0" fontId="7" fillId="4" borderId="11" xfId="0" applyFont="1" applyFill="1" applyBorder="1" applyAlignment="1" applyProtection="1">
      <alignment horizontal="center" vertical="center"/>
      <protection locked="0"/>
    </xf>
    <xf numFmtId="0" fontId="8" fillId="4" borderId="12" xfId="0" applyFont="1" applyFill="1" applyBorder="1" applyAlignment="1" applyProtection="1">
      <alignment horizontal="left" vertical="center"/>
      <protection locked="0"/>
    </xf>
    <xf numFmtId="0" fontId="4" fillId="4" borderId="11" xfId="0" applyFont="1" applyFill="1" applyBorder="1" applyAlignment="1" applyProtection="1">
      <alignment horizontal="center" vertical="center" wrapText="1"/>
      <protection locked="0"/>
    </xf>
    <xf numFmtId="0" fontId="4" fillId="0" borderId="11" xfId="0" applyFont="1" applyBorder="1" applyAlignment="1" applyProtection="1">
      <alignment horizontal="center" vertical="center"/>
      <protection locked="0"/>
    </xf>
    <xf numFmtId="0" fontId="4" fillId="0" borderId="11" xfId="0" applyFont="1" applyBorder="1" applyAlignment="1" applyProtection="1">
      <alignment horizontal="left" vertical="center"/>
      <protection locked="0"/>
    </xf>
    <xf numFmtId="0" fontId="4" fillId="0" borderId="11" xfId="0" applyFont="1" applyBorder="1" applyAlignment="1" applyProtection="1">
      <alignment horizontal="center" vertical="center" wrapText="1"/>
      <protection locked="0"/>
    </xf>
    <xf numFmtId="165" fontId="4" fillId="0" borderId="11" xfId="0" applyNumberFormat="1"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0" fontId="9" fillId="4" borderId="11" xfId="0" applyFont="1" applyFill="1" applyBorder="1" applyAlignment="1" applyProtection="1">
      <alignment horizontal="center" vertical="center"/>
      <protection locked="0"/>
    </xf>
    <xf numFmtId="0" fontId="5" fillId="0" borderId="0" xfId="0" applyFont="1" applyBorder="1" applyAlignment="1" applyProtection="1">
      <alignment horizontal="center"/>
      <protection locked="0"/>
    </xf>
    <xf numFmtId="0" fontId="4" fillId="0" borderId="0" xfId="0" applyFont="1" applyBorder="1" applyAlignment="1" applyProtection="1">
      <alignment horizontal="left"/>
      <protection locked="0"/>
    </xf>
    <xf numFmtId="0" fontId="4" fillId="0" borderId="0" xfId="0" applyFont="1" applyBorder="1" applyAlignment="1" applyProtection="1">
      <alignment wrapText="1"/>
      <protection locked="0"/>
    </xf>
    <xf numFmtId="0" fontId="4" fillId="0" borderId="0" xfId="0" applyFont="1" applyBorder="1" applyProtection="1">
      <protection locked="0"/>
    </xf>
    <xf numFmtId="0" fontId="4" fillId="0" borderId="0" xfId="0" applyFont="1" applyBorder="1" applyAlignment="1" applyProtection="1">
      <alignment horizontal="center"/>
      <protection locked="0"/>
    </xf>
    <xf numFmtId="0" fontId="0" fillId="0" borderId="0" xfId="0" applyProtection="1">
      <protection locked="0"/>
    </xf>
    <xf numFmtId="0" fontId="14" fillId="0" borderId="0" xfId="0" applyFont="1" applyAlignment="1" applyProtection="1">
      <alignment horizontal="left"/>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4" fillId="4" borderId="11" xfId="0" applyFont="1" applyFill="1" applyBorder="1" applyAlignment="1" applyProtection="1">
      <alignment horizontal="center" vertical="center"/>
      <protection locked="0"/>
    </xf>
    <xf numFmtId="164" fontId="4" fillId="0" borderId="0" xfId="0" applyNumberFormat="1" applyFont="1" applyBorder="1" applyAlignment="1" applyProtection="1">
      <alignment horizontal="center"/>
      <protection locked="0"/>
    </xf>
    <xf numFmtId="164" fontId="4" fillId="0" borderId="0" xfId="0" applyNumberFormat="1" applyFont="1" applyBorder="1" applyAlignment="1" applyProtection="1">
      <alignment horizontal="center"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11"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Continuous" vertical="center" wrapText="1"/>
      <protection locked="0"/>
    </xf>
    <xf numFmtId="0" fontId="3"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 vertical="center"/>
      <protection locked="0"/>
    </xf>
    <xf numFmtId="0" fontId="3" fillId="2" borderId="0" xfId="0" applyFont="1" applyFill="1" applyAlignment="1" applyProtection="1">
      <alignment horizontal="centerContinuous"/>
      <protection locked="0"/>
    </xf>
    <xf numFmtId="0" fontId="3" fillId="2" borderId="0" xfId="0" applyFont="1" applyFill="1" applyAlignment="1" applyProtection="1">
      <alignment horizontal="center" vertical="center" wrapText="1"/>
      <protection locked="0"/>
    </xf>
    <xf numFmtId="0" fontId="3" fillId="2" borderId="0" xfId="0" applyFont="1" applyFill="1" applyAlignment="1" applyProtection="1">
      <alignment horizontal="center"/>
      <protection locked="0"/>
    </xf>
    <xf numFmtId="0" fontId="3" fillId="2" borderId="0" xfId="0" applyFont="1" applyFill="1" applyAlignment="1" applyProtection="1">
      <alignment horizontal="centerContinuous" wrapText="1"/>
      <protection locked="0"/>
    </xf>
    <xf numFmtId="0" fontId="3" fillId="2" borderId="0" xfId="0" applyFont="1" applyFill="1" applyAlignment="1" applyProtection="1">
      <alignment horizontal="left"/>
      <protection locked="0"/>
    </xf>
    <xf numFmtId="0" fontId="3" fillId="2" borderId="0" xfId="0" applyFont="1" applyFill="1" applyAlignment="1" applyProtection="1">
      <alignment horizontal="left" wrapText="1"/>
      <protection locked="0"/>
    </xf>
    <xf numFmtId="0" fontId="4" fillId="0" borderId="0" xfId="0" applyFont="1" applyProtection="1">
      <protection locked="0"/>
    </xf>
    <xf numFmtId="0" fontId="4" fillId="2" borderId="0" xfId="0" applyFont="1" applyFill="1" applyProtection="1">
      <protection locked="0"/>
    </xf>
    <xf numFmtId="0" fontId="0" fillId="0" borderId="0" xfId="0" applyAlignment="1" applyProtection="1">
      <alignment horizontal="left"/>
      <protection locked="0"/>
    </xf>
    <xf numFmtId="0" fontId="5" fillId="0" borderId="9" xfId="0" applyFont="1" applyFill="1" applyBorder="1" applyAlignment="1" applyProtection="1">
      <alignment horizontal="center" wrapText="1"/>
    </xf>
    <xf numFmtId="0" fontId="11" fillId="2" borderId="0" xfId="0" applyFont="1" applyFill="1" applyAlignment="1" applyProtection="1">
      <alignment horizontal="left" vertical="center"/>
    </xf>
    <xf numFmtId="0" fontId="2" fillId="2" borderId="0" xfId="0" applyFont="1" applyFill="1" applyAlignment="1" applyProtection="1">
      <alignment horizontal="left" vertical="center"/>
    </xf>
    <xf numFmtId="0" fontId="3" fillId="2" borderId="0" xfId="0" applyFont="1" applyFill="1" applyAlignment="1" applyProtection="1">
      <alignment horizontal="left"/>
    </xf>
    <xf numFmtId="0" fontId="4" fillId="2" borderId="2" xfId="0" applyFont="1" applyFill="1" applyBorder="1" applyAlignment="1" applyProtection="1">
      <alignment wrapText="1"/>
    </xf>
    <xf numFmtId="0" fontId="4" fillId="2" borderId="3" xfId="0" applyFont="1" applyFill="1" applyBorder="1" applyAlignment="1" applyProtection="1">
      <alignment horizontal="left"/>
    </xf>
    <xf numFmtId="0" fontId="4" fillId="2" borderId="16" xfId="0" applyFont="1" applyFill="1" applyBorder="1" applyAlignment="1" applyProtection="1">
      <alignment horizontal="center" wrapText="1"/>
    </xf>
    <xf numFmtId="0" fontId="4" fillId="2" borderId="2" xfId="0" applyFont="1" applyFill="1" applyBorder="1" applyAlignment="1" applyProtection="1">
      <alignment horizontal="center" wrapText="1"/>
    </xf>
    <xf numFmtId="0" fontId="4" fillId="4" borderId="1" xfId="0" applyFont="1" applyFill="1" applyBorder="1" applyAlignment="1" applyProtection="1">
      <alignment horizontal="centerContinuous"/>
    </xf>
    <xf numFmtId="0" fontId="3" fillId="0" borderId="7" xfId="0" applyFont="1" applyFill="1" applyBorder="1" applyAlignment="1" applyProtection="1">
      <alignment horizontal="center" wrapText="1"/>
    </xf>
    <xf numFmtId="0" fontId="5" fillId="0" borderId="7" xfId="0" applyFont="1" applyFill="1" applyBorder="1" applyAlignment="1" applyProtection="1">
      <alignment horizontal="center" wrapText="1"/>
    </xf>
    <xf numFmtId="0" fontId="5" fillId="0" borderId="8" xfId="0" applyFont="1" applyFill="1" applyBorder="1" applyAlignment="1" applyProtection="1">
      <alignment horizontal="center" wrapText="1"/>
    </xf>
    <xf numFmtId="0" fontId="5" fillId="0" borderId="10" xfId="0" applyFont="1" applyFill="1" applyBorder="1" applyAlignment="1" applyProtection="1">
      <alignment horizontal="center" wrapText="1"/>
    </xf>
    <xf numFmtId="0" fontId="5" fillId="4" borderId="7" xfId="0" applyFont="1" applyFill="1" applyBorder="1" applyAlignment="1" applyProtection="1">
      <alignment horizontal="center" wrapText="1"/>
    </xf>
    <xf numFmtId="43" fontId="4" fillId="0" borderId="11" xfId="1" applyFont="1" applyBorder="1" applyAlignment="1" applyProtection="1">
      <alignment horizontal="center" vertical="center"/>
      <protection locked="0"/>
    </xf>
    <xf numFmtId="2" fontId="4" fillId="0" borderId="11" xfId="0" applyNumberFormat="1" applyFont="1" applyBorder="1" applyAlignment="1" applyProtection="1">
      <alignment horizontal="center" vertical="center"/>
      <protection locked="0"/>
    </xf>
    <xf numFmtId="2" fontId="4" fillId="4" borderId="11" xfId="0" applyNumberFormat="1" applyFont="1" applyFill="1" applyBorder="1" applyAlignment="1" applyProtection="1">
      <alignment horizontal="center" vertical="center"/>
      <protection locked="0"/>
    </xf>
    <xf numFmtId="2" fontId="4" fillId="0" borderId="11" xfId="0" applyNumberFormat="1" applyFont="1" applyBorder="1" applyAlignment="1" applyProtection="1">
      <alignment horizontal="center" vertical="center" wrapText="1"/>
      <protection locked="0"/>
    </xf>
    <xf numFmtId="0" fontId="17" fillId="0" borderId="0" xfId="0" applyFont="1"/>
    <xf numFmtId="0" fontId="17" fillId="0" borderId="0" xfId="0" applyFont="1" applyAlignment="1">
      <alignment horizontal="center" vertical="center"/>
    </xf>
    <xf numFmtId="0" fontId="17" fillId="0" borderId="0" xfId="0" applyFont="1" applyAlignment="1">
      <alignment wrapText="1"/>
    </xf>
    <xf numFmtId="0" fontId="19" fillId="0" borderId="0" xfId="0" applyFont="1" applyAlignment="1">
      <alignment horizontal="left" wrapText="1"/>
    </xf>
    <xf numFmtId="43" fontId="4" fillId="3" borderId="11" xfId="1" applyFont="1" applyFill="1" applyBorder="1" applyAlignment="1" applyProtection="1">
      <alignment horizontal="center" vertical="center"/>
    </xf>
    <xf numFmtId="0" fontId="19" fillId="0" borderId="0" xfId="0" applyFont="1" applyAlignment="1">
      <alignment horizontal="justify"/>
    </xf>
    <xf numFmtId="0" fontId="9" fillId="0" borderId="11" xfId="0" applyFont="1" applyBorder="1" applyAlignment="1" applyProtection="1">
      <alignment horizontal="left" vertical="center"/>
      <protection locked="0"/>
    </xf>
    <xf numFmtId="0" fontId="3" fillId="0" borderId="0" xfId="0" applyFont="1" applyFill="1" applyBorder="1" applyAlignment="1" applyProtection="1">
      <alignment horizontal="center" wrapText="1"/>
      <protection locked="0"/>
    </xf>
    <xf numFmtId="0" fontId="3" fillId="0" borderId="0" xfId="0" applyFont="1" applyFill="1" applyBorder="1" applyAlignment="1" applyProtection="1">
      <alignment horizontal="left" wrapText="1"/>
      <protection locked="0"/>
    </xf>
    <xf numFmtId="0" fontId="5" fillId="0" borderId="0" xfId="0" applyFont="1" applyFill="1" applyBorder="1" applyAlignment="1" applyProtection="1">
      <alignment horizontal="center" wrapText="1"/>
      <protection locked="0"/>
    </xf>
    <xf numFmtId="0" fontId="5" fillId="0" borderId="14" xfId="0" applyFont="1" applyFill="1" applyBorder="1" applyAlignment="1" applyProtection="1">
      <alignment horizontal="center" wrapText="1"/>
      <protection locked="0"/>
    </xf>
    <xf numFmtId="0" fontId="5" fillId="0" borderId="15" xfId="0" applyFont="1" applyFill="1" applyBorder="1" applyAlignment="1" applyProtection="1">
      <alignment horizontal="center" wrapText="1"/>
      <protection locked="0"/>
    </xf>
    <xf numFmtId="1" fontId="6" fillId="0" borderId="11" xfId="0" applyNumberFormat="1" applyFont="1" applyBorder="1" applyAlignment="1" applyProtection="1">
      <alignment horizontal="center" wrapText="1"/>
      <protection locked="0"/>
    </xf>
    <xf numFmtId="0" fontId="13" fillId="0" borderId="14" xfId="0" applyFont="1" applyFill="1" applyBorder="1" applyAlignment="1" applyProtection="1">
      <alignment horizontal="center" wrapText="1"/>
      <protection locked="0"/>
    </xf>
    <xf numFmtId="0" fontId="5" fillId="0" borderId="17" xfId="0" applyFont="1" applyFill="1" applyBorder="1" applyAlignment="1" applyProtection="1">
      <alignment horizontal="center" wrapText="1"/>
      <protection locked="0"/>
    </xf>
    <xf numFmtId="0" fontId="5" fillId="4" borderId="0" xfId="0" applyFont="1" applyFill="1" applyBorder="1" applyAlignment="1" applyProtection="1">
      <alignment horizontal="center" wrapText="1"/>
      <protection locked="0"/>
    </xf>
    <xf numFmtId="0" fontId="22" fillId="6" borderId="0" xfId="0" applyFont="1" applyFill="1" applyAlignment="1">
      <alignment wrapText="1"/>
    </xf>
    <xf numFmtId="0" fontId="0" fillId="0" borderId="0" xfId="0" applyProtection="1"/>
    <xf numFmtId="0" fontId="5" fillId="3" borderId="9" xfId="0" applyFont="1" applyFill="1" applyBorder="1" applyAlignment="1" applyProtection="1">
      <alignment horizontal="center" wrapText="1"/>
    </xf>
    <xf numFmtId="43" fontId="15" fillId="3" borderId="11" xfId="1" applyFont="1" applyFill="1" applyBorder="1" applyAlignment="1" applyProtection="1">
      <alignment horizontal="center" vertical="center"/>
    </xf>
    <xf numFmtId="43" fontId="4" fillId="3" borderId="13" xfId="1" applyFont="1" applyFill="1" applyBorder="1" applyAlignment="1" applyProtection="1">
      <alignment horizontal="center" vertical="center"/>
    </xf>
    <xf numFmtId="0" fontId="4" fillId="0" borderId="0" xfId="0" applyFont="1" applyBorder="1" applyProtection="1"/>
    <xf numFmtId="0" fontId="17" fillId="5" borderId="0" xfId="0" applyFont="1" applyFill="1" applyAlignment="1">
      <alignment horizontal="center" vertical="center"/>
    </xf>
    <xf numFmtId="0" fontId="17" fillId="5" borderId="0" xfId="0" applyFont="1" applyFill="1" applyAlignment="1">
      <alignment wrapText="1"/>
    </xf>
    <xf numFmtId="165" fontId="4" fillId="3" borderId="11" xfId="0" applyNumberFormat="1" applyFont="1" applyFill="1" applyBorder="1" applyAlignment="1" applyProtection="1">
      <alignment horizontal="center" vertical="center" wrapText="1"/>
      <protection hidden="1"/>
    </xf>
    <xf numFmtId="0" fontId="4" fillId="4" borderId="11" xfId="0" applyFont="1" applyFill="1" applyBorder="1" applyAlignment="1" applyProtection="1">
      <alignment horizontal="center" vertical="center" wrapText="1"/>
      <protection hidden="1"/>
    </xf>
    <xf numFmtId="0" fontId="3" fillId="7" borderId="1" xfId="0" applyFont="1" applyFill="1" applyBorder="1" applyAlignment="1" applyProtection="1">
      <alignment horizontal="centerContinuous"/>
      <protection locked="0"/>
    </xf>
    <xf numFmtId="0" fontId="3" fillId="7" borderId="13" xfId="0" applyFont="1" applyFill="1" applyBorder="1" applyAlignment="1" applyProtection="1">
      <alignment horizontal="left" vertical="center"/>
      <protection locked="0"/>
    </xf>
    <xf numFmtId="0" fontId="23" fillId="0" borderId="0" xfId="0" applyFont="1" applyAlignment="1">
      <alignment vertical="center" wrapText="1"/>
    </xf>
    <xf numFmtId="0" fontId="3" fillId="7" borderId="18" xfId="0" applyFont="1" applyFill="1" applyBorder="1" applyAlignment="1" applyProtection="1">
      <alignment horizontal="centerContinuous" vertical="center" wrapText="1"/>
      <protection locked="0"/>
    </xf>
    <xf numFmtId="0" fontId="5" fillId="8" borderId="8" xfId="0" applyFont="1" applyFill="1" applyBorder="1" applyAlignment="1" applyProtection="1">
      <alignment horizontal="center" wrapText="1"/>
    </xf>
    <xf numFmtId="0" fontId="5" fillId="8" borderId="9" xfId="0" applyFont="1" applyFill="1" applyBorder="1" applyAlignment="1" applyProtection="1">
      <alignment horizontal="center" wrapText="1"/>
    </xf>
    <xf numFmtId="0" fontId="4" fillId="0" borderId="11" xfId="0" applyFont="1" applyBorder="1" applyAlignment="1" applyProtection="1">
      <alignment horizontal="left" vertical="center" wrapText="1"/>
      <protection locked="0"/>
    </xf>
    <xf numFmtId="43" fontId="24" fillId="0" borderId="0" xfId="1" applyFont="1" applyAlignment="1" applyProtection="1">
      <alignment horizontal="center" vertical="center"/>
      <protection locked="0"/>
    </xf>
    <xf numFmtId="0" fontId="4" fillId="0" borderId="11" xfId="0" applyFont="1" applyFill="1" applyBorder="1" applyAlignment="1" applyProtection="1">
      <alignment horizontal="center" vertical="center"/>
      <protection locked="0"/>
    </xf>
    <xf numFmtId="0" fontId="4" fillId="0" borderId="11" xfId="0" applyFont="1" applyFill="1" applyBorder="1" applyAlignment="1" applyProtection="1">
      <alignment horizontal="left" vertical="center" wrapText="1"/>
      <protection locked="0"/>
    </xf>
    <xf numFmtId="0" fontId="4" fillId="0" borderId="11" xfId="0" applyFont="1" applyFill="1" applyBorder="1" applyAlignment="1" applyProtection="1">
      <alignment horizontal="center" vertical="center" wrapText="1"/>
      <protection locked="0"/>
    </xf>
    <xf numFmtId="165" fontId="4" fillId="0" borderId="11" xfId="0" applyNumberFormat="1" applyFont="1" applyFill="1" applyBorder="1" applyAlignment="1" applyProtection="1">
      <alignment horizontal="center" vertical="center"/>
      <protection locked="0"/>
    </xf>
    <xf numFmtId="165" fontId="4" fillId="0" borderId="11" xfId="0" applyNumberFormat="1" applyFont="1" applyFill="1" applyBorder="1" applyAlignment="1" applyProtection="1">
      <alignment horizontal="center" vertical="center" wrapText="1"/>
      <protection hidden="1"/>
    </xf>
    <xf numFmtId="2" fontId="4" fillId="0" borderId="11" xfId="0" applyNumberFormat="1" applyFont="1" applyFill="1" applyBorder="1" applyAlignment="1" applyProtection="1">
      <alignment horizontal="center" vertical="center"/>
      <protection locked="0"/>
    </xf>
    <xf numFmtId="43" fontId="4" fillId="0" borderId="11" xfId="1" applyFont="1" applyFill="1" applyBorder="1" applyAlignment="1" applyProtection="1">
      <alignment horizontal="center" vertical="center"/>
      <protection locked="0"/>
    </xf>
    <xf numFmtId="43" fontId="4" fillId="0" borderId="11" xfId="1" applyFont="1" applyFill="1" applyBorder="1" applyAlignment="1" applyProtection="1">
      <alignment horizontal="center" vertical="center"/>
    </xf>
    <xf numFmtId="43" fontId="15" fillId="0" borderId="11" xfId="1" applyFont="1" applyFill="1" applyBorder="1" applyAlignment="1" applyProtection="1">
      <alignment horizontal="center" vertical="center"/>
    </xf>
    <xf numFmtId="2" fontId="4" fillId="0" borderId="11" xfId="0" applyNumberFormat="1" applyFont="1" applyFill="1" applyBorder="1" applyAlignment="1" applyProtection="1">
      <alignment horizontal="center" vertical="center" wrapText="1"/>
      <protection locked="0"/>
    </xf>
    <xf numFmtId="0" fontId="0" fillId="0" borderId="0" xfId="0" applyFill="1" applyAlignment="1" applyProtection="1">
      <alignment horizontal="center" vertical="center"/>
      <protection locked="0"/>
    </xf>
    <xf numFmtId="43" fontId="4" fillId="9" borderId="11" xfId="1" applyFont="1" applyFill="1" applyBorder="1" applyAlignment="1" applyProtection="1">
      <alignment horizontal="center" vertical="center"/>
    </xf>
    <xf numFmtId="0" fontId="4" fillId="0" borderId="11" xfId="0" applyFont="1" applyFill="1" applyBorder="1" applyAlignment="1" applyProtection="1">
      <alignment horizontal="left" vertical="center"/>
      <protection locked="0"/>
    </xf>
    <xf numFmtId="43" fontId="4" fillId="0" borderId="13" xfId="1" applyFont="1" applyFill="1" applyBorder="1" applyAlignment="1" applyProtection="1">
      <alignment horizontal="center" vertical="center"/>
    </xf>
    <xf numFmtId="167" fontId="4" fillId="0" borderId="11" xfId="1" applyNumberFormat="1" applyFont="1" applyBorder="1" applyAlignment="1" applyProtection="1">
      <alignment horizontal="center" vertical="center"/>
      <protection locked="0"/>
    </xf>
    <xf numFmtId="1" fontId="4" fillId="0" borderId="11" xfId="0" applyNumberFormat="1" applyFont="1" applyBorder="1" applyAlignment="1" applyProtection="1">
      <alignment horizontal="center" vertical="center"/>
      <protection locked="0"/>
    </xf>
    <xf numFmtId="167" fontId="4" fillId="4" borderId="11" xfId="0" applyNumberFormat="1" applyFont="1" applyFill="1" applyBorder="1" applyAlignment="1" applyProtection="1">
      <alignment horizontal="center" vertical="center" wrapText="1"/>
      <protection locked="0"/>
    </xf>
    <xf numFmtId="0" fontId="4" fillId="0" borderId="11" xfId="1" applyNumberFormat="1" applyFont="1" applyBorder="1" applyAlignment="1" applyProtection="1">
      <alignment horizontal="center" vertical="center"/>
      <protection locked="0"/>
    </xf>
    <xf numFmtId="0" fontId="4" fillId="0" borderId="11" xfId="1" applyNumberFormat="1" applyFont="1" applyFill="1" applyBorder="1" applyAlignment="1" applyProtection="1">
      <alignment horizontal="center" vertical="center"/>
      <protection locked="0"/>
    </xf>
    <xf numFmtId="168" fontId="4" fillId="0" borderId="11" xfId="1" applyNumberFormat="1" applyFont="1" applyBorder="1" applyAlignment="1" applyProtection="1">
      <alignment horizontal="center" vertical="center"/>
      <protection locked="0"/>
    </xf>
    <xf numFmtId="0" fontId="0" fillId="0" borderId="0" xfId="0" applyFill="1" applyProtection="1">
      <protection locked="0"/>
    </xf>
    <xf numFmtId="0" fontId="3" fillId="0" borderId="0" xfId="0" applyFont="1" applyFill="1" applyAlignment="1" applyProtection="1">
      <alignment horizontal="centerContinuous"/>
      <protection locked="0"/>
    </xf>
    <xf numFmtId="0" fontId="4" fillId="0" borderId="0" xfId="0" applyFont="1" applyFill="1" applyProtection="1">
      <protection locked="0"/>
    </xf>
    <xf numFmtId="164" fontId="4" fillId="0" borderId="11" xfId="1" applyNumberFormat="1" applyFont="1" applyFill="1" applyBorder="1" applyAlignment="1" applyProtection="1">
      <alignment horizontal="center" vertical="center"/>
      <protection locked="0"/>
    </xf>
    <xf numFmtId="164" fontId="4" fillId="0" borderId="0" xfId="0" applyNumberFormat="1" applyFont="1" applyFill="1" applyBorder="1" applyAlignment="1" applyProtection="1">
      <alignment horizontal="center"/>
      <protection locked="0"/>
    </xf>
    <xf numFmtId="2" fontId="4" fillId="0" borderId="11" xfId="1" applyNumberFormat="1" applyFont="1" applyFill="1" applyBorder="1" applyAlignment="1" applyProtection="1">
      <alignment horizontal="center" vertical="center"/>
      <protection locked="0"/>
    </xf>
    <xf numFmtId="0" fontId="25" fillId="0" borderId="0" xfId="0" applyFont="1" applyAlignment="1">
      <alignment horizontal="left" vertical="center" wrapText="1"/>
    </xf>
    <xf numFmtId="0" fontId="4" fillId="2" borderId="4" xfId="0" applyFont="1" applyFill="1" applyBorder="1" applyAlignment="1" applyProtection="1">
      <alignment horizontal="center" wrapText="1"/>
    </xf>
    <xf numFmtId="0" fontId="4" fillId="2" borderId="5" xfId="0" applyFont="1" applyFill="1" applyBorder="1" applyAlignment="1" applyProtection="1">
      <alignment horizontal="center" wrapText="1"/>
    </xf>
    <xf numFmtId="0" fontId="4" fillId="2" borderId="6" xfId="0" applyFont="1" applyFill="1" applyBorder="1" applyAlignment="1" applyProtection="1">
      <alignment horizontal="center" wrapText="1"/>
    </xf>
    <xf numFmtId="0" fontId="3" fillId="2" borderId="4" xfId="0" applyFont="1" applyFill="1" applyBorder="1" applyAlignment="1" applyProtection="1">
      <alignment horizontal="center" vertical="center"/>
    </xf>
    <xf numFmtId="0" fontId="3" fillId="2" borderId="5" xfId="0" applyFont="1" applyFill="1" applyBorder="1" applyAlignment="1" applyProtection="1">
      <alignment horizontal="center" vertical="center"/>
    </xf>
    <xf numFmtId="0" fontId="3" fillId="2" borderId="6" xfId="0" applyFont="1" applyFill="1" applyBorder="1" applyAlignment="1" applyProtection="1">
      <alignment horizontal="center" vertical="center"/>
    </xf>
    <xf numFmtId="0" fontId="4" fillId="0" borderId="12" xfId="0" applyFont="1" applyBorder="1" applyAlignment="1" applyProtection="1">
      <alignment horizontal="left" vertical="center"/>
      <protection locked="0"/>
    </xf>
  </cellXfs>
  <cellStyles count="2">
    <cellStyle name="Обычный" xfId="0" builtinId="0"/>
    <cellStyle name="Финансовый" xfId="1" builtinId="3"/>
  </cellStyles>
  <dxfs count="14">
    <dxf>
      <font>
        <color auto="1"/>
      </font>
    </dxf>
    <dxf>
      <font>
        <color auto="1"/>
      </font>
    </dxf>
    <dxf>
      <font>
        <color theme="0"/>
      </font>
    </dxf>
    <dxf>
      <font>
        <color auto="1"/>
      </font>
    </dxf>
    <dxf>
      <font>
        <color auto="1"/>
      </font>
    </dxf>
    <dxf>
      <font>
        <color theme="0"/>
      </font>
    </dxf>
    <dxf>
      <font>
        <color auto="1"/>
      </font>
    </dxf>
    <dxf>
      <font>
        <color auto="1"/>
      </font>
    </dxf>
    <dxf>
      <font>
        <color theme="0"/>
      </font>
    </dxf>
    <dxf>
      <font>
        <color auto="1"/>
      </font>
    </dxf>
    <dxf>
      <font>
        <color auto="1"/>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78"/>
  <sheetViews>
    <sheetView tabSelected="1" topLeftCell="A11" zoomScale="110" zoomScaleNormal="110" workbookViewId="0">
      <selection activeCell="C70" sqref="C70"/>
    </sheetView>
  </sheetViews>
  <sheetFormatPr defaultRowHeight="20.25"/>
  <cols>
    <col min="1" max="1" width="8.6640625" style="28" customWidth="1"/>
    <col min="2" max="2" width="21.9140625" style="49" customWidth="1"/>
    <col min="3" max="3" width="29.83203125" style="28" customWidth="1"/>
    <col min="4" max="4" width="10.1640625" style="28" customWidth="1"/>
    <col min="5" max="6" width="8.6640625" style="28"/>
    <col min="7" max="7" width="8.83203125" style="28" customWidth="1"/>
    <col min="8" max="8" width="8.6640625" style="28"/>
    <col min="9" max="9" width="8.6640625" style="30"/>
    <col min="10" max="10" width="7.9140625" style="36" customWidth="1"/>
    <col min="11" max="11" width="10.4140625" style="36" customWidth="1"/>
    <col min="12" max="18" width="8.6640625" style="28"/>
    <col min="19" max="20" width="11.5" style="28" customWidth="1"/>
    <col min="21" max="22" width="8.6640625" style="28"/>
    <col min="23" max="23" width="8.6640625" style="122"/>
    <col min="24" max="24" width="8.6640625" style="28"/>
    <col min="25" max="25" width="11.6640625" style="28" customWidth="1"/>
    <col min="26" max="26" width="12.1640625" style="28" customWidth="1"/>
    <col min="27" max="28" width="8.6640625" style="122"/>
    <col min="29" max="29" width="10.1640625" style="28" customWidth="1"/>
    <col min="30" max="30" width="26.83203125" style="28" customWidth="1"/>
    <col min="31" max="31" width="39.5" style="28" customWidth="1"/>
    <col min="32" max="32" width="0.58203125" style="28" customWidth="1"/>
    <col min="33" max="35" width="8.6640625" style="28"/>
    <col min="36" max="36" width="9.75" style="28" customWidth="1"/>
    <col min="37" max="37" width="0.58203125" style="28" customWidth="1"/>
    <col min="38" max="43" width="8.6640625" style="28"/>
    <col min="44" max="44" width="30.75" style="28" customWidth="1"/>
    <col min="45" max="16384" width="8.6640625" style="28"/>
  </cols>
  <sheetData>
    <row r="1" spans="1:44">
      <c r="B1" s="35"/>
      <c r="C1" s="36"/>
      <c r="AD1" s="36"/>
      <c r="AE1" s="36"/>
      <c r="AF1" s="36"/>
      <c r="AG1" s="36"/>
      <c r="AH1" s="36"/>
      <c r="AI1" s="36"/>
      <c r="AJ1" s="36"/>
      <c r="AK1" s="36"/>
      <c r="AL1" s="36"/>
      <c r="AM1" s="36"/>
      <c r="AN1" s="36"/>
      <c r="AO1" s="36"/>
      <c r="AP1" s="36"/>
    </row>
    <row r="2" spans="1:44">
      <c r="A2" s="37"/>
      <c r="B2" s="51" t="s">
        <v>124</v>
      </c>
      <c r="C2" s="38"/>
      <c r="D2" s="39"/>
      <c r="E2" s="39"/>
      <c r="F2" s="39"/>
      <c r="G2" s="39"/>
      <c r="H2" s="39"/>
      <c r="I2" s="40"/>
      <c r="J2" s="38"/>
      <c r="K2" s="38"/>
      <c r="L2" s="39"/>
      <c r="M2" s="39"/>
      <c r="N2" s="39"/>
      <c r="O2" s="39"/>
      <c r="P2" s="41"/>
      <c r="Q2" s="41"/>
      <c r="R2" s="41"/>
      <c r="S2" s="41"/>
      <c r="T2" s="41"/>
      <c r="U2" s="41"/>
      <c r="V2" s="41"/>
      <c r="W2" s="123"/>
      <c r="X2" s="41"/>
      <c r="Y2" s="41"/>
      <c r="Z2" s="41"/>
      <c r="AA2" s="123"/>
      <c r="AB2" s="123"/>
      <c r="AD2" s="36"/>
      <c r="AE2" s="36"/>
      <c r="AF2" s="36"/>
      <c r="AG2" s="36"/>
      <c r="AH2" s="36"/>
      <c r="AI2" s="36"/>
      <c r="AJ2" s="36"/>
      <c r="AK2" s="36"/>
      <c r="AL2" s="36"/>
      <c r="AM2" s="36"/>
      <c r="AN2" s="36"/>
      <c r="AO2" s="36"/>
      <c r="AP2" s="36"/>
    </row>
    <row r="3" spans="1:44">
      <c r="A3" s="37"/>
      <c r="B3" s="51" t="s">
        <v>125</v>
      </c>
      <c r="C3" s="38"/>
      <c r="D3" s="39"/>
      <c r="E3" s="39"/>
      <c r="F3" s="39"/>
      <c r="G3" s="39"/>
      <c r="H3" s="39"/>
      <c r="I3" s="40"/>
      <c r="J3" s="38"/>
      <c r="K3" s="38"/>
      <c r="L3" s="39"/>
      <c r="M3" s="39"/>
      <c r="N3" s="39"/>
      <c r="O3" s="39"/>
      <c r="P3" s="41"/>
      <c r="Q3" s="41"/>
      <c r="R3" s="41"/>
      <c r="S3" s="41"/>
      <c r="T3" s="41"/>
      <c r="U3" s="41"/>
      <c r="V3" s="41"/>
      <c r="W3" s="123"/>
      <c r="X3" s="41"/>
      <c r="Y3" s="41"/>
      <c r="Z3" s="41"/>
      <c r="AA3" s="123"/>
      <c r="AB3" s="123"/>
      <c r="AD3" s="36"/>
      <c r="AE3" s="36"/>
      <c r="AF3" s="36"/>
      <c r="AG3" s="36"/>
      <c r="AH3" s="36"/>
      <c r="AI3" s="36"/>
      <c r="AJ3" s="36"/>
      <c r="AK3" s="36"/>
      <c r="AL3" s="36"/>
      <c r="AM3" s="36"/>
      <c r="AN3" s="36"/>
      <c r="AO3" s="36"/>
      <c r="AP3" s="36"/>
    </row>
    <row r="4" spans="1:44">
      <c r="A4" s="37"/>
      <c r="B4" s="51" t="s">
        <v>127</v>
      </c>
      <c r="C4" s="38"/>
      <c r="D4" s="39"/>
      <c r="E4" s="39"/>
      <c r="F4" s="39"/>
      <c r="G4" s="39"/>
      <c r="H4" s="39"/>
      <c r="I4" s="40"/>
      <c r="J4" s="38"/>
      <c r="K4" s="38"/>
      <c r="L4" s="39"/>
      <c r="M4" s="39"/>
      <c r="N4" s="39"/>
      <c r="O4" s="39"/>
      <c r="P4" s="41"/>
      <c r="Q4" s="41"/>
      <c r="R4" s="41"/>
      <c r="S4" s="41"/>
      <c r="T4" s="41"/>
      <c r="U4" s="41"/>
      <c r="V4" s="41"/>
      <c r="W4" s="123"/>
      <c r="X4" s="41"/>
      <c r="Y4" s="41"/>
      <c r="Z4" s="41"/>
      <c r="AA4" s="123"/>
      <c r="AB4" s="123"/>
      <c r="AD4" s="36"/>
      <c r="AE4" s="36"/>
      <c r="AF4" s="36"/>
      <c r="AG4" s="36"/>
      <c r="AH4" s="36"/>
      <c r="AI4" s="36"/>
      <c r="AJ4" s="36"/>
      <c r="AK4" s="36"/>
      <c r="AL4" s="36"/>
      <c r="AM4" s="36"/>
      <c r="AN4" s="36"/>
      <c r="AO4" s="36"/>
      <c r="AP4" s="36"/>
    </row>
    <row r="5" spans="1:44" ht="38.25" customHeight="1">
      <c r="A5" s="37"/>
      <c r="B5" s="95" t="s">
        <v>129</v>
      </c>
      <c r="C5" s="97"/>
      <c r="D5" s="39"/>
      <c r="E5" s="39"/>
      <c r="F5" s="39"/>
      <c r="G5" s="39"/>
      <c r="H5" s="39"/>
      <c r="I5" s="40"/>
      <c r="J5" s="38"/>
      <c r="K5" s="38"/>
      <c r="L5" s="39"/>
      <c r="M5" s="39"/>
      <c r="N5" s="39"/>
      <c r="O5" s="39"/>
      <c r="P5" s="41"/>
      <c r="Q5" s="41"/>
      <c r="R5" s="41"/>
      <c r="S5" s="41"/>
      <c r="T5" s="41"/>
      <c r="U5" s="41"/>
      <c r="V5" s="41"/>
      <c r="W5" s="123"/>
      <c r="X5" s="41"/>
      <c r="Y5" s="41"/>
      <c r="Z5" s="41"/>
      <c r="AA5" s="123"/>
      <c r="AB5" s="123"/>
      <c r="AD5" s="36"/>
      <c r="AE5" s="36"/>
      <c r="AF5" s="36"/>
      <c r="AG5" s="36"/>
      <c r="AH5" s="36"/>
      <c r="AI5" s="36"/>
      <c r="AJ5" s="36"/>
      <c r="AK5" s="36"/>
      <c r="AL5" s="36"/>
      <c r="AM5" s="36"/>
      <c r="AN5" s="36"/>
      <c r="AO5" s="36"/>
      <c r="AP5" s="36"/>
    </row>
    <row r="6" spans="1:44" ht="21" thickBot="1">
      <c r="A6" s="41"/>
      <c r="B6" s="52" t="s">
        <v>52</v>
      </c>
      <c r="C6" s="42"/>
      <c r="D6" s="41"/>
      <c r="E6" s="41"/>
      <c r="F6" s="41"/>
      <c r="G6" s="41"/>
      <c r="H6" s="41"/>
      <c r="I6" s="43"/>
      <c r="J6" s="44"/>
      <c r="K6" s="44"/>
      <c r="L6" s="41"/>
      <c r="M6" s="41"/>
      <c r="N6" s="41"/>
      <c r="O6" s="41"/>
      <c r="P6" s="41"/>
      <c r="Q6" s="41"/>
      <c r="R6" s="41"/>
      <c r="S6" s="41"/>
      <c r="T6" s="41"/>
      <c r="U6" s="41"/>
      <c r="V6" s="41"/>
      <c r="W6" s="123"/>
      <c r="X6" s="41"/>
      <c r="Y6" s="41"/>
      <c r="Z6" s="41"/>
      <c r="AA6" s="123"/>
      <c r="AB6" s="123"/>
      <c r="AD6" s="36"/>
      <c r="AE6" s="36"/>
      <c r="AF6" s="36"/>
      <c r="AG6" s="36"/>
      <c r="AH6" s="36"/>
      <c r="AI6" s="36"/>
      <c r="AJ6" s="36"/>
      <c r="AK6" s="36"/>
      <c r="AL6" s="36"/>
      <c r="AM6" s="36"/>
      <c r="AN6" s="36"/>
      <c r="AO6" s="36"/>
      <c r="AP6" s="36"/>
    </row>
    <row r="7" spans="1:44" ht="21" thickBot="1">
      <c r="B7" s="53" t="s">
        <v>75</v>
      </c>
      <c r="C7" s="46"/>
      <c r="D7" s="94"/>
      <c r="F7" s="45"/>
      <c r="I7" s="43"/>
      <c r="J7" s="46"/>
      <c r="K7" s="46"/>
      <c r="L7" s="45"/>
      <c r="M7" s="45"/>
      <c r="N7" s="45"/>
      <c r="O7" s="45"/>
      <c r="P7" s="45"/>
      <c r="S7" s="47"/>
      <c r="AD7" s="36"/>
      <c r="AE7" s="36"/>
      <c r="AF7" s="36"/>
      <c r="AG7" s="36"/>
      <c r="AH7" s="36"/>
      <c r="AI7" s="36"/>
      <c r="AJ7" s="36"/>
      <c r="AK7" s="36"/>
      <c r="AL7" s="36"/>
      <c r="AM7" s="36"/>
      <c r="AN7" s="36"/>
      <c r="AO7" s="36"/>
      <c r="AP7" s="36"/>
    </row>
    <row r="8" spans="1:44" ht="21" thickBot="1">
      <c r="B8" s="53" t="s">
        <v>0</v>
      </c>
      <c r="C8" s="46"/>
      <c r="D8" s="94"/>
      <c r="F8" s="45"/>
      <c r="I8" s="43"/>
      <c r="J8" s="46"/>
      <c r="K8" s="46"/>
      <c r="L8" s="45"/>
      <c r="M8" s="45"/>
      <c r="N8" s="45"/>
      <c r="O8" s="45"/>
      <c r="P8" s="45"/>
      <c r="S8" s="47"/>
      <c r="AD8" s="36"/>
      <c r="AE8" s="36"/>
      <c r="AF8" s="36"/>
      <c r="AG8" s="36"/>
      <c r="AH8" s="36"/>
      <c r="AI8" s="36"/>
      <c r="AJ8" s="36"/>
      <c r="AK8" s="36"/>
      <c r="AL8" s="36"/>
      <c r="AM8" s="36"/>
      <c r="AN8" s="36"/>
      <c r="AO8" s="36"/>
      <c r="AP8" s="36"/>
    </row>
    <row r="9" spans="1:44" ht="21" thickBot="1">
      <c r="B9" s="45"/>
      <c r="C9" s="46"/>
      <c r="D9" s="45"/>
      <c r="E9" s="45"/>
      <c r="F9" s="45"/>
      <c r="G9" s="45"/>
      <c r="H9" s="45"/>
      <c r="I9" s="43"/>
      <c r="L9" s="45"/>
      <c r="M9" s="45"/>
      <c r="N9" s="45"/>
      <c r="O9" s="45"/>
      <c r="P9" s="45"/>
      <c r="S9" s="47"/>
      <c r="T9" s="48"/>
      <c r="U9" s="48"/>
      <c r="V9" s="48"/>
      <c r="W9" s="124"/>
      <c r="X9" s="48"/>
      <c r="Y9" s="48"/>
      <c r="Z9" s="48"/>
      <c r="AA9" s="124"/>
      <c r="AB9" s="124"/>
      <c r="AD9" s="36"/>
      <c r="AE9" s="36"/>
      <c r="AF9" s="36"/>
      <c r="AG9" s="36"/>
      <c r="AH9" s="36"/>
      <c r="AI9" s="36"/>
      <c r="AJ9" s="36"/>
      <c r="AK9" s="36"/>
      <c r="AL9" s="36"/>
      <c r="AM9" s="36"/>
      <c r="AN9" s="36"/>
      <c r="AO9" s="36"/>
      <c r="AP9" s="36"/>
    </row>
    <row r="10" spans="1:44" s="85" customFormat="1" ht="42.75" customHeight="1" thickBot="1">
      <c r="A10" s="54"/>
      <c r="B10" s="55"/>
      <c r="C10" s="132" t="s">
        <v>68</v>
      </c>
      <c r="D10" s="133"/>
      <c r="E10" s="133"/>
      <c r="F10" s="133"/>
      <c r="G10" s="133"/>
      <c r="H10" s="133"/>
      <c r="I10" s="133"/>
      <c r="J10" s="133"/>
      <c r="K10" s="133"/>
      <c r="L10" s="134"/>
      <c r="M10" s="132" t="s">
        <v>54</v>
      </c>
      <c r="N10" s="133"/>
      <c r="O10" s="133"/>
      <c r="P10" s="133"/>
      <c r="Q10" s="133"/>
      <c r="R10" s="133"/>
      <c r="S10" s="133"/>
      <c r="T10" s="133"/>
      <c r="U10" s="134"/>
      <c r="V10" s="132" t="s">
        <v>53</v>
      </c>
      <c r="W10" s="133"/>
      <c r="X10" s="133"/>
      <c r="Y10" s="133"/>
      <c r="Z10" s="133"/>
      <c r="AA10" s="133"/>
      <c r="AB10" s="133"/>
      <c r="AC10" s="134"/>
      <c r="AD10" s="56"/>
      <c r="AE10" s="57"/>
      <c r="AF10" s="58"/>
      <c r="AG10" s="129" t="s">
        <v>49</v>
      </c>
      <c r="AH10" s="130"/>
      <c r="AI10" s="130"/>
      <c r="AJ10" s="131"/>
      <c r="AK10" s="58"/>
      <c r="AL10" s="129" t="s">
        <v>50</v>
      </c>
      <c r="AM10" s="130"/>
      <c r="AN10" s="130"/>
      <c r="AO10" s="130"/>
      <c r="AP10" s="130"/>
      <c r="AQ10" s="130"/>
      <c r="AR10" s="131"/>
    </row>
    <row r="11" spans="1:44" s="85" customFormat="1" ht="98.25" thickBot="1">
      <c r="A11" s="59" t="s">
        <v>1</v>
      </c>
      <c r="B11" s="59" t="s">
        <v>2</v>
      </c>
      <c r="C11" s="59" t="s">
        <v>74</v>
      </c>
      <c r="D11" s="60" t="s">
        <v>69</v>
      </c>
      <c r="E11" s="61" t="s">
        <v>107</v>
      </c>
      <c r="F11" s="61" t="s">
        <v>27</v>
      </c>
      <c r="G11" s="61" t="s">
        <v>59</v>
      </c>
      <c r="H11" s="50" t="s">
        <v>4</v>
      </c>
      <c r="I11" s="61" t="s">
        <v>104</v>
      </c>
      <c r="J11" s="86" t="s">
        <v>108</v>
      </c>
      <c r="K11" s="60" t="s">
        <v>106</v>
      </c>
      <c r="L11" s="98" t="s">
        <v>66</v>
      </c>
      <c r="M11" s="98" t="s">
        <v>58</v>
      </c>
      <c r="N11" s="99" t="s">
        <v>70</v>
      </c>
      <c r="O11" s="98" t="s">
        <v>5</v>
      </c>
      <c r="P11" s="99" t="s">
        <v>45</v>
      </c>
      <c r="Q11" s="61" t="s">
        <v>30</v>
      </c>
      <c r="R11" s="86" t="s">
        <v>71</v>
      </c>
      <c r="S11" s="61" t="s">
        <v>46</v>
      </c>
      <c r="T11" s="61" t="s">
        <v>47</v>
      </c>
      <c r="U11" s="86" t="s">
        <v>6</v>
      </c>
      <c r="V11" s="86" t="s">
        <v>62</v>
      </c>
      <c r="W11" s="50" t="s">
        <v>60</v>
      </c>
      <c r="X11" s="50" t="s">
        <v>61</v>
      </c>
      <c r="Y11" s="50" t="s">
        <v>109</v>
      </c>
      <c r="Z11" s="86" t="s">
        <v>110</v>
      </c>
      <c r="AA11" s="50" t="s">
        <v>111</v>
      </c>
      <c r="AB11" s="62" t="s">
        <v>112</v>
      </c>
      <c r="AC11" s="86" t="s">
        <v>7</v>
      </c>
      <c r="AD11" s="60" t="s">
        <v>113</v>
      </c>
      <c r="AE11" s="60" t="s">
        <v>105</v>
      </c>
      <c r="AF11" s="63"/>
      <c r="AG11" s="61" t="s">
        <v>107</v>
      </c>
      <c r="AH11" s="61" t="s">
        <v>27</v>
      </c>
      <c r="AI11" s="61" t="s">
        <v>63</v>
      </c>
      <c r="AJ11" s="60" t="s">
        <v>106</v>
      </c>
      <c r="AK11" s="63"/>
      <c r="AL11" s="60" t="s">
        <v>8</v>
      </c>
      <c r="AM11" s="61" t="s">
        <v>107</v>
      </c>
      <c r="AN11" s="61" t="s">
        <v>27</v>
      </c>
      <c r="AO11" s="61" t="s">
        <v>63</v>
      </c>
      <c r="AP11" s="60" t="s">
        <v>9</v>
      </c>
      <c r="AQ11" s="60" t="s">
        <v>10</v>
      </c>
      <c r="AR11" s="60" t="s">
        <v>116</v>
      </c>
    </row>
    <row r="12" spans="1:44" hidden="1">
      <c r="A12" s="75"/>
      <c r="B12" s="76"/>
      <c r="C12" s="75"/>
      <c r="D12" s="77"/>
      <c r="E12" s="78"/>
      <c r="F12" s="78"/>
      <c r="G12" s="78"/>
      <c r="H12" s="79"/>
      <c r="I12" s="78"/>
      <c r="J12" s="80">
        <f>+List!A1</f>
        <v>2024</v>
      </c>
      <c r="K12" s="77"/>
      <c r="L12" s="78"/>
      <c r="M12" s="81"/>
      <c r="N12" s="81"/>
      <c r="O12" s="81"/>
      <c r="P12" s="78"/>
      <c r="Q12" s="78"/>
      <c r="R12" s="78"/>
      <c r="S12" s="78"/>
      <c r="T12" s="78"/>
      <c r="U12" s="77"/>
      <c r="V12" s="79"/>
      <c r="W12" s="79"/>
      <c r="X12" s="79"/>
      <c r="Y12" s="79"/>
      <c r="Z12" s="79"/>
      <c r="AA12" s="79"/>
      <c r="AB12" s="82"/>
      <c r="AC12" s="82"/>
      <c r="AD12" s="77"/>
      <c r="AE12" s="77"/>
      <c r="AF12" s="83"/>
      <c r="AG12" s="78"/>
      <c r="AH12" s="78"/>
      <c r="AI12" s="78"/>
      <c r="AJ12" s="77"/>
      <c r="AK12" s="83"/>
      <c r="AL12" s="77"/>
      <c r="AM12" s="78"/>
      <c r="AN12" s="78"/>
      <c r="AO12" s="78"/>
      <c r="AP12" s="77"/>
      <c r="AQ12" s="77"/>
      <c r="AR12" s="77"/>
    </row>
    <row r="13" spans="1:44" s="31" customFormat="1">
      <c r="A13" s="14">
        <v>1</v>
      </c>
      <c r="B13" s="15" t="s">
        <v>72</v>
      </c>
      <c r="C13" s="16"/>
      <c r="D13" s="16"/>
      <c r="E13" s="16"/>
      <c r="F13" s="16"/>
      <c r="G13" s="16"/>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row>
    <row r="14" spans="1:44" s="31" customFormat="1">
      <c r="A14" s="17"/>
      <c r="B14" s="18"/>
      <c r="C14" s="19"/>
      <c r="D14" s="17"/>
      <c r="E14" s="17"/>
      <c r="F14" s="17"/>
      <c r="G14" s="20"/>
      <c r="H14" s="17"/>
      <c r="I14" s="17"/>
      <c r="J14" s="92">
        <f>IF(I14="մինչև 2000","օգտակար ծառայության ժամկետը սպառված է",10-($J$12-I14))</f>
        <v>-2014</v>
      </c>
      <c r="K14" s="65"/>
      <c r="L14" s="64"/>
      <c r="M14" s="64"/>
      <c r="N14" s="72">
        <f t="shared" ref="N14:N75" si="0">O14/21</f>
        <v>0</v>
      </c>
      <c r="O14" s="64"/>
      <c r="P14" s="87">
        <f t="shared" ref="P14" si="1">+O14*M14/100</f>
        <v>0</v>
      </c>
      <c r="Q14" s="116"/>
      <c r="R14" s="87" t="e">
        <f t="shared" ref="R14:R75" si="2">+Q14*1000/P14</f>
        <v>#DIV/0!</v>
      </c>
      <c r="S14" s="64"/>
      <c r="T14" s="64"/>
      <c r="U14" s="88">
        <f>(Q14+T14)</f>
        <v>0</v>
      </c>
      <c r="V14" s="88">
        <f>U14*12</f>
        <v>0</v>
      </c>
      <c r="W14" s="120"/>
      <c r="X14" s="64"/>
      <c r="Y14" s="64"/>
      <c r="Z14" s="72">
        <f>SUM(V14:Y14)</f>
        <v>0</v>
      </c>
      <c r="AA14" s="120"/>
      <c r="AB14" s="120"/>
      <c r="AC14" s="72">
        <f t="shared" ref="AC14:AC75" si="3">SUM(Z14:AB14)</f>
        <v>0</v>
      </c>
      <c r="AD14" s="19"/>
      <c r="AE14" s="19"/>
      <c r="AF14" s="32"/>
      <c r="AG14" s="17"/>
      <c r="AH14" s="65"/>
      <c r="AI14" s="65"/>
      <c r="AJ14" s="65"/>
      <c r="AK14" s="66"/>
      <c r="AL14" s="67"/>
      <c r="AM14" s="17"/>
      <c r="AN14" s="65"/>
      <c r="AO14" s="65"/>
      <c r="AP14" s="65"/>
      <c r="AQ14" s="67"/>
      <c r="AR14" s="19"/>
    </row>
    <row r="15" spans="1:44" s="31" customFormat="1">
      <c r="A15" s="17"/>
      <c r="B15" s="135"/>
      <c r="C15" s="19"/>
      <c r="D15" s="17"/>
      <c r="E15" s="17"/>
      <c r="F15" s="17"/>
      <c r="G15" s="20"/>
      <c r="H15" s="17"/>
      <c r="I15" s="17"/>
      <c r="J15" s="92"/>
      <c r="K15" s="65"/>
      <c r="L15" s="64"/>
      <c r="M15" s="64"/>
      <c r="N15" s="72"/>
      <c r="O15" s="64"/>
      <c r="P15" s="87"/>
      <c r="Q15" s="116"/>
      <c r="R15" s="87"/>
      <c r="S15" s="64"/>
      <c r="T15" s="64"/>
      <c r="U15" s="88"/>
      <c r="V15" s="88"/>
      <c r="W15" s="120"/>
      <c r="X15" s="64"/>
      <c r="Y15" s="64"/>
      <c r="Z15" s="72"/>
      <c r="AA15" s="120"/>
      <c r="AB15" s="120"/>
      <c r="AC15" s="72"/>
      <c r="AD15" s="19"/>
      <c r="AE15" s="19"/>
      <c r="AF15" s="32"/>
      <c r="AG15" s="17"/>
      <c r="AH15" s="65"/>
      <c r="AI15" s="65"/>
      <c r="AJ15" s="65"/>
      <c r="AK15" s="66"/>
      <c r="AL15" s="67"/>
      <c r="AM15" s="17"/>
      <c r="AN15" s="65"/>
      <c r="AO15" s="65"/>
      <c r="AP15" s="65"/>
      <c r="AQ15" s="67"/>
      <c r="AR15" s="19"/>
    </row>
    <row r="16" spans="1:44" s="31" customFormat="1">
      <c r="A16" s="14"/>
      <c r="B16" s="15" t="s">
        <v>73</v>
      </c>
      <c r="C16" s="16"/>
      <c r="D16" s="16"/>
      <c r="E16" s="16"/>
      <c r="F16" s="16"/>
      <c r="G16" s="16"/>
      <c r="H16" s="16"/>
      <c r="I16" s="16"/>
      <c r="J16" s="93"/>
      <c r="K16" s="16"/>
      <c r="L16" s="16"/>
      <c r="M16" s="16"/>
      <c r="N16" s="16"/>
      <c r="O16" s="16"/>
      <c r="P16" s="16"/>
      <c r="Q16" s="118"/>
      <c r="R16" s="13"/>
      <c r="S16" s="16"/>
      <c r="T16" s="16"/>
      <c r="U16" s="13"/>
      <c r="V16" s="13"/>
      <c r="W16" s="16"/>
      <c r="X16" s="16"/>
      <c r="Y16" s="16"/>
      <c r="Z16" s="13"/>
      <c r="AA16" s="16"/>
      <c r="AB16" s="13"/>
      <c r="AC16" s="13"/>
      <c r="AD16" s="16"/>
      <c r="AE16" s="16"/>
      <c r="AF16" s="16"/>
      <c r="AG16" s="16"/>
      <c r="AH16" s="16"/>
      <c r="AI16" s="16"/>
      <c r="AJ16" s="16"/>
      <c r="AK16" s="16"/>
      <c r="AL16" s="16"/>
      <c r="AM16" s="16"/>
      <c r="AN16" s="16"/>
      <c r="AO16" s="16"/>
      <c r="AP16" s="16"/>
      <c r="AQ16" s="16"/>
      <c r="AR16" s="16"/>
    </row>
    <row r="17" spans="1:44" s="31" customFormat="1" ht="27">
      <c r="A17" s="17">
        <v>1</v>
      </c>
      <c r="B17" s="18" t="s">
        <v>129</v>
      </c>
      <c r="C17" s="19" t="s">
        <v>56</v>
      </c>
      <c r="D17" s="19" t="s">
        <v>130</v>
      </c>
      <c r="E17" s="17" t="s">
        <v>19</v>
      </c>
      <c r="F17" s="17" t="s">
        <v>12</v>
      </c>
      <c r="G17" s="20" t="s">
        <v>64</v>
      </c>
      <c r="H17" s="17">
        <v>3227.9989999999998</v>
      </c>
      <c r="I17" s="17">
        <v>2009</v>
      </c>
      <c r="J17" s="92">
        <f t="shared" ref="J17:J75" si="4">IF(I17="մինչև 2000","օգտակար ծառայության ժամկետը սպառված է",10-($J$12-I17))</f>
        <v>-5</v>
      </c>
      <c r="K17" s="65" t="s">
        <v>17</v>
      </c>
      <c r="L17" s="64">
        <v>11</v>
      </c>
      <c r="M17" s="64">
        <v>11</v>
      </c>
      <c r="N17" s="72">
        <f t="shared" si="0"/>
        <v>33.333333333333336</v>
      </c>
      <c r="O17" s="101">
        <v>700</v>
      </c>
      <c r="P17" s="87">
        <f t="shared" ref="P17:P22" si="5">+O17*M17/100</f>
        <v>77</v>
      </c>
      <c r="Q17" s="119">
        <v>19.056999999999999</v>
      </c>
      <c r="R17" s="87">
        <f t="shared" si="2"/>
        <v>247.49350649350649</v>
      </c>
      <c r="S17" s="64"/>
      <c r="T17" s="64"/>
      <c r="U17" s="88">
        <f t="shared" ref="U17:U70" si="6">(Q17+T17)</f>
        <v>19.056999999999999</v>
      </c>
      <c r="V17" s="88">
        <f t="shared" ref="V17:V70" si="7">U17*12</f>
        <v>228.68399999999997</v>
      </c>
      <c r="W17" s="125">
        <v>50</v>
      </c>
      <c r="X17" s="64"/>
      <c r="Y17" s="64"/>
      <c r="Z17" s="72">
        <f t="shared" ref="Z17:Z70" si="8">SUM(V17:Y17)</f>
        <v>278.68399999999997</v>
      </c>
      <c r="AA17" s="120">
        <v>363.63600000000002</v>
      </c>
      <c r="AB17" s="120">
        <v>4.2249999999999996</v>
      </c>
      <c r="AC17" s="72">
        <f t="shared" si="3"/>
        <v>646.54499999999996</v>
      </c>
      <c r="AD17" s="19"/>
      <c r="AE17" s="19"/>
      <c r="AF17" s="32"/>
      <c r="AG17" s="17"/>
      <c r="AH17" s="65"/>
      <c r="AI17" s="65"/>
      <c r="AJ17" s="65"/>
      <c r="AK17" s="66"/>
      <c r="AL17" s="67"/>
      <c r="AM17" s="17"/>
      <c r="AN17" s="65"/>
      <c r="AO17" s="65"/>
      <c r="AP17" s="65"/>
      <c r="AQ17" s="67"/>
      <c r="AR17" s="19"/>
    </row>
    <row r="18" spans="1:44" s="31" customFormat="1" ht="27">
      <c r="A18" s="17">
        <v>2</v>
      </c>
      <c r="B18" s="18" t="s">
        <v>129</v>
      </c>
      <c r="C18" s="19" t="s">
        <v>56</v>
      </c>
      <c r="D18" s="19" t="s">
        <v>131</v>
      </c>
      <c r="E18" s="17" t="s">
        <v>19</v>
      </c>
      <c r="F18" s="17" t="s">
        <v>12</v>
      </c>
      <c r="G18" s="20" t="s">
        <v>64</v>
      </c>
      <c r="H18" s="117">
        <v>4860</v>
      </c>
      <c r="I18" s="17">
        <v>2014</v>
      </c>
      <c r="J18" s="92">
        <f t="shared" si="4"/>
        <v>0</v>
      </c>
      <c r="K18" s="65" t="s">
        <v>17</v>
      </c>
      <c r="L18" s="64">
        <v>14</v>
      </c>
      <c r="M18" s="64">
        <v>15.4</v>
      </c>
      <c r="N18" s="72">
        <f t="shared" si="0"/>
        <v>108.33333333333333</v>
      </c>
      <c r="O18" s="64">
        <v>2275</v>
      </c>
      <c r="P18" s="87">
        <f t="shared" si="5"/>
        <v>350.35</v>
      </c>
      <c r="Q18" s="119">
        <v>86.625</v>
      </c>
      <c r="R18" s="87">
        <f t="shared" si="2"/>
        <v>247.25274725274724</v>
      </c>
      <c r="S18" s="64"/>
      <c r="T18" s="64"/>
      <c r="U18" s="88">
        <f t="shared" si="6"/>
        <v>86.625</v>
      </c>
      <c r="V18" s="88">
        <f t="shared" si="7"/>
        <v>1039.5</v>
      </c>
      <c r="W18" s="125">
        <v>50</v>
      </c>
      <c r="X18" s="64"/>
      <c r="Y18" s="64"/>
      <c r="Z18" s="72">
        <f t="shared" si="8"/>
        <v>1089.5</v>
      </c>
      <c r="AA18" s="120">
        <v>363.63600000000002</v>
      </c>
      <c r="AB18" s="120">
        <v>5.12</v>
      </c>
      <c r="AC18" s="72">
        <f t="shared" si="3"/>
        <v>1458.2559999999999</v>
      </c>
      <c r="AD18" s="19"/>
      <c r="AE18" s="19"/>
      <c r="AF18" s="32"/>
      <c r="AG18" s="17"/>
      <c r="AH18" s="65"/>
      <c r="AI18" s="65"/>
      <c r="AJ18" s="65"/>
      <c r="AK18" s="66"/>
      <c r="AL18" s="67"/>
      <c r="AM18" s="17"/>
      <c r="AN18" s="65"/>
      <c r="AO18" s="65"/>
      <c r="AP18" s="65"/>
      <c r="AQ18" s="67"/>
      <c r="AR18" s="19"/>
    </row>
    <row r="19" spans="1:44" s="31" customFormat="1" ht="27">
      <c r="A19" s="17">
        <v>3</v>
      </c>
      <c r="B19" s="18" t="s">
        <v>129</v>
      </c>
      <c r="C19" s="19" t="s">
        <v>56</v>
      </c>
      <c r="D19" s="19" t="s">
        <v>132</v>
      </c>
      <c r="E19" s="17" t="s">
        <v>19</v>
      </c>
      <c r="F19" s="17" t="s">
        <v>12</v>
      </c>
      <c r="G19" s="20" t="s">
        <v>64</v>
      </c>
      <c r="H19" s="17">
        <v>4860</v>
      </c>
      <c r="I19" s="17">
        <v>2013</v>
      </c>
      <c r="J19" s="92">
        <f t="shared" ref="J19:J27" si="9">IF(I19="մինչև 2000","օգտակար ծառայության ժամկետը սպառված է",10-($J$12-I19))</f>
        <v>-1</v>
      </c>
      <c r="K19" s="65" t="s">
        <v>17</v>
      </c>
      <c r="L19" s="64">
        <v>14</v>
      </c>
      <c r="M19" s="64">
        <v>15.4</v>
      </c>
      <c r="N19" s="72">
        <f t="shared" si="0"/>
        <v>106.42857142857143</v>
      </c>
      <c r="O19" s="64">
        <v>2235</v>
      </c>
      <c r="P19" s="87">
        <f t="shared" si="5"/>
        <v>344.19</v>
      </c>
      <c r="Q19" s="119">
        <v>85.186999999999998</v>
      </c>
      <c r="R19" s="87">
        <f t="shared" ref="R19:R27" si="10">+Q19*1000/P19</f>
        <v>247.49992736569919</v>
      </c>
      <c r="S19" s="64"/>
      <c r="T19" s="64"/>
      <c r="U19" s="88">
        <f t="shared" ref="U19:U27" si="11">(Q19+T19)</f>
        <v>85.186999999999998</v>
      </c>
      <c r="V19" s="88">
        <f t="shared" ref="V19:V27" si="12">U19*12</f>
        <v>1022.2439999999999</v>
      </c>
      <c r="W19" s="125">
        <v>50</v>
      </c>
      <c r="X19" s="64"/>
      <c r="Y19" s="64"/>
      <c r="Z19" s="72">
        <f t="shared" ref="Z19:Z67" si="13">SUM(V19:Y19)</f>
        <v>1072.2439999999999</v>
      </c>
      <c r="AA19" s="120">
        <v>363.63600000000002</v>
      </c>
      <c r="AB19" s="120">
        <v>2.56</v>
      </c>
      <c r="AC19" s="72">
        <f t="shared" ref="AC19:AC27" si="14">SUM(Z19:AB19)</f>
        <v>1438.4399999999998</v>
      </c>
      <c r="AD19" s="19"/>
      <c r="AE19" s="19"/>
      <c r="AF19" s="32"/>
      <c r="AG19" s="17"/>
      <c r="AH19" s="65"/>
      <c r="AI19" s="65"/>
      <c r="AJ19" s="65"/>
      <c r="AK19" s="66"/>
      <c r="AL19" s="67"/>
      <c r="AM19" s="17"/>
      <c r="AN19" s="65"/>
      <c r="AO19" s="65"/>
      <c r="AP19" s="65"/>
      <c r="AQ19" s="67"/>
      <c r="AR19" s="19"/>
    </row>
    <row r="20" spans="1:44" s="112" customFormat="1" ht="51.75" customHeight="1">
      <c r="A20" s="17">
        <v>4</v>
      </c>
      <c r="B20" s="114" t="s">
        <v>129</v>
      </c>
      <c r="C20" s="104" t="s">
        <v>56</v>
      </c>
      <c r="D20" s="104" t="s">
        <v>175</v>
      </c>
      <c r="E20" s="102" t="s">
        <v>24</v>
      </c>
      <c r="F20" s="102" t="s">
        <v>12</v>
      </c>
      <c r="G20" s="105" t="s">
        <v>64</v>
      </c>
      <c r="H20" s="102">
        <v>540</v>
      </c>
      <c r="I20" s="102" t="s">
        <v>67</v>
      </c>
      <c r="J20" s="106" t="str">
        <f t="shared" si="4"/>
        <v>օգտակար ծառայության ժամկետը սպառված է</v>
      </c>
      <c r="K20" s="107" t="s">
        <v>17</v>
      </c>
      <c r="L20" s="108"/>
      <c r="M20" s="108"/>
      <c r="N20" s="109">
        <f t="shared" si="0"/>
        <v>0</v>
      </c>
      <c r="O20" s="108"/>
      <c r="P20" s="110">
        <f t="shared" si="5"/>
        <v>0</v>
      </c>
      <c r="Q20" s="120"/>
      <c r="R20" s="110"/>
      <c r="S20" s="108"/>
      <c r="T20" s="108"/>
      <c r="U20" s="115"/>
      <c r="V20" s="115"/>
      <c r="W20" s="120"/>
      <c r="X20" s="108"/>
      <c r="Y20" s="108"/>
      <c r="Z20" s="109">
        <f t="shared" si="8"/>
        <v>0</v>
      </c>
      <c r="AA20" s="120"/>
      <c r="AB20" s="120"/>
      <c r="AC20" s="109"/>
      <c r="AD20" s="104" t="s">
        <v>40</v>
      </c>
      <c r="AE20" s="104" t="s">
        <v>41</v>
      </c>
      <c r="AF20" s="102"/>
      <c r="AG20" s="102" t="s">
        <v>26</v>
      </c>
      <c r="AH20" s="107" t="s">
        <v>12</v>
      </c>
      <c r="AI20" s="107" t="s">
        <v>64</v>
      </c>
      <c r="AJ20" s="107"/>
      <c r="AK20" s="107"/>
      <c r="AL20" s="111"/>
      <c r="AM20" s="102"/>
      <c r="AN20" s="107"/>
      <c r="AO20" s="107"/>
      <c r="AP20" s="107"/>
      <c r="AQ20" s="111"/>
      <c r="AR20" s="104"/>
    </row>
    <row r="21" spans="1:44" s="112" customFormat="1" ht="27">
      <c r="A21" s="17">
        <v>5</v>
      </c>
      <c r="B21" s="103" t="s">
        <v>134</v>
      </c>
      <c r="C21" s="104" t="s">
        <v>56</v>
      </c>
      <c r="D21" s="102" t="s">
        <v>135</v>
      </c>
      <c r="E21" s="102" t="s">
        <v>19</v>
      </c>
      <c r="F21" s="102" t="s">
        <v>12</v>
      </c>
      <c r="G21" s="105" t="s">
        <v>16</v>
      </c>
      <c r="H21" s="102">
        <v>981.9</v>
      </c>
      <c r="I21" s="102">
        <v>2006</v>
      </c>
      <c r="J21" s="106">
        <f t="shared" si="9"/>
        <v>-8</v>
      </c>
      <c r="K21" s="107" t="s">
        <v>17</v>
      </c>
      <c r="L21" s="108"/>
      <c r="M21" s="108"/>
      <c r="N21" s="109">
        <f t="shared" si="0"/>
        <v>0</v>
      </c>
      <c r="O21" s="108"/>
      <c r="P21" s="110">
        <f t="shared" si="5"/>
        <v>0</v>
      </c>
      <c r="Q21" s="120"/>
      <c r="R21" s="110" t="e">
        <f t="shared" si="10"/>
        <v>#DIV/0!</v>
      </c>
      <c r="S21" s="108"/>
      <c r="T21" s="108"/>
      <c r="U21" s="115">
        <f t="shared" si="11"/>
        <v>0</v>
      </c>
      <c r="V21" s="115">
        <f t="shared" si="12"/>
        <v>0</v>
      </c>
      <c r="W21" s="120"/>
      <c r="X21" s="108"/>
      <c r="Y21" s="108"/>
      <c r="Z21" s="109">
        <f t="shared" si="8"/>
        <v>0</v>
      </c>
      <c r="AA21" s="120"/>
      <c r="AB21" s="120"/>
      <c r="AC21" s="109">
        <f t="shared" si="14"/>
        <v>0</v>
      </c>
      <c r="AD21" s="104" t="s">
        <v>40</v>
      </c>
      <c r="AE21" s="104" t="s">
        <v>43</v>
      </c>
      <c r="AF21" s="102"/>
      <c r="AG21" s="102" t="s">
        <v>26</v>
      </c>
      <c r="AH21" s="107" t="s">
        <v>12</v>
      </c>
      <c r="AI21" s="107" t="s">
        <v>64</v>
      </c>
      <c r="AJ21" s="107"/>
      <c r="AK21" s="107"/>
      <c r="AL21" s="111"/>
      <c r="AM21" s="102"/>
      <c r="AN21" s="107"/>
      <c r="AO21" s="107"/>
      <c r="AP21" s="107"/>
      <c r="AQ21" s="111"/>
      <c r="AR21" s="104"/>
    </row>
    <row r="22" spans="1:44" s="31" customFormat="1" ht="27">
      <c r="A22" s="17">
        <v>6</v>
      </c>
      <c r="B22" s="100" t="s">
        <v>134</v>
      </c>
      <c r="C22" s="19" t="s">
        <v>56</v>
      </c>
      <c r="D22" s="17" t="s">
        <v>135</v>
      </c>
      <c r="E22" s="17" t="s">
        <v>19</v>
      </c>
      <c r="F22" s="17" t="s">
        <v>12</v>
      </c>
      <c r="G22" s="20" t="s">
        <v>16</v>
      </c>
      <c r="H22" s="17">
        <v>1013.999</v>
      </c>
      <c r="I22" s="17">
        <v>2006</v>
      </c>
      <c r="J22" s="92">
        <f t="shared" ref="J22:J24" si="15">IF(I22="մինչև 2000","օգտակար ծառայության ժամկետը սպառված է",10-($J$12-I22))</f>
        <v>-8</v>
      </c>
      <c r="K22" s="65" t="s">
        <v>17</v>
      </c>
      <c r="L22" s="64">
        <v>7.8</v>
      </c>
      <c r="M22" s="64">
        <v>15</v>
      </c>
      <c r="N22" s="72">
        <f t="shared" si="0"/>
        <v>71.428571428571431</v>
      </c>
      <c r="O22" s="64">
        <v>1500</v>
      </c>
      <c r="P22" s="87">
        <f t="shared" si="5"/>
        <v>225</v>
      </c>
      <c r="Q22" s="119">
        <v>55.688000000000002</v>
      </c>
      <c r="R22" s="87">
        <f t="shared" ref="R22:R24" si="16">+Q22*1000/P22</f>
        <v>247.50222222222223</v>
      </c>
      <c r="S22" s="64"/>
      <c r="T22" s="64"/>
      <c r="U22" s="88">
        <f t="shared" ref="U22:U24" si="17">(Q22+T22)</f>
        <v>55.688000000000002</v>
      </c>
      <c r="V22" s="88">
        <f t="shared" ref="V22:V24" si="18">U22*12</f>
        <v>668.25600000000009</v>
      </c>
      <c r="W22" s="125">
        <v>50</v>
      </c>
      <c r="X22" s="64"/>
      <c r="Y22" s="64"/>
      <c r="Z22" s="72">
        <f t="shared" si="13"/>
        <v>718.25600000000009</v>
      </c>
      <c r="AA22" s="120">
        <v>363.63600000000002</v>
      </c>
      <c r="AB22" s="127">
        <v>0.8</v>
      </c>
      <c r="AC22" s="72">
        <f t="shared" ref="AC22:AC24" si="19">SUM(Z22:AB22)</f>
        <v>1082.692</v>
      </c>
      <c r="AD22" s="19"/>
      <c r="AE22" s="19"/>
      <c r="AF22" s="32"/>
      <c r="AG22" s="17"/>
      <c r="AH22" s="65"/>
      <c r="AI22" s="65"/>
      <c r="AJ22" s="65"/>
      <c r="AK22" s="66"/>
      <c r="AL22" s="67"/>
      <c r="AM22" s="17"/>
      <c r="AN22" s="65"/>
      <c r="AO22" s="65"/>
      <c r="AP22" s="65"/>
      <c r="AQ22" s="67"/>
      <c r="AR22" s="19"/>
    </row>
    <row r="23" spans="1:44" s="31" customFormat="1" ht="27">
      <c r="A23" s="17">
        <v>7</v>
      </c>
      <c r="B23" s="100" t="s">
        <v>136</v>
      </c>
      <c r="C23" s="19" t="s">
        <v>56</v>
      </c>
      <c r="D23" s="19" t="s">
        <v>137</v>
      </c>
      <c r="E23" s="17" t="s">
        <v>19</v>
      </c>
      <c r="F23" s="17" t="s">
        <v>12</v>
      </c>
      <c r="G23" s="20" t="s">
        <v>64</v>
      </c>
      <c r="H23" s="17">
        <v>7300</v>
      </c>
      <c r="I23" s="17">
        <v>2016</v>
      </c>
      <c r="J23" s="92">
        <f t="shared" si="15"/>
        <v>2</v>
      </c>
      <c r="K23" s="65" t="s">
        <v>17</v>
      </c>
      <c r="L23" s="64">
        <v>14</v>
      </c>
      <c r="M23" s="64">
        <v>15.4</v>
      </c>
      <c r="N23" s="72">
        <f t="shared" si="0"/>
        <v>77.61904761904762</v>
      </c>
      <c r="O23" s="64">
        <v>1630</v>
      </c>
      <c r="P23" s="87">
        <v>251</v>
      </c>
      <c r="Q23" s="119">
        <v>62.127000000000002</v>
      </c>
      <c r="R23" s="87">
        <f t="shared" si="16"/>
        <v>247.51792828685259</v>
      </c>
      <c r="S23" s="64"/>
      <c r="T23" s="64"/>
      <c r="U23" s="88">
        <f t="shared" si="17"/>
        <v>62.127000000000002</v>
      </c>
      <c r="V23" s="88">
        <f t="shared" si="18"/>
        <v>745.524</v>
      </c>
      <c r="W23" s="125">
        <v>50</v>
      </c>
      <c r="X23" s="64"/>
      <c r="Y23" s="64"/>
      <c r="Z23" s="72">
        <f t="shared" si="8"/>
        <v>795.524</v>
      </c>
      <c r="AA23" s="120">
        <v>363.63600000000002</v>
      </c>
      <c r="AB23" s="120">
        <v>5.8</v>
      </c>
      <c r="AC23" s="72">
        <f t="shared" si="19"/>
        <v>1164.96</v>
      </c>
      <c r="AD23" s="19"/>
      <c r="AE23" s="19"/>
      <c r="AF23" s="32"/>
      <c r="AG23" s="17"/>
      <c r="AH23" s="65"/>
      <c r="AI23" s="65"/>
      <c r="AJ23" s="65"/>
      <c r="AK23" s="66"/>
      <c r="AL23" s="67"/>
      <c r="AM23" s="17"/>
      <c r="AN23" s="65"/>
      <c r="AO23" s="65"/>
      <c r="AP23" s="65"/>
      <c r="AQ23" s="67"/>
      <c r="AR23" s="19"/>
    </row>
    <row r="24" spans="1:44" s="31" customFormat="1" ht="27">
      <c r="A24" s="17">
        <v>8</v>
      </c>
      <c r="B24" s="100" t="s">
        <v>136</v>
      </c>
      <c r="C24" s="19" t="s">
        <v>56</v>
      </c>
      <c r="D24" s="19" t="s">
        <v>138</v>
      </c>
      <c r="E24" s="17" t="s">
        <v>26</v>
      </c>
      <c r="F24" s="17" t="s">
        <v>12</v>
      </c>
      <c r="G24" s="20" t="s">
        <v>64</v>
      </c>
      <c r="H24" s="17">
        <v>1170</v>
      </c>
      <c r="I24" s="17">
        <v>2006</v>
      </c>
      <c r="J24" s="92">
        <f t="shared" si="15"/>
        <v>-8</v>
      </c>
      <c r="K24" s="65" t="s">
        <v>17</v>
      </c>
      <c r="L24" s="64">
        <v>11</v>
      </c>
      <c r="M24" s="64">
        <v>11</v>
      </c>
      <c r="N24" s="72">
        <f t="shared" si="0"/>
        <v>59.285714285714285</v>
      </c>
      <c r="O24" s="64">
        <v>1245</v>
      </c>
      <c r="P24" s="87">
        <f t="shared" ref="P24" si="20">+O24*M24/100</f>
        <v>136.94999999999999</v>
      </c>
      <c r="Q24" s="119">
        <v>33.895000000000003</v>
      </c>
      <c r="R24" s="87">
        <f t="shared" si="16"/>
        <v>247.49908725812341</v>
      </c>
      <c r="S24" s="64"/>
      <c r="T24" s="64"/>
      <c r="U24" s="88">
        <f t="shared" si="17"/>
        <v>33.895000000000003</v>
      </c>
      <c r="V24" s="88">
        <f t="shared" si="18"/>
        <v>406.74</v>
      </c>
      <c r="W24" s="125">
        <v>50</v>
      </c>
      <c r="X24" s="64"/>
      <c r="Y24" s="64"/>
      <c r="Z24" s="72">
        <f t="shared" si="8"/>
        <v>456.74</v>
      </c>
      <c r="AA24" s="120">
        <v>363.63600000000002</v>
      </c>
      <c r="AB24" s="120">
        <v>5</v>
      </c>
      <c r="AC24" s="72">
        <f t="shared" si="19"/>
        <v>825.37599999999998</v>
      </c>
      <c r="AD24" s="19"/>
      <c r="AE24" s="19"/>
      <c r="AF24" s="32"/>
      <c r="AG24" s="17"/>
      <c r="AH24" s="65"/>
      <c r="AI24" s="65"/>
      <c r="AJ24" s="65"/>
      <c r="AK24" s="66"/>
      <c r="AL24" s="67"/>
      <c r="AM24" s="17"/>
      <c r="AN24" s="65"/>
      <c r="AO24" s="65"/>
      <c r="AP24" s="65"/>
      <c r="AQ24" s="67"/>
      <c r="AR24" s="19"/>
    </row>
    <row r="25" spans="1:44" s="31" customFormat="1" ht="27">
      <c r="A25" s="17">
        <v>9</v>
      </c>
      <c r="B25" s="100" t="s">
        <v>136</v>
      </c>
      <c r="C25" s="19" t="s">
        <v>56</v>
      </c>
      <c r="D25" s="17" t="s">
        <v>139</v>
      </c>
      <c r="E25" s="17" t="s">
        <v>26</v>
      </c>
      <c r="F25" s="17" t="s">
        <v>21</v>
      </c>
      <c r="G25" s="20" t="s">
        <v>64</v>
      </c>
      <c r="H25" s="17">
        <v>12200</v>
      </c>
      <c r="I25" s="17">
        <v>2018</v>
      </c>
      <c r="J25" s="92">
        <f t="shared" si="9"/>
        <v>4</v>
      </c>
      <c r="K25" s="65" t="s">
        <v>17</v>
      </c>
      <c r="L25" s="64">
        <v>15</v>
      </c>
      <c r="M25" s="64">
        <v>15</v>
      </c>
      <c r="N25" s="72">
        <f t="shared" si="0"/>
        <v>76.19047619047619</v>
      </c>
      <c r="O25" s="64">
        <v>1600</v>
      </c>
      <c r="P25" s="87">
        <f t="shared" ref="P25:P26" si="21">+O25*M25/100</f>
        <v>240</v>
      </c>
      <c r="Q25" s="119">
        <v>95.299000000000007</v>
      </c>
      <c r="R25" s="87">
        <f t="shared" si="10"/>
        <v>397.07916666666665</v>
      </c>
      <c r="S25" s="64"/>
      <c r="T25" s="64"/>
      <c r="U25" s="88">
        <f t="shared" si="11"/>
        <v>95.299000000000007</v>
      </c>
      <c r="V25" s="88">
        <f t="shared" si="12"/>
        <v>1143.5880000000002</v>
      </c>
      <c r="W25" s="125">
        <v>50</v>
      </c>
      <c r="X25" s="64"/>
      <c r="Y25" s="64"/>
      <c r="Z25" s="72">
        <f t="shared" si="13"/>
        <v>1193.5880000000002</v>
      </c>
      <c r="AA25" s="120">
        <v>363.63600000000002</v>
      </c>
      <c r="AB25" s="120">
        <v>10</v>
      </c>
      <c r="AC25" s="72">
        <f t="shared" si="14"/>
        <v>1567.2240000000002</v>
      </c>
      <c r="AD25" s="19"/>
      <c r="AE25" s="19"/>
      <c r="AF25" s="32"/>
      <c r="AG25" s="17"/>
      <c r="AH25" s="65"/>
      <c r="AI25" s="65"/>
      <c r="AJ25" s="65"/>
      <c r="AK25" s="66"/>
      <c r="AL25" s="67"/>
      <c r="AM25" s="17"/>
      <c r="AN25" s="65"/>
      <c r="AO25" s="65"/>
      <c r="AP25" s="65"/>
      <c r="AQ25" s="67"/>
      <c r="AR25" s="19"/>
    </row>
    <row r="26" spans="1:44" s="31" customFormat="1" ht="27">
      <c r="A26" s="17">
        <v>10</v>
      </c>
      <c r="B26" s="100" t="s">
        <v>136</v>
      </c>
      <c r="C26" s="19" t="s">
        <v>56</v>
      </c>
      <c r="D26" s="17" t="s">
        <v>135</v>
      </c>
      <c r="E26" s="17" t="s">
        <v>19</v>
      </c>
      <c r="F26" s="17" t="s">
        <v>12</v>
      </c>
      <c r="G26" s="20" t="s">
        <v>16</v>
      </c>
      <c r="H26" s="17">
        <v>1013.999</v>
      </c>
      <c r="I26" s="17">
        <v>2006</v>
      </c>
      <c r="J26" s="92">
        <f t="shared" si="9"/>
        <v>-8</v>
      </c>
      <c r="K26" s="65" t="s">
        <v>17</v>
      </c>
      <c r="L26" s="64">
        <v>7.8</v>
      </c>
      <c r="M26" s="64">
        <v>7.8</v>
      </c>
      <c r="N26" s="72">
        <f t="shared" si="0"/>
        <v>39.047619047619051</v>
      </c>
      <c r="O26" s="64">
        <v>820</v>
      </c>
      <c r="P26" s="87">
        <f t="shared" si="21"/>
        <v>63.96</v>
      </c>
      <c r="Q26" s="119">
        <v>15.83</v>
      </c>
      <c r="R26" s="87">
        <f t="shared" si="10"/>
        <v>247.49843652282675</v>
      </c>
      <c r="S26" s="64"/>
      <c r="T26" s="64"/>
      <c r="U26" s="88">
        <f t="shared" si="11"/>
        <v>15.83</v>
      </c>
      <c r="V26" s="88">
        <f t="shared" si="12"/>
        <v>189.96</v>
      </c>
      <c r="W26" s="125">
        <v>50</v>
      </c>
      <c r="X26" s="64"/>
      <c r="Y26" s="64"/>
      <c r="Z26" s="72">
        <f t="shared" si="8"/>
        <v>239.96</v>
      </c>
      <c r="AA26" s="120">
        <v>363.63600000000002</v>
      </c>
      <c r="AB26" s="120">
        <v>0.8</v>
      </c>
      <c r="AC26" s="72">
        <f t="shared" si="14"/>
        <v>604.39599999999996</v>
      </c>
      <c r="AD26" s="19"/>
      <c r="AE26" s="19"/>
      <c r="AF26" s="32"/>
      <c r="AG26" s="17"/>
      <c r="AH26" s="65"/>
      <c r="AI26" s="65"/>
      <c r="AJ26" s="65"/>
      <c r="AK26" s="66"/>
      <c r="AL26" s="67"/>
      <c r="AM26" s="17"/>
      <c r="AN26" s="65"/>
      <c r="AO26" s="65"/>
      <c r="AP26" s="65"/>
      <c r="AQ26" s="67"/>
      <c r="AR26" s="19"/>
    </row>
    <row r="27" spans="1:44" s="31" customFormat="1" ht="27">
      <c r="A27" s="17">
        <v>11</v>
      </c>
      <c r="B27" s="100" t="s">
        <v>140</v>
      </c>
      <c r="C27" s="19" t="s">
        <v>56</v>
      </c>
      <c r="D27" s="17" t="s">
        <v>141</v>
      </c>
      <c r="E27" s="17" t="s">
        <v>19</v>
      </c>
      <c r="F27" s="17" t="s">
        <v>12</v>
      </c>
      <c r="G27" s="20" t="s">
        <v>64</v>
      </c>
      <c r="H27" s="17">
        <v>3377.9989999999998</v>
      </c>
      <c r="I27" s="17">
        <v>2014</v>
      </c>
      <c r="J27" s="92">
        <f t="shared" si="9"/>
        <v>0</v>
      </c>
      <c r="K27" s="65" t="s">
        <v>17</v>
      </c>
      <c r="L27" s="64">
        <v>15.2</v>
      </c>
      <c r="M27" s="64">
        <v>17</v>
      </c>
      <c r="N27" s="72">
        <f>O27/21</f>
        <v>52.285714285714285</v>
      </c>
      <c r="O27" s="64">
        <v>1098</v>
      </c>
      <c r="P27" s="87">
        <v>191</v>
      </c>
      <c r="Q27" s="119">
        <v>47.273000000000003</v>
      </c>
      <c r="R27" s="87">
        <f t="shared" si="10"/>
        <v>247.50261780104711</v>
      </c>
      <c r="S27" s="64"/>
      <c r="T27" s="64"/>
      <c r="U27" s="88">
        <f t="shared" si="11"/>
        <v>47.273000000000003</v>
      </c>
      <c r="V27" s="88">
        <f t="shared" si="12"/>
        <v>567.27600000000007</v>
      </c>
      <c r="W27" s="125">
        <v>50</v>
      </c>
      <c r="X27" s="64"/>
      <c r="Y27" s="64"/>
      <c r="Z27" s="72">
        <f t="shared" si="8"/>
        <v>617.27600000000007</v>
      </c>
      <c r="AA27" s="120">
        <v>363.63600000000002</v>
      </c>
      <c r="AB27" s="120">
        <v>5.12</v>
      </c>
      <c r="AC27" s="72">
        <f t="shared" si="14"/>
        <v>986.03200000000004</v>
      </c>
      <c r="AD27" s="19"/>
      <c r="AE27" s="19"/>
      <c r="AF27" s="32"/>
      <c r="AG27" s="17"/>
      <c r="AH27" s="65"/>
      <c r="AI27" s="65"/>
      <c r="AJ27" s="65"/>
      <c r="AK27" s="66"/>
      <c r="AL27" s="67"/>
      <c r="AM27" s="17"/>
      <c r="AN27" s="65"/>
      <c r="AO27" s="65"/>
      <c r="AP27" s="65"/>
      <c r="AQ27" s="67"/>
      <c r="AR27" s="19"/>
    </row>
    <row r="28" spans="1:44" s="31" customFormat="1" ht="27">
      <c r="A28" s="17">
        <v>12</v>
      </c>
      <c r="B28" s="100" t="s">
        <v>140</v>
      </c>
      <c r="C28" s="19" t="s">
        <v>56</v>
      </c>
      <c r="D28" s="17" t="s">
        <v>135</v>
      </c>
      <c r="E28" s="17" t="s">
        <v>19</v>
      </c>
      <c r="F28" s="17" t="s">
        <v>12</v>
      </c>
      <c r="G28" s="20" t="s">
        <v>16</v>
      </c>
      <c r="H28" s="17">
        <v>1157.999</v>
      </c>
      <c r="I28" s="17">
        <v>2006</v>
      </c>
      <c r="J28" s="92">
        <f t="shared" si="4"/>
        <v>-8</v>
      </c>
      <c r="K28" s="65" t="s">
        <v>17</v>
      </c>
      <c r="L28" s="64">
        <v>7.8</v>
      </c>
      <c r="M28" s="64">
        <v>12</v>
      </c>
      <c r="N28" s="72">
        <f t="shared" si="0"/>
        <v>45.952380952380949</v>
      </c>
      <c r="O28" s="64">
        <v>965</v>
      </c>
      <c r="P28" s="87">
        <v>118</v>
      </c>
      <c r="Q28" s="119">
        <v>29.204999999999998</v>
      </c>
      <c r="R28" s="87">
        <f t="shared" si="2"/>
        <v>247.5</v>
      </c>
      <c r="S28" s="64"/>
      <c r="T28" s="64"/>
      <c r="U28" s="88">
        <f t="shared" si="6"/>
        <v>29.204999999999998</v>
      </c>
      <c r="V28" s="88">
        <f t="shared" si="7"/>
        <v>350.46</v>
      </c>
      <c r="W28" s="125">
        <v>50</v>
      </c>
      <c r="X28" s="64"/>
      <c r="Y28" s="64"/>
      <c r="Z28" s="72">
        <f t="shared" si="13"/>
        <v>400.46</v>
      </c>
      <c r="AA28" s="120">
        <v>363.63600000000002</v>
      </c>
      <c r="AB28" s="120">
        <v>0.8</v>
      </c>
      <c r="AC28" s="72">
        <f t="shared" si="3"/>
        <v>764.89599999999996</v>
      </c>
      <c r="AD28" s="19"/>
      <c r="AE28" s="19"/>
      <c r="AF28" s="32"/>
      <c r="AG28" s="17"/>
      <c r="AH28" s="65"/>
      <c r="AI28" s="65"/>
      <c r="AJ28" s="65"/>
      <c r="AK28" s="66"/>
      <c r="AL28" s="67"/>
      <c r="AM28" s="17"/>
      <c r="AN28" s="65"/>
      <c r="AO28" s="65"/>
      <c r="AP28" s="65"/>
      <c r="AQ28" s="67"/>
      <c r="AR28" s="19"/>
    </row>
    <row r="29" spans="1:44" s="31" customFormat="1" ht="27">
      <c r="A29" s="17">
        <v>13</v>
      </c>
      <c r="B29" s="100" t="s">
        <v>140</v>
      </c>
      <c r="C29" s="19" t="s">
        <v>56</v>
      </c>
      <c r="D29" s="19" t="s">
        <v>142</v>
      </c>
      <c r="E29" s="17" t="s">
        <v>26</v>
      </c>
      <c r="F29" s="17" t="s">
        <v>12</v>
      </c>
      <c r="G29" s="20" t="s">
        <v>64</v>
      </c>
      <c r="H29" s="17">
        <v>1109.999</v>
      </c>
      <c r="I29" s="17">
        <v>2006</v>
      </c>
      <c r="J29" s="92">
        <f t="shared" si="4"/>
        <v>-8</v>
      </c>
      <c r="K29" s="65" t="s">
        <v>17</v>
      </c>
      <c r="L29" s="64">
        <v>15.5</v>
      </c>
      <c r="M29" s="64">
        <v>18.399999999999999</v>
      </c>
      <c r="N29" s="72">
        <f t="shared" si="0"/>
        <v>18.571428571428573</v>
      </c>
      <c r="O29" s="64">
        <v>390</v>
      </c>
      <c r="P29" s="87">
        <v>71.8</v>
      </c>
      <c r="Q29" s="119">
        <v>17.77</v>
      </c>
      <c r="R29" s="87">
        <f t="shared" si="2"/>
        <v>247.49303621169918</v>
      </c>
      <c r="S29" s="64"/>
      <c r="T29" s="64"/>
      <c r="U29" s="88">
        <f t="shared" si="6"/>
        <v>17.77</v>
      </c>
      <c r="V29" s="88">
        <f t="shared" si="7"/>
        <v>213.24</v>
      </c>
      <c r="W29" s="125">
        <v>50</v>
      </c>
      <c r="X29" s="64"/>
      <c r="Y29" s="64"/>
      <c r="Z29" s="72">
        <f t="shared" si="8"/>
        <v>263.24</v>
      </c>
      <c r="AA29" s="120">
        <v>363.63600000000002</v>
      </c>
      <c r="AB29" s="120">
        <v>5</v>
      </c>
      <c r="AC29" s="72">
        <f t="shared" si="3"/>
        <v>631.87599999999998</v>
      </c>
      <c r="AD29" s="19"/>
      <c r="AE29" s="19"/>
      <c r="AF29" s="32"/>
      <c r="AG29" s="17"/>
      <c r="AH29" s="65"/>
      <c r="AI29" s="65"/>
      <c r="AJ29" s="65"/>
      <c r="AK29" s="66"/>
      <c r="AL29" s="67"/>
      <c r="AM29" s="17"/>
      <c r="AN29" s="65"/>
      <c r="AO29" s="65"/>
      <c r="AP29" s="65"/>
      <c r="AQ29" s="67"/>
      <c r="AR29" s="19"/>
    </row>
    <row r="30" spans="1:44" s="112" customFormat="1" ht="54">
      <c r="A30" s="17">
        <v>14</v>
      </c>
      <c r="B30" s="103" t="s">
        <v>143</v>
      </c>
      <c r="C30" s="104" t="s">
        <v>56</v>
      </c>
      <c r="D30" s="104" t="s">
        <v>174</v>
      </c>
      <c r="E30" s="102" t="s">
        <v>19</v>
      </c>
      <c r="F30" s="102" t="s">
        <v>12</v>
      </c>
      <c r="G30" s="105" t="s">
        <v>64</v>
      </c>
      <c r="H30" s="102">
        <v>1916.6659999999999</v>
      </c>
      <c r="I30" s="102" t="s">
        <v>67</v>
      </c>
      <c r="J30" s="106" t="str">
        <f t="shared" si="4"/>
        <v>օգտակար ծառայության ժամկետը սպառված է</v>
      </c>
      <c r="K30" s="107" t="s">
        <v>17</v>
      </c>
      <c r="L30" s="108"/>
      <c r="M30" s="108"/>
      <c r="N30" s="109">
        <f t="shared" si="0"/>
        <v>0</v>
      </c>
      <c r="O30" s="108"/>
      <c r="P30" s="110">
        <f t="shared" ref="P30:P75" si="22">+O30*M30/100</f>
        <v>0</v>
      </c>
      <c r="Q30" s="120"/>
      <c r="R30" s="110" t="e">
        <f t="shared" si="2"/>
        <v>#DIV/0!</v>
      </c>
      <c r="S30" s="108"/>
      <c r="T30" s="108"/>
      <c r="U30" s="115">
        <f t="shared" si="6"/>
        <v>0</v>
      </c>
      <c r="V30" s="115">
        <f t="shared" si="7"/>
        <v>0</v>
      </c>
      <c r="W30" s="120"/>
      <c r="X30" s="108"/>
      <c r="Y30" s="108"/>
      <c r="Z30" s="109">
        <f t="shared" si="8"/>
        <v>0</v>
      </c>
      <c r="AA30" s="120"/>
      <c r="AB30" s="120"/>
      <c r="AC30" s="109">
        <f t="shared" si="3"/>
        <v>0</v>
      </c>
      <c r="AD30" s="104" t="s">
        <v>40</v>
      </c>
      <c r="AE30" s="104" t="s">
        <v>41</v>
      </c>
      <c r="AF30" s="102"/>
      <c r="AG30" s="102" t="s">
        <v>26</v>
      </c>
      <c r="AH30" s="107" t="s">
        <v>12</v>
      </c>
      <c r="AI30" s="107" t="s">
        <v>64</v>
      </c>
      <c r="AJ30" s="107"/>
      <c r="AK30" s="107"/>
      <c r="AL30" s="111"/>
      <c r="AM30" s="102"/>
      <c r="AN30" s="107"/>
      <c r="AO30" s="107"/>
      <c r="AP30" s="107"/>
      <c r="AQ30" s="111"/>
      <c r="AR30" s="104"/>
    </row>
    <row r="31" spans="1:44" s="112" customFormat="1" ht="27">
      <c r="A31" s="17">
        <v>15</v>
      </c>
      <c r="B31" s="103" t="s">
        <v>143</v>
      </c>
      <c r="C31" s="104" t="s">
        <v>56</v>
      </c>
      <c r="D31" s="104" t="s">
        <v>144</v>
      </c>
      <c r="E31" s="102" t="s">
        <v>19</v>
      </c>
      <c r="F31" s="102" t="s">
        <v>12</v>
      </c>
      <c r="G31" s="105" t="s">
        <v>64</v>
      </c>
      <c r="H31" s="102">
        <v>2209.5</v>
      </c>
      <c r="I31" s="102">
        <v>2006</v>
      </c>
      <c r="J31" s="106">
        <f t="shared" si="4"/>
        <v>-8</v>
      </c>
      <c r="K31" s="107" t="s">
        <v>17</v>
      </c>
      <c r="L31" s="108"/>
      <c r="M31" s="108"/>
      <c r="N31" s="109">
        <f t="shared" si="0"/>
        <v>0</v>
      </c>
      <c r="O31" s="108"/>
      <c r="P31" s="110">
        <f t="shared" si="22"/>
        <v>0</v>
      </c>
      <c r="Q31" s="120"/>
      <c r="R31" s="110" t="e">
        <f t="shared" si="2"/>
        <v>#DIV/0!</v>
      </c>
      <c r="S31" s="108"/>
      <c r="T31" s="108"/>
      <c r="U31" s="115">
        <f t="shared" si="6"/>
        <v>0</v>
      </c>
      <c r="V31" s="115">
        <f t="shared" si="7"/>
        <v>0</v>
      </c>
      <c r="W31" s="120"/>
      <c r="X31" s="108"/>
      <c r="Y31" s="108"/>
      <c r="Z31" s="109">
        <f t="shared" si="13"/>
        <v>0</v>
      </c>
      <c r="AA31" s="120"/>
      <c r="AB31" s="120"/>
      <c r="AC31" s="109">
        <f t="shared" si="3"/>
        <v>0</v>
      </c>
      <c r="AD31" s="104" t="s">
        <v>40</v>
      </c>
      <c r="AE31" s="104" t="s">
        <v>43</v>
      </c>
      <c r="AF31" s="102"/>
      <c r="AG31" s="102" t="s">
        <v>26</v>
      </c>
      <c r="AH31" s="107" t="s">
        <v>21</v>
      </c>
      <c r="AI31" s="107" t="s">
        <v>29</v>
      </c>
      <c r="AJ31" s="107"/>
      <c r="AK31" s="107"/>
      <c r="AL31" s="111"/>
      <c r="AM31" s="102"/>
      <c r="AN31" s="107"/>
      <c r="AO31" s="107"/>
      <c r="AP31" s="107"/>
      <c r="AQ31" s="111"/>
      <c r="AR31" s="104"/>
    </row>
    <row r="32" spans="1:44" s="112" customFormat="1" ht="27">
      <c r="A32" s="17">
        <v>16</v>
      </c>
      <c r="B32" s="103" t="s">
        <v>143</v>
      </c>
      <c r="C32" s="104" t="s">
        <v>56</v>
      </c>
      <c r="D32" s="102" t="s">
        <v>145</v>
      </c>
      <c r="E32" s="102" t="s">
        <v>26</v>
      </c>
      <c r="F32" s="102" t="s">
        <v>12</v>
      </c>
      <c r="G32" s="105" t="s">
        <v>29</v>
      </c>
      <c r="H32" s="102">
        <v>2377.4989999999998</v>
      </c>
      <c r="I32" s="102">
        <v>2006</v>
      </c>
      <c r="J32" s="106">
        <f t="shared" si="4"/>
        <v>-8</v>
      </c>
      <c r="K32" s="107" t="s">
        <v>17</v>
      </c>
      <c r="L32" s="108"/>
      <c r="M32" s="108"/>
      <c r="N32" s="109">
        <f t="shared" si="0"/>
        <v>0</v>
      </c>
      <c r="O32" s="108"/>
      <c r="P32" s="110">
        <f t="shared" si="22"/>
        <v>0</v>
      </c>
      <c r="Q32" s="120"/>
      <c r="R32" s="110" t="e">
        <f t="shared" si="2"/>
        <v>#DIV/0!</v>
      </c>
      <c r="S32" s="108"/>
      <c r="T32" s="108"/>
      <c r="U32" s="115">
        <f t="shared" si="6"/>
        <v>0</v>
      </c>
      <c r="V32" s="115">
        <f t="shared" si="7"/>
        <v>0</v>
      </c>
      <c r="W32" s="120"/>
      <c r="X32" s="108"/>
      <c r="Y32" s="108"/>
      <c r="Z32" s="109">
        <f t="shared" si="8"/>
        <v>0</v>
      </c>
      <c r="AA32" s="120"/>
      <c r="AB32" s="120">
        <v>10</v>
      </c>
      <c r="AC32" s="109">
        <f t="shared" si="3"/>
        <v>10</v>
      </c>
      <c r="AD32" s="104"/>
      <c r="AE32" s="104"/>
      <c r="AF32" s="102"/>
      <c r="AG32" s="102"/>
      <c r="AH32" s="107"/>
      <c r="AI32" s="107"/>
      <c r="AJ32" s="107"/>
      <c r="AK32" s="107"/>
      <c r="AL32" s="111"/>
      <c r="AM32" s="102"/>
      <c r="AN32" s="107"/>
      <c r="AO32" s="107"/>
      <c r="AP32" s="107"/>
      <c r="AQ32" s="111"/>
      <c r="AR32" s="104"/>
    </row>
    <row r="33" spans="1:44" s="31" customFormat="1" ht="27">
      <c r="A33" s="17">
        <v>17</v>
      </c>
      <c r="B33" s="100" t="s">
        <v>146</v>
      </c>
      <c r="C33" s="19" t="s">
        <v>56</v>
      </c>
      <c r="D33" s="19" t="s">
        <v>132</v>
      </c>
      <c r="E33" s="17" t="s">
        <v>19</v>
      </c>
      <c r="F33" s="17" t="s">
        <v>12</v>
      </c>
      <c r="G33" s="20" t="s">
        <v>64</v>
      </c>
      <c r="H33" s="17">
        <v>2209.5</v>
      </c>
      <c r="I33" s="17">
        <v>2006</v>
      </c>
      <c r="J33" s="92">
        <f t="shared" si="4"/>
        <v>-8</v>
      </c>
      <c r="K33" s="65" t="s">
        <v>17</v>
      </c>
      <c r="L33" s="64">
        <v>14</v>
      </c>
      <c r="M33" s="64">
        <v>14.6</v>
      </c>
      <c r="N33" s="72">
        <f t="shared" si="0"/>
        <v>66</v>
      </c>
      <c r="O33" s="64">
        <v>1386</v>
      </c>
      <c r="P33" s="87">
        <f t="shared" si="22"/>
        <v>202.35599999999999</v>
      </c>
      <c r="Q33" s="119">
        <v>50.069000000000003</v>
      </c>
      <c r="R33" s="87">
        <f t="shared" si="2"/>
        <v>247.43027140287415</v>
      </c>
      <c r="S33" s="64"/>
      <c r="T33" s="64"/>
      <c r="U33" s="88">
        <f t="shared" si="6"/>
        <v>50.069000000000003</v>
      </c>
      <c r="V33" s="88">
        <f t="shared" si="7"/>
        <v>600.82799999999997</v>
      </c>
      <c r="W33" s="125">
        <v>50</v>
      </c>
      <c r="X33" s="64"/>
      <c r="Y33" s="64"/>
      <c r="Z33" s="72">
        <f t="shared" si="8"/>
        <v>650.82799999999997</v>
      </c>
      <c r="AA33" s="120">
        <v>363.63600000000002</v>
      </c>
      <c r="AB33" s="120">
        <v>2.56</v>
      </c>
      <c r="AC33" s="72">
        <f t="shared" si="3"/>
        <v>1017.0239999999999</v>
      </c>
      <c r="AD33" s="19"/>
      <c r="AE33" s="19"/>
      <c r="AF33" s="32"/>
      <c r="AG33" s="17"/>
      <c r="AH33" s="65"/>
      <c r="AI33" s="65"/>
      <c r="AJ33" s="65"/>
      <c r="AK33" s="66"/>
      <c r="AL33" s="67"/>
      <c r="AM33" s="17"/>
      <c r="AN33" s="65"/>
      <c r="AO33" s="65"/>
      <c r="AP33" s="65"/>
      <c r="AQ33" s="67"/>
      <c r="AR33" s="19"/>
    </row>
    <row r="34" spans="1:44" s="31" customFormat="1" ht="27">
      <c r="A34" s="17">
        <v>18</v>
      </c>
      <c r="B34" s="100" t="s">
        <v>146</v>
      </c>
      <c r="C34" s="19" t="s">
        <v>56</v>
      </c>
      <c r="D34" s="19" t="s">
        <v>147</v>
      </c>
      <c r="E34" s="17" t="s">
        <v>26</v>
      </c>
      <c r="F34" s="17" t="s">
        <v>12</v>
      </c>
      <c r="G34" s="20" t="s">
        <v>64</v>
      </c>
      <c r="H34" s="17">
        <v>8677</v>
      </c>
      <c r="I34" s="17">
        <v>2018</v>
      </c>
      <c r="J34" s="92">
        <f t="shared" si="4"/>
        <v>4</v>
      </c>
      <c r="K34" s="65" t="s">
        <v>17</v>
      </c>
      <c r="L34" s="64">
        <v>13.5</v>
      </c>
      <c r="M34" s="64">
        <v>14.6</v>
      </c>
      <c r="N34" s="72">
        <f t="shared" si="0"/>
        <v>49.523809523809526</v>
      </c>
      <c r="O34" s="64">
        <v>1040</v>
      </c>
      <c r="P34" s="87">
        <v>152</v>
      </c>
      <c r="Q34" s="119">
        <v>37.619999999999997</v>
      </c>
      <c r="R34" s="87">
        <f t="shared" si="2"/>
        <v>247.5</v>
      </c>
      <c r="S34" s="64"/>
      <c r="T34" s="64"/>
      <c r="U34" s="88">
        <f t="shared" si="6"/>
        <v>37.619999999999997</v>
      </c>
      <c r="V34" s="88">
        <f t="shared" si="7"/>
        <v>451.43999999999994</v>
      </c>
      <c r="W34" s="125">
        <v>50</v>
      </c>
      <c r="X34" s="64"/>
      <c r="Y34" s="64"/>
      <c r="Z34" s="72">
        <f t="shared" si="13"/>
        <v>501.43999999999994</v>
      </c>
      <c r="AA34" s="120">
        <v>363.63600000000002</v>
      </c>
      <c r="AB34" s="120">
        <v>10</v>
      </c>
      <c r="AC34" s="72">
        <f t="shared" si="3"/>
        <v>875.07600000000002</v>
      </c>
      <c r="AD34" s="19"/>
      <c r="AE34" s="19"/>
      <c r="AF34" s="32"/>
      <c r="AG34" s="17"/>
      <c r="AH34" s="65"/>
      <c r="AI34" s="65"/>
      <c r="AJ34" s="65"/>
      <c r="AK34" s="66"/>
      <c r="AL34" s="67"/>
      <c r="AM34" s="17"/>
      <c r="AN34" s="65"/>
      <c r="AO34" s="65"/>
      <c r="AP34" s="65"/>
      <c r="AQ34" s="67"/>
      <c r="AR34" s="19"/>
    </row>
    <row r="35" spans="1:44" s="112" customFormat="1" ht="27">
      <c r="A35" s="17">
        <v>19</v>
      </c>
      <c r="B35" s="103" t="s">
        <v>148</v>
      </c>
      <c r="C35" s="104" t="s">
        <v>56</v>
      </c>
      <c r="D35" s="102" t="s">
        <v>135</v>
      </c>
      <c r="E35" s="102" t="s">
        <v>19</v>
      </c>
      <c r="F35" s="102" t="s">
        <v>12</v>
      </c>
      <c r="G35" s="105" t="s">
        <v>16</v>
      </c>
      <c r="H35" s="102">
        <v>981.9</v>
      </c>
      <c r="I35" s="102">
        <v>2006</v>
      </c>
      <c r="J35" s="106">
        <f t="shared" si="4"/>
        <v>-8</v>
      </c>
      <c r="K35" s="107" t="s">
        <v>17</v>
      </c>
      <c r="L35" s="108">
        <v>7.8</v>
      </c>
      <c r="M35" s="108">
        <v>15</v>
      </c>
      <c r="N35" s="109">
        <f t="shared" si="0"/>
        <v>40.952380952380949</v>
      </c>
      <c r="O35" s="108">
        <v>860</v>
      </c>
      <c r="P35" s="110">
        <v>129</v>
      </c>
      <c r="Q35" s="120">
        <v>31.927</v>
      </c>
      <c r="R35" s="87">
        <f t="shared" si="2"/>
        <v>247.49612403100775</v>
      </c>
      <c r="S35" s="108"/>
      <c r="T35" s="108"/>
      <c r="U35" s="88">
        <f t="shared" si="6"/>
        <v>31.927</v>
      </c>
      <c r="V35" s="88">
        <f t="shared" si="7"/>
        <v>383.12400000000002</v>
      </c>
      <c r="W35" s="125">
        <v>50</v>
      </c>
      <c r="X35" s="108"/>
      <c r="Y35" s="108"/>
      <c r="Z35" s="109">
        <f t="shared" si="8"/>
        <v>433.12400000000002</v>
      </c>
      <c r="AA35" s="120">
        <v>363.63600000000002</v>
      </c>
      <c r="AB35" s="120">
        <v>0.8</v>
      </c>
      <c r="AC35" s="72">
        <f t="shared" si="3"/>
        <v>797.56</v>
      </c>
      <c r="AD35" s="104"/>
      <c r="AE35" s="104"/>
      <c r="AF35" s="102"/>
      <c r="AG35" s="102"/>
      <c r="AH35" s="107"/>
      <c r="AI35" s="107"/>
      <c r="AJ35" s="107"/>
      <c r="AK35" s="107"/>
      <c r="AL35" s="111"/>
      <c r="AM35" s="102"/>
      <c r="AN35" s="107"/>
      <c r="AO35" s="107"/>
      <c r="AP35" s="107"/>
      <c r="AQ35" s="111"/>
      <c r="AR35" s="104"/>
    </row>
    <row r="36" spans="1:44" s="31" customFormat="1" ht="27">
      <c r="A36" s="17">
        <v>20</v>
      </c>
      <c r="B36" s="100" t="s">
        <v>148</v>
      </c>
      <c r="C36" s="19" t="s">
        <v>56</v>
      </c>
      <c r="D36" s="19" t="s">
        <v>149</v>
      </c>
      <c r="E36" s="17" t="s">
        <v>26</v>
      </c>
      <c r="F36" s="17" t="s">
        <v>12</v>
      </c>
      <c r="G36" s="20" t="s">
        <v>64</v>
      </c>
      <c r="H36" s="17">
        <v>6718.6970000000001</v>
      </c>
      <c r="I36" s="17">
        <v>2018</v>
      </c>
      <c r="J36" s="92">
        <f t="shared" si="4"/>
        <v>4</v>
      </c>
      <c r="K36" s="65" t="s">
        <v>17</v>
      </c>
      <c r="L36" s="64">
        <v>14</v>
      </c>
      <c r="M36" s="64">
        <v>15</v>
      </c>
      <c r="N36" s="72">
        <f t="shared" si="0"/>
        <v>118.0952380952381</v>
      </c>
      <c r="O36" s="64">
        <v>2480</v>
      </c>
      <c r="P36" s="87">
        <v>372</v>
      </c>
      <c r="Q36" s="119">
        <v>92.07</v>
      </c>
      <c r="R36" s="87">
        <f t="shared" si="2"/>
        <v>247.5</v>
      </c>
      <c r="S36" s="64"/>
      <c r="T36" s="64"/>
      <c r="U36" s="88">
        <f t="shared" si="6"/>
        <v>92.07</v>
      </c>
      <c r="V36" s="88">
        <f t="shared" si="7"/>
        <v>1104.8399999999999</v>
      </c>
      <c r="W36" s="125">
        <v>50</v>
      </c>
      <c r="X36" s="64"/>
      <c r="Y36" s="64"/>
      <c r="Z36" s="72">
        <f t="shared" si="8"/>
        <v>1154.8399999999999</v>
      </c>
      <c r="AA36" s="120">
        <v>363.63600000000002</v>
      </c>
      <c r="AB36" s="120">
        <v>10</v>
      </c>
      <c r="AC36" s="113">
        <f t="shared" si="3"/>
        <v>1528.4759999999999</v>
      </c>
      <c r="AD36" s="19"/>
      <c r="AE36" s="19"/>
      <c r="AF36" s="32"/>
      <c r="AG36" s="17"/>
      <c r="AH36" s="65"/>
      <c r="AI36" s="65"/>
      <c r="AJ36" s="65"/>
      <c r="AK36" s="66"/>
      <c r="AL36" s="67"/>
      <c r="AM36" s="17"/>
      <c r="AN36" s="65"/>
      <c r="AO36" s="65"/>
      <c r="AP36" s="65"/>
      <c r="AQ36" s="67"/>
      <c r="AR36" s="19"/>
    </row>
    <row r="37" spans="1:44" s="31" customFormat="1" ht="27">
      <c r="A37" s="17">
        <v>21</v>
      </c>
      <c r="B37" s="100" t="s">
        <v>150</v>
      </c>
      <c r="C37" s="19" t="s">
        <v>56</v>
      </c>
      <c r="D37" s="19" t="s">
        <v>151</v>
      </c>
      <c r="E37" s="17" t="s">
        <v>19</v>
      </c>
      <c r="F37" s="17" t="s">
        <v>12</v>
      </c>
      <c r="G37" s="20" t="s">
        <v>16</v>
      </c>
      <c r="H37" s="17">
        <v>2079</v>
      </c>
      <c r="I37" s="17">
        <v>2010</v>
      </c>
      <c r="J37" s="92">
        <f t="shared" si="4"/>
        <v>-4</v>
      </c>
      <c r="K37" s="65" t="s">
        <v>17</v>
      </c>
      <c r="L37" s="64">
        <v>13.5</v>
      </c>
      <c r="M37" s="64">
        <v>13.5</v>
      </c>
      <c r="N37" s="72">
        <f t="shared" si="0"/>
        <v>66.666666666666671</v>
      </c>
      <c r="O37" s="64">
        <v>1400</v>
      </c>
      <c r="P37" s="87">
        <v>189</v>
      </c>
      <c r="Q37" s="119">
        <v>46.777000000000001</v>
      </c>
      <c r="R37" s="87">
        <f t="shared" si="2"/>
        <v>247.49735449735451</v>
      </c>
      <c r="S37" s="64"/>
      <c r="T37" s="64"/>
      <c r="U37" s="88">
        <f t="shared" si="6"/>
        <v>46.777000000000001</v>
      </c>
      <c r="V37" s="88">
        <f t="shared" si="7"/>
        <v>561.32400000000007</v>
      </c>
      <c r="W37" s="125">
        <v>50</v>
      </c>
      <c r="X37" s="64"/>
      <c r="Y37" s="64"/>
      <c r="Z37" s="72">
        <f t="shared" si="13"/>
        <v>611.32400000000007</v>
      </c>
      <c r="AA37" s="120">
        <v>363.63600000000002</v>
      </c>
      <c r="AB37" s="120">
        <v>0.8</v>
      </c>
      <c r="AC37" s="113">
        <f t="shared" si="3"/>
        <v>975.76</v>
      </c>
      <c r="AD37" s="19"/>
      <c r="AE37" s="19"/>
      <c r="AF37" s="32"/>
      <c r="AG37" s="17"/>
      <c r="AH37" s="65"/>
      <c r="AI37" s="65"/>
      <c r="AJ37" s="65"/>
      <c r="AK37" s="66"/>
      <c r="AL37" s="67"/>
      <c r="AM37" s="17"/>
      <c r="AN37" s="65"/>
      <c r="AO37" s="65"/>
      <c r="AP37" s="65"/>
      <c r="AQ37" s="67"/>
      <c r="AR37" s="19"/>
    </row>
    <row r="38" spans="1:44" s="31" customFormat="1" ht="27">
      <c r="A38" s="17">
        <v>22</v>
      </c>
      <c r="B38" s="100" t="s">
        <v>150</v>
      </c>
      <c r="C38" s="19" t="s">
        <v>56</v>
      </c>
      <c r="D38" s="17" t="s">
        <v>139</v>
      </c>
      <c r="E38" s="17" t="s">
        <v>26</v>
      </c>
      <c r="F38" s="17" t="s">
        <v>21</v>
      </c>
      <c r="G38" s="20" t="s">
        <v>64</v>
      </c>
      <c r="H38" s="17">
        <v>5310</v>
      </c>
      <c r="I38" s="17">
        <v>2011</v>
      </c>
      <c r="J38" s="92">
        <f t="shared" si="4"/>
        <v>-3</v>
      </c>
      <c r="K38" s="65" t="s">
        <v>17</v>
      </c>
      <c r="L38" s="64">
        <v>13.5</v>
      </c>
      <c r="M38" s="64">
        <v>13.5</v>
      </c>
      <c r="N38" s="72">
        <f t="shared" si="0"/>
        <v>71.428571428571431</v>
      </c>
      <c r="O38" s="64">
        <v>1500</v>
      </c>
      <c r="P38" s="87">
        <v>202.5</v>
      </c>
      <c r="Q38" s="119">
        <v>94</v>
      </c>
      <c r="R38" s="87">
        <f t="shared" si="2"/>
        <v>464.19753086419752</v>
      </c>
      <c r="S38" s="64"/>
      <c r="T38" s="64"/>
      <c r="U38" s="88">
        <f t="shared" si="6"/>
        <v>94</v>
      </c>
      <c r="V38" s="88">
        <f t="shared" si="7"/>
        <v>1128</v>
      </c>
      <c r="W38" s="125">
        <v>50</v>
      </c>
      <c r="X38" s="64"/>
      <c r="Y38" s="64"/>
      <c r="Z38" s="72">
        <f t="shared" si="8"/>
        <v>1178</v>
      </c>
      <c r="AA38" s="120">
        <v>363.63600000000002</v>
      </c>
      <c r="AB38" s="120">
        <v>5</v>
      </c>
      <c r="AC38" s="72">
        <f t="shared" si="3"/>
        <v>1546.636</v>
      </c>
      <c r="AD38" s="19"/>
      <c r="AE38" s="19"/>
      <c r="AF38" s="32"/>
      <c r="AG38" s="17"/>
      <c r="AH38" s="65"/>
      <c r="AI38" s="65"/>
      <c r="AJ38" s="65"/>
      <c r="AK38" s="66"/>
      <c r="AL38" s="67"/>
      <c r="AM38" s="17"/>
      <c r="AN38" s="65"/>
      <c r="AO38" s="65"/>
      <c r="AP38" s="65"/>
      <c r="AQ38" s="67"/>
      <c r="AR38" s="19"/>
    </row>
    <row r="39" spans="1:44" s="31" customFormat="1" ht="27">
      <c r="A39" s="17">
        <v>23</v>
      </c>
      <c r="B39" s="100" t="s">
        <v>152</v>
      </c>
      <c r="C39" s="19" t="s">
        <v>56</v>
      </c>
      <c r="D39" s="19" t="s">
        <v>153</v>
      </c>
      <c r="E39" s="17" t="s">
        <v>11</v>
      </c>
      <c r="F39" s="17" t="s">
        <v>12</v>
      </c>
      <c r="G39" s="20" t="s">
        <v>64</v>
      </c>
      <c r="H39" s="17">
        <v>765</v>
      </c>
      <c r="I39" s="17">
        <v>2006</v>
      </c>
      <c r="J39" s="92">
        <f t="shared" si="4"/>
        <v>-8</v>
      </c>
      <c r="K39" s="65" t="s">
        <v>17</v>
      </c>
      <c r="L39" s="64">
        <v>13.5</v>
      </c>
      <c r="M39" s="64">
        <v>26</v>
      </c>
      <c r="N39" s="72">
        <f t="shared" si="0"/>
        <v>47.61904761904762</v>
      </c>
      <c r="O39" s="64">
        <v>1000</v>
      </c>
      <c r="P39" s="87">
        <v>200</v>
      </c>
      <c r="Q39" s="119">
        <v>49.5</v>
      </c>
      <c r="R39" s="87">
        <f t="shared" si="2"/>
        <v>247.5</v>
      </c>
      <c r="S39" s="64"/>
      <c r="T39" s="64"/>
      <c r="U39" s="88">
        <f t="shared" si="6"/>
        <v>49.5</v>
      </c>
      <c r="V39" s="88">
        <f t="shared" si="7"/>
        <v>594</v>
      </c>
      <c r="W39" s="125">
        <v>50</v>
      </c>
      <c r="X39" s="64"/>
      <c r="Y39" s="64"/>
      <c r="Z39" s="72">
        <f t="shared" si="8"/>
        <v>644</v>
      </c>
      <c r="AA39" s="120">
        <v>363.63600000000002</v>
      </c>
      <c r="AB39" s="120">
        <v>2.9</v>
      </c>
      <c r="AC39" s="72">
        <f t="shared" si="3"/>
        <v>1010.5359999999999</v>
      </c>
      <c r="AD39" s="19"/>
      <c r="AE39" s="19"/>
      <c r="AF39" s="32"/>
      <c r="AG39" s="17"/>
      <c r="AH39" s="65"/>
      <c r="AI39" s="65"/>
      <c r="AJ39" s="65"/>
      <c r="AK39" s="66"/>
      <c r="AL39" s="67"/>
      <c r="AM39" s="17"/>
      <c r="AN39" s="65"/>
      <c r="AO39" s="65"/>
      <c r="AP39" s="65"/>
      <c r="AQ39" s="67"/>
      <c r="AR39" s="19"/>
    </row>
    <row r="40" spans="1:44" s="31" customFormat="1" ht="27">
      <c r="A40" s="17">
        <v>24</v>
      </c>
      <c r="B40" s="100" t="s">
        <v>152</v>
      </c>
      <c r="C40" s="19" t="s">
        <v>56</v>
      </c>
      <c r="D40" s="17" t="s">
        <v>135</v>
      </c>
      <c r="E40" s="17" t="s">
        <v>19</v>
      </c>
      <c r="F40" s="17" t="s">
        <v>12</v>
      </c>
      <c r="G40" s="20" t="s">
        <v>16</v>
      </c>
      <c r="H40" s="17">
        <v>585</v>
      </c>
      <c r="I40" s="17">
        <v>2006</v>
      </c>
      <c r="J40" s="92">
        <f t="shared" si="4"/>
        <v>-8</v>
      </c>
      <c r="K40" s="65" t="s">
        <v>17</v>
      </c>
      <c r="L40" s="64">
        <v>7.8</v>
      </c>
      <c r="M40" s="64">
        <v>21</v>
      </c>
      <c r="N40" s="72">
        <f t="shared" si="0"/>
        <v>95.238095238095241</v>
      </c>
      <c r="O40" s="64">
        <v>2000</v>
      </c>
      <c r="P40" s="87">
        <v>400</v>
      </c>
      <c r="Q40" s="119">
        <v>99</v>
      </c>
      <c r="R40" s="87">
        <f t="shared" si="2"/>
        <v>247.5</v>
      </c>
      <c r="S40" s="64"/>
      <c r="T40" s="64"/>
      <c r="U40" s="88">
        <f t="shared" si="6"/>
        <v>99</v>
      </c>
      <c r="V40" s="88">
        <f t="shared" si="7"/>
        <v>1188</v>
      </c>
      <c r="W40" s="125">
        <v>50</v>
      </c>
      <c r="X40" s="64"/>
      <c r="Y40" s="64"/>
      <c r="Z40" s="72">
        <f t="shared" si="13"/>
        <v>1238</v>
      </c>
      <c r="AA40" s="120">
        <v>363.63600000000002</v>
      </c>
      <c r="AB40" s="120">
        <v>0.8</v>
      </c>
      <c r="AC40" s="72">
        <f t="shared" si="3"/>
        <v>1602.4359999999999</v>
      </c>
      <c r="AD40" s="19"/>
      <c r="AE40" s="19"/>
      <c r="AF40" s="32"/>
      <c r="AG40" s="17"/>
      <c r="AH40" s="65"/>
      <c r="AI40" s="65"/>
      <c r="AJ40" s="65"/>
      <c r="AK40" s="66"/>
      <c r="AL40" s="67"/>
      <c r="AM40" s="17"/>
      <c r="AN40" s="65"/>
      <c r="AO40" s="65"/>
      <c r="AP40" s="65"/>
      <c r="AQ40" s="67"/>
      <c r="AR40" s="19"/>
    </row>
    <row r="41" spans="1:44" s="31" customFormat="1" ht="27">
      <c r="A41" s="17">
        <v>25</v>
      </c>
      <c r="B41" s="100" t="s">
        <v>152</v>
      </c>
      <c r="C41" s="19" t="s">
        <v>56</v>
      </c>
      <c r="D41" s="17" t="s">
        <v>135</v>
      </c>
      <c r="E41" s="17" t="s">
        <v>19</v>
      </c>
      <c r="F41" s="17" t="s">
        <v>12</v>
      </c>
      <c r="G41" s="20" t="s">
        <v>16</v>
      </c>
      <c r="H41" s="17">
        <v>439.99900000000002</v>
      </c>
      <c r="I41" s="17">
        <v>2006</v>
      </c>
      <c r="J41" s="92">
        <f t="shared" si="4"/>
        <v>-8</v>
      </c>
      <c r="K41" s="65" t="s">
        <v>17</v>
      </c>
      <c r="L41" s="64">
        <v>7.8</v>
      </c>
      <c r="M41" s="64">
        <v>21</v>
      </c>
      <c r="N41" s="72">
        <f t="shared" si="0"/>
        <v>47.61904761904762</v>
      </c>
      <c r="O41" s="64">
        <v>1000</v>
      </c>
      <c r="P41" s="87">
        <v>200</v>
      </c>
      <c r="Q41" s="119">
        <v>49.5</v>
      </c>
      <c r="R41" s="87">
        <f t="shared" si="2"/>
        <v>247.5</v>
      </c>
      <c r="S41" s="64"/>
      <c r="T41" s="64"/>
      <c r="U41" s="88">
        <f t="shared" si="6"/>
        <v>49.5</v>
      </c>
      <c r="V41" s="88">
        <f t="shared" si="7"/>
        <v>594</v>
      </c>
      <c r="W41" s="125">
        <v>50</v>
      </c>
      <c r="X41" s="64"/>
      <c r="Y41" s="64"/>
      <c r="Z41" s="72">
        <f t="shared" si="8"/>
        <v>644</v>
      </c>
      <c r="AA41" s="120">
        <v>363.63600000000002</v>
      </c>
      <c r="AB41" s="120">
        <v>0.8</v>
      </c>
      <c r="AC41" s="72">
        <f t="shared" si="3"/>
        <v>1008.4359999999999</v>
      </c>
      <c r="AD41" s="19"/>
      <c r="AE41" s="19"/>
      <c r="AF41" s="32"/>
      <c r="AG41" s="17"/>
      <c r="AH41" s="65"/>
      <c r="AI41" s="65"/>
      <c r="AJ41" s="65"/>
      <c r="AK41" s="66"/>
      <c r="AL41" s="67"/>
      <c r="AM41" s="17"/>
      <c r="AN41" s="65"/>
      <c r="AO41" s="65"/>
      <c r="AP41" s="65"/>
      <c r="AQ41" s="67"/>
      <c r="AR41" s="19"/>
    </row>
    <row r="42" spans="1:44" s="31" customFormat="1" ht="27">
      <c r="A42" s="17">
        <v>26</v>
      </c>
      <c r="B42" s="100" t="s">
        <v>154</v>
      </c>
      <c r="C42" s="19" t="s">
        <v>56</v>
      </c>
      <c r="D42" s="17" t="s">
        <v>135</v>
      </c>
      <c r="E42" s="17" t="s">
        <v>19</v>
      </c>
      <c r="F42" s="17" t="s">
        <v>12</v>
      </c>
      <c r="G42" s="20" t="s">
        <v>16</v>
      </c>
      <c r="H42" s="17">
        <v>1013.999</v>
      </c>
      <c r="I42" s="17">
        <v>2006</v>
      </c>
      <c r="J42" s="92">
        <f t="shared" si="4"/>
        <v>-8</v>
      </c>
      <c r="K42" s="65" t="s">
        <v>17</v>
      </c>
      <c r="L42" s="64">
        <v>13</v>
      </c>
      <c r="M42" s="64">
        <v>13</v>
      </c>
      <c r="N42" s="72">
        <f t="shared" si="0"/>
        <v>109.52380952380952</v>
      </c>
      <c r="O42" s="64">
        <v>2300</v>
      </c>
      <c r="P42" s="87">
        <v>299</v>
      </c>
      <c r="Q42" s="119">
        <v>74.001999999999995</v>
      </c>
      <c r="R42" s="87">
        <f t="shared" si="2"/>
        <v>247.49832775919734</v>
      </c>
      <c r="S42" s="64"/>
      <c r="T42" s="64"/>
      <c r="U42" s="88">
        <f t="shared" si="6"/>
        <v>74.001999999999995</v>
      </c>
      <c r="V42" s="88">
        <f t="shared" si="7"/>
        <v>888.02399999999989</v>
      </c>
      <c r="W42" s="125">
        <v>50</v>
      </c>
      <c r="X42" s="64"/>
      <c r="Y42" s="64"/>
      <c r="Z42" s="72">
        <f t="shared" si="8"/>
        <v>938.02399999999989</v>
      </c>
      <c r="AA42" s="120">
        <v>363.63600000000002</v>
      </c>
      <c r="AB42" s="120">
        <v>0.8</v>
      </c>
      <c r="AC42" s="113">
        <f t="shared" si="3"/>
        <v>1302.4599999999998</v>
      </c>
      <c r="AD42" s="19"/>
      <c r="AE42" s="19"/>
      <c r="AF42" s="32"/>
      <c r="AG42" s="17"/>
      <c r="AH42" s="65"/>
      <c r="AI42" s="65"/>
      <c r="AJ42" s="65"/>
      <c r="AK42" s="66"/>
      <c r="AL42" s="67"/>
      <c r="AM42" s="17"/>
      <c r="AN42" s="65"/>
      <c r="AO42" s="65"/>
      <c r="AP42" s="65"/>
      <c r="AQ42" s="67"/>
      <c r="AR42" s="19"/>
    </row>
    <row r="43" spans="1:44" s="31" customFormat="1" ht="27">
      <c r="A43" s="17">
        <v>27</v>
      </c>
      <c r="B43" s="100" t="s">
        <v>155</v>
      </c>
      <c r="C43" s="19" t="s">
        <v>56</v>
      </c>
      <c r="D43" s="17" t="s">
        <v>135</v>
      </c>
      <c r="E43" s="17" t="s">
        <v>19</v>
      </c>
      <c r="F43" s="17" t="s">
        <v>12</v>
      </c>
      <c r="G43" s="20" t="s">
        <v>16</v>
      </c>
      <c r="H43" s="17">
        <v>1013.999</v>
      </c>
      <c r="I43" s="17">
        <v>2006</v>
      </c>
      <c r="J43" s="92">
        <f t="shared" si="4"/>
        <v>-8</v>
      </c>
      <c r="K43" s="65" t="s">
        <v>17</v>
      </c>
      <c r="L43" s="64">
        <v>10.5</v>
      </c>
      <c r="M43" s="64">
        <v>10.5</v>
      </c>
      <c r="N43" s="72">
        <f t="shared" si="0"/>
        <v>52.38095238095238</v>
      </c>
      <c r="O43" s="64">
        <v>1100</v>
      </c>
      <c r="P43" s="87">
        <v>115.5</v>
      </c>
      <c r="Q43" s="119">
        <v>28.585999999999999</v>
      </c>
      <c r="R43" s="87">
        <f t="shared" si="2"/>
        <v>247.4978354978355</v>
      </c>
      <c r="S43" s="64"/>
      <c r="T43" s="64"/>
      <c r="U43" s="88">
        <f t="shared" si="6"/>
        <v>28.585999999999999</v>
      </c>
      <c r="V43" s="88">
        <f t="shared" si="7"/>
        <v>343.03199999999998</v>
      </c>
      <c r="W43" s="125">
        <v>50</v>
      </c>
      <c r="X43" s="64"/>
      <c r="Y43" s="64"/>
      <c r="Z43" s="72">
        <f t="shared" si="13"/>
        <v>393.03199999999998</v>
      </c>
      <c r="AA43" s="120">
        <v>363.63600000000002</v>
      </c>
      <c r="AB43" s="120">
        <v>1.2150000000000001</v>
      </c>
      <c r="AC43" s="113">
        <f t="shared" si="3"/>
        <v>757.88300000000004</v>
      </c>
      <c r="AD43" s="19"/>
      <c r="AE43" s="19"/>
      <c r="AF43" s="32"/>
      <c r="AG43" s="17"/>
      <c r="AH43" s="65"/>
      <c r="AI43" s="65"/>
      <c r="AJ43" s="65"/>
      <c r="AK43" s="66"/>
      <c r="AL43" s="67"/>
      <c r="AM43" s="17"/>
      <c r="AN43" s="65"/>
      <c r="AO43" s="65"/>
      <c r="AP43" s="65"/>
      <c r="AQ43" s="67"/>
      <c r="AR43" s="19"/>
    </row>
    <row r="44" spans="1:44" s="31" customFormat="1" ht="27">
      <c r="A44" s="17">
        <v>28</v>
      </c>
      <c r="B44" s="100" t="s">
        <v>155</v>
      </c>
      <c r="C44" s="19" t="s">
        <v>56</v>
      </c>
      <c r="D44" s="19" t="s">
        <v>161</v>
      </c>
      <c r="E44" s="17" t="s">
        <v>19</v>
      </c>
      <c r="F44" s="17" t="s">
        <v>12</v>
      </c>
      <c r="G44" s="20" t="s">
        <v>64</v>
      </c>
      <c r="H44" s="17">
        <v>6900</v>
      </c>
      <c r="I44" s="17">
        <v>2018</v>
      </c>
      <c r="J44" s="92">
        <f t="shared" si="4"/>
        <v>4</v>
      </c>
      <c r="K44" s="65" t="s">
        <v>17</v>
      </c>
      <c r="L44" s="64">
        <v>13.1</v>
      </c>
      <c r="M44" s="64">
        <v>13.1</v>
      </c>
      <c r="N44" s="72">
        <f t="shared" si="0"/>
        <v>71.428571428571431</v>
      </c>
      <c r="O44" s="64">
        <v>1500</v>
      </c>
      <c r="P44" s="87">
        <v>196.5</v>
      </c>
      <c r="Q44" s="119">
        <v>48.634</v>
      </c>
      <c r="R44" s="87">
        <f t="shared" si="2"/>
        <v>247.50127226463104</v>
      </c>
      <c r="S44" s="64"/>
      <c r="T44" s="64"/>
      <c r="U44" s="88">
        <f t="shared" si="6"/>
        <v>48.634</v>
      </c>
      <c r="V44" s="88">
        <f t="shared" si="7"/>
        <v>583.60799999999995</v>
      </c>
      <c r="W44" s="125">
        <v>50</v>
      </c>
      <c r="X44" s="64"/>
      <c r="Y44" s="64"/>
      <c r="Z44" s="72">
        <f t="shared" si="8"/>
        <v>633.60799999999995</v>
      </c>
      <c r="AA44" s="120">
        <v>363.63600000000002</v>
      </c>
      <c r="AB44" s="120">
        <v>4.32</v>
      </c>
      <c r="AC44" s="72">
        <f t="shared" si="3"/>
        <v>1001.564</v>
      </c>
      <c r="AD44" s="19"/>
      <c r="AE44" s="19"/>
      <c r="AF44" s="32"/>
      <c r="AG44" s="17"/>
      <c r="AH44" s="65"/>
      <c r="AI44" s="65"/>
      <c r="AJ44" s="65"/>
      <c r="AK44" s="66"/>
      <c r="AL44" s="67"/>
      <c r="AM44" s="17"/>
      <c r="AN44" s="65"/>
      <c r="AO44" s="65"/>
      <c r="AP44" s="65"/>
      <c r="AQ44" s="67"/>
      <c r="AR44" s="19"/>
    </row>
    <row r="45" spans="1:44" s="31" customFormat="1" ht="27">
      <c r="A45" s="17">
        <v>29</v>
      </c>
      <c r="B45" s="100" t="s">
        <v>156</v>
      </c>
      <c r="C45" s="19" t="s">
        <v>56</v>
      </c>
      <c r="D45" s="17" t="s">
        <v>135</v>
      </c>
      <c r="E45" s="17" t="s">
        <v>19</v>
      </c>
      <c r="F45" s="17" t="s">
        <v>12</v>
      </c>
      <c r="G45" s="20" t="s">
        <v>16</v>
      </c>
      <c r="H45" s="17">
        <v>1013.999</v>
      </c>
      <c r="I45" s="17">
        <v>2006</v>
      </c>
      <c r="J45" s="92">
        <f t="shared" si="4"/>
        <v>-8</v>
      </c>
      <c r="K45" s="65" t="s">
        <v>17</v>
      </c>
      <c r="L45" s="64">
        <v>13</v>
      </c>
      <c r="M45" s="64">
        <v>12</v>
      </c>
      <c r="N45" s="72">
        <f t="shared" si="0"/>
        <v>39.761904761904759</v>
      </c>
      <c r="O45" s="64">
        <v>835</v>
      </c>
      <c r="P45" s="87">
        <v>100</v>
      </c>
      <c r="Q45" s="119">
        <v>24.75</v>
      </c>
      <c r="R45" s="87">
        <f t="shared" si="2"/>
        <v>247.5</v>
      </c>
      <c r="S45" s="64"/>
      <c r="T45" s="64"/>
      <c r="U45" s="88">
        <f t="shared" si="6"/>
        <v>24.75</v>
      </c>
      <c r="V45" s="88">
        <f t="shared" si="7"/>
        <v>297</v>
      </c>
      <c r="W45" s="125">
        <v>50</v>
      </c>
      <c r="X45" s="64"/>
      <c r="Y45" s="64"/>
      <c r="Z45" s="72">
        <f t="shared" si="8"/>
        <v>347</v>
      </c>
      <c r="AA45" s="120">
        <v>363.63600000000002</v>
      </c>
      <c r="AB45" s="120">
        <v>0.8</v>
      </c>
      <c r="AC45" s="72">
        <f t="shared" si="3"/>
        <v>711.43599999999992</v>
      </c>
      <c r="AD45" s="19"/>
      <c r="AE45" s="19"/>
      <c r="AF45" s="32"/>
      <c r="AG45" s="17"/>
      <c r="AH45" s="65"/>
      <c r="AI45" s="65"/>
      <c r="AJ45" s="65"/>
      <c r="AK45" s="66"/>
      <c r="AL45" s="67"/>
      <c r="AM45" s="17"/>
      <c r="AN45" s="65"/>
      <c r="AO45" s="65"/>
      <c r="AP45" s="65"/>
      <c r="AQ45" s="67"/>
      <c r="AR45" s="19"/>
    </row>
    <row r="46" spans="1:44" s="31" customFormat="1" ht="27">
      <c r="A46" s="17">
        <v>30</v>
      </c>
      <c r="B46" s="100" t="s">
        <v>157</v>
      </c>
      <c r="C46" s="19" t="s">
        <v>56</v>
      </c>
      <c r="D46" s="19" t="s">
        <v>158</v>
      </c>
      <c r="E46" s="17" t="s">
        <v>19</v>
      </c>
      <c r="F46" s="17" t="s">
        <v>12</v>
      </c>
      <c r="G46" s="20" t="s">
        <v>64</v>
      </c>
      <c r="H46" s="17">
        <v>3377.9989999999998</v>
      </c>
      <c r="I46" s="17">
        <v>2014</v>
      </c>
      <c r="J46" s="92">
        <f t="shared" si="4"/>
        <v>0</v>
      </c>
      <c r="K46" s="65" t="s">
        <v>17</v>
      </c>
      <c r="L46" s="64">
        <v>13.5</v>
      </c>
      <c r="M46" s="64">
        <v>13.5</v>
      </c>
      <c r="N46" s="72">
        <f t="shared" si="0"/>
        <v>84.761904761904759</v>
      </c>
      <c r="O46" s="64">
        <v>1780</v>
      </c>
      <c r="P46" s="87">
        <v>240</v>
      </c>
      <c r="Q46" s="119">
        <v>59.473999999999997</v>
      </c>
      <c r="R46" s="87">
        <f t="shared" si="2"/>
        <v>247.80833333333334</v>
      </c>
      <c r="S46" s="64"/>
      <c r="T46" s="64"/>
      <c r="U46" s="88">
        <f t="shared" si="6"/>
        <v>59.473999999999997</v>
      </c>
      <c r="V46" s="88">
        <f t="shared" si="7"/>
        <v>713.68799999999999</v>
      </c>
      <c r="W46" s="125">
        <v>50</v>
      </c>
      <c r="X46" s="64"/>
      <c r="Y46" s="64"/>
      <c r="Z46" s="72">
        <f t="shared" si="8"/>
        <v>763.68799999999999</v>
      </c>
      <c r="AA46" s="120">
        <v>363.63600000000002</v>
      </c>
      <c r="AB46" s="120">
        <v>5.12</v>
      </c>
      <c r="AC46" s="72">
        <f t="shared" si="3"/>
        <v>1132.444</v>
      </c>
      <c r="AD46" s="19"/>
      <c r="AE46" s="19"/>
      <c r="AF46" s="32"/>
      <c r="AG46" s="17"/>
      <c r="AH46" s="65"/>
      <c r="AI46" s="65"/>
      <c r="AJ46" s="65"/>
      <c r="AK46" s="66"/>
      <c r="AL46" s="67"/>
      <c r="AM46" s="17"/>
      <c r="AN46" s="65"/>
      <c r="AO46" s="65"/>
      <c r="AP46" s="65"/>
      <c r="AQ46" s="67"/>
      <c r="AR46" s="19"/>
    </row>
    <row r="47" spans="1:44" s="31" customFormat="1" ht="27">
      <c r="A47" s="17">
        <v>31</v>
      </c>
      <c r="B47" s="100" t="s">
        <v>157</v>
      </c>
      <c r="C47" s="19" t="s">
        <v>56</v>
      </c>
      <c r="D47" s="19" t="s">
        <v>142</v>
      </c>
      <c r="E47" s="17" t="s">
        <v>26</v>
      </c>
      <c r="F47" s="17" t="s">
        <v>12</v>
      </c>
      <c r="G47" s="20" t="s">
        <v>64</v>
      </c>
      <c r="H47" s="17">
        <v>749.99900000000002</v>
      </c>
      <c r="I47" s="17">
        <v>2006</v>
      </c>
      <c r="J47" s="92">
        <f t="shared" si="4"/>
        <v>-8</v>
      </c>
      <c r="K47" s="65" t="s">
        <v>17</v>
      </c>
      <c r="L47" s="64">
        <v>16</v>
      </c>
      <c r="M47" s="64">
        <v>16</v>
      </c>
      <c r="N47" s="72">
        <f t="shared" si="0"/>
        <v>65.476190476190482</v>
      </c>
      <c r="O47" s="64">
        <v>1375</v>
      </c>
      <c r="P47" s="87">
        <v>220</v>
      </c>
      <c r="Q47" s="119">
        <v>54.45</v>
      </c>
      <c r="R47" s="87">
        <f t="shared" si="2"/>
        <v>247.5</v>
      </c>
      <c r="S47" s="64"/>
      <c r="T47" s="64"/>
      <c r="U47" s="88">
        <f t="shared" si="6"/>
        <v>54.45</v>
      </c>
      <c r="V47" s="88">
        <f t="shared" si="7"/>
        <v>653.40000000000009</v>
      </c>
      <c r="W47" s="125">
        <v>50</v>
      </c>
      <c r="X47" s="64"/>
      <c r="Y47" s="64"/>
      <c r="Z47" s="72">
        <f t="shared" si="13"/>
        <v>703.40000000000009</v>
      </c>
      <c r="AA47" s="120">
        <v>363.63600000000002</v>
      </c>
      <c r="AB47" s="120">
        <v>5</v>
      </c>
      <c r="AC47" s="72">
        <f t="shared" si="3"/>
        <v>1072.0360000000001</v>
      </c>
      <c r="AD47" s="19"/>
      <c r="AE47" s="19"/>
      <c r="AF47" s="32"/>
      <c r="AG47" s="17"/>
      <c r="AH47" s="65"/>
      <c r="AI47" s="65"/>
      <c r="AJ47" s="65"/>
      <c r="AK47" s="66"/>
      <c r="AL47" s="67"/>
      <c r="AM47" s="17"/>
      <c r="AN47" s="65"/>
      <c r="AO47" s="65"/>
      <c r="AP47" s="65"/>
      <c r="AQ47" s="67"/>
      <c r="AR47" s="19"/>
    </row>
    <row r="48" spans="1:44" s="31" customFormat="1" ht="27">
      <c r="A48" s="17">
        <v>32</v>
      </c>
      <c r="B48" s="100" t="s">
        <v>159</v>
      </c>
      <c r="C48" s="19" t="s">
        <v>56</v>
      </c>
      <c r="D48" s="19" t="s">
        <v>160</v>
      </c>
      <c r="E48" s="17" t="s">
        <v>26</v>
      </c>
      <c r="F48" s="17" t="s">
        <v>12</v>
      </c>
      <c r="G48" s="20" t="s">
        <v>64</v>
      </c>
      <c r="H48" s="17">
        <v>8450</v>
      </c>
      <c r="I48" s="17">
        <v>2018</v>
      </c>
      <c r="J48" s="92">
        <f t="shared" si="4"/>
        <v>4</v>
      </c>
      <c r="K48" s="65" t="s">
        <v>17</v>
      </c>
      <c r="L48" s="64">
        <v>15.5</v>
      </c>
      <c r="M48" s="64">
        <v>15.5</v>
      </c>
      <c r="N48" s="72">
        <f t="shared" si="0"/>
        <v>45.714285714285715</v>
      </c>
      <c r="O48" s="64">
        <v>960</v>
      </c>
      <c r="P48" s="87">
        <v>148.80000000000001</v>
      </c>
      <c r="Q48" s="119">
        <v>36.828000000000003</v>
      </c>
      <c r="R48" s="87">
        <f t="shared" si="2"/>
        <v>247.49999999999997</v>
      </c>
      <c r="S48" s="64"/>
      <c r="T48" s="64"/>
      <c r="U48" s="88">
        <f t="shared" si="6"/>
        <v>36.828000000000003</v>
      </c>
      <c r="V48" s="88">
        <f t="shared" si="7"/>
        <v>441.93600000000004</v>
      </c>
      <c r="W48" s="125">
        <v>50</v>
      </c>
      <c r="X48" s="64"/>
      <c r="Y48" s="64"/>
      <c r="Z48" s="72">
        <f t="shared" si="8"/>
        <v>491.93600000000004</v>
      </c>
      <c r="AA48" s="120">
        <v>363.63600000000002</v>
      </c>
      <c r="AB48" s="120">
        <v>10</v>
      </c>
      <c r="AC48" s="113">
        <f t="shared" si="3"/>
        <v>865.57200000000012</v>
      </c>
      <c r="AD48" s="19"/>
      <c r="AE48" s="19"/>
      <c r="AF48" s="32"/>
      <c r="AG48" s="17"/>
      <c r="AH48" s="65"/>
      <c r="AI48" s="65"/>
      <c r="AJ48" s="65"/>
      <c r="AK48" s="66"/>
      <c r="AL48" s="67"/>
      <c r="AM48" s="17"/>
      <c r="AN48" s="65"/>
      <c r="AO48" s="65"/>
      <c r="AP48" s="65"/>
      <c r="AQ48" s="67"/>
      <c r="AR48" s="19"/>
    </row>
    <row r="49" spans="1:44" s="31" customFormat="1" ht="27">
      <c r="A49" s="17">
        <v>33</v>
      </c>
      <c r="B49" s="100" t="s">
        <v>159</v>
      </c>
      <c r="C49" s="19" t="s">
        <v>56</v>
      </c>
      <c r="D49" s="19" t="s">
        <v>161</v>
      </c>
      <c r="E49" s="17" t="s">
        <v>19</v>
      </c>
      <c r="F49" s="17" t="s">
        <v>12</v>
      </c>
      <c r="G49" s="20" t="s">
        <v>64</v>
      </c>
      <c r="H49" s="17">
        <v>6900</v>
      </c>
      <c r="I49" s="17">
        <v>2018</v>
      </c>
      <c r="J49" s="92">
        <f t="shared" si="4"/>
        <v>4</v>
      </c>
      <c r="K49" s="65" t="s">
        <v>17</v>
      </c>
      <c r="L49" s="64">
        <v>15.5</v>
      </c>
      <c r="M49" s="64">
        <v>15.5</v>
      </c>
      <c r="N49" s="72">
        <f t="shared" si="0"/>
        <v>31.428571428571427</v>
      </c>
      <c r="O49" s="64">
        <v>660</v>
      </c>
      <c r="P49" s="87">
        <v>102.3</v>
      </c>
      <c r="Q49" s="119">
        <v>25.31</v>
      </c>
      <c r="R49" s="87">
        <f t="shared" si="2"/>
        <v>247.40957966764418</v>
      </c>
      <c r="S49" s="64"/>
      <c r="T49" s="64"/>
      <c r="U49" s="88">
        <f t="shared" si="6"/>
        <v>25.31</v>
      </c>
      <c r="V49" s="88">
        <f t="shared" si="7"/>
        <v>303.71999999999997</v>
      </c>
      <c r="W49" s="125">
        <v>50</v>
      </c>
      <c r="X49" s="64"/>
      <c r="Y49" s="64"/>
      <c r="Z49" s="72">
        <f t="shared" si="8"/>
        <v>353.71999999999997</v>
      </c>
      <c r="AA49" s="120">
        <v>363.63600000000002</v>
      </c>
      <c r="AB49" s="120">
        <v>4.32</v>
      </c>
      <c r="AC49" s="113">
        <f t="shared" si="3"/>
        <v>721.67600000000004</v>
      </c>
      <c r="AD49" s="19"/>
      <c r="AE49" s="19"/>
      <c r="AF49" s="32"/>
      <c r="AG49" s="17"/>
      <c r="AH49" s="65"/>
      <c r="AI49" s="65"/>
      <c r="AJ49" s="65"/>
      <c r="AK49" s="66"/>
      <c r="AL49" s="67"/>
      <c r="AM49" s="17"/>
      <c r="AN49" s="65"/>
      <c r="AO49" s="65"/>
      <c r="AP49" s="65"/>
      <c r="AQ49" s="67"/>
      <c r="AR49" s="19"/>
    </row>
    <row r="50" spans="1:44" s="31" customFormat="1" ht="27">
      <c r="A50" s="17">
        <v>34</v>
      </c>
      <c r="B50" s="100" t="s">
        <v>159</v>
      </c>
      <c r="C50" s="19" t="s">
        <v>56</v>
      </c>
      <c r="D50" s="19" t="s">
        <v>161</v>
      </c>
      <c r="E50" s="17" t="s">
        <v>19</v>
      </c>
      <c r="F50" s="17" t="s">
        <v>12</v>
      </c>
      <c r="G50" s="20" t="s">
        <v>64</v>
      </c>
      <c r="H50" s="17">
        <v>6900</v>
      </c>
      <c r="I50" s="17">
        <v>2018</v>
      </c>
      <c r="J50" s="92">
        <f t="shared" si="4"/>
        <v>4</v>
      </c>
      <c r="K50" s="65" t="s">
        <v>17</v>
      </c>
      <c r="L50" s="64">
        <v>15.5</v>
      </c>
      <c r="M50" s="64">
        <v>15.5</v>
      </c>
      <c r="N50" s="72">
        <f>O50/21</f>
        <v>20.238095238095237</v>
      </c>
      <c r="O50" s="64">
        <v>425</v>
      </c>
      <c r="P50" s="87">
        <v>65.87</v>
      </c>
      <c r="Q50" s="119">
        <v>16.3</v>
      </c>
      <c r="R50" s="87">
        <f>+Q50*1000/P50</f>
        <v>247.45711249430695</v>
      </c>
      <c r="S50" s="64"/>
      <c r="T50" s="64"/>
      <c r="U50" s="88">
        <f t="shared" si="6"/>
        <v>16.3</v>
      </c>
      <c r="V50" s="88">
        <f t="shared" si="7"/>
        <v>195.60000000000002</v>
      </c>
      <c r="W50" s="125">
        <v>50</v>
      </c>
      <c r="X50" s="64"/>
      <c r="Y50" s="64"/>
      <c r="Z50" s="72">
        <f t="shared" si="8"/>
        <v>245.60000000000002</v>
      </c>
      <c r="AA50" s="120">
        <v>363.63600000000002</v>
      </c>
      <c r="AB50" s="120">
        <v>4.32</v>
      </c>
      <c r="AC50" s="72">
        <f t="shared" si="3"/>
        <v>613.55600000000015</v>
      </c>
      <c r="AD50" s="19"/>
      <c r="AE50" s="19"/>
      <c r="AF50" s="32"/>
      <c r="AG50" s="17"/>
      <c r="AH50" s="65"/>
      <c r="AI50" s="65"/>
      <c r="AJ50" s="65"/>
      <c r="AK50" s="66"/>
      <c r="AL50" s="67"/>
      <c r="AM50" s="17"/>
      <c r="AN50" s="65"/>
      <c r="AO50" s="65"/>
      <c r="AP50" s="65"/>
      <c r="AQ50" s="67"/>
      <c r="AR50" s="19"/>
    </row>
    <row r="51" spans="1:44" s="31" customFormat="1" ht="27">
      <c r="A51" s="17">
        <v>35</v>
      </c>
      <c r="B51" s="100" t="s">
        <v>159</v>
      </c>
      <c r="C51" s="19" t="s">
        <v>56</v>
      </c>
      <c r="D51" s="19" t="s">
        <v>161</v>
      </c>
      <c r="E51" s="17" t="s">
        <v>19</v>
      </c>
      <c r="F51" s="17" t="s">
        <v>12</v>
      </c>
      <c r="G51" s="20" t="s">
        <v>64</v>
      </c>
      <c r="H51" s="17">
        <v>6900</v>
      </c>
      <c r="I51" s="17">
        <v>2018</v>
      </c>
      <c r="J51" s="92">
        <f t="shared" si="4"/>
        <v>4</v>
      </c>
      <c r="K51" s="65" t="s">
        <v>17</v>
      </c>
      <c r="L51" s="64">
        <v>15.5</v>
      </c>
      <c r="M51" s="64">
        <v>15.5</v>
      </c>
      <c r="N51" s="72">
        <f>O51/21</f>
        <v>25.333333333333332</v>
      </c>
      <c r="O51" s="64">
        <v>532</v>
      </c>
      <c r="P51" s="87">
        <v>82.4</v>
      </c>
      <c r="Q51" s="119">
        <v>20.399999999999999</v>
      </c>
      <c r="R51" s="87">
        <f>+Q51*1000/P51</f>
        <v>247.57281553398056</v>
      </c>
      <c r="S51" s="64"/>
      <c r="T51" s="64"/>
      <c r="U51" s="88">
        <f t="shared" si="6"/>
        <v>20.399999999999999</v>
      </c>
      <c r="V51" s="88">
        <f t="shared" si="7"/>
        <v>244.79999999999998</v>
      </c>
      <c r="W51" s="125">
        <v>50</v>
      </c>
      <c r="X51" s="64"/>
      <c r="Y51" s="64"/>
      <c r="Z51" s="72">
        <f t="shared" si="8"/>
        <v>294.79999999999995</v>
      </c>
      <c r="AA51" s="120">
        <v>363.63600000000002</v>
      </c>
      <c r="AB51" s="120">
        <v>4.32</v>
      </c>
      <c r="AC51" s="72">
        <f t="shared" si="3"/>
        <v>662.75599999999997</v>
      </c>
      <c r="AD51" s="19"/>
      <c r="AE51" s="19"/>
      <c r="AF51" s="32"/>
      <c r="AG51" s="17"/>
      <c r="AH51" s="65"/>
      <c r="AI51" s="65"/>
      <c r="AJ51" s="65"/>
      <c r="AK51" s="66"/>
      <c r="AL51" s="67"/>
      <c r="AM51" s="17"/>
      <c r="AN51" s="65"/>
      <c r="AO51" s="65"/>
      <c r="AP51" s="65"/>
      <c r="AQ51" s="67"/>
      <c r="AR51" s="19"/>
    </row>
    <row r="52" spans="1:44" s="31" customFormat="1" ht="27">
      <c r="A52" s="17">
        <v>36</v>
      </c>
      <c r="B52" s="100" t="s">
        <v>159</v>
      </c>
      <c r="C52" s="19" t="s">
        <v>56</v>
      </c>
      <c r="D52" s="19" t="s">
        <v>161</v>
      </c>
      <c r="E52" s="17" t="s">
        <v>19</v>
      </c>
      <c r="F52" s="17" t="s">
        <v>12</v>
      </c>
      <c r="G52" s="20" t="s">
        <v>64</v>
      </c>
      <c r="H52" s="17">
        <v>6900</v>
      </c>
      <c r="I52" s="17">
        <v>2018</v>
      </c>
      <c r="J52" s="92">
        <f t="shared" si="4"/>
        <v>4</v>
      </c>
      <c r="K52" s="65" t="s">
        <v>17</v>
      </c>
      <c r="L52" s="64">
        <v>15.5</v>
      </c>
      <c r="M52" s="64">
        <v>15.5</v>
      </c>
      <c r="N52" s="72">
        <f>O52/21</f>
        <v>34.285714285714285</v>
      </c>
      <c r="O52" s="64">
        <v>720</v>
      </c>
      <c r="P52" s="87">
        <v>111.6</v>
      </c>
      <c r="Q52" s="119">
        <v>27.62</v>
      </c>
      <c r="R52" s="87">
        <f>+Q52*1000/P52</f>
        <v>247.49103942652332</v>
      </c>
      <c r="S52" s="64"/>
      <c r="T52" s="64"/>
      <c r="U52" s="88">
        <f t="shared" si="6"/>
        <v>27.62</v>
      </c>
      <c r="V52" s="88">
        <f t="shared" si="7"/>
        <v>331.44</v>
      </c>
      <c r="W52" s="125">
        <v>50</v>
      </c>
      <c r="X52" s="64"/>
      <c r="Y52" s="64"/>
      <c r="Z52" s="72">
        <f t="shared" si="13"/>
        <v>381.44</v>
      </c>
      <c r="AA52" s="120">
        <v>363.63600000000002</v>
      </c>
      <c r="AB52" s="120">
        <v>4.32</v>
      </c>
      <c r="AC52" s="72">
        <f t="shared" si="3"/>
        <v>749.39600000000007</v>
      </c>
      <c r="AD52" s="19"/>
      <c r="AE52" s="19"/>
      <c r="AF52" s="32"/>
      <c r="AG52" s="17"/>
      <c r="AH52" s="65"/>
      <c r="AI52" s="65"/>
      <c r="AJ52" s="65"/>
      <c r="AK52" s="66"/>
      <c r="AL52" s="67"/>
      <c r="AM52" s="17"/>
      <c r="AN52" s="65"/>
      <c r="AO52" s="65"/>
      <c r="AP52" s="65"/>
      <c r="AQ52" s="67"/>
      <c r="AR52" s="19"/>
    </row>
    <row r="53" spans="1:44" s="31" customFormat="1" ht="27">
      <c r="A53" s="17">
        <v>37</v>
      </c>
      <c r="B53" s="100" t="s">
        <v>159</v>
      </c>
      <c r="C53" s="19" t="s">
        <v>56</v>
      </c>
      <c r="D53" s="19" t="s">
        <v>163</v>
      </c>
      <c r="E53" s="17" t="s">
        <v>19</v>
      </c>
      <c r="F53" s="17" t="s">
        <v>12</v>
      </c>
      <c r="G53" s="20" t="s">
        <v>64</v>
      </c>
      <c r="H53" s="17">
        <v>7100</v>
      </c>
      <c r="I53" s="17">
        <v>2020</v>
      </c>
      <c r="J53" s="92">
        <f t="shared" si="4"/>
        <v>6</v>
      </c>
      <c r="K53" s="65" t="s">
        <v>17</v>
      </c>
      <c r="L53" s="64">
        <v>15.5</v>
      </c>
      <c r="M53" s="64">
        <v>15.5</v>
      </c>
      <c r="N53" s="72">
        <f t="shared" si="0"/>
        <v>10.761904761904763</v>
      </c>
      <c r="O53" s="64">
        <v>226</v>
      </c>
      <c r="P53" s="87">
        <v>35.03</v>
      </c>
      <c r="Q53" s="119">
        <v>8.67</v>
      </c>
      <c r="R53" s="87">
        <f t="shared" si="2"/>
        <v>247.50214102198115</v>
      </c>
      <c r="S53" s="64"/>
      <c r="T53" s="64"/>
      <c r="U53" s="88">
        <f t="shared" si="6"/>
        <v>8.67</v>
      </c>
      <c r="V53" s="88">
        <f t="shared" si="7"/>
        <v>104.03999999999999</v>
      </c>
      <c r="W53" s="125">
        <v>50</v>
      </c>
      <c r="X53" s="64"/>
      <c r="Y53" s="64"/>
      <c r="Z53" s="72">
        <f t="shared" si="8"/>
        <v>154.04</v>
      </c>
      <c r="AA53" s="120">
        <v>363.63600000000002</v>
      </c>
      <c r="AB53" s="120">
        <v>2.6880000000000002</v>
      </c>
      <c r="AC53" s="72">
        <f t="shared" si="3"/>
        <v>520.36400000000003</v>
      </c>
      <c r="AD53" s="19"/>
      <c r="AE53" s="19"/>
      <c r="AF53" s="32"/>
      <c r="AG53" s="17"/>
      <c r="AH53" s="65"/>
      <c r="AI53" s="65"/>
      <c r="AJ53" s="65"/>
      <c r="AK53" s="66"/>
      <c r="AL53" s="67"/>
      <c r="AM53" s="17"/>
      <c r="AN53" s="65"/>
      <c r="AO53" s="65"/>
      <c r="AP53" s="65"/>
      <c r="AQ53" s="67"/>
      <c r="AR53" s="19"/>
    </row>
    <row r="54" spans="1:44" s="31" customFormat="1" ht="27">
      <c r="A54" s="17">
        <v>38</v>
      </c>
      <c r="B54" s="100" t="s">
        <v>159</v>
      </c>
      <c r="C54" s="19" t="s">
        <v>56</v>
      </c>
      <c r="D54" s="19" t="s">
        <v>162</v>
      </c>
      <c r="E54" s="17" t="s">
        <v>19</v>
      </c>
      <c r="F54" s="17" t="s">
        <v>12</v>
      </c>
      <c r="G54" s="20" t="s">
        <v>64</v>
      </c>
      <c r="H54" s="17">
        <v>6900</v>
      </c>
      <c r="I54" s="17">
        <v>2018</v>
      </c>
      <c r="J54" s="92">
        <f t="shared" si="4"/>
        <v>4</v>
      </c>
      <c r="K54" s="65" t="s">
        <v>17</v>
      </c>
      <c r="L54" s="64">
        <v>15.5</v>
      </c>
      <c r="M54" s="64">
        <v>15.5</v>
      </c>
      <c r="N54" s="72">
        <f t="shared" si="0"/>
        <v>45.714285714285715</v>
      </c>
      <c r="O54" s="64">
        <v>960</v>
      </c>
      <c r="P54" s="87">
        <v>148.80000000000001</v>
      </c>
      <c r="Q54" s="119">
        <v>36.828000000000003</v>
      </c>
      <c r="R54" s="87">
        <f t="shared" si="2"/>
        <v>247.49999999999997</v>
      </c>
      <c r="S54" s="64"/>
      <c r="T54" s="64"/>
      <c r="U54" s="88">
        <f t="shared" si="6"/>
        <v>36.828000000000003</v>
      </c>
      <c r="V54" s="88">
        <f t="shared" si="7"/>
        <v>441.93600000000004</v>
      </c>
      <c r="W54" s="125">
        <v>50</v>
      </c>
      <c r="X54" s="64"/>
      <c r="Y54" s="64"/>
      <c r="Z54" s="72">
        <f t="shared" si="8"/>
        <v>491.93600000000004</v>
      </c>
      <c r="AA54" s="120">
        <v>363.63600000000002</v>
      </c>
      <c r="AB54" s="120">
        <v>4.32</v>
      </c>
      <c r="AC54" s="113">
        <f t="shared" si="3"/>
        <v>859.89200000000017</v>
      </c>
      <c r="AD54" s="19"/>
      <c r="AE54" s="19"/>
      <c r="AF54" s="32"/>
      <c r="AG54" s="17"/>
      <c r="AH54" s="65"/>
      <c r="AI54" s="65"/>
      <c r="AJ54" s="65"/>
      <c r="AK54" s="66"/>
      <c r="AL54" s="67"/>
      <c r="AM54" s="17"/>
      <c r="AN54" s="65"/>
      <c r="AO54" s="65"/>
      <c r="AP54" s="65"/>
      <c r="AQ54" s="67"/>
      <c r="AR54" s="19"/>
    </row>
    <row r="55" spans="1:44" s="31" customFormat="1" ht="27">
      <c r="A55" s="17">
        <v>39</v>
      </c>
      <c r="B55" s="100" t="s">
        <v>159</v>
      </c>
      <c r="C55" s="19" t="s">
        <v>56</v>
      </c>
      <c r="D55" s="19" t="s">
        <v>164</v>
      </c>
      <c r="E55" s="17" t="s">
        <v>19</v>
      </c>
      <c r="F55" s="17" t="s">
        <v>12</v>
      </c>
      <c r="G55" s="20" t="s">
        <v>64</v>
      </c>
      <c r="H55" s="17">
        <v>6900</v>
      </c>
      <c r="I55" s="17">
        <v>2018</v>
      </c>
      <c r="J55" s="92">
        <f t="shared" si="4"/>
        <v>4</v>
      </c>
      <c r="K55" s="65" t="s">
        <v>17</v>
      </c>
      <c r="L55" s="64">
        <v>15.5</v>
      </c>
      <c r="M55" s="64">
        <v>15.5</v>
      </c>
      <c r="N55" s="72">
        <f t="shared" si="0"/>
        <v>18.095238095238095</v>
      </c>
      <c r="O55" s="64">
        <v>380</v>
      </c>
      <c r="P55" s="87">
        <v>58.9</v>
      </c>
      <c r="Q55" s="119">
        <v>14.577999999999999</v>
      </c>
      <c r="R55" s="87">
        <f t="shared" si="2"/>
        <v>247.50424448217319</v>
      </c>
      <c r="S55" s="64"/>
      <c r="T55" s="64"/>
      <c r="U55" s="88">
        <f t="shared" si="6"/>
        <v>14.577999999999999</v>
      </c>
      <c r="V55" s="88">
        <f t="shared" si="7"/>
        <v>174.93599999999998</v>
      </c>
      <c r="W55" s="125">
        <v>50</v>
      </c>
      <c r="X55" s="64"/>
      <c r="Y55" s="64"/>
      <c r="Z55" s="72">
        <f t="shared" si="13"/>
        <v>224.93599999999998</v>
      </c>
      <c r="AA55" s="120">
        <v>363.63600000000002</v>
      </c>
      <c r="AB55" s="120">
        <v>4.32</v>
      </c>
      <c r="AC55" s="113">
        <f t="shared" si="3"/>
        <v>592.89200000000005</v>
      </c>
      <c r="AD55" s="19"/>
      <c r="AE55" s="19"/>
      <c r="AF55" s="32"/>
      <c r="AG55" s="17"/>
      <c r="AH55" s="65"/>
      <c r="AI55" s="65"/>
      <c r="AJ55" s="65"/>
      <c r="AK55" s="66"/>
      <c r="AL55" s="67"/>
      <c r="AM55" s="17"/>
      <c r="AN55" s="65"/>
      <c r="AO55" s="65"/>
      <c r="AP55" s="65"/>
      <c r="AQ55" s="67"/>
      <c r="AR55" s="19"/>
    </row>
    <row r="56" spans="1:44" s="31" customFormat="1" ht="27">
      <c r="A56" s="17">
        <v>40</v>
      </c>
      <c r="B56" s="100" t="s">
        <v>165</v>
      </c>
      <c r="C56" s="19" t="s">
        <v>56</v>
      </c>
      <c r="D56" s="17" t="s">
        <v>135</v>
      </c>
      <c r="E56" s="17" t="s">
        <v>19</v>
      </c>
      <c r="F56" s="17" t="s">
        <v>12</v>
      </c>
      <c r="G56" s="20" t="s">
        <v>16</v>
      </c>
      <c r="H56" s="17">
        <v>766.66600000000005</v>
      </c>
      <c r="I56" s="17">
        <v>2006</v>
      </c>
      <c r="J56" s="92">
        <f t="shared" si="4"/>
        <v>-8</v>
      </c>
      <c r="K56" s="65" t="s">
        <v>17</v>
      </c>
      <c r="L56" s="64">
        <v>7.8</v>
      </c>
      <c r="M56" s="64">
        <v>15</v>
      </c>
      <c r="N56" s="72">
        <f t="shared" si="0"/>
        <v>47.61904761904762</v>
      </c>
      <c r="O56" s="64">
        <v>1000</v>
      </c>
      <c r="P56" s="87">
        <v>150</v>
      </c>
      <c r="Q56" s="119">
        <v>37.125</v>
      </c>
      <c r="R56" s="87">
        <f t="shared" si="2"/>
        <v>247.5</v>
      </c>
      <c r="S56" s="64"/>
      <c r="T56" s="64"/>
      <c r="U56" s="88">
        <f t="shared" si="6"/>
        <v>37.125</v>
      </c>
      <c r="V56" s="88">
        <f t="shared" si="7"/>
        <v>445.5</v>
      </c>
      <c r="W56" s="125">
        <v>50</v>
      </c>
      <c r="X56" s="64"/>
      <c r="Y56" s="64"/>
      <c r="Z56" s="72">
        <f t="shared" si="8"/>
        <v>495.5</v>
      </c>
      <c r="AA56" s="120">
        <v>363.63600000000002</v>
      </c>
      <c r="AB56" s="120">
        <v>0.8</v>
      </c>
      <c r="AC56" s="72">
        <f t="shared" si="3"/>
        <v>859.93599999999992</v>
      </c>
      <c r="AD56" s="19"/>
      <c r="AE56" s="19"/>
      <c r="AF56" s="32"/>
      <c r="AG56" s="17"/>
      <c r="AH56" s="65"/>
      <c r="AI56" s="65"/>
      <c r="AJ56" s="65"/>
      <c r="AK56" s="66"/>
      <c r="AL56" s="67"/>
      <c r="AM56" s="17"/>
      <c r="AN56" s="65"/>
      <c r="AO56" s="65"/>
      <c r="AP56" s="65"/>
      <c r="AQ56" s="67"/>
      <c r="AR56" s="19"/>
    </row>
    <row r="57" spans="1:44" s="31" customFormat="1" ht="27">
      <c r="A57" s="17">
        <v>41</v>
      </c>
      <c r="B57" s="100" t="s">
        <v>165</v>
      </c>
      <c r="C57" s="19" t="s">
        <v>56</v>
      </c>
      <c r="D57" s="17" t="s">
        <v>139</v>
      </c>
      <c r="E57" s="17" t="s">
        <v>26</v>
      </c>
      <c r="F57" s="17" t="s">
        <v>21</v>
      </c>
      <c r="G57" s="20" t="s">
        <v>64</v>
      </c>
      <c r="H57" s="17">
        <v>12200</v>
      </c>
      <c r="I57" s="17">
        <v>2018</v>
      </c>
      <c r="J57" s="92">
        <f t="shared" si="4"/>
        <v>4</v>
      </c>
      <c r="K57" s="65" t="s">
        <v>17</v>
      </c>
      <c r="L57" s="64">
        <v>15</v>
      </c>
      <c r="M57" s="64">
        <v>12</v>
      </c>
      <c r="N57" s="72">
        <f t="shared" si="0"/>
        <v>285.71428571428572</v>
      </c>
      <c r="O57" s="64">
        <v>6000</v>
      </c>
      <c r="P57" s="87">
        <v>720</v>
      </c>
      <c r="Q57" s="119">
        <v>178.2</v>
      </c>
      <c r="R57" s="87">
        <f t="shared" si="2"/>
        <v>247.5</v>
      </c>
      <c r="S57" s="64"/>
      <c r="T57" s="64"/>
      <c r="U57" s="88">
        <f t="shared" si="6"/>
        <v>178.2</v>
      </c>
      <c r="V57" s="88">
        <f t="shared" si="7"/>
        <v>2138.3999999999996</v>
      </c>
      <c r="W57" s="125">
        <v>50</v>
      </c>
      <c r="X57" s="64"/>
      <c r="Y57" s="64"/>
      <c r="Z57" s="72">
        <f t="shared" si="8"/>
        <v>2188.3999999999996</v>
      </c>
      <c r="AA57" s="120">
        <v>363.63600000000002</v>
      </c>
      <c r="AB57" s="120">
        <v>10</v>
      </c>
      <c r="AC57" s="72">
        <f t="shared" si="3"/>
        <v>2562.0359999999996</v>
      </c>
      <c r="AD57" s="19"/>
      <c r="AE57" s="19"/>
      <c r="AF57" s="32"/>
      <c r="AG57" s="17"/>
      <c r="AH57" s="65"/>
      <c r="AI57" s="65"/>
      <c r="AJ57" s="65"/>
      <c r="AK57" s="66"/>
      <c r="AL57" s="67"/>
      <c r="AM57" s="17"/>
      <c r="AN57" s="65"/>
      <c r="AO57" s="65"/>
      <c r="AP57" s="65"/>
      <c r="AQ57" s="67"/>
      <c r="AR57" s="19"/>
    </row>
    <row r="58" spans="1:44" s="31" customFormat="1" ht="27">
      <c r="A58" s="17">
        <v>42</v>
      </c>
      <c r="B58" s="100" t="s">
        <v>166</v>
      </c>
      <c r="C58" s="19" t="s">
        <v>56</v>
      </c>
      <c r="D58" s="19" t="s">
        <v>142</v>
      </c>
      <c r="E58" s="17" t="s">
        <v>26</v>
      </c>
      <c r="F58" s="17" t="s">
        <v>12</v>
      </c>
      <c r="G58" s="20" t="s">
        <v>64</v>
      </c>
      <c r="H58" s="17">
        <v>1199.999</v>
      </c>
      <c r="I58" s="17">
        <v>2006</v>
      </c>
      <c r="J58" s="92">
        <f t="shared" si="4"/>
        <v>-8</v>
      </c>
      <c r="K58" s="65" t="s">
        <v>17</v>
      </c>
      <c r="L58" s="64">
        <v>18</v>
      </c>
      <c r="M58" s="64">
        <v>18</v>
      </c>
      <c r="N58" s="72">
        <f t="shared" si="0"/>
        <v>24.6</v>
      </c>
      <c r="O58" s="64">
        <v>516.6</v>
      </c>
      <c r="P58" s="87">
        <v>46.5</v>
      </c>
      <c r="Q58" s="119">
        <v>11.507999999999999</v>
      </c>
      <c r="R58" s="87">
        <f t="shared" si="2"/>
        <v>247.48387096774192</v>
      </c>
      <c r="S58" s="64"/>
      <c r="T58" s="64"/>
      <c r="U58" s="88">
        <f t="shared" si="6"/>
        <v>11.507999999999999</v>
      </c>
      <c r="V58" s="88">
        <f t="shared" si="7"/>
        <v>138.096</v>
      </c>
      <c r="W58" s="125">
        <v>50</v>
      </c>
      <c r="X58" s="64"/>
      <c r="Y58" s="64"/>
      <c r="Z58" s="72">
        <f t="shared" si="13"/>
        <v>188.096</v>
      </c>
      <c r="AA58" s="120">
        <v>363.63600000000002</v>
      </c>
      <c r="AB58" s="120">
        <v>5</v>
      </c>
      <c r="AC58" s="72">
        <f t="shared" si="3"/>
        <v>556.73199999999997</v>
      </c>
      <c r="AD58" s="19"/>
      <c r="AE58" s="19"/>
      <c r="AF58" s="32"/>
      <c r="AG58" s="17"/>
      <c r="AH58" s="65"/>
      <c r="AI58" s="65"/>
      <c r="AJ58" s="65"/>
      <c r="AK58" s="66"/>
      <c r="AL58" s="67"/>
      <c r="AM58" s="17"/>
      <c r="AN58" s="65"/>
      <c r="AO58" s="65"/>
      <c r="AP58" s="65"/>
      <c r="AQ58" s="67"/>
      <c r="AR58" s="19"/>
    </row>
    <row r="59" spans="1:44" s="31" customFormat="1" ht="27">
      <c r="A59" s="17">
        <v>43</v>
      </c>
      <c r="B59" s="100" t="s">
        <v>166</v>
      </c>
      <c r="C59" s="19" t="s">
        <v>56</v>
      </c>
      <c r="D59" s="17" t="s">
        <v>167</v>
      </c>
      <c r="E59" s="17" t="s">
        <v>26</v>
      </c>
      <c r="F59" s="17" t="s">
        <v>21</v>
      </c>
      <c r="G59" s="20" t="s">
        <v>64</v>
      </c>
      <c r="H59" s="17">
        <v>5012.7</v>
      </c>
      <c r="I59" s="17">
        <v>2009</v>
      </c>
      <c r="J59" s="92">
        <f t="shared" si="4"/>
        <v>-5</v>
      </c>
      <c r="K59" s="65" t="s">
        <v>17</v>
      </c>
      <c r="L59" s="64">
        <v>18</v>
      </c>
      <c r="M59" s="64">
        <v>18</v>
      </c>
      <c r="N59" s="72">
        <f t="shared" si="0"/>
        <v>25.661904761904761</v>
      </c>
      <c r="O59" s="64">
        <v>538.9</v>
      </c>
      <c r="P59" s="87">
        <v>97</v>
      </c>
      <c r="Q59" s="119">
        <v>38.515999999999998</v>
      </c>
      <c r="R59" s="87">
        <f t="shared" si="2"/>
        <v>397.07216494845363</v>
      </c>
      <c r="S59" s="64"/>
      <c r="T59" s="64"/>
      <c r="U59" s="88">
        <f t="shared" si="6"/>
        <v>38.515999999999998</v>
      </c>
      <c r="V59" s="88">
        <f t="shared" si="7"/>
        <v>462.19200000000001</v>
      </c>
      <c r="W59" s="125">
        <v>50</v>
      </c>
      <c r="X59" s="64"/>
      <c r="Y59" s="64"/>
      <c r="Z59" s="72">
        <f t="shared" si="8"/>
        <v>512.19200000000001</v>
      </c>
      <c r="AA59" s="120">
        <v>363.63600000000002</v>
      </c>
      <c r="AB59" s="120">
        <v>5</v>
      </c>
      <c r="AC59" s="72">
        <f t="shared" si="3"/>
        <v>880.82799999999997</v>
      </c>
      <c r="AD59" s="19"/>
      <c r="AE59" s="19"/>
      <c r="AF59" s="32"/>
      <c r="AG59" s="17"/>
      <c r="AH59" s="65"/>
      <c r="AI59" s="65"/>
      <c r="AJ59" s="65"/>
      <c r="AK59" s="66"/>
      <c r="AL59" s="67"/>
      <c r="AM59" s="17"/>
      <c r="AN59" s="65"/>
      <c r="AO59" s="65"/>
      <c r="AP59" s="65"/>
      <c r="AQ59" s="67"/>
      <c r="AR59" s="19"/>
    </row>
    <row r="60" spans="1:44" s="31" customFormat="1" ht="27">
      <c r="A60" s="17">
        <v>44</v>
      </c>
      <c r="B60" s="100" t="s">
        <v>166</v>
      </c>
      <c r="C60" s="19" t="s">
        <v>56</v>
      </c>
      <c r="D60" s="17" t="s">
        <v>135</v>
      </c>
      <c r="E60" s="17" t="s">
        <v>19</v>
      </c>
      <c r="F60" s="17" t="s">
        <v>12</v>
      </c>
      <c r="G60" s="20" t="s">
        <v>16</v>
      </c>
      <c r="H60" s="17">
        <v>1013.999</v>
      </c>
      <c r="I60" s="17">
        <v>2006</v>
      </c>
      <c r="J60" s="92">
        <f t="shared" si="4"/>
        <v>-8</v>
      </c>
      <c r="K60" s="65" t="s">
        <v>17</v>
      </c>
      <c r="L60" s="64">
        <v>13</v>
      </c>
      <c r="M60" s="64">
        <v>13</v>
      </c>
      <c r="N60" s="72">
        <f t="shared" si="0"/>
        <v>83.666666666666671</v>
      </c>
      <c r="O60" s="64">
        <v>1757</v>
      </c>
      <c r="P60" s="87">
        <v>228.5</v>
      </c>
      <c r="Q60" s="119">
        <v>56.462000000000003</v>
      </c>
      <c r="R60" s="87">
        <f t="shared" si="2"/>
        <v>247.09846827133478</v>
      </c>
      <c r="S60" s="64"/>
      <c r="T60" s="64"/>
      <c r="U60" s="88">
        <f t="shared" si="6"/>
        <v>56.462000000000003</v>
      </c>
      <c r="V60" s="88">
        <f t="shared" si="7"/>
        <v>677.5440000000001</v>
      </c>
      <c r="W60" s="125">
        <v>50</v>
      </c>
      <c r="X60" s="64"/>
      <c r="Y60" s="64"/>
      <c r="Z60" s="72">
        <f t="shared" si="8"/>
        <v>727.5440000000001</v>
      </c>
      <c r="AA60" s="120">
        <v>363.63600000000002</v>
      </c>
      <c r="AB60" s="120">
        <v>1.2150000000000001</v>
      </c>
      <c r="AC60" s="113">
        <f t="shared" si="3"/>
        <v>1092.395</v>
      </c>
      <c r="AD60" s="19"/>
      <c r="AE60" s="19"/>
      <c r="AF60" s="32"/>
      <c r="AG60" s="17"/>
      <c r="AH60" s="65"/>
      <c r="AI60" s="65"/>
      <c r="AJ60" s="65"/>
      <c r="AK60" s="66"/>
      <c r="AL60" s="67"/>
      <c r="AM60" s="17"/>
      <c r="AN60" s="65"/>
      <c r="AO60" s="65"/>
      <c r="AP60" s="65"/>
      <c r="AQ60" s="67"/>
      <c r="AR60" s="19"/>
    </row>
    <row r="61" spans="1:44" s="31" customFormat="1" ht="27">
      <c r="A61" s="17">
        <v>45</v>
      </c>
      <c r="B61" s="100" t="s">
        <v>168</v>
      </c>
      <c r="C61" s="19" t="s">
        <v>56</v>
      </c>
      <c r="D61" s="19" t="s">
        <v>169</v>
      </c>
      <c r="E61" s="17" t="s">
        <v>26</v>
      </c>
      <c r="F61" s="17" t="s">
        <v>21</v>
      </c>
      <c r="G61" s="20" t="s">
        <v>64</v>
      </c>
      <c r="H61" s="17">
        <v>7529.9989999999998</v>
      </c>
      <c r="I61" s="17">
        <v>2014</v>
      </c>
      <c r="J61" s="92">
        <f t="shared" si="4"/>
        <v>0</v>
      </c>
      <c r="K61" s="65" t="s">
        <v>17</v>
      </c>
      <c r="L61" s="64">
        <v>12</v>
      </c>
      <c r="M61" s="64">
        <v>12</v>
      </c>
      <c r="N61" s="72">
        <f t="shared" si="0"/>
        <v>51.666666666666664</v>
      </c>
      <c r="O61" s="64">
        <v>1085</v>
      </c>
      <c r="P61" s="87">
        <v>129</v>
      </c>
      <c r="Q61" s="119">
        <v>51.222999999999999</v>
      </c>
      <c r="R61" s="87">
        <f t="shared" si="2"/>
        <v>397.07751937984494</v>
      </c>
      <c r="S61" s="64"/>
      <c r="T61" s="64"/>
      <c r="U61" s="88">
        <f t="shared" si="6"/>
        <v>51.222999999999999</v>
      </c>
      <c r="V61" s="88">
        <f t="shared" si="7"/>
        <v>614.67599999999993</v>
      </c>
      <c r="W61" s="125">
        <v>50</v>
      </c>
      <c r="X61" s="64"/>
      <c r="Y61" s="64"/>
      <c r="Z61" s="72">
        <f t="shared" si="13"/>
        <v>664.67599999999993</v>
      </c>
      <c r="AA61" s="120">
        <v>363.63600000000002</v>
      </c>
      <c r="AB61" s="120">
        <v>10</v>
      </c>
      <c r="AC61" s="113">
        <f t="shared" si="3"/>
        <v>1038.3119999999999</v>
      </c>
      <c r="AD61" s="19"/>
      <c r="AE61" s="19"/>
      <c r="AF61" s="32"/>
      <c r="AG61" s="17"/>
      <c r="AH61" s="65"/>
      <c r="AI61" s="65"/>
      <c r="AJ61" s="65"/>
      <c r="AK61" s="66"/>
      <c r="AL61" s="67"/>
      <c r="AM61" s="17"/>
      <c r="AN61" s="65"/>
      <c r="AO61" s="65"/>
      <c r="AP61" s="65"/>
      <c r="AQ61" s="67"/>
      <c r="AR61" s="19"/>
    </row>
    <row r="62" spans="1:44" s="112" customFormat="1" ht="27">
      <c r="A62" s="17">
        <v>46</v>
      </c>
      <c r="B62" s="103" t="s">
        <v>168</v>
      </c>
      <c r="C62" s="104" t="s">
        <v>56</v>
      </c>
      <c r="D62" s="102" t="s">
        <v>170</v>
      </c>
      <c r="E62" s="102" t="s">
        <v>24</v>
      </c>
      <c r="F62" s="102" t="s">
        <v>12</v>
      </c>
      <c r="G62" s="105" t="s">
        <v>64</v>
      </c>
      <c r="H62" s="102">
        <v>977.99900000000002</v>
      </c>
      <c r="I62" s="102">
        <v>2006</v>
      </c>
      <c r="J62" s="106">
        <f t="shared" si="4"/>
        <v>-8</v>
      </c>
      <c r="K62" s="107" t="s">
        <v>17</v>
      </c>
      <c r="L62" s="108"/>
      <c r="M62" s="108"/>
      <c r="N62" s="109">
        <f t="shared" si="0"/>
        <v>0</v>
      </c>
      <c r="O62" s="108"/>
      <c r="P62" s="110"/>
      <c r="Q62" s="120"/>
      <c r="R62" s="110" t="e">
        <f t="shared" si="2"/>
        <v>#DIV/0!</v>
      </c>
      <c r="S62" s="108"/>
      <c r="T62" s="108"/>
      <c r="U62" s="115">
        <f t="shared" si="6"/>
        <v>0</v>
      </c>
      <c r="V62" s="115">
        <f t="shared" si="7"/>
        <v>0</v>
      </c>
      <c r="W62" s="120"/>
      <c r="X62" s="108"/>
      <c r="Y62" s="108"/>
      <c r="Z62" s="109">
        <f t="shared" si="8"/>
        <v>0</v>
      </c>
      <c r="AA62" s="120"/>
      <c r="AB62" s="120"/>
      <c r="AC62" s="109">
        <f t="shared" si="3"/>
        <v>0</v>
      </c>
      <c r="AD62" s="104" t="s">
        <v>40</v>
      </c>
      <c r="AE62" s="104" t="s">
        <v>43</v>
      </c>
      <c r="AF62" s="102"/>
      <c r="AG62" s="102" t="s">
        <v>26</v>
      </c>
      <c r="AH62" s="107" t="s">
        <v>21</v>
      </c>
      <c r="AI62" s="107" t="s">
        <v>29</v>
      </c>
      <c r="AJ62" s="107"/>
      <c r="AK62" s="107"/>
      <c r="AL62" s="111"/>
      <c r="AM62" s="102"/>
      <c r="AN62" s="107"/>
      <c r="AO62" s="107"/>
      <c r="AP62" s="107"/>
      <c r="AQ62" s="111"/>
      <c r="AR62" s="104"/>
    </row>
    <row r="63" spans="1:44" s="112" customFormat="1" ht="27">
      <c r="A63" s="17">
        <v>47</v>
      </c>
      <c r="B63" s="103" t="s">
        <v>168</v>
      </c>
      <c r="C63" s="104" t="s">
        <v>56</v>
      </c>
      <c r="D63" s="102" t="s">
        <v>135</v>
      </c>
      <c r="E63" s="102" t="s">
        <v>19</v>
      </c>
      <c r="F63" s="102" t="s">
        <v>12</v>
      </c>
      <c r="G63" s="105" t="s">
        <v>16</v>
      </c>
      <c r="H63" s="102">
        <v>1139.999</v>
      </c>
      <c r="I63" s="102">
        <v>2006</v>
      </c>
      <c r="J63" s="106">
        <f t="shared" si="4"/>
        <v>-8</v>
      </c>
      <c r="K63" s="107" t="s">
        <v>17</v>
      </c>
      <c r="L63" s="108"/>
      <c r="M63" s="108"/>
      <c r="N63" s="109">
        <f t="shared" si="0"/>
        <v>0</v>
      </c>
      <c r="O63" s="108"/>
      <c r="P63" s="110"/>
      <c r="Q63" s="120"/>
      <c r="R63" s="110" t="e">
        <f t="shared" si="2"/>
        <v>#DIV/0!</v>
      </c>
      <c r="S63" s="108"/>
      <c r="T63" s="108"/>
      <c r="U63" s="115">
        <f t="shared" si="6"/>
        <v>0</v>
      </c>
      <c r="V63" s="115">
        <f t="shared" si="7"/>
        <v>0</v>
      </c>
      <c r="W63" s="120"/>
      <c r="X63" s="108"/>
      <c r="Y63" s="108"/>
      <c r="Z63" s="109">
        <f t="shared" si="8"/>
        <v>0</v>
      </c>
      <c r="AA63" s="120"/>
      <c r="AB63" s="120">
        <v>0.8</v>
      </c>
      <c r="AC63" s="109">
        <f t="shared" si="3"/>
        <v>0.8</v>
      </c>
      <c r="AD63" s="104" t="s">
        <v>40</v>
      </c>
      <c r="AE63" s="104" t="s">
        <v>43</v>
      </c>
      <c r="AF63" s="102"/>
      <c r="AG63" s="102" t="s">
        <v>26</v>
      </c>
      <c r="AH63" s="107" t="s">
        <v>21</v>
      </c>
      <c r="AI63" s="107" t="s">
        <v>29</v>
      </c>
      <c r="AJ63" s="107"/>
      <c r="AK63" s="107"/>
      <c r="AL63" s="111"/>
      <c r="AM63" s="102"/>
      <c r="AN63" s="107"/>
      <c r="AO63" s="107"/>
      <c r="AP63" s="107"/>
      <c r="AQ63" s="111"/>
      <c r="AR63" s="104"/>
    </row>
    <row r="64" spans="1:44" s="31" customFormat="1" ht="27">
      <c r="A64" s="17">
        <v>48</v>
      </c>
      <c r="B64" s="100" t="s">
        <v>168</v>
      </c>
      <c r="C64" s="19" t="s">
        <v>56</v>
      </c>
      <c r="D64" s="19" t="s">
        <v>171</v>
      </c>
      <c r="E64" s="17" t="s">
        <v>26</v>
      </c>
      <c r="F64" s="17" t="s">
        <v>12</v>
      </c>
      <c r="G64" s="20" t="s">
        <v>64</v>
      </c>
      <c r="H64" s="17">
        <v>1199.999</v>
      </c>
      <c r="I64" s="17">
        <v>2007</v>
      </c>
      <c r="J64" s="92">
        <f t="shared" si="4"/>
        <v>-7</v>
      </c>
      <c r="K64" s="65" t="s">
        <v>17</v>
      </c>
      <c r="L64" s="64">
        <v>13</v>
      </c>
      <c r="M64" s="64">
        <v>13</v>
      </c>
      <c r="N64" s="72">
        <f t="shared" si="0"/>
        <v>52.142857142857146</v>
      </c>
      <c r="O64" s="64">
        <v>1095</v>
      </c>
      <c r="P64" s="87">
        <v>154</v>
      </c>
      <c r="Q64" s="119">
        <v>34.216000000000001</v>
      </c>
      <c r="R64" s="87">
        <f t="shared" si="2"/>
        <v>222.18181818181819</v>
      </c>
      <c r="S64" s="64"/>
      <c r="T64" s="64"/>
      <c r="U64" s="88">
        <f t="shared" si="6"/>
        <v>34.216000000000001</v>
      </c>
      <c r="V64" s="88">
        <f t="shared" si="7"/>
        <v>410.59199999999998</v>
      </c>
      <c r="W64" s="125">
        <v>50</v>
      </c>
      <c r="X64" s="64"/>
      <c r="Y64" s="64"/>
      <c r="Z64" s="72">
        <f t="shared" si="13"/>
        <v>460.59199999999998</v>
      </c>
      <c r="AA64" s="120">
        <v>363.63600000000002</v>
      </c>
      <c r="AB64" s="120">
        <v>5</v>
      </c>
      <c r="AC64" s="72">
        <f t="shared" si="3"/>
        <v>829.22800000000007</v>
      </c>
      <c r="AD64" s="19"/>
      <c r="AE64" s="19"/>
      <c r="AF64" s="32"/>
      <c r="AG64" s="17"/>
      <c r="AH64" s="65"/>
      <c r="AI64" s="65"/>
      <c r="AJ64" s="65"/>
      <c r="AK64" s="66"/>
      <c r="AL64" s="67"/>
      <c r="AM64" s="17"/>
      <c r="AN64" s="65"/>
      <c r="AO64" s="65"/>
      <c r="AP64" s="65"/>
      <c r="AQ64" s="67"/>
      <c r="AR64" s="19"/>
    </row>
    <row r="65" spans="1:44" s="31" customFormat="1" ht="27">
      <c r="A65" s="17">
        <v>49</v>
      </c>
      <c r="B65" s="100" t="s">
        <v>172</v>
      </c>
      <c r="C65" s="19" t="s">
        <v>56</v>
      </c>
      <c r="D65" s="17" t="s">
        <v>135</v>
      </c>
      <c r="E65" s="17" t="s">
        <v>19</v>
      </c>
      <c r="F65" s="17" t="s">
        <v>12</v>
      </c>
      <c r="G65" s="20" t="s">
        <v>16</v>
      </c>
      <c r="H65" s="17">
        <v>981.9</v>
      </c>
      <c r="I65" s="17">
        <v>2006</v>
      </c>
      <c r="J65" s="92">
        <f t="shared" si="4"/>
        <v>-8</v>
      </c>
      <c r="K65" s="65" t="s">
        <v>17</v>
      </c>
      <c r="L65" s="64">
        <v>12</v>
      </c>
      <c r="M65" s="64">
        <v>12</v>
      </c>
      <c r="N65" s="72">
        <f t="shared" si="0"/>
        <v>61.904761904761905</v>
      </c>
      <c r="O65" s="64">
        <v>1300</v>
      </c>
      <c r="P65" s="87">
        <v>156</v>
      </c>
      <c r="Q65" s="119">
        <v>38.61</v>
      </c>
      <c r="R65" s="87">
        <f t="shared" si="2"/>
        <v>247.5</v>
      </c>
      <c r="S65" s="64"/>
      <c r="T65" s="64"/>
      <c r="U65" s="88">
        <f t="shared" si="6"/>
        <v>38.61</v>
      </c>
      <c r="V65" s="88">
        <f t="shared" si="7"/>
        <v>463.32</v>
      </c>
      <c r="W65" s="125">
        <v>50</v>
      </c>
      <c r="X65" s="64"/>
      <c r="Y65" s="64"/>
      <c r="Z65" s="72">
        <f t="shared" si="8"/>
        <v>513.31999999999994</v>
      </c>
      <c r="AA65" s="120">
        <v>363.63600000000002</v>
      </c>
      <c r="AB65" s="120">
        <v>0.8</v>
      </c>
      <c r="AC65" s="72">
        <f t="shared" si="3"/>
        <v>877.75599999999986</v>
      </c>
      <c r="AD65" s="19"/>
      <c r="AE65" s="19"/>
      <c r="AF65" s="32"/>
      <c r="AG65" s="17"/>
      <c r="AH65" s="65"/>
      <c r="AI65" s="65"/>
      <c r="AJ65" s="65"/>
      <c r="AK65" s="66"/>
      <c r="AL65" s="67"/>
      <c r="AM65" s="17"/>
      <c r="AN65" s="65"/>
      <c r="AO65" s="65"/>
      <c r="AP65" s="65"/>
      <c r="AQ65" s="67"/>
      <c r="AR65" s="19"/>
    </row>
    <row r="66" spans="1:44" s="31" customFormat="1" ht="27">
      <c r="A66" s="17">
        <v>50</v>
      </c>
      <c r="B66" s="100" t="s">
        <v>172</v>
      </c>
      <c r="C66" s="19" t="s">
        <v>56</v>
      </c>
      <c r="D66" s="19" t="s">
        <v>142</v>
      </c>
      <c r="E66" s="17" t="s">
        <v>26</v>
      </c>
      <c r="F66" s="17" t="s">
        <v>12</v>
      </c>
      <c r="G66" s="20" t="s">
        <v>64</v>
      </c>
      <c r="H66" s="17">
        <v>1199.999</v>
      </c>
      <c r="I66" s="17">
        <v>2006</v>
      </c>
      <c r="J66" s="92">
        <f t="shared" si="4"/>
        <v>-8</v>
      </c>
      <c r="K66" s="65" t="s">
        <v>17</v>
      </c>
      <c r="L66" s="64">
        <v>16.5</v>
      </c>
      <c r="M66" s="64">
        <v>16.5</v>
      </c>
      <c r="N66" s="72">
        <f t="shared" si="0"/>
        <v>68.095238095238102</v>
      </c>
      <c r="O66" s="64">
        <v>1430</v>
      </c>
      <c r="P66" s="87">
        <v>236</v>
      </c>
      <c r="Q66" s="119">
        <v>58.41</v>
      </c>
      <c r="R66" s="87">
        <f t="shared" si="2"/>
        <v>247.5</v>
      </c>
      <c r="S66" s="64"/>
      <c r="T66" s="64"/>
      <c r="U66" s="88">
        <f t="shared" si="6"/>
        <v>58.41</v>
      </c>
      <c r="V66" s="88">
        <f t="shared" si="7"/>
        <v>700.92</v>
      </c>
      <c r="W66" s="125">
        <v>50</v>
      </c>
      <c r="X66" s="64"/>
      <c r="Y66" s="64"/>
      <c r="Z66" s="72">
        <f t="shared" si="8"/>
        <v>750.92</v>
      </c>
      <c r="AA66" s="120">
        <v>363.63600000000002</v>
      </c>
      <c r="AB66" s="120">
        <v>5</v>
      </c>
      <c r="AC66" s="113">
        <f t="shared" si="3"/>
        <v>1119.556</v>
      </c>
      <c r="AD66" s="19"/>
      <c r="AE66" s="19"/>
      <c r="AF66" s="32"/>
      <c r="AG66" s="17"/>
      <c r="AH66" s="65"/>
      <c r="AI66" s="65"/>
      <c r="AJ66" s="65"/>
      <c r="AK66" s="66"/>
      <c r="AL66" s="67"/>
      <c r="AM66" s="17"/>
      <c r="AN66" s="65"/>
      <c r="AO66" s="65"/>
      <c r="AP66" s="65"/>
      <c r="AQ66" s="67"/>
      <c r="AR66" s="19"/>
    </row>
    <row r="67" spans="1:44" s="112" customFormat="1" ht="54">
      <c r="A67" s="17">
        <v>51</v>
      </c>
      <c r="B67" s="103" t="s">
        <v>172</v>
      </c>
      <c r="C67" s="104" t="s">
        <v>56</v>
      </c>
      <c r="D67" s="102" t="s">
        <v>173</v>
      </c>
      <c r="E67" s="102" t="s">
        <v>26</v>
      </c>
      <c r="F67" s="102" t="s">
        <v>21</v>
      </c>
      <c r="G67" s="105" t="s">
        <v>29</v>
      </c>
      <c r="H67" s="102">
        <v>1319.999</v>
      </c>
      <c r="I67" s="102" t="s">
        <v>67</v>
      </c>
      <c r="J67" s="106" t="str">
        <f t="shared" si="4"/>
        <v>օգտակար ծառայության ժամկետը սպառված է</v>
      </c>
      <c r="K67" s="107" t="s">
        <v>17</v>
      </c>
      <c r="L67" s="108"/>
      <c r="M67" s="108"/>
      <c r="N67" s="109">
        <f t="shared" si="0"/>
        <v>0</v>
      </c>
      <c r="O67" s="108"/>
      <c r="P67" s="110"/>
      <c r="Q67" s="108"/>
      <c r="R67" s="110" t="e">
        <f t="shared" si="2"/>
        <v>#DIV/0!</v>
      </c>
      <c r="S67" s="108"/>
      <c r="T67" s="108"/>
      <c r="U67" s="115">
        <f t="shared" si="6"/>
        <v>0</v>
      </c>
      <c r="V67" s="115">
        <f t="shared" si="7"/>
        <v>0</v>
      </c>
      <c r="W67" s="108"/>
      <c r="X67" s="108"/>
      <c r="Y67" s="108"/>
      <c r="Z67" s="109">
        <f t="shared" si="13"/>
        <v>0</v>
      </c>
      <c r="AA67" s="108"/>
      <c r="AB67" s="120">
        <v>10</v>
      </c>
      <c r="AC67" s="109">
        <f t="shared" si="3"/>
        <v>10</v>
      </c>
      <c r="AD67" s="104" t="s">
        <v>40</v>
      </c>
      <c r="AE67" s="104" t="s">
        <v>41</v>
      </c>
      <c r="AF67" s="102"/>
      <c r="AG67" s="102" t="s">
        <v>26</v>
      </c>
      <c r="AH67" s="107" t="s">
        <v>21</v>
      </c>
      <c r="AI67" s="107" t="s">
        <v>29</v>
      </c>
      <c r="AJ67" s="107"/>
      <c r="AK67" s="107"/>
      <c r="AL67" s="111"/>
      <c r="AM67" s="102"/>
      <c r="AN67" s="107"/>
      <c r="AO67" s="107"/>
      <c r="AP67" s="107"/>
      <c r="AQ67" s="111"/>
      <c r="AR67" s="104"/>
    </row>
    <row r="68" spans="1:44" s="112" customFormat="1" ht="27">
      <c r="A68" s="17">
        <v>52</v>
      </c>
      <c r="B68" s="103" t="s">
        <v>172</v>
      </c>
      <c r="C68" s="104" t="s">
        <v>56</v>
      </c>
      <c r="D68" s="104" t="s">
        <v>145</v>
      </c>
      <c r="E68" s="102" t="s">
        <v>26</v>
      </c>
      <c r="F68" s="102" t="s">
        <v>21</v>
      </c>
      <c r="G68" s="105" t="s">
        <v>29</v>
      </c>
      <c r="H68" s="102">
        <v>749.99900000000002</v>
      </c>
      <c r="I68" s="102">
        <v>2003</v>
      </c>
      <c r="J68" s="106">
        <f t="shared" si="4"/>
        <v>-11</v>
      </c>
      <c r="K68" s="107" t="s">
        <v>17</v>
      </c>
      <c r="L68" s="108"/>
      <c r="M68" s="108"/>
      <c r="N68" s="109">
        <f t="shared" si="0"/>
        <v>0</v>
      </c>
      <c r="O68" s="108"/>
      <c r="P68" s="110"/>
      <c r="Q68" s="108"/>
      <c r="R68" s="110" t="e">
        <f t="shared" si="2"/>
        <v>#DIV/0!</v>
      </c>
      <c r="S68" s="108"/>
      <c r="T68" s="108"/>
      <c r="U68" s="115">
        <f t="shared" si="6"/>
        <v>0</v>
      </c>
      <c r="V68" s="115">
        <f t="shared" si="7"/>
        <v>0</v>
      </c>
      <c r="W68" s="108"/>
      <c r="X68" s="108"/>
      <c r="Y68" s="108"/>
      <c r="Z68" s="109">
        <f t="shared" si="8"/>
        <v>0</v>
      </c>
      <c r="AA68" s="108"/>
      <c r="AB68" s="120">
        <v>10</v>
      </c>
      <c r="AC68" s="109">
        <f t="shared" si="3"/>
        <v>10</v>
      </c>
      <c r="AD68" s="104"/>
      <c r="AE68" s="104"/>
      <c r="AF68" s="102"/>
      <c r="AG68" s="102"/>
      <c r="AH68" s="107"/>
      <c r="AI68" s="107"/>
      <c r="AJ68" s="107"/>
      <c r="AK68" s="107"/>
      <c r="AL68" s="111"/>
      <c r="AM68" s="102"/>
      <c r="AN68" s="107"/>
      <c r="AO68" s="107"/>
      <c r="AP68" s="107"/>
      <c r="AQ68" s="111"/>
      <c r="AR68" s="104"/>
    </row>
    <row r="69" spans="1:44" s="112" customFormat="1">
      <c r="A69" s="17">
        <v>53</v>
      </c>
      <c r="B69" s="103" t="s">
        <v>177</v>
      </c>
      <c r="C69" s="19" t="s">
        <v>56</v>
      </c>
      <c r="D69" s="17" t="s">
        <v>133</v>
      </c>
      <c r="E69" s="17" t="s">
        <v>19</v>
      </c>
      <c r="F69" s="17" t="s">
        <v>12</v>
      </c>
      <c r="G69" s="20" t="s">
        <v>64</v>
      </c>
      <c r="H69" s="17">
        <v>6975.5</v>
      </c>
      <c r="I69" s="17">
        <v>2015</v>
      </c>
      <c r="J69" s="92">
        <f>IF(I69="մինչև 2000","օգտակար ծառայության ժամկետը սպառված է",10-($J$12-I69))</f>
        <v>1</v>
      </c>
      <c r="K69" s="65" t="s">
        <v>17</v>
      </c>
      <c r="L69" s="64">
        <v>10</v>
      </c>
      <c r="M69" s="64">
        <v>10</v>
      </c>
      <c r="N69" s="72">
        <f>O69/21</f>
        <v>97.952380952380949</v>
      </c>
      <c r="O69" s="64">
        <v>2057</v>
      </c>
      <c r="P69" s="87">
        <f t="shared" ref="P69" si="23">+O69*M69/100</f>
        <v>205.7</v>
      </c>
      <c r="Q69" s="121">
        <v>50.91</v>
      </c>
      <c r="R69" s="87">
        <f>+Q69*1000/P69</f>
        <v>247.49635391346624</v>
      </c>
      <c r="S69" s="64"/>
      <c r="T69" s="64"/>
      <c r="U69" s="88">
        <f>(Q69+T69)</f>
        <v>50.91</v>
      </c>
      <c r="V69" s="88">
        <f>U69*12</f>
        <v>610.91999999999996</v>
      </c>
      <c r="W69" s="125">
        <v>50</v>
      </c>
      <c r="X69" s="64"/>
      <c r="Y69" s="64"/>
      <c r="Z69" s="72">
        <f>SUM(V69:Y69)</f>
        <v>660.92</v>
      </c>
      <c r="AA69" s="120">
        <v>363.63600000000002</v>
      </c>
      <c r="AB69" s="120">
        <v>8.5</v>
      </c>
      <c r="AC69" s="72">
        <f>SUM(Z69:AB69)</f>
        <v>1033.056</v>
      </c>
      <c r="AD69" s="104"/>
      <c r="AE69" s="104"/>
      <c r="AF69" s="102"/>
      <c r="AG69" s="102"/>
      <c r="AH69" s="107"/>
      <c r="AI69" s="107"/>
      <c r="AJ69" s="107"/>
      <c r="AK69" s="107"/>
      <c r="AL69" s="111"/>
      <c r="AM69" s="102"/>
      <c r="AN69" s="107"/>
      <c r="AO69" s="107"/>
      <c r="AP69" s="107"/>
      <c r="AQ69" s="111"/>
      <c r="AR69" s="104"/>
    </row>
    <row r="70" spans="1:44" s="31" customFormat="1">
      <c r="A70" s="74" t="s">
        <v>121</v>
      </c>
      <c r="B70" s="18"/>
      <c r="C70" s="19"/>
      <c r="D70" s="17"/>
      <c r="E70" s="17"/>
      <c r="F70" s="17"/>
      <c r="G70" s="20"/>
      <c r="H70" s="17"/>
      <c r="I70" s="17"/>
      <c r="J70" s="92">
        <f t="shared" si="4"/>
        <v>-2014</v>
      </c>
      <c r="K70" s="65"/>
      <c r="L70" s="64"/>
      <c r="M70" s="64"/>
      <c r="N70" s="72">
        <f t="shared" si="0"/>
        <v>0</v>
      </c>
      <c r="O70" s="64"/>
      <c r="P70" s="87">
        <f t="shared" si="22"/>
        <v>0</v>
      </c>
      <c r="Q70" s="64"/>
      <c r="R70" s="87" t="e">
        <f t="shared" si="2"/>
        <v>#DIV/0!</v>
      </c>
      <c r="S70" s="64"/>
      <c r="T70" s="64"/>
      <c r="U70" s="88">
        <f t="shared" si="6"/>
        <v>0</v>
      </c>
      <c r="V70" s="88">
        <f t="shared" si="7"/>
        <v>0</v>
      </c>
      <c r="W70" s="108"/>
      <c r="X70" s="64"/>
      <c r="Y70" s="64"/>
      <c r="Z70" s="72">
        <f t="shared" si="8"/>
        <v>0</v>
      </c>
      <c r="AA70" s="108"/>
      <c r="AB70" s="108"/>
      <c r="AC70" s="72">
        <f t="shared" si="3"/>
        <v>0</v>
      </c>
      <c r="AD70" s="19"/>
      <c r="AE70" s="19"/>
      <c r="AF70" s="32"/>
      <c r="AG70" s="17"/>
      <c r="AH70" s="65"/>
      <c r="AI70" s="65"/>
      <c r="AJ70" s="65"/>
      <c r="AK70" s="66"/>
      <c r="AL70" s="67"/>
      <c r="AM70" s="17"/>
      <c r="AN70" s="65"/>
      <c r="AO70" s="65"/>
      <c r="AP70" s="65"/>
      <c r="AQ70" s="67"/>
      <c r="AR70" s="19"/>
    </row>
    <row r="71" spans="1:44" s="31" customFormat="1">
      <c r="A71" s="22"/>
      <c r="B71" s="15" t="s">
        <v>13</v>
      </c>
      <c r="C71" s="16"/>
      <c r="D71" s="16"/>
      <c r="E71" s="16"/>
      <c r="F71" s="16"/>
      <c r="G71" s="16"/>
      <c r="H71" s="16"/>
      <c r="I71" s="16"/>
      <c r="J71" s="93"/>
      <c r="K71" s="16"/>
      <c r="L71" s="16"/>
      <c r="M71" s="16"/>
      <c r="N71" s="13"/>
      <c r="O71" s="16"/>
      <c r="P71" s="13"/>
      <c r="Q71" s="16"/>
      <c r="R71" s="13"/>
      <c r="S71" s="16"/>
      <c r="T71" s="16"/>
      <c r="U71" s="13"/>
      <c r="V71" s="13"/>
      <c r="W71" s="13"/>
      <c r="X71" s="13"/>
      <c r="Y71" s="13"/>
      <c r="Z71" s="13"/>
      <c r="AA71" s="13"/>
      <c r="AB71" s="13"/>
      <c r="AC71" s="13"/>
      <c r="AD71" s="16"/>
      <c r="AE71" s="16"/>
      <c r="AF71" s="16"/>
      <c r="AG71" s="16"/>
      <c r="AH71" s="16"/>
      <c r="AI71" s="16"/>
      <c r="AJ71" s="16"/>
      <c r="AK71" s="16"/>
      <c r="AL71" s="16"/>
      <c r="AM71" s="16"/>
      <c r="AN71" s="16"/>
      <c r="AO71" s="16"/>
      <c r="AP71" s="16"/>
      <c r="AQ71" s="16"/>
      <c r="AR71" s="16"/>
    </row>
    <row r="72" spans="1:44" s="31" customFormat="1">
      <c r="A72" s="21">
        <v>1</v>
      </c>
      <c r="B72" s="18"/>
      <c r="C72" s="19"/>
      <c r="D72" s="17"/>
      <c r="E72" s="17"/>
      <c r="F72" s="17"/>
      <c r="G72" s="20"/>
      <c r="H72" s="17"/>
      <c r="I72" s="17"/>
      <c r="J72" s="92">
        <f t="shared" si="4"/>
        <v>-2014</v>
      </c>
      <c r="K72" s="65"/>
      <c r="L72" s="64"/>
      <c r="M72" s="64"/>
      <c r="N72" s="72">
        <f t="shared" si="0"/>
        <v>0</v>
      </c>
      <c r="O72" s="64"/>
      <c r="P72" s="87">
        <f t="shared" si="22"/>
        <v>0</v>
      </c>
      <c r="Q72" s="64"/>
      <c r="R72" s="87" t="e">
        <f t="shared" si="2"/>
        <v>#DIV/0!</v>
      </c>
      <c r="S72" s="64"/>
      <c r="T72" s="64"/>
      <c r="U72" s="88">
        <f>(Q72+T72)</f>
        <v>0</v>
      </c>
      <c r="V72" s="88">
        <f>U72*12</f>
        <v>0</v>
      </c>
      <c r="W72" s="108"/>
      <c r="X72" s="64"/>
      <c r="Y72" s="64"/>
      <c r="Z72" s="72">
        <f>SUM(V72:Y72)</f>
        <v>0</v>
      </c>
      <c r="AA72" s="108"/>
      <c r="AB72" s="108"/>
      <c r="AC72" s="72">
        <f t="shared" si="3"/>
        <v>0</v>
      </c>
      <c r="AD72" s="19"/>
      <c r="AE72" s="19"/>
      <c r="AF72" s="32"/>
      <c r="AG72" s="17"/>
      <c r="AH72" s="65"/>
      <c r="AI72" s="65"/>
      <c r="AJ72" s="65"/>
      <c r="AK72" s="66"/>
      <c r="AL72" s="67"/>
      <c r="AM72" s="17"/>
      <c r="AN72" s="65"/>
      <c r="AO72" s="65"/>
      <c r="AP72" s="65"/>
      <c r="AQ72" s="67"/>
      <c r="AR72" s="19"/>
    </row>
    <row r="73" spans="1:44" s="31" customFormat="1">
      <c r="A73" s="21">
        <v>2</v>
      </c>
      <c r="B73" s="18"/>
      <c r="C73" s="19"/>
      <c r="D73" s="17"/>
      <c r="E73" s="17"/>
      <c r="F73" s="17"/>
      <c r="G73" s="20"/>
      <c r="H73" s="17"/>
      <c r="I73" s="17"/>
      <c r="J73" s="92">
        <f t="shared" si="4"/>
        <v>-2014</v>
      </c>
      <c r="K73" s="65"/>
      <c r="L73" s="64"/>
      <c r="M73" s="64"/>
      <c r="N73" s="72">
        <f t="shared" si="0"/>
        <v>0</v>
      </c>
      <c r="O73" s="64"/>
      <c r="P73" s="87">
        <f t="shared" si="22"/>
        <v>0</v>
      </c>
      <c r="Q73" s="64"/>
      <c r="R73" s="87" t="e">
        <f t="shared" si="2"/>
        <v>#DIV/0!</v>
      </c>
      <c r="S73" s="64"/>
      <c r="T73" s="64"/>
      <c r="U73" s="88">
        <f>(Q73+T73)</f>
        <v>0</v>
      </c>
      <c r="V73" s="88">
        <f>U73*12</f>
        <v>0</v>
      </c>
      <c r="W73" s="108"/>
      <c r="X73" s="64"/>
      <c r="Y73" s="64"/>
      <c r="Z73" s="72">
        <f>SUM(V73:Y73)</f>
        <v>0</v>
      </c>
      <c r="AA73" s="108"/>
      <c r="AB73" s="108"/>
      <c r="AC73" s="72">
        <f t="shared" si="3"/>
        <v>0</v>
      </c>
      <c r="AD73" s="19"/>
      <c r="AE73" s="19"/>
      <c r="AF73" s="32"/>
      <c r="AG73" s="17"/>
      <c r="AH73" s="65"/>
      <c r="AI73" s="65"/>
      <c r="AJ73" s="65"/>
      <c r="AK73" s="66"/>
      <c r="AL73" s="67"/>
      <c r="AM73" s="17"/>
      <c r="AN73" s="65"/>
      <c r="AO73" s="65"/>
      <c r="AP73" s="65"/>
      <c r="AQ73" s="67"/>
      <c r="AR73" s="19"/>
    </row>
    <row r="74" spans="1:44" s="31" customFormat="1">
      <c r="A74" s="21">
        <v>3</v>
      </c>
      <c r="B74" s="18"/>
      <c r="C74" s="19"/>
      <c r="D74" s="17"/>
      <c r="E74" s="17"/>
      <c r="F74" s="17"/>
      <c r="G74" s="20"/>
      <c r="H74" s="17"/>
      <c r="I74" s="17"/>
      <c r="J74" s="92">
        <f t="shared" si="4"/>
        <v>-2014</v>
      </c>
      <c r="K74" s="65"/>
      <c r="L74" s="64"/>
      <c r="M74" s="64"/>
      <c r="N74" s="72">
        <f t="shared" si="0"/>
        <v>0</v>
      </c>
      <c r="O74" s="64"/>
      <c r="P74" s="87">
        <f t="shared" si="22"/>
        <v>0</v>
      </c>
      <c r="Q74" s="64"/>
      <c r="R74" s="87" t="e">
        <f t="shared" si="2"/>
        <v>#DIV/0!</v>
      </c>
      <c r="S74" s="64"/>
      <c r="T74" s="64"/>
      <c r="U74" s="88">
        <f>(Q74+T74)</f>
        <v>0</v>
      </c>
      <c r="V74" s="88">
        <f>U74*12</f>
        <v>0</v>
      </c>
      <c r="W74" s="108"/>
      <c r="X74" s="64"/>
      <c r="Y74" s="64"/>
      <c r="Z74" s="72">
        <f>SUM(V74:Y74)</f>
        <v>0</v>
      </c>
      <c r="AA74" s="108"/>
      <c r="AB74" s="108"/>
      <c r="AC74" s="72">
        <f t="shared" si="3"/>
        <v>0</v>
      </c>
      <c r="AD74" s="19"/>
      <c r="AE74" s="19"/>
      <c r="AF74" s="32"/>
      <c r="AG74" s="17"/>
      <c r="AH74" s="65"/>
      <c r="AI74" s="65"/>
      <c r="AJ74" s="65"/>
      <c r="AK74" s="66"/>
      <c r="AL74" s="67"/>
      <c r="AM74" s="17"/>
      <c r="AN74" s="65"/>
      <c r="AO74" s="65"/>
      <c r="AP74" s="65"/>
      <c r="AQ74" s="67"/>
      <c r="AR74" s="19"/>
    </row>
    <row r="75" spans="1:44" s="31" customFormat="1">
      <c r="A75" s="74" t="s">
        <v>121</v>
      </c>
      <c r="B75" s="18"/>
      <c r="C75" s="19"/>
      <c r="D75" s="17"/>
      <c r="E75" s="17"/>
      <c r="F75" s="17"/>
      <c r="G75" s="20"/>
      <c r="H75" s="17"/>
      <c r="I75" s="17"/>
      <c r="J75" s="92">
        <f t="shared" si="4"/>
        <v>-2014</v>
      </c>
      <c r="K75" s="65"/>
      <c r="L75" s="64"/>
      <c r="M75" s="64"/>
      <c r="N75" s="72">
        <f t="shared" si="0"/>
        <v>0</v>
      </c>
      <c r="O75" s="64"/>
      <c r="P75" s="87">
        <f t="shared" si="22"/>
        <v>0</v>
      </c>
      <c r="Q75" s="64"/>
      <c r="R75" s="87" t="e">
        <f t="shared" si="2"/>
        <v>#DIV/0!</v>
      </c>
      <c r="S75" s="64"/>
      <c r="T75" s="64"/>
      <c r="U75" s="88">
        <f>(Q75+T75)</f>
        <v>0</v>
      </c>
      <c r="V75" s="88">
        <f>U75*12</f>
        <v>0</v>
      </c>
      <c r="W75" s="108"/>
      <c r="X75" s="64"/>
      <c r="Y75" s="64"/>
      <c r="Z75" s="72">
        <f>SUM(V75:Y75)</f>
        <v>0</v>
      </c>
      <c r="AA75" s="108"/>
      <c r="AB75" s="108"/>
      <c r="AC75" s="72">
        <f t="shared" si="3"/>
        <v>0</v>
      </c>
      <c r="AD75" s="19"/>
      <c r="AE75" s="19"/>
      <c r="AF75" s="32"/>
      <c r="AG75" s="17"/>
      <c r="AH75" s="65"/>
      <c r="AI75" s="65"/>
      <c r="AJ75" s="65"/>
      <c r="AK75" s="66"/>
      <c r="AL75" s="67"/>
      <c r="AM75" s="17"/>
      <c r="AN75" s="65"/>
      <c r="AO75" s="65"/>
      <c r="AP75" s="65"/>
      <c r="AQ75" s="67"/>
      <c r="AR75" s="19"/>
    </row>
    <row r="76" spans="1:44">
      <c r="A76" s="23"/>
      <c r="B76" s="24"/>
      <c r="C76" s="25"/>
      <c r="D76" s="26"/>
      <c r="E76" s="26"/>
      <c r="F76" s="26"/>
      <c r="G76" s="26"/>
      <c r="H76" s="26"/>
      <c r="I76" s="27"/>
      <c r="J76" s="25"/>
      <c r="K76" s="25"/>
      <c r="L76" s="26"/>
      <c r="M76" s="26"/>
      <c r="N76" s="26"/>
      <c r="O76" s="26"/>
      <c r="P76" s="89"/>
      <c r="Q76" s="26"/>
      <c r="R76" s="26"/>
      <c r="S76" s="26"/>
      <c r="T76" s="26"/>
      <c r="U76" s="33"/>
      <c r="V76" s="33"/>
      <c r="W76" s="126"/>
      <c r="X76" s="33"/>
      <c r="Y76" s="33"/>
      <c r="Z76" s="33"/>
      <c r="AA76" s="126"/>
      <c r="AB76" s="126"/>
      <c r="AC76" s="33"/>
      <c r="AD76" s="34"/>
      <c r="AE76" s="34"/>
      <c r="AF76" s="34"/>
      <c r="AG76" s="26"/>
      <c r="AH76" s="26"/>
      <c r="AI76" s="26"/>
      <c r="AJ76" s="34"/>
      <c r="AK76" s="34"/>
      <c r="AL76" s="34"/>
      <c r="AM76" s="26"/>
      <c r="AN76" s="26"/>
      <c r="AO76" s="34"/>
      <c r="AP76" s="34"/>
    </row>
    <row r="77" spans="1:44" ht="45.75" customHeight="1">
      <c r="A77" s="128" t="s">
        <v>176</v>
      </c>
      <c r="B77" s="128"/>
      <c r="C77" s="128"/>
      <c r="D77" s="128"/>
      <c r="E77" s="128"/>
      <c r="F77" s="128"/>
      <c r="G77" s="128"/>
      <c r="H77" s="128"/>
      <c r="I77" s="128"/>
      <c r="J77" s="25"/>
      <c r="K77" s="25"/>
      <c r="L77" s="26"/>
      <c r="M77" s="26"/>
      <c r="N77" s="26"/>
      <c r="O77" s="26"/>
      <c r="P77" s="26"/>
      <c r="Q77" s="26"/>
      <c r="R77" s="26"/>
      <c r="S77" s="26"/>
      <c r="T77" s="26"/>
      <c r="U77" s="33"/>
      <c r="V77" s="33"/>
      <c r="W77" s="126"/>
      <c r="X77" s="33"/>
      <c r="Y77" s="33"/>
      <c r="Z77" s="33"/>
      <c r="AA77" s="126"/>
      <c r="AB77" s="126"/>
      <c r="AC77" s="33"/>
      <c r="AD77" s="34"/>
      <c r="AE77" s="34"/>
      <c r="AF77" s="34"/>
      <c r="AG77" s="26"/>
      <c r="AH77" s="26"/>
      <c r="AI77" s="26"/>
      <c r="AJ77" s="34"/>
      <c r="AK77" s="34"/>
      <c r="AL77" s="34"/>
      <c r="AM77" s="26"/>
      <c r="AN77" s="26"/>
      <c r="AO77" s="34"/>
      <c r="AP77" s="34"/>
    </row>
    <row r="78" spans="1:44">
      <c r="B78" s="29"/>
    </row>
  </sheetData>
  <sheetProtection formatCells="0" formatColumns="0" formatRows="0" insertRows="0" deleteRows="0" sort="0" autoFilter="0" pivotTables="0"/>
  <scenarios current="0">
    <scenario name="8-րդ կետ" locked="1" count="1" user="Marine Shishyan" comment="Автор: Marine Shishyan , 12/4/2023">
      <inputCells r="AD14" val="առաջարկվում է հատկացնել նոր ավտոմեքենա՝ համաձայն Կարգի 8-րդ կետի պահանջների"/>
    </scenario>
  </scenarios>
  <dataConsolidate/>
  <mergeCells count="6">
    <mergeCell ref="A77:I77"/>
    <mergeCell ref="AL10:AR10"/>
    <mergeCell ref="C10:L10"/>
    <mergeCell ref="M10:U10"/>
    <mergeCell ref="V10:AC10"/>
    <mergeCell ref="AG10:AJ10"/>
  </mergeCells>
  <conditionalFormatting sqref="J28:J68 J70 J14:J15">
    <cfRule type="cellIs" dxfId="13" priority="20" stopIfTrue="1" operator="equal">
      <formula>-2014</formula>
    </cfRule>
  </conditionalFormatting>
  <conditionalFormatting sqref="J17:J18 J20">
    <cfRule type="cellIs" dxfId="12" priority="15" stopIfTrue="1" operator="equal">
      <formula>-2014</formula>
    </cfRule>
  </conditionalFormatting>
  <conditionalFormatting sqref="J72:J75">
    <cfRule type="cellIs" dxfId="11" priority="14" stopIfTrue="1" operator="equal">
      <formula>-2014</formula>
    </cfRule>
  </conditionalFormatting>
  <conditionalFormatting sqref="R14:R15 R17:R18 R72:R75 P28:P68 R28:R68 R70 P70 P14:P15">
    <cfRule type="cellIs" dxfId="10" priority="13" operator="greaterThan">
      <formula>0</formula>
    </cfRule>
  </conditionalFormatting>
  <conditionalFormatting sqref="P72:P75">
    <cfRule type="cellIs" dxfId="9" priority="11" operator="greaterThan">
      <formula>0</formula>
    </cfRule>
  </conditionalFormatting>
  <conditionalFormatting sqref="J19 J25:J27 J21">
    <cfRule type="cellIs" dxfId="8" priority="9" stopIfTrue="1" operator="equal">
      <formula>-2014</formula>
    </cfRule>
  </conditionalFormatting>
  <conditionalFormatting sqref="R19:R21 R25:R27">
    <cfRule type="cellIs" dxfId="7" priority="8" operator="greaterThan">
      <formula>0</formula>
    </cfRule>
  </conditionalFormatting>
  <conditionalFormatting sqref="P25:P27">
    <cfRule type="cellIs" dxfId="6" priority="7" operator="greaterThan">
      <formula>0</formula>
    </cfRule>
  </conditionalFormatting>
  <conditionalFormatting sqref="J22:J24">
    <cfRule type="cellIs" dxfId="5" priority="6" stopIfTrue="1" operator="equal">
      <formula>-2014</formula>
    </cfRule>
  </conditionalFormatting>
  <conditionalFormatting sqref="R22:R24">
    <cfRule type="cellIs" dxfId="4" priority="5" operator="greaterThan">
      <formula>0</formula>
    </cfRule>
  </conditionalFormatting>
  <conditionalFormatting sqref="P17:P24">
    <cfRule type="cellIs" dxfId="3" priority="4" operator="greaterThan">
      <formula>0</formula>
    </cfRule>
  </conditionalFormatting>
  <conditionalFormatting sqref="J69">
    <cfRule type="cellIs" dxfId="2" priority="3" stopIfTrue="1" operator="equal">
      <formula>-2014</formula>
    </cfRule>
  </conditionalFormatting>
  <conditionalFormatting sqref="R69">
    <cfRule type="cellIs" dxfId="1" priority="2" operator="greaterThan">
      <formula>0</formula>
    </cfRule>
  </conditionalFormatting>
  <conditionalFormatting sqref="P69">
    <cfRule type="cellIs" dxfId="0" priority="1" operator="greaterThan">
      <formula>0</formula>
    </cfRule>
  </conditionalFormatting>
  <dataValidations count="13">
    <dataValidation type="list" allowBlank="1" showInputMessage="1" showErrorMessage="1" sqref="AF72:AF75 AK17:AK70 AF17:AF70 AK14:AK15 AF14:AF15">
      <formula1>$F$4:$F$5</formula1>
    </dataValidation>
    <dataValidation type="whole" operator="equal" allowBlank="1" showInputMessage="1" showErrorMessage="1" sqref="J12">
      <formula1>2024</formula1>
    </dataValidation>
    <dataValidation type="custom" allowBlank="1" showInputMessage="1" showErrorMessage="1" errorTitle="սխալ է" error="բանաձևը ներմուծված է, անհրաժեշտ է լրացնել նախորդ /ձախակողմյան/ սյունակը" sqref="J72:J75">
      <formula1>IF(I76="մինչև 2000","օգտակար ծառայության ժամկետը սպառված",10-($J$12-I86))</formula1>
    </dataValidation>
    <dataValidation type="custom" allowBlank="1" showInputMessage="1" showErrorMessage="1" errorTitle="սխալ է" error="բանաձևը ներմուծված է, անհրաժեշտ է լրացնել նախորդ /ձախակողմյան/ սյունակը" sqref="J70">
      <formula1>IF(I74="մինչև 2000","օգտակար ծառայության ժամկետը սպառված",10-($J$12-I98))</formula1>
    </dataValidation>
    <dataValidation type="custom" allowBlank="1" showInputMessage="1" showErrorMessage="1" errorTitle="սխալ է" error="բանաձևը ներմուծված է, անհրաժեշտ է լրացնել նախորդ /ձախակողմյան/ սյունակը" sqref="J20 J17:J18">
      <formula1>IF(I30="մինչև 2000","օգտակար ծառայության ժամկետը սպառված",10-($J$12-I76))</formula1>
    </dataValidation>
    <dataValidation type="custom" allowBlank="1" showInputMessage="1" showErrorMessage="1" errorTitle="սխալ է" error="բանաձևը ներմուծված է, անհրաժեշտ է լրացնել նախորդ /ձախակողմյան/ սյունակը" sqref="J19">
      <formula1>IF(I27="մինչև 2000","օգտակար ծառայության ժամկետը սպառված",10-($J$12-I73))</formula1>
    </dataValidation>
    <dataValidation type="custom" allowBlank="1" showInputMessage="1" showErrorMessage="1" errorTitle="սխալ է" error="բանաձևը ներմուծված է, անհրաժեշտ է լրացնել նախորդ /ձախակողմյան/ սյունակը" sqref="J21">
      <formula1>IF(I28="մինչև 2000","օգտակար ծառայության ժամկետը սպառված",10-($J$12-I74))</formula1>
    </dataValidation>
    <dataValidation type="custom" allowBlank="1" showInputMessage="1" showErrorMessage="1" errorTitle="սխալ է" error="բանաձևը ներմուծված է, անհրաժեշտ է լրացնել նախորդ /ձախակողմյան/ սյունակը" sqref="J48:J49">
      <formula1>IF(I51="մինչև 2000","օգտակար ծառայության ժամկետը սպառված",10-($J$12-I98))</formula1>
    </dataValidation>
    <dataValidation type="custom" allowBlank="1" showInputMessage="1" showErrorMessage="1" errorTitle="սխալ է" error="բանաձևը ներմուծված է, անհրաժեշտ է լրացնել նախորդ /ձախակողմյան/ սյունակը" sqref="J50:J68">
      <formula1>IF(I54="մինչև 2000","օգտակար ծառայության ժամկետը սպառված",10-($J$12-I101))</formula1>
    </dataValidation>
    <dataValidation type="custom" allowBlank="1" showInputMessage="1" showErrorMessage="1" errorTitle="սխալ է" error="բանաձևը ներմուծված է, անհրաժեշտ է լրացնել նախորդ /ձախակողմյան/ սյունակը" sqref="J22:J44">
      <formula1>IF(I26="մինչև 2000","օգտակար ծառայության ժամկետը սպառված",10-($J$12-I72))</formula1>
    </dataValidation>
    <dataValidation type="custom" allowBlank="1" showInputMessage="1" showErrorMessage="1" errorTitle="սխալ է" error="բանաձևը ներմուծված է, անհրաժեշտ է լրացնել նախորդ /ձախակողմյան/ սյունակը" sqref="J45:J47">
      <formula1>IF(I49="մինչև 2000","օգտակար ծառայության ժամկետը սպառված",10-($J$12-I94))</formula1>
    </dataValidation>
    <dataValidation type="custom" allowBlank="1" showInputMessage="1" showErrorMessage="1" errorTitle="սխալ է" error="բանաձևը ներմուծված է, անհրաժեշտ է լրացնել նախորդ /ձախակողմյան/ սյունակը" sqref="J69">
      <formula1>IF(I73="մինչև 2000","օգտակար ծառայության ժամկետը սպառված",10-($J$12-I128))</formula1>
    </dataValidation>
    <dataValidation type="custom" allowBlank="1" showInputMessage="1" showErrorMessage="1" errorTitle="սխալ է" error="բանաձևը ներմուծված է, անհրաժեշտ է լրացնել նախորդ /ձախակողմյան/ սյունակը" sqref="J14:J15">
      <formula1>IF(I19="մինչև 2000","օգտակար ծառայության ժամկետը սպառված",10-($J$12-I74))</formula1>
    </dataValidation>
  </dataValidations>
  <pageMargins left="0.7" right="0.7" top="0.75" bottom="0.75" header="0.3" footer="0.3"/>
  <pageSetup orientation="portrait" verticalDpi="0" r:id="rId1"/>
  <ignoredErrors>
    <ignoredError sqref="R21:R27 R19" evalError="1"/>
    <ignoredError sqref="R70:R75 R16:R18 R28:R30 R14" evalError="1" unlockedFormula="1"/>
    <ignoredError sqref="S72:AQ75 J71:Q75 N29 S16:V16 J16:M16 J12 N28 J21:J33 L30:M32 S33:T33 K70:Q70 J17:J19 S14:X14 Z14 S18:V18 S17:V17 Z17 Z18 S28:V28 AC28:AQ28 S29:V29 AC29:AQ29 S30:T30 AA30:AC30 S31:T31 AA31:AC31 S32:T32 AA32 AC33:AQ33 S70:T70 AA70:AB70 J14:N14 Q14 O16 O30:Q32 Q16 P33 X33 W30:X30 W31:X31 W32:X32 W70:X70 X17 X18 X28 X29 AB14:AQ14 AC17:AQ17 AC18:AQ18 AD70:AQ70 AC32:AQ32 AF30 AF31 AJ30:AQ30 AJ31:AQ31 X16:Z16 AC16:AQ16 S71:V71 AC71:AQ71" unlockedFormula="1"/>
  </ignoredErrors>
  <extLst>
    <ext xmlns:x14="http://schemas.microsoft.com/office/spreadsheetml/2009/9/main" uri="{CCE6A557-97BC-4b89-ADB6-D9C93CAAB3DF}">
      <x14:dataValidations xmlns:xm="http://schemas.microsoft.com/office/excel/2006/main" count="9">
        <x14:dataValidation type="list" allowBlank="1" showInputMessage="1" showErrorMessage="1">
          <x14:formula1>
            <xm:f>List!$D$3:$D$7</xm:f>
          </x14:formula1>
          <xm:sqref>G72:G75 AI72:AI75 AO72:AO75 AO17:AO70 AI17:AI70 G17:G70 AI14:AI15 AO14:AO15 G14:G15</xm:sqref>
        </x14:dataValidation>
        <x14:dataValidation type="list" allowBlank="1" showInputMessage="1" showErrorMessage="1">
          <x14:formula1>
            <xm:f>List!$C$3:$C$7</xm:f>
          </x14:formula1>
          <xm:sqref>F72:F75 AH72:AH75 AN72:AN75 AN17:AN70 AH17:AH70 F17:F70 AH14:AH15 AN14:AN15 F14:F15</xm:sqref>
        </x14:dataValidation>
        <x14:dataValidation type="list" allowBlank="1" showInputMessage="1" showErrorMessage="1">
          <x14:formula1>
            <xm:f>List!$F$3:$F$4</xm:f>
          </x14:formula1>
          <xm:sqref>K72:K75 AJ72:AK75 AP72:AP75 AP17:AP70 AJ17:AJ70 K17:K70 AJ14:AJ15 AP14:AP15 K14:K15</xm:sqref>
        </x14:dataValidation>
        <x14:dataValidation type="list" allowBlank="1" showInputMessage="1" showErrorMessage="1">
          <x14:formula1>
            <xm:f>List!$B$3:$B$8</xm:f>
          </x14:formula1>
          <xm:sqref>E72:E75 AG72:AG75 AM72:AM75 AM17:AM70 AG17:AG70 E17:E70 AM14:AM15 AG14:AG15 E14:E15</xm:sqref>
        </x14:dataValidation>
        <x14:dataValidation type="list" allowBlank="1" showInputMessage="1" showErrorMessage="1">
          <x14:formula1>
            <xm:f>List!$E$3:$E$26</xm:f>
          </x14:formula1>
          <xm:sqref>I72:I75 I17:I70 I14:I15</xm:sqref>
        </x14:dataValidation>
        <x14:dataValidation type="list" allowBlank="1" showInputMessage="1" showErrorMessage="1">
          <x14:formula1>
            <xm:f>List!$A$4:$A$7</xm:f>
          </x14:formula1>
          <xm:sqref>C72:C75 C17:C70</xm:sqref>
        </x14:dataValidation>
        <x14:dataValidation type="list" allowBlank="1" showInputMessage="1" showErrorMessage="1">
          <x14:formula1>
            <xm:f>List!$H$3:$H$5</xm:f>
          </x14:formula1>
          <xm:sqref>AE72:AE75 AE17:AE70 AE14:AE15</xm:sqref>
        </x14:dataValidation>
        <x14:dataValidation type="list" allowBlank="1" showInputMessage="1" showErrorMessage="1">
          <x14:formula1>
            <xm:f>List!$G$3:$G$5</xm:f>
          </x14:formula1>
          <xm:sqref>AD72:AD75 AD17:AD70 AD14:AD15</xm:sqref>
        </x14:dataValidation>
        <x14:dataValidation type="list" allowBlank="1" showInputMessage="1" showErrorMessage="1">
          <x14:formula1>
            <xm:f>List!$A$3:$A$4</xm:f>
          </x14:formula1>
          <xm:sqref>C14:C15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47"/>
  <sheetViews>
    <sheetView workbookViewId="0">
      <selection activeCell="B8" sqref="B8"/>
    </sheetView>
  </sheetViews>
  <sheetFormatPr defaultColWidth="5.33203125" defaultRowHeight="17.25"/>
  <cols>
    <col min="1" max="1" width="5.33203125" style="69"/>
    <col min="2" max="2" width="142.33203125" style="70" customWidth="1"/>
    <col min="3" max="16384" width="5.33203125" style="68"/>
  </cols>
  <sheetData>
    <row r="2" spans="1:2" ht="65.25" customHeight="1">
      <c r="B2" s="96" t="s">
        <v>128</v>
      </c>
    </row>
    <row r="3" spans="1:2" ht="27" customHeight="1">
      <c r="A3" s="90" t="s">
        <v>57</v>
      </c>
      <c r="B3" s="91" t="s">
        <v>122</v>
      </c>
    </row>
    <row r="4" spans="1:2" ht="26.25" customHeight="1">
      <c r="A4" s="69">
        <v>1</v>
      </c>
      <c r="B4" s="70" t="s">
        <v>126</v>
      </c>
    </row>
    <row r="5" spans="1:2" ht="66.75" customHeight="1">
      <c r="A5" s="69">
        <v>2</v>
      </c>
      <c r="B5" s="70" t="s">
        <v>77</v>
      </c>
    </row>
    <row r="6" spans="1:2" ht="99.75" customHeight="1">
      <c r="A6" s="69">
        <v>3</v>
      </c>
      <c r="B6" s="70" t="s">
        <v>120</v>
      </c>
    </row>
    <row r="7" spans="1:2" ht="31.5" customHeight="1">
      <c r="A7" s="69">
        <v>4</v>
      </c>
      <c r="B7" s="70" t="s">
        <v>115</v>
      </c>
    </row>
    <row r="8" spans="1:2" ht="24.75" customHeight="1">
      <c r="A8" s="69">
        <v>5</v>
      </c>
      <c r="B8" s="70" t="s">
        <v>101</v>
      </c>
    </row>
    <row r="9" spans="1:2" ht="30" customHeight="1">
      <c r="A9" s="69">
        <v>6</v>
      </c>
      <c r="B9" s="70" t="s">
        <v>100</v>
      </c>
    </row>
    <row r="10" spans="1:2" ht="42.75" customHeight="1">
      <c r="A10" s="69">
        <v>7</v>
      </c>
      <c r="B10" s="70" t="s">
        <v>102</v>
      </c>
    </row>
    <row r="11" spans="1:2" ht="33.75" customHeight="1">
      <c r="A11" s="69">
        <v>8</v>
      </c>
      <c r="B11" s="70" t="s">
        <v>103</v>
      </c>
    </row>
    <row r="12" spans="1:2" ht="33.75" customHeight="1">
      <c r="A12" s="69">
        <v>9</v>
      </c>
      <c r="B12" s="70" t="s">
        <v>119</v>
      </c>
    </row>
    <row r="13" spans="1:2" ht="51.75" customHeight="1">
      <c r="A13" s="69">
        <v>10</v>
      </c>
      <c r="B13" s="70" t="s">
        <v>118</v>
      </c>
    </row>
    <row r="15" spans="1:2">
      <c r="B15" s="84" t="s">
        <v>117</v>
      </c>
    </row>
    <row r="16" spans="1:2" ht="35.25" customHeight="1">
      <c r="B16" s="70" t="s">
        <v>79</v>
      </c>
    </row>
    <row r="17" spans="2:2">
      <c r="B17" s="71" t="s">
        <v>80</v>
      </c>
    </row>
    <row r="18" spans="2:2">
      <c r="B18" s="71" t="s">
        <v>81</v>
      </c>
    </row>
    <row r="19" spans="2:2" ht="31.5" customHeight="1">
      <c r="B19" s="71" t="s">
        <v>99</v>
      </c>
    </row>
    <row r="20" spans="2:2">
      <c r="B20" s="71" t="s">
        <v>82</v>
      </c>
    </row>
    <row r="21" spans="2:2">
      <c r="B21" s="71" t="s">
        <v>83</v>
      </c>
    </row>
    <row r="22" spans="2:2" ht="32.25" customHeight="1">
      <c r="B22" s="71" t="s">
        <v>84</v>
      </c>
    </row>
    <row r="23" spans="2:2" ht="65.25" customHeight="1">
      <c r="B23" s="71" t="s">
        <v>85</v>
      </c>
    </row>
    <row r="24" spans="2:2" ht="43.5" customHeight="1">
      <c r="B24" s="73" t="s">
        <v>114</v>
      </c>
    </row>
    <row r="25" spans="2:2" ht="51.75">
      <c r="B25" s="73" t="s">
        <v>31</v>
      </c>
    </row>
    <row r="26" spans="2:2">
      <c r="B26" s="73" t="s">
        <v>32</v>
      </c>
    </row>
    <row r="27" spans="2:2">
      <c r="B27" s="73" t="s">
        <v>33</v>
      </c>
    </row>
    <row r="28" spans="2:2" ht="27" customHeight="1">
      <c r="B28" s="71" t="s">
        <v>86</v>
      </c>
    </row>
    <row r="29" spans="2:2">
      <c r="B29" s="71" t="s">
        <v>87</v>
      </c>
    </row>
    <row r="30" spans="2:2">
      <c r="B30" s="71" t="s">
        <v>88</v>
      </c>
    </row>
    <row r="31" spans="2:2">
      <c r="B31" s="71" t="s">
        <v>89</v>
      </c>
    </row>
    <row r="32" spans="2:2">
      <c r="B32" s="71" t="s">
        <v>90</v>
      </c>
    </row>
    <row r="33" spans="2:2">
      <c r="B33" s="71" t="s">
        <v>91</v>
      </c>
    </row>
    <row r="34" spans="2:2">
      <c r="B34" s="71" t="s">
        <v>92</v>
      </c>
    </row>
    <row r="35" spans="2:2">
      <c r="B35" s="71" t="s">
        <v>93</v>
      </c>
    </row>
    <row r="36" spans="2:2" ht="77.25" customHeight="1">
      <c r="B36" s="71" t="s">
        <v>94</v>
      </c>
    </row>
    <row r="37" spans="2:2" ht="42.75" customHeight="1">
      <c r="B37" s="70" t="s">
        <v>123</v>
      </c>
    </row>
    <row r="38" spans="2:2" ht="30.75" customHeight="1">
      <c r="B38" s="70" t="s">
        <v>96</v>
      </c>
    </row>
    <row r="39" spans="2:2" ht="34.5">
      <c r="B39" s="70" t="s">
        <v>97</v>
      </c>
    </row>
    <row r="40" spans="2:2">
      <c r="B40" s="70" t="s">
        <v>98</v>
      </c>
    </row>
    <row r="44" spans="2:2">
      <c r="B44" s="71" t="s">
        <v>78</v>
      </c>
    </row>
    <row r="45" spans="2:2">
      <c r="B45" s="71"/>
    </row>
    <row r="46" spans="2:2">
      <c r="B46" s="71" t="s">
        <v>95</v>
      </c>
    </row>
    <row r="47" spans="2:2">
      <c r="B47" s="71"/>
    </row>
  </sheetData>
  <pageMargins left="0.21" right="0.2" top="0.75" bottom="0.23" header="0.3" footer="0.3"/>
  <pageSetup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workbookViewId="0"/>
  </sheetViews>
  <sheetFormatPr defaultRowHeight="20.25"/>
  <cols>
    <col min="1" max="1" width="18.9140625" customWidth="1"/>
    <col min="3" max="3" width="11.4140625" customWidth="1"/>
    <col min="4" max="4" width="23" customWidth="1"/>
    <col min="5" max="5" width="17" customWidth="1"/>
    <col min="6" max="6" width="9.4140625" customWidth="1"/>
    <col min="7" max="7" width="39" customWidth="1"/>
    <col min="8" max="8" width="33.08203125" customWidth="1"/>
  </cols>
  <sheetData>
    <row r="1" spans="1:8">
      <c r="A1">
        <v>2024</v>
      </c>
    </row>
    <row r="2" spans="1:8" ht="103.5">
      <c r="A2" s="6" t="s">
        <v>3</v>
      </c>
      <c r="B2" s="6" t="s">
        <v>14</v>
      </c>
      <c r="C2" s="6" t="s">
        <v>27</v>
      </c>
      <c r="D2" s="6" t="s">
        <v>15</v>
      </c>
      <c r="E2" s="6" t="s">
        <v>44</v>
      </c>
      <c r="F2" s="6" t="s">
        <v>37</v>
      </c>
      <c r="G2" s="6" t="s">
        <v>38</v>
      </c>
      <c r="H2" s="6" t="s">
        <v>48</v>
      </c>
    </row>
    <row r="3" spans="1:8" ht="97.5" customHeight="1">
      <c r="A3" s="2" t="s">
        <v>34</v>
      </c>
      <c r="B3" s="3" t="s">
        <v>11</v>
      </c>
      <c r="C3" s="3" t="s">
        <v>12</v>
      </c>
      <c r="D3" s="3" t="s">
        <v>16</v>
      </c>
      <c r="E3" s="3" t="s">
        <v>67</v>
      </c>
      <c r="F3" s="3" t="s">
        <v>17</v>
      </c>
      <c r="G3" s="4" t="s">
        <v>39</v>
      </c>
      <c r="H3" s="4" t="s">
        <v>41</v>
      </c>
    </row>
    <row r="4" spans="1:8" ht="84" customHeight="1">
      <c r="A4" s="2" t="s">
        <v>35</v>
      </c>
      <c r="B4" s="3" t="s">
        <v>19</v>
      </c>
      <c r="C4" s="3" t="s">
        <v>18</v>
      </c>
      <c r="D4" s="3" t="s">
        <v>28</v>
      </c>
      <c r="E4" s="3">
        <v>2001</v>
      </c>
      <c r="F4" s="3" t="s">
        <v>20</v>
      </c>
      <c r="G4" s="4" t="s">
        <v>40</v>
      </c>
      <c r="H4" s="4" t="s">
        <v>42</v>
      </c>
    </row>
    <row r="5" spans="1:8" ht="81.75" customHeight="1">
      <c r="A5" s="2" t="s">
        <v>36</v>
      </c>
      <c r="B5" s="3" t="s">
        <v>22</v>
      </c>
      <c r="C5" s="3" t="s">
        <v>21</v>
      </c>
      <c r="D5" s="3" t="s">
        <v>64</v>
      </c>
      <c r="E5" s="3">
        <v>2002</v>
      </c>
      <c r="F5" s="3"/>
      <c r="G5" s="4" t="s">
        <v>55</v>
      </c>
      <c r="H5" s="4" t="s">
        <v>43</v>
      </c>
    </row>
    <row r="6" spans="1:8" ht="87">
      <c r="A6" s="2" t="s">
        <v>76</v>
      </c>
      <c r="B6" s="3" t="s">
        <v>24</v>
      </c>
      <c r="C6" s="3" t="s">
        <v>23</v>
      </c>
      <c r="D6" s="3" t="s">
        <v>65</v>
      </c>
      <c r="E6" s="3">
        <v>2003</v>
      </c>
    </row>
    <row r="7" spans="1:8" ht="35.25">
      <c r="A7" s="2" t="s">
        <v>56</v>
      </c>
      <c r="B7" s="3" t="s">
        <v>51</v>
      </c>
      <c r="C7" s="3" t="s">
        <v>25</v>
      </c>
      <c r="D7" s="5" t="s">
        <v>29</v>
      </c>
      <c r="E7" s="3">
        <v>2004</v>
      </c>
      <c r="G7" s="10"/>
    </row>
    <row r="8" spans="1:8" ht="57.75" customHeight="1">
      <c r="A8" s="12"/>
      <c r="B8" s="3" t="s">
        <v>26</v>
      </c>
      <c r="C8" s="8"/>
      <c r="D8" s="9"/>
      <c r="E8" s="3">
        <v>2005</v>
      </c>
    </row>
    <row r="9" spans="1:8">
      <c r="B9" s="8"/>
      <c r="E9" s="3">
        <v>2006</v>
      </c>
    </row>
    <row r="10" spans="1:8">
      <c r="A10" s="1"/>
      <c r="C10" s="1"/>
      <c r="D10" s="1"/>
      <c r="E10" s="3">
        <v>2007</v>
      </c>
      <c r="F10" s="1"/>
      <c r="G10" s="1"/>
    </row>
    <row r="11" spans="1:8">
      <c r="A11" s="7"/>
      <c r="B11" s="1"/>
      <c r="C11" s="11"/>
      <c r="D11" s="11"/>
      <c r="E11" s="3">
        <v>2008</v>
      </c>
    </row>
    <row r="12" spans="1:8">
      <c r="A12" s="11"/>
      <c r="B12" s="11"/>
      <c r="E12" s="3">
        <v>2009</v>
      </c>
    </row>
    <row r="13" spans="1:8">
      <c r="A13" s="7"/>
      <c r="C13" s="11"/>
      <c r="D13" s="11"/>
      <c r="E13" s="3">
        <v>2010</v>
      </c>
    </row>
    <row r="14" spans="1:8">
      <c r="A14" s="11"/>
      <c r="B14" s="11"/>
      <c r="E14" s="3">
        <v>2011</v>
      </c>
    </row>
    <row r="15" spans="1:8">
      <c r="E15" s="3">
        <v>2012</v>
      </c>
    </row>
    <row r="16" spans="1:8">
      <c r="E16" s="3">
        <v>2013</v>
      </c>
    </row>
    <row r="17" spans="5:5">
      <c r="E17" s="3">
        <v>2014</v>
      </c>
    </row>
    <row r="18" spans="5:5">
      <c r="E18" s="3">
        <v>2015</v>
      </c>
    </row>
    <row r="19" spans="5:5">
      <c r="E19" s="3">
        <v>2016</v>
      </c>
    </row>
    <row r="20" spans="5:5">
      <c r="E20" s="3">
        <v>2017</v>
      </c>
    </row>
    <row r="21" spans="5:5">
      <c r="E21" s="3">
        <v>2018</v>
      </c>
    </row>
    <row r="22" spans="5:5">
      <c r="E22" s="3">
        <v>2019</v>
      </c>
    </row>
    <row r="23" spans="5:5">
      <c r="E23" s="3">
        <v>2020</v>
      </c>
    </row>
    <row r="24" spans="5:5">
      <c r="E24" s="3">
        <v>2021</v>
      </c>
    </row>
    <row r="25" spans="5:5">
      <c r="E25" s="3">
        <v>2022</v>
      </c>
    </row>
    <row r="26" spans="5:5">
      <c r="E26" s="3">
        <v>2023</v>
      </c>
    </row>
  </sheetData>
  <sheetProtection password="CF5E" sheet="1" objects="1" scenarios="1" selectLockedCells="1" selectUnlockedCells="1"/>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Հայտի ձևաչափ</vt:lpstr>
      <vt:lpstr>Լրացման պահանջները</vt:lpstr>
      <vt:lpstr>List</vt:lpstr>
      <vt:lpstr>_Կարգի_8_կետ</vt:lpstr>
      <vt:lpstr>'Հայտի ձևաչափ'!համաձայն_Կարգի_8_րդ_կետի_պահանջների__այլ_ավտոմեքենա_հատկացնելու__առաջարկության_հիմնավորումը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Marine Shishyan</dc:creator>
  <cp:keywords>https:/mul2-forestcommittee.gov.am/tasks/57308/oneclick/Hayt.xlsx?token=776f1ce4d8bb4472e633a1536569383b</cp:keywords>
  <cp:lastModifiedBy>User</cp:lastModifiedBy>
  <cp:lastPrinted>2023-12-19T06:50:35Z</cp:lastPrinted>
  <dcterms:created xsi:type="dcterms:W3CDTF">2023-12-04T06:12:26Z</dcterms:created>
  <dcterms:modified xsi:type="dcterms:W3CDTF">2024-01-09T13:09:27Z</dcterms:modified>
</cp:coreProperties>
</file>