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ՄԺԾԾ 2025-2027\"/>
    </mc:Choice>
  </mc:AlternateContent>
  <xr:revisionPtr revIDLastSave="0" documentId="13_ncr:1_{89F70D91-A4AC-4FAD-A5CA-7408BD76B9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Մարզային" sheetId="14" r:id="rId1"/>
    <sheet name="Արագածոտն" sheetId="2" r:id="rId2"/>
    <sheet name="Արարատ" sheetId="1" r:id="rId3"/>
    <sheet name="Արմավիր" sheetId="3" r:id="rId4"/>
    <sheet name="Գեղարունիք" sheetId="4" r:id="rId5"/>
    <sheet name="Կոտայք" sheetId="8" r:id="rId6"/>
    <sheet name="Լոռի" sheetId="15" r:id="rId7"/>
    <sheet name="Շիրակ" sheetId="16" r:id="rId8"/>
    <sheet name="Սյունիք" sheetId="10" r:id="rId9"/>
    <sheet name="Վայոց Ձոր" sheetId="11" r:id="rId10"/>
    <sheet name="Տավուշ" sheetId="12" r:id="rId11"/>
  </sheets>
  <externalReferences>
    <externalReference r:id="rId12"/>
  </externalReferences>
  <definedNames>
    <definedName name="_xlnm.Print_Area" localSheetId="10">Տավուշ!$A$1:$G$20</definedName>
    <definedName name="_xlnm.Print_Titles" localSheetId="10">Տավուշ!$3:$4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4" l="1"/>
  <c r="E32" i="14"/>
  <c r="D32" i="14"/>
  <c r="D13" i="14"/>
  <c r="E30" i="14"/>
  <c r="F30" i="14"/>
  <c r="D30" i="14"/>
  <c r="E28" i="14"/>
  <c r="F28" i="14"/>
  <c r="D28" i="14"/>
  <c r="E46" i="14"/>
  <c r="F46" i="14"/>
  <c r="F47" i="14" s="1"/>
  <c r="D46" i="14"/>
  <c r="D47" i="14" s="1"/>
  <c r="E47" i="14"/>
  <c r="E14" i="14"/>
  <c r="D24" i="14"/>
  <c r="E24" i="14"/>
  <c r="F24" i="14"/>
  <c r="E22" i="14"/>
  <c r="F22" i="14"/>
  <c r="D22" i="14"/>
  <c r="D15" i="14"/>
  <c r="F15" i="14"/>
  <c r="E15" i="14"/>
  <c r="F13" i="14"/>
  <c r="E13" i="14"/>
  <c r="F12" i="14"/>
  <c r="E12" i="14"/>
  <c r="D12" i="14"/>
  <c r="D46" i="11"/>
  <c r="E45" i="11"/>
  <c r="E46" i="11" s="1"/>
  <c r="F40" i="11"/>
  <c r="E40" i="11"/>
  <c r="E31" i="11"/>
  <c r="D31" i="11"/>
  <c r="F14" i="11"/>
  <c r="E14" i="11"/>
  <c r="F12" i="11"/>
  <c r="E12" i="11"/>
  <c r="D12" i="11"/>
  <c r="F10" i="11"/>
  <c r="E10" i="11"/>
  <c r="D10" i="11"/>
  <c r="F27" i="15"/>
  <c r="E27" i="15"/>
  <c r="D27" i="15"/>
  <c r="F26" i="15"/>
  <c r="E26" i="15"/>
  <c r="D26" i="15"/>
  <c r="F17" i="15"/>
  <c r="E17" i="15"/>
  <c r="D17" i="15"/>
  <c r="F9" i="15"/>
  <c r="E9" i="15"/>
  <c r="D9" i="15"/>
  <c r="F7" i="15"/>
  <c r="E7" i="15"/>
  <c r="D7" i="15"/>
  <c r="F45" i="11" l="1"/>
  <c r="F46" i="11" s="1"/>
  <c r="H13" i="10" l="1"/>
  <c r="G24" i="10"/>
  <c r="F14" i="14" l="1"/>
  <c r="F25" i="14" s="1"/>
  <c r="E25" i="14"/>
  <c r="D14" i="14"/>
  <c r="F23" i="14"/>
  <c r="E23" i="14"/>
  <c r="D23" i="14" l="1"/>
  <c r="D25" i="14"/>
  <c r="H12" i="15" l="1"/>
</calcChain>
</file>

<file path=xl/sharedStrings.xml><?xml version="1.0" encoding="utf-8"?>
<sst xmlns="http://schemas.openxmlformats.org/spreadsheetml/2006/main" count="1076" uniqueCount="101">
  <si>
    <t>Հ/հ</t>
  </si>
  <si>
    <t>Կատարման ցուցանիշ</t>
  </si>
  <si>
    <t>Չափ.
միավ.</t>
  </si>
  <si>
    <t>1.1.1</t>
  </si>
  <si>
    <t xml:space="preserve">Ամառային պահպանում, կմ </t>
  </si>
  <si>
    <t>կմ</t>
  </si>
  <si>
    <t>1.1.2</t>
  </si>
  <si>
    <t>Ամառային պահպանում, %</t>
  </si>
  <si>
    <t>%</t>
  </si>
  <si>
    <t>1.1.3</t>
  </si>
  <si>
    <t>Ձմեռային պահպանում, կմ</t>
  </si>
  <si>
    <t>1.1.4</t>
  </si>
  <si>
    <t>Ձմեռային պահպանում, %</t>
  </si>
  <si>
    <t>Մարզպետարանների տնօրինության տակ եղած ճանապարհներ</t>
  </si>
  <si>
    <t>1.2.1</t>
  </si>
  <si>
    <t>1.2.2</t>
  </si>
  <si>
    <t>1.2.3</t>
  </si>
  <si>
    <t>1.2.4</t>
  </si>
  <si>
    <t>Առանձին պահպանման հանձնված կամուրջներ և թունելների ընթացիկ պահպանում</t>
  </si>
  <si>
    <t>1.3.1</t>
  </si>
  <si>
    <t xml:space="preserve">Սպասարկվող կամուրջների երկարություն,կմ </t>
  </si>
  <si>
    <t>1.3.2</t>
  </si>
  <si>
    <t>Սպասարկվող կամուրջների մասնաբաժինը, %</t>
  </si>
  <si>
    <t>1.3.3</t>
  </si>
  <si>
    <t xml:space="preserve">Սպասարկվող թունելների երկարություն,կմ </t>
  </si>
  <si>
    <t>1.3.4</t>
  </si>
  <si>
    <t>Սպասարկվող թունելների մասնաբաժինը, %</t>
  </si>
  <si>
    <t>Ընդհանուր օգտագործման ավտոճանապարհների ընթացիկ պահպանման ամփոփ ցուցանիշ`երկարություն (կմ) և ճանապարհային ցանցի %</t>
  </si>
  <si>
    <t>1.4.1</t>
  </si>
  <si>
    <t>1.4.2</t>
  </si>
  <si>
    <t>1.4.3</t>
  </si>
  <si>
    <t>1.4.4</t>
  </si>
  <si>
    <t>2*</t>
  </si>
  <si>
    <t>Միջպետական նշանակության ավտոճանապարհներ,կմ</t>
  </si>
  <si>
    <t>Միջպետական նշանակության ավտոճանապարհներ,%</t>
  </si>
  <si>
    <t>Հանրապետական նշանակության ավտոճանապարհներ,կմ</t>
  </si>
  <si>
    <t>Հանրապետական նշանակության ավտոճանապարհներ,%</t>
  </si>
  <si>
    <t>Մարզային նշանակության ավտոճանապարհներ,կմ</t>
  </si>
  <si>
    <t>Մարզային նշանակության ավտոճանապարհներ,%</t>
  </si>
  <si>
    <t>Նոր շինարարության և վերակառուցման (տեխնիկական կարգի բարձրացման) ցուցացիշ</t>
  </si>
  <si>
    <t>Կառուցվող/վերակառուցվող ճանապարհների երկարությունը,կմ</t>
  </si>
  <si>
    <t>Արհեստական կառույցների վերանորոգում (կամուրջներ,թունելներ, հենապատեր)</t>
  </si>
  <si>
    <t>Կառույցների թիվը, հատ</t>
  </si>
  <si>
    <t>հատ</t>
  </si>
  <si>
    <t>Երթևեկության սահունության ցուցանիշ, միջին կշռված անհարթության գործակից (IRI)</t>
  </si>
  <si>
    <t>Միջպետական նշանակության ճանապարհներ, IRI, մ/կմ</t>
  </si>
  <si>
    <t>մ/կմ</t>
  </si>
  <si>
    <t>Հանրապետական նշանակության ճանապարհներ, IRI, մ/կմ</t>
  </si>
  <si>
    <t>5.3**</t>
  </si>
  <si>
    <t>Մարզային նշանակության ճանապարհներ, IRI, մ/կմ</t>
  </si>
  <si>
    <t>Վատ վիճակի ճանապարհների մասնաբաժինը</t>
  </si>
  <si>
    <t>Ընդհանուր ճանապարհային ցանցի ամփոփ տվյալներ</t>
  </si>
  <si>
    <t>Վատ վիճակի ճանապարհներ, կմ</t>
  </si>
  <si>
    <t>Վատ վիճակի ճանապարհների մասնաբաժինը,%</t>
  </si>
  <si>
    <t>Համայնքների տրանսպորտային կապի ցուցանիշ: Հիմնական ճանապարհային ցանցի կամ մարզկենտրոնների հետ առնվազն մեկ բավարար կամ ավելի լավ վիճակում գտնվող ճանապարհներ ունեցող բնակավայրերի մասնաբաժինը բնակավայրերի ընդհանուր թվում, %</t>
  </si>
  <si>
    <t>Ճանապարհներից օգտվողների` ընթացիկ պահպանման միջամտություն պահանջող բողոքների %-ի փոփոխությունը 
(+-%)</t>
  </si>
  <si>
    <t>Ճանապարհներից օգտվողների` հիմնանորոգում պահանջող բողոքների %-ի փոփոխությունը (+-%)</t>
  </si>
  <si>
    <t>Ընթացիկ պահպանման միջամտություն պահանջող բողոքների բավարարման  %</t>
  </si>
  <si>
    <t>Հիմնանորոգում պահանջող բողոքների բավարարման  %</t>
  </si>
  <si>
    <t>*)</t>
  </si>
  <si>
    <t>Համաշխարհային բանկի համաֆինանսավորմամբ հիմնանորոգվելիք ճանապարհների երկարությունները դեռևս հստակեցված չեն և չեն ներառվել:</t>
  </si>
  <si>
    <t>**)</t>
  </si>
  <si>
    <t>Մարզային նշանակության ավտոճանապարհների անհարթության վերաբերյալ տվյալներ չկան:</t>
  </si>
  <si>
    <t>Ճանապարհից օգտվողների բավարարվածության ցուցանիշ***</t>
  </si>
  <si>
    <t xml:space="preserve">***) </t>
  </si>
  <si>
    <t>Նշված ցուցանիշի վերաբերյալ դեռևս ամբողջական տվյալներ չկան, սակայն հավաքագրման ուղղությամբ կատարվել են զգալի աշխատանքներ, մասնավորապես գործում է թեժ գիծ և պարբերաբար թարմացվում է նախարարության վեբ կայքը</t>
  </si>
  <si>
    <t>ՏԿևՏՏՆ տնօրինության տակ եղած ճանապարհներ</t>
  </si>
  <si>
    <t>Ընթացիկ պահպանման ցուցանիշ` երկարություն (կմ) և ճանապարհային ցանցի %</t>
  </si>
  <si>
    <t>Հիմնանորոգման ցուցանիշ` երկարություն (կմ) և ճանապարհային ցանցի %</t>
  </si>
  <si>
    <t>ՀՀ Կոտայքի մարզ</t>
  </si>
  <si>
    <t>***** Սիսիան համայնքի  Աշոտավան Հացավան բնակավայրեր կապող 18մ երկարությամբ կամուրջ</t>
  </si>
  <si>
    <t>****  Տ-8-65  Մ2 - Կաղնուտ 8.4կմ երկարությամբ</t>
  </si>
  <si>
    <t>Կառույցների թիվը, հատ*****</t>
  </si>
  <si>
    <t>Կառուցվող/վերակառուցվող ճանապարհների երկարությունը,կմ****</t>
  </si>
  <si>
    <t>ՀՀ Սյունիքի մարզային նշանակության ճանապարհների վերաբերյալ</t>
  </si>
  <si>
    <t>Տեղեկատվություն</t>
  </si>
  <si>
    <t>ՀՀ  ՎԱՅՈՑ ՁՈՐԻ ՄԱՐԶՊԵՏԱՐԱՆ</t>
  </si>
  <si>
    <t>Ճանապարհներից օգտվողների` ընթացիկ պահպանման միջամտություն պահանջող
 բողոքների %-ի փոփոխությունը (+-%)</t>
  </si>
  <si>
    <t>Ճանապարհից օգտվողների բավարարվածության ցուցանիշ</t>
  </si>
  <si>
    <t>Հիմնական ճանապարհային ցանցի կամ մարզկենտրոնների հետ առնվազն մեկ 
բավարար կամ ավելի լավ վիճակում գտնվող ճանապարհներ ունեցող բնակավայրերի
  մասնաբաժինը մարզի բնակավայրերի ընդհանուր թվում</t>
  </si>
  <si>
    <t>Հիմնական ճանապարհային ցանցի կամ մարզկենտրոնների հետ առնվազն 
մեկ բավարար կամ ավելի լավ վիճակում գտնվող ճանապարհներ ունեցող 
բնակավայրերի թիվը</t>
  </si>
  <si>
    <t>Համայնքների տրանսպորտային կապի ցուցանիշ:</t>
  </si>
  <si>
    <t>Մարզային նշանակության ավտոճանապարհների ընթացիկ պահպանման ցուցանիշ `
 երկարություն (կմ) և ճանապարհային ցանցի %</t>
  </si>
  <si>
    <t>2024թ.</t>
  </si>
  <si>
    <t>ՄԺԾԾ հայտ (պահանջ)</t>
  </si>
  <si>
    <t>ՀՀ Տավուշի մարզի մարզային նշանակության ավտոճանապարհների մասին</t>
  </si>
  <si>
    <t>Ձև 1</t>
  </si>
  <si>
    <t>ՏԵՂԵԿԱՏՎՈՒԹՅՈՒՆ</t>
  </si>
  <si>
    <t>Երթևեկության սահունության ցուցանիշ, միջին կշռված անհարթության գործակից (IRI)*</t>
  </si>
  <si>
    <t>ՏԿԵՆ տնօրինության տակ եղած ճանապարհներ</t>
  </si>
  <si>
    <t>ՀՀ Արագածոտնի մարզ</t>
  </si>
  <si>
    <t>Լոռու մարզային նշանակության ճանապարհների վերաբերյալ</t>
  </si>
  <si>
    <t>ՀՀ Արարատի մարզ</t>
  </si>
  <si>
    <t>ՀՀ Արմավիրի մարզ</t>
  </si>
  <si>
    <t>ՀՀ Գեղարքունիքի մարզ</t>
  </si>
  <si>
    <t>ՀՀ Շիրակի մարզ</t>
  </si>
  <si>
    <t>2025թ.</t>
  </si>
  <si>
    <t>2026թ.</t>
  </si>
  <si>
    <t>Միջպետական և հանրապետական նշանակության ավտոճանապարհների նշագծում</t>
  </si>
  <si>
    <t>1․1․4</t>
  </si>
  <si>
    <t>2027թ.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</si>
</sst>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0.000"/>
    <numFmt numFmtId="166" formatCode="0.000%"/>
    <numFmt numFmtId="167" formatCode="##,##0.0;\(##,##0.0\);\-"/>
  </numFmts>
  <fonts count="41" x14ac:knownFonts="1">
    <font>
      <sz val="11"/>
      <color theme="1"/>
      <name val="Arial Armenian"/>
      <family val="2"/>
    </font>
    <font>
      <sz val="11"/>
      <color theme="1"/>
      <name val="Calibri"/>
      <family val="2"/>
      <scheme val="minor"/>
    </font>
    <font>
      <sz val="10"/>
      <color indexed="8"/>
      <name val="GHEA Grapalat"/>
      <family val="3"/>
    </font>
    <font>
      <b/>
      <sz val="9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GHEA Grapalat"/>
      <family val="3"/>
    </font>
    <font>
      <i/>
      <sz val="10"/>
      <color indexed="8"/>
      <name val="GHEA Grapalat"/>
      <family val="3"/>
    </font>
    <font>
      <i/>
      <sz val="11"/>
      <color indexed="8"/>
      <name val="GHEA Grapalat"/>
      <family val="3"/>
    </font>
    <font>
      <b/>
      <sz val="11"/>
      <color indexed="8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1"/>
      <color theme="0"/>
      <name val="GHEA Grapalat"/>
      <family val="3"/>
    </font>
    <font>
      <b/>
      <sz val="11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0"/>
      <name val="GHEA Grapalat"/>
      <family val="3"/>
    </font>
    <font>
      <sz val="10"/>
      <color theme="0"/>
      <name val="GHEA Grapalat"/>
      <family val="3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sz val="11"/>
      <color theme="1"/>
      <name val="Arial Armenian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GHEA Grapalat"/>
      <family val="2"/>
    </font>
    <font>
      <sz val="11"/>
      <color rgb="FF9C6500"/>
      <name val="Calibri"/>
      <family val="2"/>
      <scheme val="minor"/>
    </font>
    <font>
      <sz val="10"/>
      <name val="Arial Armenian"/>
      <family val="2"/>
    </font>
    <font>
      <sz val="10"/>
      <color rgb="FF000000"/>
      <name val="GHEA Grapalat"/>
      <family val="3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20" fillId="0" borderId="0" applyFont="0" applyFill="0" applyBorder="0" applyAlignment="0" applyProtection="0"/>
    <xf numFmtId="0" fontId="1" fillId="0" borderId="0"/>
    <xf numFmtId="0" fontId="36" fillId="0" borderId="0"/>
    <xf numFmtId="0" fontId="1" fillId="12" borderId="33" applyNumberFormat="0" applyFont="0" applyAlignment="0" applyProtection="0"/>
    <xf numFmtId="0" fontId="37" fillId="0" borderId="0">
      <alignment horizontal="left" vertical="top" wrapText="1"/>
    </xf>
    <xf numFmtId="0" fontId="21" fillId="0" borderId="0" applyNumberFormat="0" applyFill="0" applyBorder="0" applyAlignment="0" applyProtection="0"/>
    <xf numFmtId="0" fontId="22" fillId="0" borderId="26" applyNumberFormat="0" applyFill="0" applyAlignment="0" applyProtection="0"/>
    <xf numFmtId="0" fontId="23" fillId="0" borderId="27" applyNumberFormat="0" applyFill="0" applyAlignment="0" applyProtection="0"/>
    <xf numFmtId="0" fontId="24" fillId="0" borderId="28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38" fillId="8" borderId="0" applyNumberFormat="0" applyBorder="0" applyAlignment="0" applyProtection="0"/>
    <xf numFmtId="0" fontId="27" fillId="9" borderId="29" applyNumberFormat="0" applyAlignment="0" applyProtection="0"/>
    <xf numFmtId="0" fontId="28" fillId="10" borderId="30" applyNumberFormat="0" applyAlignment="0" applyProtection="0"/>
    <xf numFmtId="0" fontId="29" fillId="10" borderId="29" applyNumberFormat="0" applyAlignment="0" applyProtection="0"/>
    <xf numFmtId="0" fontId="30" fillId="0" borderId="31" applyNumberFormat="0" applyFill="0" applyAlignment="0" applyProtection="0"/>
    <xf numFmtId="0" fontId="31" fillId="11" borderId="32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34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167" fontId="37" fillId="0" borderId="0" applyFill="0" applyBorder="0" applyProtection="0">
      <alignment horizontal="right" vertical="top"/>
    </xf>
    <xf numFmtId="0" fontId="1" fillId="12" borderId="33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43" fontId="39" fillId="0" borderId="0" applyFont="0" applyFill="0" applyBorder="0" applyAlignment="0" applyProtection="0"/>
  </cellStyleXfs>
  <cellXfs count="261">
    <xf numFmtId="0" fontId="0" fillId="0" borderId="0" xfId="0"/>
    <xf numFmtId="0" fontId="11" fillId="0" borderId="0" xfId="0" applyFont="1"/>
    <xf numFmtId="0" fontId="12" fillId="0" borderId="0" xfId="0" applyFont="1"/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vertical="top" wrapText="1"/>
    </xf>
    <xf numFmtId="0" fontId="8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6" fillId="0" borderId="6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right"/>
    </xf>
    <xf numFmtId="0" fontId="2" fillId="0" borderId="2" xfId="0" applyFont="1" applyBorder="1" applyAlignment="1">
      <alignment vertical="top" wrapText="1"/>
    </xf>
    <xf numFmtId="2" fontId="9" fillId="0" borderId="2" xfId="0" applyNumberFormat="1" applyFont="1" applyBorder="1" applyAlignment="1" applyProtection="1">
      <alignment horizontal="center" vertical="top" wrapText="1"/>
      <protection locked="0"/>
    </xf>
    <xf numFmtId="164" fontId="9" fillId="0" borderId="2" xfId="0" applyNumberFormat="1" applyFont="1" applyBorder="1" applyAlignment="1" applyProtection="1">
      <alignment horizontal="center" vertical="top" wrapText="1"/>
      <protection locked="0"/>
    </xf>
    <xf numFmtId="0" fontId="13" fillId="0" borderId="0" xfId="0" applyFont="1"/>
    <xf numFmtId="0" fontId="10" fillId="0" borderId="0" xfId="0" applyFont="1"/>
    <xf numFmtId="164" fontId="13" fillId="0" borderId="0" xfId="0" applyNumberFormat="1" applyFont="1"/>
    <xf numFmtId="165" fontId="9" fillId="0" borderId="2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Alignment="1">
      <alignment wrapText="1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2" fontId="12" fillId="0" borderId="2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 applyProtection="1">
      <alignment horizontal="center" vertical="top" wrapText="1"/>
      <protection locked="0"/>
    </xf>
    <xf numFmtId="164" fontId="9" fillId="0" borderId="6" xfId="0" applyNumberFormat="1" applyFont="1" applyBorder="1" applyAlignment="1" applyProtection="1">
      <alignment horizontal="center" vertical="top" wrapText="1"/>
      <protection locked="0"/>
    </xf>
    <xf numFmtId="164" fontId="9" fillId="0" borderId="4" xfId="0" applyNumberFormat="1" applyFont="1" applyBorder="1" applyAlignment="1">
      <alignment horizontal="center" vertical="top" wrapText="1"/>
    </xf>
    <xf numFmtId="164" fontId="12" fillId="0" borderId="6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12" fillId="0" borderId="2" xfId="0" applyNumberFormat="1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2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0" borderId="4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2" fontId="12" fillId="0" borderId="15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11" fillId="0" borderId="0" xfId="0" applyFont="1" applyAlignment="1">
      <alignment horizontal="center"/>
    </xf>
    <xf numFmtId="0" fontId="17" fillId="0" borderId="0" xfId="0" applyFont="1"/>
    <xf numFmtId="0" fontId="2" fillId="0" borderId="0" xfId="0" applyFont="1" applyAlignment="1">
      <alignment vertical="top" wrapText="1"/>
    </xf>
    <xf numFmtId="1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2" fillId="0" borderId="2" xfId="0" applyFont="1" applyBorder="1" applyAlignment="1" applyProtection="1">
      <alignment vertical="top" wrapText="1"/>
      <protection locked="0"/>
    </xf>
    <xf numFmtId="166" fontId="2" fillId="0" borderId="2" xfId="0" applyNumberFormat="1" applyFont="1" applyBorder="1" applyAlignment="1">
      <alignment horizontal="center" vertical="top" wrapText="1"/>
    </xf>
    <xf numFmtId="10" fontId="2" fillId="0" borderId="2" xfId="0" applyNumberFormat="1" applyFont="1" applyBorder="1" applyAlignment="1">
      <alignment vertical="top" wrapText="1"/>
    </xf>
    <xf numFmtId="0" fontId="2" fillId="0" borderId="15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justify" vertical="top" wrapText="1"/>
    </xf>
    <xf numFmtId="0" fontId="14" fillId="0" borderId="0" xfId="0" applyFont="1"/>
    <xf numFmtId="0" fontId="19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164" fontId="2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top" wrapText="1"/>
    </xf>
    <xf numFmtId="2" fontId="12" fillId="3" borderId="2" xfId="0" applyNumberFormat="1" applyFont="1" applyFill="1" applyBorder="1" applyAlignment="1">
      <alignment horizontal="center" vertical="top" wrapText="1"/>
    </xf>
    <xf numFmtId="2" fontId="2" fillId="3" borderId="9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center" wrapText="1"/>
    </xf>
    <xf numFmtId="0" fontId="13" fillId="3" borderId="0" xfId="0" applyFont="1" applyFill="1"/>
    <xf numFmtId="0" fontId="11" fillId="3" borderId="0" xfId="0" applyFont="1" applyFill="1"/>
    <xf numFmtId="0" fontId="7" fillId="3" borderId="2" xfId="0" applyFont="1" applyFill="1" applyBorder="1" applyAlignment="1">
      <alignment horizontal="justify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center" vertical="top" wrapText="1"/>
    </xf>
    <xf numFmtId="9" fontId="2" fillId="0" borderId="2" xfId="0" applyNumberFormat="1" applyFont="1" applyBorder="1" applyAlignment="1">
      <alignment horizontal="center" vertical="top" wrapText="1"/>
    </xf>
    <xf numFmtId="0" fontId="2" fillId="5" borderId="2" xfId="0" applyFont="1" applyFill="1" applyBorder="1" applyAlignment="1" applyProtection="1">
      <alignment horizontal="center" vertical="top" wrapText="1"/>
      <protection locked="0"/>
    </xf>
    <xf numFmtId="0" fontId="2" fillId="5" borderId="18" xfId="0" applyFont="1" applyFill="1" applyBorder="1" applyAlignment="1" applyProtection="1">
      <alignment horizontal="center" vertical="top" wrapText="1"/>
      <protection locked="0"/>
    </xf>
    <xf numFmtId="9" fontId="2" fillId="5" borderId="6" xfId="0" applyNumberFormat="1" applyFont="1" applyFill="1" applyBorder="1" applyAlignment="1">
      <alignment horizontal="center" vertical="top" wrapText="1"/>
    </xf>
    <xf numFmtId="9" fontId="2" fillId="5" borderId="19" xfId="0" applyNumberFormat="1" applyFont="1" applyFill="1" applyBorder="1" applyAlignment="1">
      <alignment horizontal="center" vertical="top" wrapText="1"/>
    </xf>
    <xf numFmtId="9" fontId="2" fillId="5" borderId="2" xfId="0" applyNumberFormat="1" applyFont="1" applyFill="1" applyBorder="1" applyAlignment="1">
      <alignment horizontal="center" vertical="top" wrapText="1"/>
    </xf>
    <xf numFmtId="0" fontId="12" fillId="3" borderId="0" xfId="0" applyFont="1" applyFill="1"/>
    <xf numFmtId="0" fontId="4" fillId="3" borderId="10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10" fillId="3" borderId="0" xfId="0" applyFont="1" applyFill="1"/>
    <xf numFmtId="0" fontId="4" fillId="3" borderId="3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justify" vertical="top" wrapText="1"/>
    </xf>
    <xf numFmtId="164" fontId="2" fillId="3" borderId="4" xfId="0" applyNumberFormat="1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justify" vertical="top" wrapText="1"/>
    </xf>
    <xf numFmtId="0" fontId="5" fillId="3" borderId="5" xfId="0" applyFont="1" applyFill="1" applyBorder="1" applyAlignment="1">
      <alignment vertical="top" wrapText="1"/>
    </xf>
    <xf numFmtId="0" fontId="7" fillId="3" borderId="6" xfId="0" applyFont="1" applyFill="1" applyBorder="1" applyAlignment="1">
      <alignment horizontal="justify" vertical="top" wrapText="1"/>
    </xf>
    <xf numFmtId="0" fontId="5" fillId="3" borderId="6" xfId="0" applyFont="1" applyFill="1" applyBorder="1" applyAlignment="1">
      <alignment vertical="top" wrapText="1"/>
    </xf>
    <xf numFmtId="164" fontId="12" fillId="3" borderId="6" xfId="0" applyNumberFormat="1" applyFont="1" applyFill="1" applyBorder="1" applyAlignment="1">
      <alignment horizontal="center" vertical="top" wrapText="1"/>
    </xf>
    <xf numFmtId="164" fontId="9" fillId="3" borderId="4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164" fontId="13" fillId="3" borderId="0" xfId="0" applyNumberFormat="1" applyFont="1" applyFill="1"/>
    <xf numFmtId="0" fontId="5" fillId="3" borderId="5" xfId="0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164" fontId="2" fillId="3" borderId="6" xfId="0" applyNumberFormat="1" applyFont="1" applyFill="1" applyBorder="1" applyAlignment="1">
      <alignment horizontal="center" vertical="top" wrapText="1"/>
    </xf>
    <xf numFmtId="164" fontId="2" fillId="3" borderId="6" xfId="0" applyNumberFormat="1" applyFont="1" applyFill="1" applyBorder="1" applyAlignment="1" applyProtection="1">
      <alignment horizontal="center" vertical="top" wrapText="1"/>
      <protection locked="0"/>
    </xf>
    <xf numFmtId="0" fontId="5" fillId="3" borderId="3" xfId="0" applyFont="1" applyFill="1" applyBorder="1" applyAlignment="1">
      <alignment horizontal="left" vertical="top" wrapText="1"/>
    </xf>
    <xf numFmtId="2" fontId="2" fillId="3" borderId="2" xfId="0" applyNumberFormat="1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5" fillId="3" borderId="8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right" vertical="top" wrapText="1"/>
    </xf>
    <xf numFmtId="164" fontId="5" fillId="3" borderId="4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right" vertical="top"/>
    </xf>
    <xf numFmtId="0" fontId="11" fillId="3" borderId="0" xfId="0" applyFont="1" applyFill="1" applyAlignment="1">
      <alignment horizontal="right"/>
    </xf>
    <xf numFmtId="1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2" xfId="0" applyNumberFormat="1" applyFont="1" applyFill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2" fontId="9" fillId="0" borderId="6" xfId="0" applyNumberFormat="1" applyFont="1" applyBorder="1" applyAlignment="1" applyProtection="1">
      <alignment horizontal="center" vertical="center" wrapText="1"/>
      <protection locked="0"/>
    </xf>
    <xf numFmtId="164" fontId="2" fillId="4" borderId="6" xfId="0" applyNumberFormat="1" applyFont="1" applyFill="1" applyBorder="1" applyAlignment="1">
      <alignment horizontal="center" vertical="top" wrapText="1"/>
    </xf>
    <xf numFmtId="164" fontId="9" fillId="3" borderId="2" xfId="0" applyNumberFormat="1" applyFont="1" applyFill="1" applyBorder="1" applyAlignment="1" applyProtection="1">
      <alignment horizontal="center" vertical="top" wrapText="1"/>
      <protection locked="0"/>
    </xf>
    <xf numFmtId="164" fontId="9" fillId="3" borderId="6" xfId="0" applyNumberFormat="1" applyFont="1" applyFill="1" applyBorder="1" applyAlignment="1" applyProtection="1">
      <alignment horizontal="center" vertical="top" wrapText="1"/>
      <protection locked="0"/>
    </xf>
    <xf numFmtId="2" fontId="12" fillId="3" borderId="15" xfId="0" applyNumberFormat="1" applyFont="1" applyFill="1" applyBorder="1" applyAlignment="1">
      <alignment horizontal="center" vertical="top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43" fontId="2" fillId="0" borderId="2" xfId="1" applyFont="1" applyBorder="1" applyAlignment="1" applyProtection="1">
      <alignment vertical="top" wrapText="1"/>
    </xf>
    <xf numFmtId="43" fontId="2" fillId="0" borderId="15" xfId="1" applyFont="1" applyBorder="1" applyAlignment="1" applyProtection="1">
      <alignment vertical="top" wrapText="1"/>
    </xf>
    <xf numFmtId="43" fontId="2" fillId="0" borderId="2" xfId="1" applyFont="1" applyBorder="1" applyAlignment="1" applyProtection="1">
      <alignment horizontal="center" vertical="top" wrapText="1"/>
    </xf>
    <xf numFmtId="43" fontId="12" fillId="0" borderId="2" xfId="1" applyFont="1" applyBorder="1" applyAlignment="1" applyProtection="1">
      <alignment vertical="top" wrapText="1"/>
    </xf>
    <xf numFmtId="43" fontId="2" fillId="0" borderId="2" xfId="1" applyFont="1" applyBorder="1" applyAlignment="1" applyProtection="1">
      <alignment vertical="top" wrapText="1"/>
      <protection locked="0"/>
    </xf>
    <xf numFmtId="165" fontId="2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vertical="top" wrapText="1"/>
    </xf>
    <xf numFmtId="164" fontId="12" fillId="0" borderId="22" xfId="0" applyNumberFormat="1" applyFont="1" applyBorder="1" applyAlignment="1">
      <alignment horizontal="center" vertical="top" wrapText="1"/>
    </xf>
    <xf numFmtId="3" fontId="2" fillId="0" borderId="21" xfId="0" applyNumberFormat="1" applyFont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top" wrapText="1"/>
    </xf>
    <xf numFmtId="164" fontId="2" fillId="3" borderId="22" xfId="0" applyNumberFormat="1" applyFont="1" applyFill="1" applyBorder="1" applyAlignment="1">
      <alignment horizontal="center" vertical="top" wrapText="1"/>
    </xf>
    <xf numFmtId="164" fontId="12" fillId="3" borderId="22" xfId="0" applyNumberFormat="1" applyFont="1" applyFill="1" applyBorder="1" applyAlignment="1">
      <alignment horizontal="center" vertical="top" wrapText="1"/>
    </xf>
    <xf numFmtId="164" fontId="2" fillId="3" borderId="21" xfId="0" applyNumberFormat="1" applyFont="1" applyFill="1" applyBorder="1" applyAlignment="1">
      <alignment horizontal="center" vertical="top" wrapText="1"/>
    </xf>
    <xf numFmtId="165" fontId="2" fillId="0" borderId="22" xfId="0" applyNumberFormat="1" applyFont="1" applyBorder="1" applyAlignment="1">
      <alignment horizontal="center" vertical="top" wrapText="1"/>
    </xf>
    <xf numFmtId="164" fontId="12" fillId="3" borderId="23" xfId="0" applyNumberFormat="1" applyFont="1" applyFill="1" applyBorder="1" applyAlignment="1">
      <alignment horizontal="center" vertical="top" wrapText="1"/>
    </xf>
    <xf numFmtId="164" fontId="9" fillId="3" borderId="21" xfId="0" applyNumberFormat="1" applyFont="1" applyFill="1" applyBorder="1" applyAlignment="1">
      <alignment horizontal="center" vertical="top" wrapText="1"/>
    </xf>
    <xf numFmtId="164" fontId="2" fillId="3" borderId="23" xfId="0" applyNumberFormat="1" applyFont="1" applyFill="1" applyBorder="1" applyAlignment="1">
      <alignment horizontal="center" vertical="top" wrapText="1"/>
    </xf>
    <xf numFmtId="164" fontId="2" fillId="3" borderId="23" xfId="0" applyNumberFormat="1" applyFont="1" applyFill="1" applyBorder="1" applyAlignment="1" applyProtection="1">
      <alignment horizontal="center" vertical="top" wrapText="1"/>
      <protection locked="0"/>
    </xf>
    <xf numFmtId="2" fontId="2" fillId="0" borderId="22" xfId="0" applyNumberFormat="1" applyFont="1" applyBorder="1" applyAlignment="1">
      <alignment horizontal="center" vertical="top" wrapText="1"/>
    </xf>
    <xf numFmtId="2" fontId="12" fillId="3" borderId="22" xfId="0" applyNumberFormat="1" applyFont="1" applyFill="1" applyBorder="1" applyAlignment="1">
      <alignment horizontal="center" vertical="top" wrapText="1"/>
    </xf>
    <xf numFmtId="2" fontId="2" fillId="3" borderId="22" xfId="0" applyNumberFormat="1" applyFont="1" applyFill="1" applyBorder="1" applyAlignment="1">
      <alignment horizontal="center" vertical="top" wrapText="1"/>
    </xf>
    <xf numFmtId="2" fontId="2" fillId="3" borderId="20" xfId="0" applyNumberFormat="1" applyFont="1" applyFill="1" applyBorder="1" applyAlignment="1">
      <alignment horizontal="center" vertical="top" wrapText="1"/>
    </xf>
    <xf numFmtId="164" fontId="5" fillId="3" borderId="21" xfId="0" applyNumberFormat="1" applyFont="1" applyFill="1" applyBorder="1" applyAlignment="1">
      <alignment horizontal="center" vertical="top" wrapText="1"/>
    </xf>
    <xf numFmtId="164" fontId="5" fillId="3" borderId="22" xfId="0" applyNumberFormat="1" applyFont="1" applyFill="1" applyBorder="1" applyAlignment="1">
      <alignment horizontal="center" vertical="top" wrapText="1"/>
    </xf>
    <xf numFmtId="0" fontId="5" fillId="3" borderId="23" xfId="0" applyFont="1" applyFill="1" applyBorder="1" applyAlignment="1">
      <alignment horizontal="center" vertical="top" wrapText="1"/>
    </xf>
    <xf numFmtId="0" fontId="5" fillId="3" borderId="21" xfId="0" applyFont="1" applyFill="1" applyBorder="1" applyAlignment="1">
      <alignment vertical="top" wrapText="1"/>
    </xf>
    <xf numFmtId="0" fontId="4" fillId="3" borderId="24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0" fillId="3" borderId="0" xfId="0" applyFill="1" applyAlignment="1">
      <alignment wrapText="1"/>
    </xf>
    <xf numFmtId="0" fontId="2" fillId="3" borderId="0" xfId="0" applyFont="1" applyFill="1" applyAlignment="1">
      <alignment vertical="top" wrapText="1"/>
    </xf>
    <xf numFmtId="0" fontId="14" fillId="3" borderId="0" xfId="0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4" fillId="3" borderId="20" xfId="0" applyFont="1" applyFill="1" applyBorder="1" applyAlignment="1">
      <alignment horizontal="center" vertical="top" wrapText="1"/>
    </xf>
    <xf numFmtId="0" fontId="4" fillId="3" borderId="25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0" fontId="3" fillId="3" borderId="12" xfId="0" applyFont="1" applyFill="1" applyBorder="1" applyAlignment="1">
      <alignment horizontal="center" vertical="top" wrapText="1"/>
    </xf>
    <xf numFmtId="0" fontId="3" fillId="3" borderId="17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24" xfId="0" applyFont="1" applyFill="1" applyBorder="1" applyAlignment="1">
      <alignment horizontal="center" vertical="top" wrapText="1"/>
    </xf>
    <xf numFmtId="0" fontId="11" fillId="0" borderId="16" xfId="0" applyFont="1" applyBorder="1" applyAlignment="1">
      <alignment horizontal="center"/>
    </xf>
    <xf numFmtId="0" fontId="4" fillId="5" borderId="10" xfId="0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14" fillId="0" borderId="16" xfId="0" applyFont="1" applyBorder="1" applyAlignment="1">
      <alignment horizontal="left"/>
    </xf>
    <xf numFmtId="0" fontId="11" fillId="4" borderId="16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left"/>
    </xf>
    <xf numFmtId="0" fontId="3" fillId="2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8" fillId="0" borderId="16" xfId="0" applyFont="1" applyBorder="1" applyAlignment="1">
      <alignment horizontal="center"/>
    </xf>
    <xf numFmtId="0" fontId="4" fillId="2" borderId="12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wrapText="1"/>
    </xf>
    <xf numFmtId="2" fontId="2" fillId="0" borderId="22" xfId="0" applyNumberFormat="1" applyFont="1" applyBorder="1" applyAlignment="1">
      <alignment horizontal="center" wrapText="1"/>
    </xf>
    <xf numFmtId="164" fontId="40" fillId="3" borderId="4" xfId="2" applyNumberFormat="1" applyFont="1" applyFill="1" applyBorder="1" applyAlignment="1">
      <alignment horizontal="center" vertical="center" wrapText="1"/>
    </xf>
  </cellXfs>
  <cellStyles count="61">
    <cellStyle name="20% - Accent1 2" xfId="48" xr:uid="{847F23C1-4BB2-43F7-8F23-31BF537D3048}"/>
    <cellStyle name="20% - Accent2 2" xfId="50" xr:uid="{D2908AFE-7325-4371-B70C-608F5FAC0542}"/>
    <cellStyle name="20% - Accent3 2" xfId="52" xr:uid="{0CDB7B87-B22A-4968-8241-65B3D9A8751A}"/>
    <cellStyle name="20% - Accent4 2" xfId="54" xr:uid="{309842F8-7D0E-4FE0-B94B-F646D7BFC72A}"/>
    <cellStyle name="20% - Accent5 2" xfId="56" xr:uid="{A527F486-26D1-4035-A0B2-57ECED801AC9}"/>
    <cellStyle name="20% - Accent6 2" xfId="58" xr:uid="{27174C5D-6DAC-4EA0-B9E3-903E927C7CBF}"/>
    <cellStyle name="20% - Акцент1 2" xfId="23" xr:uid="{361CDE7E-EB70-480F-8DAF-DF1B33B4E2BD}"/>
    <cellStyle name="20% - Акцент2 2" xfId="27" xr:uid="{7457E127-9C2B-455E-85B5-8B485D6E0A11}"/>
    <cellStyle name="20% - Акцент3 2" xfId="31" xr:uid="{3D545306-A8FE-4026-A8DA-0CD20F7AB9D8}"/>
    <cellStyle name="20% - Акцент4 2" xfId="35" xr:uid="{6DFBAF47-4826-4E47-9361-879D88C8329D}"/>
    <cellStyle name="20% - Акцент5 2" xfId="39" xr:uid="{4105648F-04B1-4D1C-9344-F8133D4F6700}"/>
    <cellStyle name="20% - Акцент6 2" xfId="43" xr:uid="{7A0A93BE-D356-47BF-8F0E-7A49FC7FE5B8}"/>
    <cellStyle name="40% - Accent1 2" xfId="49" xr:uid="{DD263283-6264-4F8C-B836-E641DCDE1B2F}"/>
    <cellStyle name="40% - Accent2 2" xfId="51" xr:uid="{B5017766-B857-48C8-99A1-765D147E809D}"/>
    <cellStyle name="40% - Accent3 2" xfId="53" xr:uid="{BEA3534E-D2EE-4794-9EDE-E291695B53AC}"/>
    <cellStyle name="40% - Accent4 2" xfId="55" xr:uid="{D83FE525-153A-4240-9163-FBD470984579}"/>
    <cellStyle name="40% - Accent5 2" xfId="57" xr:uid="{3D4EB5F4-3D89-480E-9D24-564253ECDE8A}"/>
    <cellStyle name="40% - Accent6 2" xfId="59" xr:uid="{3487D3D2-C950-48EC-98CA-A4979A51EFBB}"/>
    <cellStyle name="40% - Акцент1 2" xfId="24" xr:uid="{9B9FCF79-E191-4FB5-A1F9-9617F374C7EC}"/>
    <cellStyle name="40% - Акцент2 2" xfId="28" xr:uid="{907A11BE-396E-4A54-8B31-B387A4E3A456}"/>
    <cellStyle name="40% - Акцент3 2" xfId="32" xr:uid="{A7850CB4-9504-4018-8085-5D80A9C33808}"/>
    <cellStyle name="40% - Акцент4 2" xfId="36" xr:uid="{250F59B3-639C-4B2E-8A98-6BDB7C4FCCE7}"/>
    <cellStyle name="40% - Акцент5 2" xfId="40" xr:uid="{6CBFBEB8-DD88-453B-81D8-66532EC0555C}"/>
    <cellStyle name="40% - Акцент6 2" xfId="44" xr:uid="{7A57E9D3-444C-4BD0-9FCE-85E59FA7DAA2}"/>
    <cellStyle name="60% - Акцент1 2" xfId="25" xr:uid="{57C8AB57-8607-478D-A93E-46367D62F169}"/>
    <cellStyle name="60% - Акцент2 2" xfId="29" xr:uid="{ADD7BA47-993E-442D-B9C8-28051FE321CA}"/>
    <cellStyle name="60% - Акцент3 2" xfId="33" xr:uid="{2478198F-C898-4FBE-B6C9-E313AB590479}"/>
    <cellStyle name="60% - Акцент4 2" xfId="37" xr:uid="{F670856D-C15B-43DC-93E6-875469079B36}"/>
    <cellStyle name="60% - Акцент5 2" xfId="41" xr:uid="{F8E6D512-3AA5-4AE4-AE27-B7066B98209C}"/>
    <cellStyle name="60% - Акцент6 2" xfId="45" xr:uid="{62E7AED6-882C-4A85-ABDE-5412729403CA}"/>
    <cellStyle name="Comma" xfId="1" builtinId="3"/>
    <cellStyle name="Comma 15" xfId="60" xr:uid="{F85F11CA-9F01-4454-9080-C9007D7747B0}"/>
    <cellStyle name="Normal" xfId="0" builtinId="0"/>
    <cellStyle name="Normal 2" xfId="2" xr:uid="{6D6F001E-290F-4D9E-B07A-6667A9333BB0}"/>
    <cellStyle name="Normal 3" xfId="3" xr:uid="{B7B307ED-3835-4822-AADB-A9B15BCBD4CC}"/>
    <cellStyle name="Note 2" xfId="47" xr:uid="{2E407643-5F5D-44A4-B9CF-B13F08EB8248}"/>
    <cellStyle name="Note 3" xfId="4" xr:uid="{ADEDF56A-E727-4080-8597-E320CBC3C4F8}"/>
    <cellStyle name="SN_241" xfId="46" xr:uid="{0E3E7F56-9036-400E-889B-C285C560C114}"/>
    <cellStyle name="Акцент1 2" xfId="22" xr:uid="{48A569A0-73E2-43FC-A902-C81E3248277C}"/>
    <cellStyle name="Акцент2 2" xfId="26" xr:uid="{5E851357-B29F-4237-BF84-58F0ABBAA0D7}"/>
    <cellStyle name="Акцент3 2" xfId="30" xr:uid="{9396E718-FF6B-49EA-8C58-2313AA49D91F}"/>
    <cellStyle name="Акцент4 2" xfId="34" xr:uid="{BAC394D6-585F-46AA-8D4E-EC64DDC95E07}"/>
    <cellStyle name="Акцент5 2" xfId="38" xr:uid="{98B7ED99-0185-464E-8146-6B11699B9F7A}"/>
    <cellStyle name="Акцент6 2" xfId="42" xr:uid="{35770F91-0786-4727-96F9-C8DAAFFF9CD6}"/>
    <cellStyle name="Ввод  2" xfId="14" xr:uid="{F70FD540-931E-42C3-951C-0174339C9011}"/>
    <cellStyle name="Вывод 2" xfId="15" xr:uid="{20F632E8-4DEA-4B7D-8B39-7B2E8C843606}"/>
    <cellStyle name="Вычисление 2" xfId="16" xr:uid="{EA9BCA43-7D98-4CD0-8109-FB68A98D5F28}"/>
    <cellStyle name="Заголовок 1 2" xfId="7" xr:uid="{0E629131-92E5-4AEE-AF41-7EAD9CF44825}"/>
    <cellStyle name="Заголовок 2 2" xfId="8" xr:uid="{833786A4-FAF8-440F-9AA9-5BAF71B4D285}"/>
    <cellStyle name="Заголовок 3 2" xfId="9" xr:uid="{D3A4A3B8-4062-45FD-9835-601534DEF05F}"/>
    <cellStyle name="Заголовок 4 2" xfId="10" xr:uid="{56B0246F-62AA-4C77-8D52-3D66336B5166}"/>
    <cellStyle name="Итог 2" xfId="21" xr:uid="{78EC4FB0-F0BA-48C1-AA03-AB4637A8967E}"/>
    <cellStyle name="Контрольная ячейка 2" xfId="18" xr:uid="{75774B59-3868-49B5-8FED-330AB64020C1}"/>
    <cellStyle name="Название 2" xfId="6" xr:uid="{5C495762-A0F5-4D86-AB4D-A2F08463AF22}"/>
    <cellStyle name="Нейтральный 2" xfId="13" xr:uid="{35EE3073-261D-4581-8CFB-0C3CAB5BD174}"/>
    <cellStyle name="Обычный 2" xfId="5" xr:uid="{83D00263-9C1E-48B6-9083-3082028F8586}"/>
    <cellStyle name="Плохой 2" xfId="12" xr:uid="{3431B278-FFE0-4BA4-BE62-300DAFA2F337}"/>
    <cellStyle name="Пояснение 2" xfId="20" xr:uid="{E3897583-95FE-42CC-9613-4DACB192B8B7}"/>
    <cellStyle name="Связанная ячейка 2" xfId="17" xr:uid="{24D477D6-5497-4DE2-A3FB-1C53E6284B4C}"/>
    <cellStyle name="Текст предупреждения 2" xfId="19" xr:uid="{25208EFB-885C-4E7A-8013-6AB181D1FCAB}"/>
    <cellStyle name="Хороший 2" xfId="11" xr:uid="{C6F72CDC-559A-442C-82BC-99C647BD4F3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348;&#1338;&#1342;&#1342;%202024-2026\&#1348;&#1338;&#1342;&#1342;%202024-2026+&#1398;&#1400;&#1408;%20&#1398;&#1377;&#1389;&#1377;&#1393;&#1381;&#1404;&#1398;&#1400;&#1410;&#1385;&#1397;&#1400;&#1410;&#1398;&#1398;&#1381;&#1408;\Spasarkum_Marzer_2022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Մարզային"/>
      <sheetName val="Արագածոտն"/>
      <sheetName val="Արարատ"/>
      <sheetName val="Արմավիր"/>
      <sheetName val="Գեղարունիք"/>
      <sheetName val="Կոտայք"/>
      <sheetName val="Լոռի"/>
      <sheetName val="Շիրակ"/>
      <sheetName val="Սյունիք"/>
      <sheetName val="Վայոց Ձոր"/>
      <sheetName val="Տավուշ"/>
    </sheetNames>
    <sheetDataSet>
      <sheetData sheetId="0" refreshError="1"/>
      <sheetData sheetId="1" refreshError="1">
        <row r="11">
          <cell r="D11">
            <v>170</v>
          </cell>
        </row>
        <row r="13">
          <cell r="D13">
            <v>340</v>
          </cell>
          <cell r="E13">
            <v>360</v>
          </cell>
          <cell r="F13">
            <v>380</v>
          </cell>
        </row>
      </sheetData>
      <sheetData sheetId="2" refreshError="1">
        <row r="11">
          <cell r="D11">
            <v>171</v>
          </cell>
        </row>
        <row r="13">
          <cell r="D13">
            <v>206.8</v>
          </cell>
          <cell r="E13">
            <v>206.8</v>
          </cell>
          <cell r="F13">
            <v>206.8</v>
          </cell>
        </row>
      </sheetData>
      <sheetData sheetId="3" refreshError="1">
        <row r="11">
          <cell r="D11">
            <v>100</v>
          </cell>
        </row>
        <row r="13">
          <cell r="D13">
            <v>172.2</v>
          </cell>
          <cell r="E13">
            <v>173.5</v>
          </cell>
          <cell r="F13">
            <v>175</v>
          </cell>
        </row>
      </sheetData>
      <sheetData sheetId="4" refreshError="1">
        <row r="12">
          <cell r="D12">
            <v>180</v>
          </cell>
        </row>
        <row r="14">
          <cell r="D14">
            <v>240</v>
          </cell>
          <cell r="E14">
            <v>260</v>
          </cell>
          <cell r="F14">
            <v>300</v>
          </cell>
        </row>
      </sheetData>
      <sheetData sheetId="5" refreshError="1">
        <row r="11">
          <cell r="D11">
            <v>120.45650000000001</v>
          </cell>
        </row>
        <row r="13">
          <cell r="D13">
            <v>120.84</v>
          </cell>
          <cell r="E13">
            <v>168</v>
          </cell>
          <cell r="F13">
            <v>180</v>
          </cell>
        </row>
      </sheetData>
      <sheetData sheetId="6" refreshError="1">
        <row r="6">
          <cell r="D6">
            <v>120</v>
          </cell>
        </row>
        <row r="8">
          <cell r="D8">
            <v>125</v>
          </cell>
          <cell r="E8">
            <v>125</v>
          </cell>
          <cell r="F8">
            <v>125</v>
          </cell>
        </row>
      </sheetData>
      <sheetData sheetId="7" refreshError="1">
        <row r="6">
          <cell r="D6">
            <v>90</v>
          </cell>
        </row>
        <row r="8">
          <cell r="D8">
            <v>280</v>
          </cell>
          <cell r="E8">
            <v>300</v>
          </cell>
          <cell r="F8">
            <v>350</v>
          </cell>
        </row>
      </sheetData>
      <sheetData sheetId="8" refreshError="1">
        <row r="7">
          <cell r="D7">
            <v>160.08500000000001</v>
          </cell>
        </row>
        <row r="9">
          <cell r="D9">
            <v>300.66000000000003</v>
          </cell>
          <cell r="E9">
            <v>324</v>
          </cell>
          <cell r="F9">
            <v>324</v>
          </cell>
        </row>
      </sheetData>
      <sheetData sheetId="9" refreshError="1">
        <row r="10">
          <cell r="D10">
            <v>228</v>
          </cell>
        </row>
        <row r="12">
          <cell r="D12">
            <v>26.009582477754961</v>
          </cell>
          <cell r="E12">
            <v>27.378507871321013</v>
          </cell>
          <cell r="F12">
            <v>29.089664613278575</v>
          </cell>
        </row>
      </sheetData>
      <sheetData sheetId="10" refreshError="1">
        <row r="6">
          <cell r="E6">
            <v>84.6</v>
          </cell>
        </row>
        <row r="8">
          <cell r="E8">
            <v>84.6</v>
          </cell>
          <cell r="F8">
            <v>95.5</v>
          </cell>
          <cell r="G8">
            <v>100.2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tabSelected="1" topLeftCell="A22" workbookViewId="0">
      <selection activeCell="E21" sqref="E21"/>
    </sheetView>
  </sheetViews>
  <sheetFormatPr defaultColWidth="6.75" defaultRowHeight="16.5" x14ac:dyDescent="0.3"/>
  <cols>
    <col min="1" max="1" width="4.75" style="110" customWidth="1"/>
    <col min="2" max="2" width="50.75" style="110" customWidth="1"/>
    <col min="3" max="3" width="5.875" style="120" customWidth="1"/>
    <col min="4" max="4" width="13.375" style="120" customWidth="1"/>
    <col min="5" max="5" width="11.125" style="110" customWidth="1"/>
    <col min="6" max="6" width="10.25" style="109" customWidth="1"/>
    <col min="7" max="7" width="5.375" style="109" customWidth="1"/>
    <col min="8" max="245" width="8.75" style="110" customWidth="1"/>
    <col min="246" max="16384" width="6.75" style="110"/>
  </cols>
  <sheetData>
    <row r="1" spans="1:7" ht="17.25" thickBot="1" x14ac:dyDescent="0.35"/>
    <row r="2" spans="1:7" ht="16.5" customHeight="1" x14ac:dyDescent="0.3">
      <c r="A2" s="209" t="s">
        <v>0</v>
      </c>
      <c r="B2" s="211" t="s">
        <v>1</v>
      </c>
      <c r="C2" s="213" t="s">
        <v>2</v>
      </c>
      <c r="D2" s="215">
        <v>2024</v>
      </c>
      <c r="E2" s="121">
        <v>2025</v>
      </c>
      <c r="F2" s="206">
        <v>2026</v>
      </c>
    </row>
    <row r="3" spans="1:7" ht="17.25" thickBot="1" x14ac:dyDescent="0.35">
      <c r="A3" s="210"/>
      <c r="B3" s="212"/>
      <c r="C3" s="214"/>
      <c r="D3" s="216"/>
      <c r="E3" s="199"/>
      <c r="F3" s="207"/>
    </row>
    <row r="4" spans="1:7" ht="28.5" x14ac:dyDescent="0.3">
      <c r="A4" s="127">
        <v>1</v>
      </c>
      <c r="B4" s="130" t="s">
        <v>67</v>
      </c>
      <c r="C4" s="128"/>
      <c r="D4" s="128"/>
      <c r="E4" s="128"/>
      <c r="F4" s="198"/>
    </row>
    <row r="5" spans="1:7" x14ac:dyDescent="0.3">
      <c r="A5" s="122">
        <v>1.1000000000000001</v>
      </c>
      <c r="B5" s="123" t="s">
        <v>89</v>
      </c>
      <c r="C5" s="124"/>
      <c r="D5" s="176">
        <v>3531.75</v>
      </c>
      <c r="E5" s="176">
        <v>3531.75</v>
      </c>
      <c r="F5" s="178">
        <v>3531.75</v>
      </c>
    </row>
    <row r="6" spans="1:7" x14ac:dyDescent="0.3">
      <c r="A6" s="125" t="s">
        <v>3</v>
      </c>
      <c r="B6" s="107" t="s">
        <v>4</v>
      </c>
      <c r="C6" s="124" t="s">
        <v>5</v>
      </c>
      <c r="D6" s="49">
        <v>2822.6</v>
      </c>
      <c r="E6" s="49">
        <v>2835.4</v>
      </c>
      <c r="F6" s="179">
        <v>2895</v>
      </c>
      <c r="G6" s="126"/>
    </row>
    <row r="7" spans="1:7" x14ac:dyDescent="0.3">
      <c r="A7" s="125" t="s">
        <v>6</v>
      </c>
      <c r="B7" s="107" t="s">
        <v>7</v>
      </c>
      <c r="C7" s="124" t="s">
        <v>8</v>
      </c>
      <c r="D7" s="44">
        <v>79.900000000000006</v>
      </c>
      <c r="E7" s="44">
        <v>80.3</v>
      </c>
      <c r="F7" s="180">
        <v>81.900000000000006</v>
      </c>
    </row>
    <row r="8" spans="1:7" x14ac:dyDescent="0.3">
      <c r="A8" s="125" t="s">
        <v>9</v>
      </c>
      <c r="B8" s="107" t="s">
        <v>10</v>
      </c>
      <c r="C8" s="124" t="s">
        <v>5</v>
      </c>
      <c r="D8" s="100">
        <v>3166</v>
      </c>
      <c r="E8" s="100">
        <v>3185</v>
      </c>
      <c r="F8" s="179">
        <v>3200</v>
      </c>
    </row>
    <row r="9" spans="1:7" x14ac:dyDescent="0.3">
      <c r="A9" s="125" t="s">
        <v>11</v>
      </c>
      <c r="B9" s="111" t="s">
        <v>12</v>
      </c>
      <c r="C9" s="124" t="s">
        <v>8</v>
      </c>
      <c r="D9" s="44">
        <v>89.6</v>
      </c>
      <c r="E9" s="44">
        <v>90.2</v>
      </c>
      <c r="F9" s="180">
        <v>90.6</v>
      </c>
    </row>
    <row r="10" spans="1:7" ht="33" x14ac:dyDescent="0.3">
      <c r="A10" s="168" t="s">
        <v>99</v>
      </c>
      <c r="B10" s="111" t="s">
        <v>98</v>
      </c>
      <c r="C10" s="128"/>
      <c r="D10" s="177">
        <v>740000</v>
      </c>
      <c r="E10" s="177">
        <v>750000</v>
      </c>
      <c r="F10" s="181">
        <v>800000</v>
      </c>
    </row>
    <row r="11" spans="1:7" ht="28.5" x14ac:dyDescent="0.3">
      <c r="A11" s="127">
        <v>1.2</v>
      </c>
      <c r="B11" s="130" t="s">
        <v>13</v>
      </c>
      <c r="C11" s="128"/>
      <c r="D11" s="129"/>
      <c r="E11" s="129"/>
      <c r="F11" s="182"/>
    </row>
    <row r="12" spans="1:7" x14ac:dyDescent="0.3">
      <c r="A12" s="125" t="s">
        <v>14</v>
      </c>
      <c r="B12" s="107" t="s">
        <v>4</v>
      </c>
      <c r="C12" s="124" t="s">
        <v>5</v>
      </c>
      <c r="D12" s="102">
        <f>Արագածոտն!D11+Արարատ!D11+Արմավիր!D11+Գեղարունիք!D12+Կոտայք!D11+Լոռի!D6+Շիրակ!D6+Սյունիք!D7+'Վայոց Ձոր'!D11+Տավուշ!E6</f>
        <v>1668.55</v>
      </c>
      <c r="E12" s="102">
        <f>Արագածոտն!E11+Արարատ!E11+Արմավիր!E11+Գեղարունիք!E12+Կոտայք!E11+Լոռի!E6+Շիրակ!E6+Սյունիք!E7+'Վայոց Ձոր'!E11+Տավուշ!F6</f>
        <v>1874.8</v>
      </c>
      <c r="F12" s="183">
        <f>Արագածոտն!F11+Արարատ!F11+Արմավիր!F11+Գեղարունիք!F12+Կոտայք!F11+Լոռի!F6+Շիրակ!F6+Սյունիք!F7+'Վայոց Ձոր'!F11+Տավուշ!G6</f>
        <v>2050.2999999999997</v>
      </c>
    </row>
    <row r="13" spans="1:7" x14ac:dyDescent="0.3">
      <c r="A13" s="125" t="s">
        <v>15</v>
      </c>
      <c r="B13" s="107" t="s">
        <v>7</v>
      </c>
      <c r="C13" s="124" t="s">
        <v>8</v>
      </c>
      <c r="D13" s="105">
        <f>D12/4002.5*100</f>
        <v>41.687695190505927</v>
      </c>
      <c r="E13" s="105">
        <f>E12/4002.5*100</f>
        <v>46.840724547158025</v>
      </c>
      <c r="F13" s="184">
        <f>F12/4002.5*100</f>
        <v>51.225484072454705</v>
      </c>
    </row>
    <row r="14" spans="1:7" x14ac:dyDescent="0.3">
      <c r="A14" s="125" t="s">
        <v>16</v>
      </c>
      <c r="B14" s="107" t="s">
        <v>10</v>
      </c>
      <c r="C14" s="124" t="s">
        <v>5</v>
      </c>
      <c r="D14" s="102">
        <f>[1]Արագածոտն!D13+[1]Արարատ!D13+[1]Արմավիր!D13+[1]Գեղարունիք!D14+[1]Կոտայք!D13+[1]Լոռի!D8+[1]Շիրակ!D8+[1]Սյունիք!D9+'[1]Վայոց Ձոր'!D12+[1]Տավուշ!E8</f>
        <v>1896.1095824777549</v>
      </c>
      <c r="E14" s="102">
        <f>[1]Արագածոտն!E13+[1]Արարատ!E13+[1]Արմավիր!E13+[1]Գեղարունիք!E14+[1]Կոտայք!E13+[1]Լոռի!E8+[1]Շիրակ!E8+[1]Սյունիք!E9+'[1]Վայոց Ձոր'!E12+[1]Տավուշ!F8</f>
        <v>2040.178507871321</v>
      </c>
      <c r="F14" s="183">
        <f>[1]Արագածոտն!F13+[1]Արարատ!F13+[1]Արմավիր!F13+[1]Գեղարունիք!F14+[1]Կոտայք!F13+[1]Լոռի!F8+[1]Շիրակ!F8+[1]Սյունիք!F9+'[1]Վայոց Ձոր'!F12+[1]Տավուշ!G8</f>
        <v>2170.0896646132783</v>
      </c>
    </row>
    <row r="15" spans="1:7" x14ac:dyDescent="0.3">
      <c r="A15" s="125" t="s">
        <v>17</v>
      </c>
      <c r="B15" s="111" t="s">
        <v>12</v>
      </c>
      <c r="C15" s="124" t="s">
        <v>8</v>
      </c>
      <c r="D15" s="105">
        <f>D14/4002.5*100</f>
        <v>47.373131354847089</v>
      </c>
      <c r="E15" s="105">
        <f>E14/4002.5*100</f>
        <v>50.972604818771295</v>
      </c>
      <c r="F15" s="184">
        <f>F14/4002.5*100</f>
        <v>54.218355143367347</v>
      </c>
    </row>
    <row r="16" spans="1:7" ht="28.5" x14ac:dyDescent="0.3">
      <c r="A16" s="127">
        <v>1.3</v>
      </c>
      <c r="B16" s="130" t="s">
        <v>18</v>
      </c>
      <c r="C16" s="128"/>
      <c r="D16" s="131"/>
      <c r="E16" s="131"/>
      <c r="F16" s="185"/>
    </row>
    <row r="17" spans="1:7" x14ac:dyDescent="0.3">
      <c r="A17" s="125" t="s">
        <v>19</v>
      </c>
      <c r="B17" s="132" t="s">
        <v>20</v>
      </c>
      <c r="C17" s="124" t="s">
        <v>5</v>
      </c>
      <c r="D17" s="175">
        <v>1.4870000000000001</v>
      </c>
      <c r="E17" s="175">
        <v>1.4870000000000001</v>
      </c>
      <c r="F17" s="186">
        <v>1.4870000000000001</v>
      </c>
    </row>
    <row r="18" spans="1:7" x14ac:dyDescent="0.3">
      <c r="A18" s="125" t="s">
        <v>21</v>
      </c>
      <c r="B18" s="132" t="s">
        <v>22</v>
      </c>
      <c r="C18" s="124" t="s">
        <v>8</v>
      </c>
      <c r="D18" s="100">
        <v>100</v>
      </c>
      <c r="E18" s="100">
        <v>100</v>
      </c>
      <c r="F18" s="179">
        <v>100</v>
      </c>
    </row>
    <row r="19" spans="1:7" x14ac:dyDescent="0.3">
      <c r="A19" s="125" t="s">
        <v>23</v>
      </c>
      <c r="B19" s="132" t="s">
        <v>24</v>
      </c>
      <c r="C19" s="124" t="s">
        <v>5</v>
      </c>
      <c r="D19" s="175">
        <v>5.1100000000000003</v>
      </c>
      <c r="E19" s="175">
        <v>5.1100000000000003</v>
      </c>
      <c r="F19" s="186">
        <v>5.1100000000000003</v>
      </c>
    </row>
    <row r="20" spans="1:7" x14ac:dyDescent="0.3">
      <c r="A20" s="125" t="s">
        <v>25</v>
      </c>
      <c r="B20" s="132" t="s">
        <v>26</v>
      </c>
      <c r="C20" s="124" t="s">
        <v>8</v>
      </c>
      <c r="D20" s="100">
        <v>100</v>
      </c>
      <c r="E20" s="100">
        <v>100</v>
      </c>
      <c r="F20" s="179">
        <v>100</v>
      </c>
    </row>
    <row r="21" spans="1:7" ht="42.75" x14ac:dyDescent="0.3">
      <c r="A21" s="127">
        <v>1.4</v>
      </c>
      <c r="B21" s="130" t="s">
        <v>27</v>
      </c>
      <c r="C21" s="128"/>
      <c r="D21" s="131"/>
      <c r="E21" s="131"/>
      <c r="F21" s="185"/>
    </row>
    <row r="22" spans="1:7" x14ac:dyDescent="0.3">
      <c r="A22" s="125" t="s">
        <v>28</v>
      </c>
      <c r="B22" s="107" t="s">
        <v>4</v>
      </c>
      <c r="C22" s="124" t="s">
        <v>5</v>
      </c>
      <c r="D22" s="102">
        <f>D6+D12</f>
        <v>4491.1499999999996</v>
      </c>
      <c r="E22" s="102">
        <f t="shared" ref="E22:F22" si="0">E6+E12</f>
        <v>4710.2</v>
      </c>
      <c r="F22" s="183">
        <f t="shared" si="0"/>
        <v>4945.2999999999993</v>
      </c>
    </row>
    <row r="23" spans="1:7" x14ac:dyDescent="0.3">
      <c r="A23" s="125" t="s">
        <v>29</v>
      </c>
      <c r="B23" s="107" t="s">
        <v>7</v>
      </c>
      <c r="C23" s="124" t="s">
        <v>8</v>
      </c>
      <c r="D23" s="105">
        <f>D22/7762.32*100</f>
        <v>57.858346473734656</v>
      </c>
      <c r="E23" s="105">
        <f t="shared" ref="E23:F23" si="1">E22/7762.32*100</f>
        <v>60.680312071648679</v>
      </c>
      <c r="F23" s="184">
        <f t="shared" si="1"/>
        <v>63.70904574920899</v>
      </c>
    </row>
    <row r="24" spans="1:7" x14ac:dyDescent="0.3">
      <c r="A24" s="125" t="s">
        <v>30</v>
      </c>
      <c r="B24" s="107" t="s">
        <v>10</v>
      </c>
      <c r="C24" s="124" t="s">
        <v>5</v>
      </c>
      <c r="D24" s="102">
        <f>D8+D14</f>
        <v>5062.1095824777549</v>
      </c>
      <c r="E24" s="102">
        <f t="shared" ref="E24:F24" si="2">E8+E14</f>
        <v>5225.178507871321</v>
      </c>
      <c r="F24" s="183">
        <f t="shared" si="2"/>
        <v>5370.0896646132787</v>
      </c>
    </row>
    <row r="25" spans="1:7" ht="17.25" thickBot="1" x14ac:dyDescent="0.35">
      <c r="A25" s="133" t="s">
        <v>31</v>
      </c>
      <c r="B25" s="134" t="s">
        <v>12</v>
      </c>
      <c r="C25" s="135" t="s">
        <v>8</v>
      </c>
      <c r="D25" s="136">
        <f>D24/7762.32*100</f>
        <v>65.213873976823351</v>
      </c>
      <c r="E25" s="136">
        <f t="shared" ref="E25:F25" si="3">E24/7762.32*100</f>
        <v>67.314649587640304</v>
      </c>
      <c r="F25" s="187">
        <f t="shared" si="3"/>
        <v>69.181503269812112</v>
      </c>
    </row>
    <row r="26" spans="1:7" ht="28.5" x14ac:dyDescent="0.3">
      <c r="A26" s="127" t="s">
        <v>32</v>
      </c>
      <c r="B26" s="130" t="s">
        <v>68</v>
      </c>
      <c r="C26" s="128"/>
      <c r="D26" s="137"/>
      <c r="E26" s="137"/>
      <c r="F26" s="188"/>
    </row>
    <row r="27" spans="1:7" x14ac:dyDescent="0.3">
      <c r="A27" s="138">
        <v>2.1</v>
      </c>
      <c r="B27" s="107" t="s">
        <v>33</v>
      </c>
      <c r="C27" s="124" t="s">
        <v>5</v>
      </c>
      <c r="D27" s="260">
        <v>52</v>
      </c>
      <c r="E27" s="260">
        <v>60</v>
      </c>
      <c r="F27" s="260">
        <v>70</v>
      </c>
    </row>
    <row r="28" spans="1:7" x14ac:dyDescent="0.3">
      <c r="A28" s="138">
        <v>2.2000000000000002</v>
      </c>
      <c r="B28" s="107" t="s">
        <v>34</v>
      </c>
      <c r="C28" s="124" t="s">
        <v>8</v>
      </c>
      <c r="D28" s="102">
        <f>D27/1364.97*100</f>
        <v>3.8096075371619889</v>
      </c>
      <c r="E28" s="102">
        <f t="shared" ref="E28:F28" si="4">E27/1364.97*100</f>
        <v>4.3957010044176794</v>
      </c>
      <c r="F28" s="102">
        <f t="shared" si="4"/>
        <v>5.1283178384872921</v>
      </c>
    </row>
    <row r="29" spans="1:7" x14ac:dyDescent="0.3">
      <c r="A29" s="138">
        <v>2.2999999999999998</v>
      </c>
      <c r="B29" s="107" t="s">
        <v>35</v>
      </c>
      <c r="C29" s="124" t="s">
        <v>5</v>
      </c>
      <c r="D29" s="260">
        <v>120</v>
      </c>
      <c r="E29" s="260">
        <v>50</v>
      </c>
      <c r="F29" s="260">
        <v>60</v>
      </c>
    </row>
    <row r="30" spans="1:7" x14ac:dyDescent="0.3">
      <c r="A30" s="138">
        <v>2.4</v>
      </c>
      <c r="B30" s="107" t="s">
        <v>36</v>
      </c>
      <c r="C30" s="124" t="s">
        <v>8</v>
      </c>
      <c r="D30" s="102">
        <f>D29/2166.78*100</f>
        <v>5.538171849472489</v>
      </c>
      <c r="E30" s="102">
        <f t="shared" ref="E30:F30" si="5">E29/2166.78*100</f>
        <v>2.3075716039468701</v>
      </c>
      <c r="F30" s="102">
        <f t="shared" si="5"/>
        <v>2.7690859247362445</v>
      </c>
      <c r="G30" s="139"/>
    </row>
    <row r="31" spans="1:7" x14ac:dyDescent="0.3">
      <c r="A31" s="138">
        <v>2.5</v>
      </c>
      <c r="B31" s="107" t="s">
        <v>37</v>
      </c>
      <c r="C31" s="124" t="s">
        <v>5</v>
      </c>
      <c r="D31" s="260">
        <v>160</v>
      </c>
      <c r="E31" s="260">
        <v>260</v>
      </c>
      <c r="F31" s="260">
        <v>240</v>
      </c>
    </row>
    <row r="32" spans="1:7" ht="17.25" thickBot="1" x14ac:dyDescent="0.35">
      <c r="A32" s="140">
        <v>2.6</v>
      </c>
      <c r="B32" s="141" t="s">
        <v>38</v>
      </c>
      <c r="C32" s="135" t="s">
        <v>8</v>
      </c>
      <c r="D32" s="102">
        <f>D31/4002.5*100</f>
        <v>3.9975015615240475</v>
      </c>
      <c r="E32" s="102">
        <f>E31/4002.5*100</f>
        <v>6.4959400374765774</v>
      </c>
      <c r="F32" s="102">
        <f>F31/4002.5*100</f>
        <v>5.9962523422860716</v>
      </c>
      <c r="G32" s="139"/>
    </row>
    <row r="33" spans="1:6" ht="28.5" x14ac:dyDescent="0.3">
      <c r="A33" s="127">
        <v>3</v>
      </c>
      <c r="B33" s="142" t="s">
        <v>39</v>
      </c>
      <c r="C33" s="128"/>
      <c r="D33" s="131"/>
      <c r="E33" s="131"/>
      <c r="F33" s="185"/>
    </row>
    <row r="34" spans="1:6" ht="19.899999999999999" customHeight="1" thickBot="1" x14ac:dyDescent="0.35">
      <c r="A34" s="140">
        <v>3.1</v>
      </c>
      <c r="B34" s="141" t="s">
        <v>40</v>
      </c>
      <c r="C34" s="135" t="s">
        <v>5</v>
      </c>
      <c r="D34" s="143"/>
      <c r="E34" s="143"/>
      <c r="F34" s="189"/>
    </row>
    <row r="35" spans="1:6" ht="28.5" x14ac:dyDescent="0.3">
      <c r="A35" s="127">
        <v>4</v>
      </c>
      <c r="B35" s="142" t="s">
        <v>41</v>
      </c>
      <c r="C35" s="128"/>
      <c r="D35" s="131"/>
      <c r="E35" s="131"/>
      <c r="F35" s="185"/>
    </row>
    <row r="36" spans="1:6" ht="17.25" thickBot="1" x14ac:dyDescent="0.35">
      <c r="A36" s="140">
        <v>4.0999999999999996</v>
      </c>
      <c r="B36" s="141" t="s">
        <v>42</v>
      </c>
      <c r="C36" s="135" t="s">
        <v>43</v>
      </c>
      <c r="D36" s="144"/>
      <c r="E36" s="144"/>
      <c r="F36" s="190"/>
    </row>
    <row r="37" spans="1:6" ht="28.5" x14ac:dyDescent="0.3">
      <c r="A37" s="127">
        <v>5</v>
      </c>
      <c r="B37" s="142" t="s">
        <v>44</v>
      </c>
      <c r="C37" s="128"/>
      <c r="D37" s="131"/>
      <c r="E37" s="131"/>
      <c r="F37" s="185"/>
    </row>
    <row r="38" spans="1:6" x14ac:dyDescent="0.3">
      <c r="A38" s="138">
        <v>5.1100000000000003</v>
      </c>
      <c r="B38" s="107" t="s">
        <v>45</v>
      </c>
      <c r="C38" s="124" t="s">
        <v>46</v>
      </c>
      <c r="D38" s="35">
        <v>2.93</v>
      </c>
      <c r="E38" s="35">
        <v>2.93</v>
      </c>
      <c r="F38" s="191">
        <v>2.92</v>
      </c>
    </row>
    <row r="39" spans="1:6" x14ac:dyDescent="0.3">
      <c r="A39" s="138">
        <v>5.2</v>
      </c>
      <c r="B39" s="107" t="s">
        <v>47</v>
      </c>
      <c r="C39" s="124" t="s">
        <v>46</v>
      </c>
      <c r="D39" s="35">
        <v>5.8</v>
      </c>
      <c r="E39" s="35">
        <v>5.75</v>
      </c>
      <c r="F39" s="191">
        <v>5.7</v>
      </c>
    </row>
    <row r="40" spans="1:6" ht="19.899999999999999" customHeight="1" thickBot="1" x14ac:dyDescent="0.35">
      <c r="A40" s="140" t="s">
        <v>48</v>
      </c>
      <c r="B40" s="141" t="s">
        <v>49</v>
      </c>
      <c r="C40" s="135" t="s">
        <v>46</v>
      </c>
      <c r="D40" s="143"/>
      <c r="E40" s="143"/>
      <c r="F40" s="189"/>
    </row>
    <row r="41" spans="1:6" x14ac:dyDescent="0.3">
      <c r="A41" s="122">
        <v>6</v>
      </c>
      <c r="B41" s="142" t="s">
        <v>50</v>
      </c>
      <c r="C41" s="124"/>
      <c r="D41" s="102"/>
      <c r="E41" s="102"/>
      <c r="F41" s="183"/>
    </row>
    <row r="42" spans="1:6" x14ac:dyDescent="0.3">
      <c r="A42" s="138">
        <v>6.1</v>
      </c>
      <c r="B42" s="107" t="s">
        <v>33</v>
      </c>
      <c r="C42" s="124" t="s">
        <v>5</v>
      </c>
      <c r="D42" s="35">
        <v>6.2</v>
      </c>
      <c r="E42" s="35">
        <v>0</v>
      </c>
      <c r="F42" s="191">
        <v>0</v>
      </c>
    </row>
    <row r="43" spans="1:6" x14ac:dyDescent="0.3">
      <c r="A43" s="138">
        <v>6.2</v>
      </c>
      <c r="B43" s="107" t="s">
        <v>34</v>
      </c>
      <c r="C43" s="124" t="s">
        <v>8</v>
      </c>
      <c r="D43" s="258">
        <v>0.45422243712316018</v>
      </c>
      <c r="E43" s="258">
        <v>0</v>
      </c>
      <c r="F43" s="259">
        <v>0</v>
      </c>
    </row>
    <row r="44" spans="1:6" x14ac:dyDescent="0.3">
      <c r="A44" s="138">
        <v>6.3</v>
      </c>
      <c r="B44" s="107" t="s">
        <v>35</v>
      </c>
      <c r="C44" s="124" t="s">
        <v>5</v>
      </c>
      <c r="D44" s="100">
        <v>119</v>
      </c>
      <c r="E44" s="100">
        <v>100</v>
      </c>
      <c r="F44" s="179">
        <v>90</v>
      </c>
    </row>
    <row r="45" spans="1:6" x14ac:dyDescent="0.3">
      <c r="A45" s="138">
        <v>6.4</v>
      </c>
      <c r="B45" s="107" t="s">
        <v>36</v>
      </c>
      <c r="C45" s="124" t="s">
        <v>8</v>
      </c>
      <c r="D45" s="258">
        <v>5.492020417393551</v>
      </c>
      <c r="E45" s="258">
        <v>4.6151432078937402</v>
      </c>
      <c r="F45" s="259">
        <v>4.1536288871043663</v>
      </c>
    </row>
    <row r="46" spans="1:6" x14ac:dyDescent="0.3">
      <c r="A46" s="138">
        <v>6.5</v>
      </c>
      <c r="B46" s="107" t="s">
        <v>37</v>
      </c>
      <c r="C46" s="124" t="s">
        <v>5</v>
      </c>
      <c r="D46" s="102">
        <f>Արագածոտն!D45+Արարատ!D45+Արմավիր!D45+Գեղարունիք!D46+Կոտայք!D45+Լոռի!D25+Շիրակ!D25+Սյունիք!D26+'Վայոց Ձոր'!D45+Տավուշ!E11</f>
        <v>1902.3</v>
      </c>
      <c r="E46" s="102">
        <f>Արագածոտն!E45+Արարատ!E45+Արմավիր!E45+Գեղարունիք!E46+Կոտայք!E45+Լոռի!E25+Շիրակ!E25+Սյունիք!E26+'Վայոց Ձոր'!E45+Տավուշ!F11</f>
        <v>1622.7600000000002</v>
      </c>
      <c r="F46" s="183">
        <f>Արագածոտն!F45+Արարատ!F45+Արմավիր!F45+Գեղարունիք!F46+Կոտայք!F45+Լոռի!F25+Շիրակ!F25+Սյունիք!F26+'Վայոց Ձոր'!F45+Տավուշ!G11</f>
        <v>1405.26</v>
      </c>
    </row>
    <row r="47" spans="1:6" x14ac:dyDescent="0.3">
      <c r="A47" s="138">
        <v>6.6</v>
      </c>
      <c r="B47" s="107" t="s">
        <v>38</v>
      </c>
      <c r="C47" s="124" t="s">
        <v>8</v>
      </c>
      <c r="D47" s="103">
        <f>D46/4009.1*100</f>
        <v>47.44955226858896</v>
      </c>
      <c r="E47" s="103">
        <f t="shared" ref="E47:F47" si="6">E46/4009.1*100</f>
        <v>40.476915018333301</v>
      </c>
      <c r="F47" s="192">
        <f t="shared" si="6"/>
        <v>35.051757252251129</v>
      </c>
    </row>
    <row r="48" spans="1:6" x14ac:dyDescent="0.3">
      <c r="A48" s="145">
        <v>6.7</v>
      </c>
      <c r="B48" s="142" t="s">
        <v>51</v>
      </c>
      <c r="C48" s="128"/>
      <c r="D48" s="131"/>
      <c r="E48" s="131"/>
      <c r="F48" s="185"/>
    </row>
    <row r="49" spans="1:7" x14ac:dyDescent="0.3">
      <c r="A49" s="138">
        <v>6.8</v>
      </c>
      <c r="B49" s="107" t="s">
        <v>52</v>
      </c>
      <c r="C49" s="124" t="s">
        <v>5</v>
      </c>
      <c r="D49" s="146"/>
      <c r="E49" s="146"/>
      <c r="F49" s="193"/>
    </row>
    <row r="50" spans="1:7" ht="17.25" thickBot="1" x14ac:dyDescent="0.35">
      <c r="A50" s="140">
        <v>6.9</v>
      </c>
      <c r="B50" s="141" t="s">
        <v>53</v>
      </c>
      <c r="C50" s="135" t="s">
        <v>8</v>
      </c>
      <c r="D50" s="103"/>
      <c r="E50" s="103"/>
      <c r="F50" s="192"/>
    </row>
    <row r="51" spans="1:7" ht="86.25" thickBot="1" x14ac:dyDescent="0.35">
      <c r="A51" s="147">
        <v>7</v>
      </c>
      <c r="B51" s="148" t="s">
        <v>54</v>
      </c>
      <c r="C51" s="149" t="s">
        <v>8</v>
      </c>
      <c r="D51" s="104">
        <v>92.5</v>
      </c>
      <c r="E51" s="104">
        <v>93.5</v>
      </c>
      <c r="F51" s="194">
        <v>95.5</v>
      </c>
    </row>
    <row r="52" spans="1:7" ht="43.5" customHeight="1" x14ac:dyDescent="0.3">
      <c r="A52" s="150">
        <v>8</v>
      </c>
      <c r="B52" s="142" t="s">
        <v>63</v>
      </c>
      <c r="C52" s="128"/>
      <c r="D52" s="151"/>
      <c r="E52" s="151"/>
      <c r="F52" s="195"/>
    </row>
    <row r="53" spans="1:7" ht="40.5" x14ac:dyDescent="0.3">
      <c r="A53" s="138">
        <v>8.1</v>
      </c>
      <c r="B53" s="152" t="s">
        <v>55</v>
      </c>
      <c r="C53" s="124" t="s">
        <v>8</v>
      </c>
      <c r="D53" s="153"/>
      <c r="E53" s="153"/>
      <c r="F53" s="196"/>
    </row>
    <row r="54" spans="1:7" ht="27" x14ac:dyDescent="0.3">
      <c r="A54" s="138">
        <v>8.1999999999999993</v>
      </c>
      <c r="B54" s="124" t="s">
        <v>56</v>
      </c>
      <c r="C54" s="124" t="s">
        <v>8</v>
      </c>
      <c r="D54" s="153"/>
      <c r="E54" s="153"/>
      <c r="F54" s="196"/>
    </row>
    <row r="55" spans="1:7" ht="27" x14ac:dyDescent="0.3">
      <c r="A55" s="138">
        <v>8.3000000000000007</v>
      </c>
      <c r="B55" s="124" t="s">
        <v>57</v>
      </c>
      <c r="C55" s="124" t="s">
        <v>8</v>
      </c>
      <c r="D55" s="153"/>
      <c r="E55" s="153"/>
      <c r="F55" s="196"/>
    </row>
    <row r="56" spans="1:7" ht="17.25" thickBot="1" x14ac:dyDescent="0.35">
      <c r="A56" s="140">
        <v>8.4</v>
      </c>
      <c r="B56" s="135" t="s">
        <v>58</v>
      </c>
      <c r="C56" s="135" t="s">
        <v>8</v>
      </c>
      <c r="D56" s="154"/>
      <c r="E56" s="154"/>
      <c r="F56" s="197"/>
    </row>
    <row r="58" spans="1:7" ht="30.75" customHeight="1" x14ac:dyDescent="0.3">
      <c r="A58" s="155" t="s">
        <v>59</v>
      </c>
      <c r="B58" s="208" t="s">
        <v>60</v>
      </c>
      <c r="C58" s="208"/>
      <c r="D58" s="208"/>
      <c r="E58" s="208"/>
      <c r="F58" s="201"/>
      <c r="G58" s="201"/>
    </row>
    <row r="59" spans="1:7" ht="27.75" customHeight="1" x14ac:dyDescent="0.3">
      <c r="A59" s="155" t="s">
        <v>61</v>
      </c>
      <c r="B59" s="200" t="s">
        <v>62</v>
      </c>
      <c r="C59" s="201"/>
      <c r="D59" s="201"/>
      <c r="E59" s="201"/>
      <c r="F59" s="201"/>
      <c r="G59" s="201"/>
    </row>
    <row r="60" spans="1:7" ht="43.5" customHeight="1" x14ac:dyDescent="0.3">
      <c r="A60" s="156" t="s">
        <v>64</v>
      </c>
      <c r="B60" s="202" t="s">
        <v>65</v>
      </c>
      <c r="C60" s="201"/>
      <c r="D60" s="201"/>
      <c r="E60" s="201"/>
      <c r="F60" s="201"/>
      <c r="G60" s="201"/>
    </row>
    <row r="61" spans="1:7" x14ac:dyDescent="0.3">
      <c r="A61" s="203"/>
      <c r="B61" s="203"/>
      <c r="C61" s="204"/>
      <c r="D61" s="204"/>
      <c r="E61" s="203"/>
      <c r="F61" s="205"/>
      <c r="G61" s="205"/>
    </row>
  </sheetData>
  <mergeCells count="9">
    <mergeCell ref="B59:G59"/>
    <mergeCell ref="B60:G60"/>
    <mergeCell ref="A61:G61"/>
    <mergeCell ref="F2:F3"/>
    <mergeCell ref="B58:G58"/>
    <mergeCell ref="A2:A3"/>
    <mergeCell ref="B2:B3"/>
    <mergeCell ref="C2:C3"/>
    <mergeCell ref="D2:D3"/>
  </mergeCells>
  <pageMargins left="0.2" right="0.2" top="0.7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60"/>
  <sheetViews>
    <sheetView view="pageBreakPreview" topLeftCell="A25" zoomScaleNormal="100" zoomScaleSheetLayoutView="100" workbookViewId="0">
      <selection activeCell="F4" sqref="F4"/>
    </sheetView>
  </sheetViews>
  <sheetFormatPr defaultColWidth="6.75" defaultRowHeight="16.5" x14ac:dyDescent="0.3"/>
  <cols>
    <col min="1" max="1" width="4.75" style="1" customWidth="1"/>
    <col min="2" max="2" width="50.75" style="1" customWidth="1"/>
    <col min="3" max="3" width="5.875" style="2" customWidth="1"/>
    <col min="4" max="4" width="7" style="1" customWidth="1"/>
    <col min="5" max="5" width="10.875" style="1" customWidth="1"/>
    <col min="6" max="6" width="10" style="22" customWidth="1"/>
    <col min="7" max="7" width="6.75" style="22" customWidth="1"/>
    <col min="8" max="8" width="6.625" style="22" customWidth="1"/>
    <col min="9" max="10" width="8.75" style="22" customWidth="1"/>
    <col min="11" max="248" width="8.75" style="1" customWidth="1"/>
    <col min="249" max="16384" width="6.75" style="1"/>
  </cols>
  <sheetData>
    <row r="1" spans="1:9" ht="17.25" thickBot="1" x14ac:dyDescent="0.35">
      <c r="B1" s="1" t="s">
        <v>76</v>
      </c>
    </row>
    <row r="2" spans="1:9" ht="16.5" customHeight="1" x14ac:dyDescent="0.3">
      <c r="A2" s="226" t="s">
        <v>0</v>
      </c>
      <c r="B2" s="228" t="s">
        <v>1</v>
      </c>
      <c r="C2" s="230" t="s">
        <v>2</v>
      </c>
      <c r="D2" s="218">
        <v>2025</v>
      </c>
      <c r="E2" s="112">
        <v>2026</v>
      </c>
      <c r="F2" s="218">
        <v>2027</v>
      </c>
    </row>
    <row r="3" spans="1:9" x14ac:dyDescent="0.3">
      <c r="A3" s="227"/>
      <c r="B3" s="229"/>
      <c r="C3" s="231"/>
      <c r="D3" s="219"/>
      <c r="E3" s="113"/>
      <c r="F3" s="219"/>
    </row>
    <row r="4" spans="1:9" ht="28.5" x14ac:dyDescent="0.3">
      <c r="A4" s="3">
        <v>1</v>
      </c>
      <c r="B4" s="4" t="s">
        <v>67</v>
      </c>
      <c r="C4" s="19"/>
      <c r="D4" s="49"/>
      <c r="E4" s="49"/>
      <c r="F4" s="49"/>
    </row>
    <row r="5" spans="1:9" x14ac:dyDescent="0.3">
      <c r="A5" s="3">
        <v>1.1000000000000001</v>
      </c>
      <c r="B5" s="4" t="s">
        <v>66</v>
      </c>
      <c r="C5" s="19"/>
      <c r="D5" s="49"/>
      <c r="E5" s="49"/>
      <c r="F5" s="49"/>
    </row>
    <row r="6" spans="1:9" x14ac:dyDescent="0.3">
      <c r="A6" s="43" t="s">
        <v>3</v>
      </c>
      <c r="B6" s="5" t="s">
        <v>4</v>
      </c>
      <c r="C6" s="19" t="s">
        <v>5</v>
      </c>
      <c r="D6" s="49"/>
      <c r="E6" s="49"/>
      <c r="F6" s="49"/>
      <c r="G6" s="23"/>
      <c r="H6" s="23"/>
      <c r="I6" s="23"/>
    </row>
    <row r="7" spans="1:9" x14ac:dyDescent="0.3">
      <c r="A7" s="43" t="s">
        <v>6</v>
      </c>
      <c r="B7" s="5" t="s">
        <v>7</v>
      </c>
      <c r="C7" s="19" t="s">
        <v>8</v>
      </c>
      <c r="D7" s="44"/>
      <c r="E7" s="44"/>
      <c r="F7" s="44"/>
    </row>
    <row r="8" spans="1:9" x14ac:dyDescent="0.3">
      <c r="A8" s="43" t="s">
        <v>9</v>
      </c>
      <c r="B8" s="5" t="s">
        <v>10</v>
      </c>
      <c r="C8" s="19" t="s">
        <v>5</v>
      </c>
      <c r="D8" s="48"/>
      <c r="E8" s="48"/>
      <c r="F8" s="48"/>
    </row>
    <row r="9" spans="1:9" x14ac:dyDescent="0.3">
      <c r="A9" s="43" t="s">
        <v>11</v>
      </c>
      <c r="B9" s="6" t="s">
        <v>12</v>
      </c>
      <c r="C9" s="19" t="s">
        <v>8</v>
      </c>
      <c r="D9" s="44"/>
      <c r="E9" s="44"/>
      <c r="F9" s="44"/>
    </row>
    <row r="10" spans="1:9" ht="33" x14ac:dyDescent="0.3">
      <c r="A10" s="7">
        <v>1.2</v>
      </c>
      <c r="B10" s="8" t="s">
        <v>13</v>
      </c>
      <c r="C10" s="32"/>
      <c r="D10" s="31">
        <f>D11+D13</f>
        <v>280.2</v>
      </c>
      <c r="E10" s="31">
        <f>E11+E13</f>
        <v>285.5</v>
      </c>
      <c r="F10" s="31">
        <f>F11+F13</f>
        <v>289.8</v>
      </c>
    </row>
    <row r="11" spans="1:9" x14ac:dyDescent="0.3">
      <c r="A11" s="43" t="s">
        <v>14</v>
      </c>
      <c r="B11" s="5" t="s">
        <v>4</v>
      </c>
      <c r="C11" s="19" t="s">
        <v>5</v>
      </c>
      <c r="D11" s="100">
        <v>107.5</v>
      </c>
      <c r="E11" s="100">
        <v>112.5</v>
      </c>
      <c r="F11" s="100">
        <v>116.3</v>
      </c>
    </row>
    <row r="12" spans="1:9" x14ac:dyDescent="0.3">
      <c r="A12" s="43" t="s">
        <v>15</v>
      </c>
      <c r="B12" s="5" t="s">
        <v>7</v>
      </c>
      <c r="C12" s="19" t="s">
        <v>8</v>
      </c>
      <c r="D12" s="44">
        <f>107.5/349.2*100</f>
        <v>30.784650630011456</v>
      </c>
      <c r="E12" s="44">
        <f>112.5/349.2*100</f>
        <v>32.216494845360828</v>
      </c>
      <c r="F12" s="44">
        <f>F11/349.2*100</f>
        <v>33.304696449026345</v>
      </c>
    </row>
    <row r="13" spans="1:9" x14ac:dyDescent="0.3">
      <c r="A13" s="43" t="s">
        <v>16</v>
      </c>
      <c r="B13" s="5" t="s">
        <v>10</v>
      </c>
      <c r="C13" s="19" t="s">
        <v>5</v>
      </c>
      <c r="D13" s="100">
        <v>172.7</v>
      </c>
      <c r="E13" s="100">
        <v>173</v>
      </c>
      <c r="F13" s="100">
        <v>173.5</v>
      </c>
    </row>
    <row r="14" spans="1:9" x14ac:dyDescent="0.3">
      <c r="A14" s="43" t="s">
        <v>17</v>
      </c>
      <c r="B14" s="6" t="s">
        <v>12</v>
      </c>
      <c r="C14" s="19" t="s">
        <v>8</v>
      </c>
      <c r="D14" s="44">
        <v>49.4</v>
      </c>
      <c r="E14" s="44">
        <f>173/349.2*100</f>
        <v>49.541809851088203</v>
      </c>
      <c r="F14" s="44">
        <f>F13/349.2*100</f>
        <v>49.684994272623143</v>
      </c>
    </row>
    <row r="15" spans="1:9" ht="28.5" x14ac:dyDescent="0.3">
      <c r="A15" s="7">
        <v>1.3</v>
      </c>
      <c r="B15" s="9" t="s">
        <v>18</v>
      </c>
      <c r="C15" s="32"/>
      <c r="D15" s="31"/>
      <c r="E15" s="31"/>
      <c r="F15" s="31"/>
    </row>
    <row r="16" spans="1:9" x14ac:dyDescent="0.3">
      <c r="A16" s="43" t="s">
        <v>19</v>
      </c>
      <c r="B16" s="10" t="s">
        <v>20</v>
      </c>
      <c r="C16" s="19" t="s">
        <v>5</v>
      </c>
      <c r="D16" s="100"/>
      <c r="E16" s="100"/>
      <c r="F16" s="100"/>
    </row>
    <row r="17" spans="1:8" x14ac:dyDescent="0.3">
      <c r="A17" s="43" t="s">
        <v>21</v>
      </c>
      <c r="B17" s="10" t="s">
        <v>22</v>
      </c>
      <c r="C17" s="19" t="s">
        <v>8</v>
      </c>
      <c r="D17" s="100"/>
      <c r="E17" s="100"/>
      <c r="F17" s="100"/>
    </row>
    <row r="18" spans="1:8" x14ac:dyDescent="0.3">
      <c r="A18" s="43" t="s">
        <v>23</v>
      </c>
      <c r="B18" s="10" t="s">
        <v>24</v>
      </c>
      <c r="C18" s="19" t="s">
        <v>5</v>
      </c>
      <c r="D18" s="100"/>
      <c r="E18" s="100"/>
      <c r="F18" s="100"/>
    </row>
    <row r="19" spans="1:8" x14ac:dyDescent="0.3">
      <c r="A19" s="43" t="s">
        <v>25</v>
      </c>
      <c r="B19" s="10" t="s">
        <v>26</v>
      </c>
      <c r="C19" s="19" t="s">
        <v>8</v>
      </c>
      <c r="D19" s="100"/>
      <c r="E19" s="100"/>
      <c r="F19" s="100"/>
    </row>
    <row r="20" spans="1:8" ht="42.75" x14ac:dyDescent="0.3">
      <c r="A20" s="7">
        <v>1.4</v>
      </c>
      <c r="B20" s="9" t="s">
        <v>27</v>
      </c>
      <c r="C20" s="32"/>
      <c r="D20" s="31"/>
      <c r="E20" s="31"/>
      <c r="F20" s="31"/>
    </row>
    <row r="21" spans="1:8" x14ac:dyDescent="0.3">
      <c r="A21" s="43" t="s">
        <v>28</v>
      </c>
      <c r="B21" s="5" t="s">
        <v>4</v>
      </c>
      <c r="C21" s="19" t="s">
        <v>5</v>
      </c>
      <c r="D21" s="100"/>
      <c r="E21" s="100"/>
      <c r="F21" s="100"/>
    </row>
    <row r="22" spans="1:8" x14ac:dyDescent="0.3">
      <c r="A22" s="43" t="s">
        <v>29</v>
      </c>
      <c r="B22" s="5" t="s">
        <v>7</v>
      </c>
      <c r="C22" s="19" t="s">
        <v>8</v>
      </c>
      <c r="D22" s="44"/>
      <c r="E22" s="44"/>
      <c r="F22" s="44"/>
    </row>
    <row r="23" spans="1:8" x14ac:dyDescent="0.3">
      <c r="A23" s="43" t="s">
        <v>30</v>
      </c>
      <c r="B23" s="5" t="s">
        <v>10</v>
      </c>
      <c r="C23" s="19" t="s">
        <v>5</v>
      </c>
      <c r="D23" s="100"/>
      <c r="E23" s="100"/>
      <c r="F23" s="100"/>
    </row>
    <row r="24" spans="1:8" ht="17.25" thickBot="1" x14ac:dyDescent="0.35">
      <c r="A24" s="42" t="s">
        <v>31</v>
      </c>
      <c r="B24" s="11" t="s">
        <v>12</v>
      </c>
      <c r="C24" s="28" t="s">
        <v>8</v>
      </c>
      <c r="D24" s="41"/>
      <c r="E24" s="41"/>
      <c r="F24" s="41"/>
    </row>
    <row r="25" spans="1:8" ht="28.5" x14ac:dyDescent="0.3">
      <c r="A25" s="7" t="s">
        <v>32</v>
      </c>
      <c r="B25" s="9" t="s">
        <v>68</v>
      </c>
      <c r="C25" s="32"/>
      <c r="D25" s="40">
        <v>53.8</v>
      </c>
      <c r="E25" s="40">
        <v>25.9</v>
      </c>
      <c r="F25" s="40">
        <v>20.100000000000001</v>
      </c>
    </row>
    <row r="26" spans="1:8" x14ac:dyDescent="0.3">
      <c r="A26" s="30">
        <v>2.1</v>
      </c>
      <c r="B26" s="5" t="s">
        <v>33</v>
      </c>
      <c r="C26" s="19" t="s">
        <v>5</v>
      </c>
      <c r="D26" s="20"/>
      <c r="E26" s="20"/>
      <c r="F26" s="20"/>
    </row>
    <row r="27" spans="1:8" x14ac:dyDescent="0.3">
      <c r="A27" s="30">
        <v>2.2000000000000002</v>
      </c>
      <c r="B27" s="5" t="s">
        <v>34</v>
      </c>
      <c r="C27" s="19" t="s">
        <v>8</v>
      </c>
      <c r="D27" s="20"/>
      <c r="E27" s="20"/>
      <c r="F27" s="20"/>
    </row>
    <row r="28" spans="1:8" x14ac:dyDescent="0.3">
      <c r="A28" s="30">
        <v>2.2999999999999998</v>
      </c>
      <c r="B28" s="5" t="s">
        <v>35</v>
      </c>
      <c r="C28" s="19" t="s">
        <v>5</v>
      </c>
      <c r="D28" s="21"/>
      <c r="E28" s="21"/>
      <c r="F28" s="21"/>
    </row>
    <row r="29" spans="1:8" x14ac:dyDescent="0.3">
      <c r="A29" s="30">
        <v>2.4</v>
      </c>
      <c r="B29" s="5" t="s">
        <v>36</v>
      </c>
      <c r="C29" s="19" t="s">
        <v>8</v>
      </c>
      <c r="D29" s="21"/>
      <c r="E29" s="25"/>
      <c r="F29" s="25"/>
      <c r="G29" s="24"/>
      <c r="H29" s="24"/>
    </row>
    <row r="30" spans="1:8" x14ac:dyDescent="0.3">
      <c r="A30" s="30">
        <v>2.5</v>
      </c>
      <c r="B30" s="5" t="s">
        <v>37</v>
      </c>
      <c r="C30" s="19" t="s">
        <v>5</v>
      </c>
      <c r="D30" s="21">
        <v>53.8</v>
      </c>
      <c r="E30" s="21">
        <v>25.9</v>
      </c>
      <c r="F30" s="21">
        <v>20.100000000000001</v>
      </c>
    </row>
    <row r="31" spans="1:8" ht="17.25" thickBot="1" x14ac:dyDescent="0.35">
      <c r="A31" s="29">
        <v>2.6</v>
      </c>
      <c r="B31" s="12" t="s">
        <v>38</v>
      </c>
      <c r="C31" s="28" t="s">
        <v>8</v>
      </c>
      <c r="D31" s="39">
        <f>53.8/349.2*100</f>
        <v>15.406643757159221</v>
      </c>
      <c r="E31" s="39">
        <f>25.9/349.2*100</f>
        <v>7.4169530355097368</v>
      </c>
      <c r="F31" s="39">
        <v>5.7</v>
      </c>
    </row>
    <row r="32" spans="1:8" ht="28.5" x14ac:dyDescent="0.3">
      <c r="A32" s="7">
        <v>3</v>
      </c>
      <c r="B32" s="13" t="s">
        <v>39</v>
      </c>
      <c r="C32" s="32"/>
      <c r="D32" s="31"/>
      <c r="E32" s="31"/>
      <c r="F32" s="31"/>
    </row>
    <row r="33" spans="1:10" ht="19.899999999999999" customHeight="1" thickBot="1" x14ac:dyDescent="0.35">
      <c r="A33" s="29">
        <v>3.1</v>
      </c>
      <c r="B33" s="12" t="s">
        <v>40</v>
      </c>
      <c r="C33" s="28" t="s">
        <v>5</v>
      </c>
      <c r="D33" s="37"/>
      <c r="E33" s="37"/>
      <c r="F33" s="37"/>
    </row>
    <row r="34" spans="1:10" ht="28.5" x14ac:dyDescent="0.3">
      <c r="A34" s="7">
        <v>4</v>
      </c>
      <c r="B34" s="13" t="s">
        <v>41</v>
      </c>
      <c r="C34" s="32"/>
      <c r="D34" s="31"/>
      <c r="E34" s="31"/>
      <c r="F34" s="31"/>
    </row>
    <row r="35" spans="1:10" ht="17.25" thickBot="1" x14ac:dyDescent="0.35">
      <c r="A35" s="29">
        <v>4.0999999999999996</v>
      </c>
      <c r="B35" s="12" t="s">
        <v>42</v>
      </c>
      <c r="C35" s="28" t="s">
        <v>43</v>
      </c>
      <c r="D35" s="38">
        <v>3</v>
      </c>
      <c r="E35" s="38">
        <v>0</v>
      </c>
      <c r="F35" s="38">
        <v>0</v>
      </c>
    </row>
    <row r="36" spans="1:10" ht="28.5" x14ac:dyDescent="0.3">
      <c r="A36" s="7">
        <v>5</v>
      </c>
      <c r="B36" s="13" t="s">
        <v>44</v>
      </c>
      <c r="C36" s="32"/>
      <c r="D36" s="31"/>
      <c r="E36" s="31"/>
      <c r="F36" s="31"/>
    </row>
    <row r="37" spans="1:10" x14ac:dyDescent="0.3">
      <c r="A37" s="30">
        <v>5.1100000000000003</v>
      </c>
      <c r="B37" s="5" t="s">
        <v>45</v>
      </c>
      <c r="C37" s="19" t="s">
        <v>46</v>
      </c>
      <c r="D37" s="35"/>
      <c r="E37" s="35"/>
      <c r="F37" s="35"/>
    </row>
    <row r="38" spans="1:10" x14ac:dyDescent="0.3">
      <c r="A38" s="30">
        <v>5.2</v>
      </c>
      <c r="B38" s="5" t="s">
        <v>47</v>
      </c>
      <c r="C38" s="19" t="s">
        <v>46</v>
      </c>
      <c r="D38" s="35"/>
      <c r="E38" s="35"/>
      <c r="F38" s="35"/>
    </row>
    <row r="39" spans="1:10" ht="19.899999999999999" customHeight="1" thickBot="1" x14ac:dyDescent="0.35">
      <c r="A39" s="29" t="s">
        <v>48</v>
      </c>
      <c r="B39" s="12" t="s">
        <v>49</v>
      </c>
      <c r="C39" s="28" t="s">
        <v>46</v>
      </c>
      <c r="D39" s="37"/>
      <c r="E39" s="37"/>
      <c r="F39" s="37"/>
    </row>
    <row r="40" spans="1:10" x14ac:dyDescent="0.3">
      <c r="A40" s="3">
        <v>6</v>
      </c>
      <c r="B40" s="13" t="s">
        <v>50</v>
      </c>
      <c r="C40" s="19"/>
      <c r="D40" s="100">
        <v>160</v>
      </c>
      <c r="E40" s="100">
        <f>D40-G30</f>
        <v>160</v>
      </c>
      <c r="F40" s="100">
        <f>139.8-H30</f>
        <v>139.80000000000001</v>
      </c>
    </row>
    <row r="41" spans="1:10" x14ac:dyDescent="0.3">
      <c r="A41" s="30">
        <v>6.1</v>
      </c>
      <c r="B41" s="5" t="s">
        <v>33</v>
      </c>
      <c r="C41" s="19" t="s">
        <v>5</v>
      </c>
      <c r="D41" s="35"/>
      <c r="E41" s="35"/>
      <c r="F41" s="35"/>
    </row>
    <row r="42" spans="1:10" x14ac:dyDescent="0.3">
      <c r="A42" s="30">
        <v>6.2</v>
      </c>
      <c r="B42" s="5" t="s">
        <v>34</v>
      </c>
      <c r="C42" s="19" t="s">
        <v>8</v>
      </c>
      <c r="D42" s="34"/>
      <c r="E42" s="34"/>
      <c r="F42" s="34"/>
    </row>
    <row r="43" spans="1:10" x14ac:dyDescent="0.3">
      <c r="A43" s="30">
        <v>6.3</v>
      </c>
      <c r="B43" s="5" t="s">
        <v>35</v>
      </c>
      <c r="C43" s="19" t="s">
        <v>5</v>
      </c>
      <c r="D43" s="100"/>
      <c r="E43" s="100"/>
      <c r="F43" s="100"/>
    </row>
    <row r="44" spans="1:10" x14ac:dyDescent="0.3">
      <c r="A44" s="30">
        <v>6.4</v>
      </c>
      <c r="B44" s="5" t="s">
        <v>36</v>
      </c>
      <c r="C44" s="19" t="s">
        <v>8</v>
      </c>
      <c r="D44" s="34"/>
      <c r="E44" s="34"/>
      <c r="F44" s="34"/>
    </row>
    <row r="45" spans="1:10" x14ac:dyDescent="0.3">
      <c r="A45" s="30">
        <v>6.5</v>
      </c>
      <c r="B45" s="5" t="s">
        <v>37</v>
      </c>
      <c r="C45" s="19" t="s">
        <v>5</v>
      </c>
      <c r="D45" s="100">
        <v>197</v>
      </c>
      <c r="E45" s="100">
        <f>D45-D30</f>
        <v>143.19999999999999</v>
      </c>
      <c r="F45" s="100">
        <f>E45-G30</f>
        <v>143.19999999999999</v>
      </c>
    </row>
    <row r="46" spans="1:10" x14ac:dyDescent="0.3">
      <c r="A46" s="30">
        <v>6.6</v>
      </c>
      <c r="B46" s="5" t="s">
        <v>38</v>
      </c>
      <c r="C46" s="19" t="s">
        <v>8</v>
      </c>
      <c r="D46" s="44">
        <f>197/349.2*100</f>
        <v>56.414662084765176</v>
      </c>
      <c r="E46" s="44">
        <f>E45/349.2*100</f>
        <v>41.008018327605953</v>
      </c>
      <c r="F46" s="44">
        <f>F45/349.2*100</f>
        <v>41.008018327605953</v>
      </c>
    </row>
    <row r="47" spans="1:10" x14ac:dyDescent="0.3">
      <c r="A47" s="36">
        <v>6.7</v>
      </c>
      <c r="B47" s="13" t="s">
        <v>51</v>
      </c>
      <c r="C47" s="32"/>
      <c r="D47" s="31"/>
      <c r="E47" s="31"/>
      <c r="F47" s="31"/>
      <c r="J47" s="22">
        <v>50</v>
      </c>
    </row>
    <row r="48" spans="1:10" x14ac:dyDescent="0.3">
      <c r="A48" s="30">
        <v>6.8</v>
      </c>
      <c r="B48" s="5" t="s">
        <v>52</v>
      </c>
      <c r="C48" s="19" t="s">
        <v>5</v>
      </c>
      <c r="D48" s="35"/>
      <c r="E48" s="35"/>
      <c r="F48" s="35"/>
    </row>
    <row r="49" spans="1:8" ht="17.25" thickBot="1" x14ac:dyDescent="0.35">
      <c r="A49" s="29">
        <v>6.9</v>
      </c>
      <c r="B49" s="12" t="s">
        <v>53</v>
      </c>
      <c r="C49" s="28" t="s">
        <v>8</v>
      </c>
      <c r="D49" s="64"/>
      <c r="E49" s="64"/>
      <c r="F49" s="64"/>
    </row>
    <row r="50" spans="1:8" ht="86.25" thickBot="1" x14ac:dyDescent="0.35">
      <c r="A50" s="14">
        <v>7</v>
      </c>
      <c r="B50" s="15" t="s">
        <v>54</v>
      </c>
      <c r="C50" s="33" t="s">
        <v>8</v>
      </c>
      <c r="D50" s="100">
        <v>77.3</v>
      </c>
      <c r="E50" s="100">
        <v>84.1</v>
      </c>
      <c r="F50" s="100">
        <v>86.4</v>
      </c>
    </row>
    <row r="51" spans="1:8" ht="43.5" customHeight="1" x14ac:dyDescent="0.3">
      <c r="A51" s="16">
        <v>8</v>
      </c>
      <c r="B51" s="13" t="s">
        <v>63</v>
      </c>
      <c r="C51" s="32"/>
      <c r="D51" s="31"/>
      <c r="E51" s="31"/>
      <c r="F51" s="31"/>
    </row>
    <row r="52" spans="1:8" ht="40.5" x14ac:dyDescent="0.3">
      <c r="A52" s="30">
        <v>8.1</v>
      </c>
      <c r="B52" s="19" t="s">
        <v>55</v>
      </c>
      <c r="C52" s="19" t="s">
        <v>8</v>
      </c>
      <c r="D52" s="100"/>
      <c r="E52" s="100"/>
      <c r="F52" s="100"/>
    </row>
    <row r="53" spans="1:8" ht="27" x14ac:dyDescent="0.3">
      <c r="A53" s="30">
        <v>8.1999999999999993</v>
      </c>
      <c r="B53" s="19" t="s">
        <v>56</v>
      </c>
      <c r="C53" s="19" t="s">
        <v>8</v>
      </c>
      <c r="D53" s="100"/>
      <c r="E53" s="100"/>
      <c r="F53" s="100"/>
    </row>
    <row r="54" spans="1:8" ht="27" x14ac:dyDescent="0.3">
      <c r="A54" s="30">
        <v>8.3000000000000007</v>
      </c>
      <c r="B54" s="19" t="s">
        <v>57</v>
      </c>
      <c r="C54" s="19" t="s">
        <v>8</v>
      </c>
      <c r="D54" s="100"/>
      <c r="E54" s="100"/>
      <c r="F54" s="100"/>
    </row>
    <row r="55" spans="1:8" ht="17.25" thickBot="1" x14ac:dyDescent="0.35">
      <c r="A55" s="29">
        <v>8.4</v>
      </c>
      <c r="B55" s="28" t="s">
        <v>58</v>
      </c>
      <c r="C55" s="28" t="s">
        <v>8</v>
      </c>
      <c r="D55" s="27"/>
      <c r="E55" s="27"/>
      <c r="F55" s="27"/>
    </row>
    <row r="57" spans="1:8" ht="30.75" customHeight="1" x14ac:dyDescent="0.3">
      <c r="A57" s="17" t="s">
        <v>59</v>
      </c>
      <c r="B57" s="225" t="s">
        <v>60</v>
      </c>
      <c r="C57" s="225"/>
      <c r="D57" s="225"/>
      <c r="E57" s="225"/>
      <c r="F57" s="224"/>
      <c r="G57" s="224"/>
      <c r="H57" s="224"/>
    </row>
    <row r="58" spans="1:8" ht="27.75" customHeight="1" x14ac:dyDescent="0.3">
      <c r="A58" s="17" t="s">
        <v>61</v>
      </c>
      <c r="B58" s="223" t="s">
        <v>62</v>
      </c>
      <c r="C58" s="224"/>
      <c r="D58" s="224"/>
      <c r="E58" s="224"/>
      <c r="F58" s="224"/>
      <c r="G58" s="224"/>
      <c r="H58" s="224"/>
    </row>
    <row r="59" spans="1:8" ht="43.5" customHeight="1" x14ac:dyDescent="0.3">
      <c r="A59" s="18" t="s">
        <v>64</v>
      </c>
      <c r="B59" s="223" t="s">
        <v>65</v>
      </c>
      <c r="C59" s="224"/>
      <c r="D59" s="224"/>
      <c r="E59" s="224"/>
      <c r="F59" s="224"/>
      <c r="G59" s="224"/>
      <c r="H59" s="224"/>
    </row>
    <row r="60" spans="1:8" ht="120.75" customHeight="1" x14ac:dyDescent="0.3">
      <c r="A60" s="220"/>
      <c r="B60" s="220"/>
      <c r="C60" s="221"/>
      <c r="D60" s="220"/>
      <c r="E60" s="220"/>
      <c r="F60" s="222"/>
      <c r="G60" s="222"/>
      <c r="H60" s="222"/>
    </row>
  </sheetData>
  <mergeCells count="9">
    <mergeCell ref="F2:F3"/>
    <mergeCell ref="A60:H60"/>
    <mergeCell ref="B59:H59"/>
    <mergeCell ref="B58:H58"/>
    <mergeCell ref="B57:H57"/>
    <mergeCell ref="D2:D3"/>
    <mergeCell ref="A2:A3"/>
    <mergeCell ref="B2:B3"/>
    <mergeCell ref="C2:C3"/>
  </mergeCells>
  <pageMargins left="0.2" right="0.2" top="0.73" bottom="0.74803149606299213" header="0.31496062992125984" footer="0.31496062992125984"/>
  <pageSetup paperSize="9" fitToWidth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3"/>
  <sheetViews>
    <sheetView zoomScaleNormal="100" workbookViewId="0">
      <selection activeCell="D3" sqref="D3:G20"/>
    </sheetView>
  </sheetViews>
  <sheetFormatPr defaultColWidth="8.75" defaultRowHeight="16.5" x14ac:dyDescent="0.3"/>
  <cols>
    <col min="1" max="1" width="6.75" style="1" customWidth="1"/>
    <col min="2" max="2" width="77.75" style="1" bestFit="1" customWidth="1"/>
    <col min="3" max="3" width="8.75" style="67"/>
    <col min="4" max="4" width="8.75" style="1"/>
    <col min="5" max="5" width="10.375" style="1" bestFit="1" customWidth="1"/>
    <col min="6" max="6" width="9.5" style="1" customWidth="1"/>
    <col min="7" max="7" width="9.25" style="1" customWidth="1"/>
    <col min="8" max="250" width="8.75" style="1"/>
    <col min="251" max="251" width="6.75" style="1" customWidth="1"/>
    <col min="252" max="252" width="90.625" style="1" customWidth="1"/>
    <col min="253" max="16384" width="8.75" style="1"/>
  </cols>
  <sheetData>
    <row r="1" spans="1:7" x14ac:dyDescent="0.3">
      <c r="B1" s="252" t="s">
        <v>87</v>
      </c>
      <c r="C1" s="252"/>
      <c r="D1" s="252"/>
      <c r="E1" s="252"/>
      <c r="F1" s="252"/>
      <c r="G1" s="78" t="s">
        <v>86</v>
      </c>
    </row>
    <row r="2" spans="1:7" ht="17.25" thickBot="1" x14ac:dyDescent="0.35">
      <c r="B2" s="253" t="s">
        <v>85</v>
      </c>
      <c r="C2" s="253"/>
      <c r="D2" s="253"/>
      <c r="E2" s="253"/>
      <c r="F2" s="253"/>
      <c r="G2" s="253"/>
    </row>
    <row r="3" spans="1:7" ht="34.9" customHeight="1" x14ac:dyDescent="0.3">
      <c r="A3" s="254" t="s">
        <v>0</v>
      </c>
      <c r="B3" s="230" t="s">
        <v>1</v>
      </c>
      <c r="C3" s="230" t="s">
        <v>2</v>
      </c>
      <c r="D3" s="230" t="s">
        <v>83</v>
      </c>
      <c r="E3" s="257" t="s">
        <v>84</v>
      </c>
      <c r="F3" s="257"/>
      <c r="G3" s="257"/>
    </row>
    <row r="4" spans="1:7" ht="17.25" thickBot="1" x14ac:dyDescent="0.35">
      <c r="A4" s="255"/>
      <c r="B4" s="256"/>
      <c r="C4" s="256"/>
      <c r="D4" s="256"/>
      <c r="E4" s="169" t="s">
        <v>96</v>
      </c>
      <c r="F4" s="169" t="s">
        <v>97</v>
      </c>
      <c r="G4" s="169" t="s">
        <v>100</v>
      </c>
    </row>
    <row r="5" spans="1:7" ht="28.5" x14ac:dyDescent="0.3">
      <c r="A5" s="7">
        <v>1</v>
      </c>
      <c r="B5" s="9" t="s">
        <v>82</v>
      </c>
      <c r="C5" s="47"/>
      <c r="D5" s="32"/>
      <c r="E5" s="32"/>
      <c r="F5" s="32"/>
      <c r="G5" s="47"/>
    </row>
    <row r="6" spans="1:7" x14ac:dyDescent="0.3">
      <c r="A6" s="19">
        <v>1.2</v>
      </c>
      <c r="B6" s="5" t="s">
        <v>4</v>
      </c>
      <c r="C6" s="49" t="s">
        <v>5</v>
      </c>
      <c r="D6" s="170">
        <v>62.3</v>
      </c>
      <c r="E6" s="170">
        <v>109.5</v>
      </c>
      <c r="F6" s="170">
        <v>118.7</v>
      </c>
      <c r="G6" s="170">
        <v>122.9</v>
      </c>
    </row>
    <row r="7" spans="1:7" x14ac:dyDescent="0.3">
      <c r="A7" s="19">
        <v>1.3</v>
      </c>
      <c r="B7" s="5" t="s">
        <v>7</v>
      </c>
      <c r="C7" s="49" t="s">
        <v>8</v>
      </c>
      <c r="D7" s="170">
        <v>22.1</v>
      </c>
      <c r="E7" s="170">
        <v>38.9</v>
      </c>
      <c r="F7" s="170">
        <v>42.1</v>
      </c>
      <c r="G7" s="171">
        <v>43.6</v>
      </c>
    </row>
    <row r="8" spans="1:7" x14ac:dyDescent="0.3">
      <c r="A8" s="19">
        <v>1.4</v>
      </c>
      <c r="B8" s="5" t="s">
        <v>10</v>
      </c>
      <c r="C8" s="49" t="s">
        <v>5</v>
      </c>
      <c r="D8" s="170">
        <v>110.3</v>
      </c>
      <c r="E8" s="170">
        <v>119.7</v>
      </c>
      <c r="F8" s="170">
        <v>122.9</v>
      </c>
      <c r="G8" s="170">
        <v>122.9</v>
      </c>
    </row>
    <row r="9" spans="1:7" x14ac:dyDescent="0.3">
      <c r="A9" s="19">
        <v>1.5</v>
      </c>
      <c r="B9" s="77" t="s">
        <v>12</v>
      </c>
      <c r="C9" s="76" t="s">
        <v>8</v>
      </c>
      <c r="D9" s="171">
        <v>39.1</v>
      </c>
      <c r="E9" s="171">
        <v>42.5</v>
      </c>
      <c r="F9" s="171">
        <v>43.6</v>
      </c>
      <c r="G9" s="171">
        <v>43.6</v>
      </c>
    </row>
    <row r="10" spans="1:7" x14ac:dyDescent="0.3">
      <c r="A10" s="72">
        <v>3</v>
      </c>
      <c r="B10" s="63" t="s">
        <v>50</v>
      </c>
      <c r="C10" s="49"/>
      <c r="D10" s="170"/>
      <c r="E10" s="170"/>
      <c r="F10" s="170"/>
      <c r="G10" s="172"/>
    </row>
    <row r="11" spans="1:7" x14ac:dyDescent="0.3">
      <c r="A11" s="71">
        <v>3.1</v>
      </c>
      <c r="B11" s="5" t="s">
        <v>37</v>
      </c>
      <c r="C11" s="49" t="s">
        <v>5</v>
      </c>
      <c r="D11" s="170">
        <v>185.2</v>
      </c>
      <c r="E11" s="173">
        <v>172.2</v>
      </c>
      <c r="F11" s="173">
        <v>163</v>
      </c>
      <c r="G11" s="173">
        <v>159.69999999999999</v>
      </c>
    </row>
    <row r="12" spans="1:7" x14ac:dyDescent="0.3">
      <c r="A12" s="71">
        <v>3.2</v>
      </c>
      <c r="B12" s="5" t="s">
        <v>38</v>
      </c>
      <c r="C12" s="49" t="s">
        <v>8</v>
      </c>
      <c r="D12" s="170">
        <v>65.7</v>
      </c>
      <c r="E12" s="170">
        <v>61.1</v>
      </c>
      <c r="F12" s="170">
        <v>57.8</v>
      </c>
      <c r="G12" s="170">
        <v>56.7</v>
      </c>
    </row>
    <row r="13" spans="1:7" x14ac:dyDescent="0.3">
      <c r="A13" s="72">
        <v>4</v>
      </c>
      <c r="B13" s="63" t="s">
        <v>81</v>
      </c>
      <c r="C13" s="49"/>
      <c r="D13" s="19"/>
      <c r="E13" s="75"/>
      <c r="F13" s="75"/>
      <c r="G13" s="74"/>
    </row>
    <row r="14" spans="1:7" ht="40.5" x14ac:dyDescent="0.3">
      <c r="A14" s="71">
        <v>4.0999999999999996</v>
      </c>
      <c r="B14" s="19" t="s">
        <v>80</v>
      </c>
      <c r="C14" s="49" t="s">
        <v>43</v>
      </c>
      <c r="D14" s="73">
        <v>56</v>
      </c>
      <c r="E14" s="73">
        <v>59</v>
      </c>
      <c r="F14" s="73">
        <v>61</v>
      </c>
      <c r="G14" s="73">
        <v>62</v>
      </c>
    </row>
    <row r="15" spans="1:7" ht="40.5" x14ac:dyDescent="0.3">
      <c r="A15" s="71">
        <v>4.2</v>
      </c>
      <c r="B15" s="19" t="s">
        <v>79</v>
      </c>
      <c r="C15" s="49" t="s">
        <v>8</v>
      </c>
      <c r="D15" s="174">
        <v>90</v>
      </c>
      <c r="E15" s="174">
        <v>95</v>
      </c>
      <c r="F15" s="174">
        <v>98</v>
      </c>
      <c r="G15" s="174">
        <v>100</v>
      </c>
    </row>
    <row r="16" spans="1:7" x14ac:dyDescent="0.3">
      <c r="A16" s="72">
        <v>5</v>
      </c>
      <c r="B16" s="63" t="s">
        <v>78</v>
      </c>
      <c r="C16" s="49"/>
      <c r="D16" s="19"/>
      <c r="E16" s="19"/>
      <c r="F16" s="19"/>
      <c r="G16" s="49"/>
    </row>
    <row r="17" spans="1:7" ht="27" x14ac:dyDescent="0.3">
      <c r="A17" s="71">
        <v>5.0999999999999996</v>
      </c>
      <c r="B17" s="19" t="s">
        <v>77</v>
      </c>
      <c r="C17" s="49" t="s">
        <v>8</v>
      </c>
      <c r="D17" s="70">
        <v>15</v>
      </c>
      <c r="E17" s="70">
        <v>10</v>
      </c>
      <c r="F17" s="70">
        <v>5</v>
      </c>
      <c r="G17" s="70">
        <v>3</v>
      </c>
    </row>
    <row r="18" spans="1:7" x14ac:dyDescent="0.3">
      <c r="A18" s="71">
        <v>5.2</v>
      </c>
      <c r="B18" s="19" t="s">
        <v>56</v>
      </c>
      <c r="C18" s="49" t="s">
        <v>8</v>
      </c>
      <c r="D18" s="70">
        <v>15</v>
      </c>
      <c r="E18" s="70">
        <v>10</v>
      </c>
      <c r="F18" s="70">
        <v>5</v>
      </c>
      <c r="G18" s="70">
        <v>3</v>
      </c>
    </row>
    <row r="19" spans="1:7" x14ac:dyDescent="0.3">
      <c r="A19" s="71">
        <v>5.3</v>
      </c>
      <c r="B19" s="19" t="s">
        <v>57</v>
      </c>
      <c r="C19" s="49" t="s">
        <v>8</v>
      </c>
      <c r="D19" s="70">
        <v>5</v>
      </c>
      <c r="E19" s="70">
        <v>5</v>
      </c>
      <c r="F19" s="70">
        <v>3</v>
      </c>
      <c r="G19" s="70">
        <v>2</v>
      </c>
    </row>
    <row r="20" spans="1:7" x14ac:dyDescent="0.3">
      <c r="A20" s="71">
        <v>5.4</v>
      </c>
      <c r="B20" s="19" t="s">
        <v>58</v>
      </c>
      <c r="C20" s="49" t="s">
        <v>8</v>
      </c>
      <c r="D20" s="70">
        <v>5</v>
      </c>
      <c r="E20" s="70">
        <v>5</v>
      </c>
      <c r="F20" s="70">
        <v>3</v>
      </c>
      <c r="G20" s="70">
        <v>2</v>
      </c>
    </row>
    <row r="22" spans="1:7" ht="28.9" customHeight="1" x14ac:dyDescent="0.3">
      <c r="A22" s="17"/>
      <c r="B22" s="225"/>
      <c r="C22" s="225"/>
      <c r="D22" s="225"/>
      <c r="E22" s="225"/>
      <c r="F22" s="225"/>
      <c r="G22" s="225"/>
    </row>
    <row r="23" spans="1:7" x14ac:dyDescent="0.3">
      <c r="A23" s="18"/>
      <c r="B23" s="69"/>
    </row>
  </sheetData>
  <mergeCells count="8">
    <mergeCell ref="B1:F1"/>
    <mergeCell ref="B2:G2"/>
    <mergeCell ref="B22:G22"/>
    <mergeCell ref="A3:A4"/>
    <mergeCell ref="B3:B4"/>
    <mergeCell ref="C3:C4"/>
    <mergeCell ref="D3:D4"/>
    <mergeCell ref="E3:G3"/>
  </mergeCells>
  <pageMargins left="0.47244094488188981" right="0.23622047244094491" top="0.47244094488188981" bottom="0.43307086614173229" header="0.31496062992125984" footer="0.31496062992125984"/>
  <pageSetup paperSize="9" scale="74" orientation="landscape" verticalDpi="0" r:id="rId1"/>
  <rowBreaks count="1" manualBreakCount="1">
    <brk id="2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0"/>
  <sheetViews>
    <sheetView topLeftCell="A31" workbookViewId="0">
      <selection activeCell="D35" sqref="D35"/>
    </sheetView>
  </sheetViews>
  <sheetFormatPr defaultColWidth="6.75" defaultRowHeight="16.5" x14ac:dyDescent="0.3"/>
  <cols>
    <col min="1" max="1" width="4.75" style="1" customWidth="1"/>
    <col min="2" max="2" width="50.75" style="1" customWidth="1"/>
    <col min="3" max="3" width="5.875" style="2" customWidth="1"/>
    <col min="4" max="4" width="9.125" style="2" customWidth="1"/>
    <col min="5" max="5" width="11" style="1" customWidth="1"/>
    <col min="6" max="6" width="10" style="22" customWidth="1"/>
    <col min="7" max="7" width="5.375" style="22" customWidth="1"/>
    <col min="8" max="8" width="6.75" style="22" customWidth="1"/>
    <col min="9" max="9" width="6.625" style="22" customWidth="1"/>
    <col min="10" max="11" width="8.75" style="22" customWidth="1"/>
    <col min="12" max="249" width="8.75" style="1" customWidth="1"/>
    <col min="250" max="16384" width="6.75" style="1"/>
  </cols>
  <sheetData>
    <row r="1" spans="1:10" ht="17.25" thickBot="1" x14ac:dyDescent="0.35">
      <c r="A1" s="217" t="s">
        <v>90</v>
      </c>
      <c r="B1" s="217"/>
    </row>
    <row r="2" spans="1:10" ht="16.5" customHeight="1" x14ac:dyDescent="0.3">
      <c r="A2" s="226" t="s">
        <v>0</v>
      </c>
      <c r="B2" s="228" t="s">
        <v>1</v>
      </c>
      <c r="C2" s="230" t="s">
        <v>2</v>
      </c>
      <c r="D2" s="232">
        <v>2025</v>
      </c>
      <c r="E2" s="112">
        <v>2026</v>
      </c>
      <c r="F2" s="218">
        <v>2027</v>
      </c>
    </row>
    <row r="3" spans="1:10" x14ac:dyDescent="0.3">
      <c r="A3" s="227"/>
      <c r="B3" s="229"/>
      <c r="C3" s="231"/>
      <c r="D3" s="233"/>
      <c r="E3" s="113"/>
      <c r="F3" s="219"/>
    </row>
    <row r="4" spans="1:10" ht="28.5" x14ac:dyDescent="0.3">
      <c r="A4" s="3">
        <v>1</v>
      </c>
      <c r="B4" s="4" t="s">
        <v>67</v>
      </c>
      <c r="C4" s="19"/>
      <c r="D4" s="49"/>
      <c r="E4" s="49"/>
      <c r="F4" s="49"/>
    </row>
    <row r="5" spans="1:10" x14ac:dyDescent="0.3">
      <c r="A5" s="3">
        <v>1.1000000000000001</v>
      </c>
      <c r="B5" s="4" t="s">
        <v>66</v>
      </c>
      <c r="C5" s="19"/>
      <c r="D5" s="49"/>
      <c r="E5" s="49"/>
      <c r="F5" s="49"/>
    </row>
    <row r="6" spans="1:10" x14ac:dyDescent="0.3">
      <c r="A6" s="43" t="s">
        <v>3</v>
      </c>
      <c r="B6" s="5" t="s">
        <v>4</v>
      </c>
      <c r="C6" s="19" t="s">
        <v>5</v>
      </c>
      <c r="D6" s="49"/>
      <c r="E6" s="49"/>
      <c r="F6" s="49"/>
      <c r="G6" s="23"/>
      <c r="H6" s="23"/>
      <c r="I6" s="23"/>
      <c r="J6" s="23"/>
    </row>
    <row r="7" spans="1:10" x14ac:dyDescent="0.3">
      <c r="A7" s="43" t="s">
        <v>6</v>
      </c>
      <c r="B7" s="5" t="s">
        <v>7</v>
      </c>
      <c r="C7" s="19" t="s">
        <v>8</v>
      </c>
      <c r="D7" s="44"/>
      <c r="E7" s="44"/>
      <c r="F7" s="44"/>
    </row>
    <row r="8" spans="1:10" x14ac:dyDescent="0.3">
      <c r="A8" s="43" t="s">
        <v>9</v>
      </c>
      <c r="B8" s="5" t="s">
        <v>10</v>
      </c>
      <c r="C8" s="19" t="s">
        <v>5</v>
      </c>
      <c r="D8" s="48"/>
      <c r="E8" s="48"/>
      <c r="F8" s="48"/>
    </row>
    <row r="9" spans="1:10" x14ac:dyDescent="0.3">
      <c r="A9" s="43" t="s">
        <v>11</v>
      </c>
      <c r="B9" s="6" t="s">
        <v>12</v>
      </c>
      <c r="C9" s="19" t="s">
        <v>8</v>
      </c>
      <c r="D9" s="44"/>
      <c r="E9" s="44"/>
      <c r="F9" s="44"/>
    </row>
    <row r="10" spans="1:10" ht="33" x14ac:dyDescent="0.3">
      <c r="A10" s="7">
        <v>1.2</v>
      </c>
      <c r="B10" s="8" t="s">
        <v>13</v>
      </c>
      <c r="C10" s="32"/>
      <c r="D10" s="47"/>
      <c r="E10" s="47"/>
      <c r="F10" s="47"/>
    </row>
    <row r="11" spans="1:10" x14ac:dyDescent="0.3">
      <c r="A11" s="43" t="s">
        <v>14</v>
      </c>
      <c r="B11" s="5" t="s">
        <v>4</v>
      </c>
      <c r="C11" s="19" t="s">
        <v>5</v>
      </c>
      <c r="D11" s="102">
        <v>234.9</v>
      </c>
      <c r="E11" s="102">
        <v>234.9</v>
      </c>
      <c r="F11" s="102">
        <v>234.9</v>
      </c>
    </row>
    <row r="12" spans="1:10" x14ac:dyDescent="0.3">
      <c r="A12" s="43" t="s">
        <v>15</v>
      </c>
      <c r="B12" s="5" t="s">
        <v>7</v>
      </c>
      <c r="C12" s="19" t="s">
        <v>8</v>
      </c>
      <c r="D12" s="105">
        <v>55</v>
      </c>
      <c r="E12" s="105">
        <v>55</v>
      </c>
      <c r="F12" s="105">
        <v>55</v>
      </c>
    </row>
    <row r="13" spans="1:10" x14ac:dyDescent="0.3">
      <c r="A13" s="43" t="s">
        <v>16</v>
      </c>
      <c r="B13" s="5" t="s">
        <v>10</v>
      </c>
      <c r="C13" s="19" t="s">
        <v>5</v>
      </c>
      <c r="D13" s="102">
        <v>340.3</v>
      </c>
      <c r="E13" s="102">
        <v>340.3</v>
      </c>
      <c r="F13" s="102">
        <v>340.3</v>
      </c>
    </row>
    <row r="14" spans="1:10" x14ac:dyDescent="0.3">
      <c r="A14" s="43" t="s">
        <v>17</v>
      </c>
      <c r="B14" s="6" t="s">
        <v>12</v>
      </c>
      <c r="C14" s="19" t="s">
        <v>8</v>
      </c>
      <c r="D14" s="105">
        <v>80</v>
      </c>
      <c r="E14" s="105">
        <v>80</v>
      </c>
      <c r="F14" s="105">
        <v>80</v>
      </c>
    </row>
    <row r="15" spans="1:10" ht="28.5" x14ac:dyDescent="0.3">
      <c r="A15" s="7">
        <v>1.3</v>
      </c>
      <c r="B15" s="9" t="s">
        <v>18</v>
      </c>
      <c r="C15" s="32"/>
      <c r="D15" s="31"/>
      <c r="E15" s="31"/>
      <c r="F15" s="31"/>
    </row>
    <row r="16" spans="1:10" x14ac:dyDescent="0.3">
      <c r="A16" s="43" t="s">
        <v>19</v>
      </c>
      <c r="B16" s="10" t="s">
        <v>20</v>
      </c>
      <c r="C16" s="19" t="s">
        <v>5</v>
      </c>
      <c r="D16" s="100"/>
      <c r="E16" s="100"/>
      <c r="F16" s="100"/>
    </row>
    <row r="17" spans="1:9" x14ac:dyDescent="0.3">
      <c r="A17" s="43" t="s">
        <v>21</v>
      </c>
      <c r="B17" s="10" t="s">
        <v>22</v>
      </c>
      <c r="C17" s="19" t="s">
        <v>8</v>
      </c>
      <c r="D17" s="100"/>
      <c r="E17" s="100"/>
      <c r="F17" s="100"/>
    </row>
    <row r="18" spans="1:9" x14ac:dyDescent="0.3">
      <c r="A18" s="43" t="s">
        <v>23</v>
      </c>
      <c r="B18" s="10" t="s">
        <v>24</v>
      </c>
      <c r="C18" s="19" t="s">
        <v>5</v>
      </c>
      <c r="D18" s="100"/>
      <c r="E18" s="100"/>
      <c r="F18" s="100"/>
    </row>
    <row r="19" spans="1:9" x14ac:dyDescent="0.3">
      <c r="A19" s="43" t="s">
        <v>25</v>
      </c>
      <c r="B19" s="10" t="s">
        <v>26</v>
      </c>
      <c r="C19" s="19" t="s">
        <v>8</v>
      </c>
      <c r="D19" s="100"/>
      <c r="E19" s="100"/>
      <c r="F19" s="100"/>
    </row>
    <row r="20" spans="1:9" ht="42.75" x14ac:dyDescent="0.3">
      <c r="A20" s="7">
        <v>1.4</v>
      </c>
      <c r="B20" s="9" t="s">
        <v>27</v>
      </c>
      <c r="C20" s="32"/>
      <c r="D20" s="31"/>
      <c r="E20" s="31"/>
      <c r="F20" s="31"/>
    </row>
    <row r="21" spans="1:9" x14ac:dyDescent="0.3">
      <c r="A21" s="43" t="s">
        <v>28</v>
      </c>
      <c r="B21" s="5" t="s">
        <v>4</v>
      </c>
      <c r="C21" s="19" t="s">
        <v>5</v>
      </c>
      <c r="D21" s="100"/>
      <c r="E21" s="100"/>
      <c r="F21" s="100"/>
    </row>
    <row r="22" spans="1:9" x14ac:dyDescent="0.3">
      <c r="A22" s="43" t="s">
        <v>29</v>
      </c>
      <c r="B22" s="5" t="s">
        <v>7</v>
      </c>
      <c r="C22" s="19" t="s">
        <v>8</v>
      </c>
      <c r="D22" s="44"/>
      <c r="E22" s="44"/>
      <c r="F22" s="44"/>
    </row>
    <row r="23" spans="1:9" x14ac:dyDescent="0.3">
      <c r="A23" s="43" t="s">
        <v>30</v>
      </c>
      <c r="B23" s="5" t="s">
        <v>10</v>
      </c>
      <c r="C23" s="19" t="s">
        <v>5</v>
      </c>
      <c r="D23" s="100"/>
      <c r="E23" s="100"/>
      <c r="F23" s="100"/>
    </row>
    <row r="24" spans="1:9" ht="17.25" thickBot="1" x14ac:dyDescent="0.35">
      <c r="A24" s="42" t="s">
        <v>31</v>
      </c>
      <c r="B24" s="11" t="s">
        <v>12</v>
      </c>
      <c r="C24" s="28" t="s">
        <v>8</v>
      </c>
      <c r="D24" s="41"/>
      <c r="E24" s="41"/>
      <c r="F24" s="41"/>
    </row>
    <row r="25" spans="1:9" ht="28.5" x14ac:dyDescent="0.3">
      <c r="A25" s="7" t="s">
        <v>32</v>
      </c>
      <c r="B25" s="9" t="s">
        <v>68</v>
      </c>
      <c r="C25" s="32"/>
      <c r="D25" s="40"/>
      <c r="E25" s="40"/>
      <c r="F25" s="40"/>
    </row>
    <row r="26" spans="1:9" x14ac:dyDescent="0.3">
      <c r="A26" s="30">
        <v>2.1</v>
      </c>
      <c r="B26" s="5" t="s">
        <v>33</v>
      </c>
      <c r="C26" s="19" t="s">
        <v>5</v>
      </c>
      <c r="D26" s="20"/>
      <c r="E26" s="20"/>
      <c r="F26" s="20"/>
    </row>
    <row r="27" spans="1:9" x14ac:dyDescent="0.3">
      <c r="A27" s="30">
        <v>2.2000000000000002</v>
      </c>
      <c r="B27" s="5" t="s">
        <v>34</v>
      </c>
      <c r="C27" s="19" t="s">
        <v>8</v>
      </c>
      <c r="D27" s="20"/>
      <c r="E27" s="20"/>
      <c r="F27" s="20"/>
    </row>
    <row r="28" spans="1:9" x14ac:dyDescent="0.3">
      <c r="A28" s="30">
        <v>2.2999999999999998</v>
      </c>
      <c r="B28" s="5" t="s">
        <v>35</v>
      </c>
      <c r="C28" s="19" t="s">
        <v>5</v>
      </c>
      <c r="D28" s="21"/>
      <c r="E28" s="21"/>
      <c r="F28" s="21"/>
    </row>
    <row r="29" spans="1:9" x14ac:dyDescent="0.3">
      <c r="A29" s="30">
        <v>2.4</v>
      </c>
      <c r="B29" s="5" t="s">
        <v>36</v>
      </c>
      <c r="C29" s="19" t="s">
        <v>8</v>
      </c>
      <c r="D29" s="21"/>
      <c r="E29" s="21"/>
      <c r="F29" s="25"/>
      <c r="G29" s="24"/>
      <c r="H29" s="24"/>
      <c r="I29" s="24"/>
    </row>
    <row r="30" spans="1:9" x14ac:dyDescent="0.3">
      <c r="A30" s="30">
        <v>2.5</v>
      </c>
      <c r="B30" s="5" t="s">
        <v>37</v>
      </c>
      <c r="C30" s="19" t="s">
        <v>5</v>
      </c>
      <c r="D30" s="102">
        <v>95.9</v>
      </c>
      <c r="E30" s="102">
        <v>71.599999999999994</v>
      </c>
      <c r="F30" s="102">
        <v>94.1</v>
      </c>
    </row>
    <row r="31" spans="1:9" ht="17.25" thickBot="1" x14ac:dyDescent="0.35">
      <c r="A31" s="29">
        <v>2.6</v>
      </c>
      <c r="B31" s="12" t="s">
        <v>38</v>
      </c>
      <c r="C31" s="28" t="s">
        <v>8</v>
      </c>
      <c r="D31" s="102">
        <v>22.43</v>
      </c>
      <c r="E31" s="102">
        <v>16.7</v>
      </c>
      <c r="F31" s="102">
        <v>22</v>
      </c>
      <c r="G31" s="24"/>
      <c r="H31" s="24"/>
      <c r="I31" s="24"/>
    </row>
    <row r="32" spans="1:9" ht="28.5" x14ac:dyDescent="0.3">
      <c r="A32" s="7">
        <v>3</v>
      </c>
      <c r="B32" s="13" t="s">
        <v>39</v>
      </c>
      <c r="C32" s="32"/>
      <c r="D32" s="31"/>
      <c r="E32" s="31"/>
      <c r="F32" s="31"/>
    </row>
    <row r="33" spans="1:11" ht="19.899999999999999" customHeight="1" thickBot="1" x14ac:dyDescent="0.35">
      <c r="A33" s="29">
        <v>3.1</v>
      </c>
      <c r="B33" s="12" t="s">
        <v>40</v>
      </c>
      <c r="C33" s="28" t="s">
        <v>5</v>
      </c>
      <c r="D33" s="37"/>
      <c r="E33" s="37"/>
      <c r="F33" s="37"/>
    </row>
    <row r="34" spans="1:11" ht="28.5" x14ac:dyDescent="0.3">
      <c r="A34" s="7">
        <v>4</v>
      </c>
      <c r="B34" s="13" t="s">
        <v>41</v>
      </c>
      <c r="C34" s="32"/>
      <c r="D34" s="31"/>
      <c r="E34" s="31"/>
      <c r="F34" s="31"/>
    </row>
    <row r="35" spans="1:11" ht="17.25" thickBot="1" x14ac:dyDescent="0.35">
      <c r="A35" s="29">
        <v>4.0999999999999996</v>
      </c>
      <c r="B35" s="12" t="s">
        <v>42</v>
      </c>
      <c r="C35" s="28" t="s">
        <v>43</v>
      </c>
      <c r="D35" s="38"/>
      <c r="E35" s="38"/>
      <c r="F35" s="38"/>
    </row>
    <row r="36" spans="1:11" ht="28.5" x14ac:dyDescent="0.3">
      <c r="A36" s="7">
        <v>5</v>
      </c>
      <c r="B36" s="13" t="s">
        <v>44</v>
      </c>
      <c r="C36" s="32"/>
      <c r="D36" s="31"/>
      <c r="E36" s="31"/>
      <c r="F36" s="31"/>
    </row>
    <row r="37" spans="1:11" x14ac:dyDescent="0.3">
      <c r="A37" s="30">
        <v>5.1100000000000003</v>
      </c>
      <c r="B37" s="5" t="s">
        <v>45</v>
      </c>
      <c r="C37" s="19" t="s">
        <v>46</v>
      </c>
      <c r="D37" s="35"/>
      <c r="E37" s="35"/>
      <c r="F37" s="35"/>
    </row>
    <row r="38" spans="1:11" x14ac:dyDescent="0.3">
      <c r="A38" s="30">
        <v>5.2</v>
      </c>
      <c r="B38" s="5" t="s">
        <v>47</v>
      </c>
      <c r="C38" s="19" t="s">
        <v>46</v>
      </c>
      <c r="D38" s="35"/>
      <c r="E38" s="35"/>
      <c r="F38" s="35"/>
    </row>
    <row r="39" spans="1:11" ht="19.899999999999999" customHeight="1" thickBot="1" x14ac:dyDescent="0.35">
      <c r="A39" s="29" t="s">
        <v>48</v>
      </c>
      <c r="B39" s="12" t="s">
        <v>49</v>
      </c>
      <c r="C39" s="28" t="s">
        <v>46</v>
      </c>
      <c r="D39" s="37"/>
      <c r="E39" s="37"/>
      <c r="F39" s="37"/>
    </row>
    <row r="40" spans="1:11" x14ac:dyDescent="0.3">
      <c r="A40" s="3">
        <v>6</v>
      </c>
      <c r="B40" s="13" t="s">
        <v>50</v>
      </c>
      <c r="C40" s="19"/>
      <c r="D40" s="100"/>
      <c r="E40" s="100"/>
      <c r="F40" s="100"/>
    </row>
    <row r="41" spans="1:11" x14ac:dyDescent="0.3">
      <c r="A41" s="30">
        <v>6.1</v>
      </c>
      <c r="B41" s="5" t="s">
        <v>33</v>
      </c>
      <c r="C41" s="19" t="s">
        <v>5</v>
      </c>
      <c r="D41" s="35"/>
      <c r="E41" s="35"/>
      <c r="F41" s="35"/>
    </row>
    <row r="42" spans="1:11" x14ac:dyDescent="0.3">
      <c r="A42" s="30">
        <v>6.2</v>
      </c>
      <c r="B42" s="5" t="s">
        <v>34</v>
      </c>
      <c r="C42" s="19" t="s">
        <v>8</v>
      </c>
      <c r="D42" s="34"/>
      <c r="E42" s="34"/>
      <c r="F42" s="34"/>
    </row>
    <row r="43" spans="1:11" x14ac:dyDescent="0.3">
      <c r="A43" s="30">
        <v>6.3</v>
      </c>
      <c r="B43" s="5" t="s">
        <v>35</v>
      </c>
      <c r="C43" s="19" t="s">
        <v>5</v>
      </c>
      <c r="D43" s="100"/>
      <c r="E43" s="100"/>
      <c r="F43" s="100"/>
    </row>
    <row r="44" spans="1:11" x14ac:dyDescent="0.3">
      <c r="A44" s="30">
        <v>6.4</v>
      </c>
      <c r="B44" s="5" t="s">
        <v>36</v>
      </c>
      <c r="C44" s="19" t="s">
        <v>8</v>
      </c>
      <c r="D44" s="34"/>
      <c r="E44" s="34"/>
      <c r="F44" s="34"/>
    </row>
    <row r="45" spans="1:11" x14ac:dyDescent="0.3">
      <c r="A45" s="30">
        <v>6.5</v>
      </c>
      <c r="B45" s="5" t="s">
        <v>37</v>
      </c>
      <c r="C45" s="19" t="s">
        <v>5</v>
      </c>
      <c r="D45" s="115">
        <v>173.1</v>
      </c>
      <c r="E45" s="116">
        <v>133.30000000000001</v>
      </c>
      <c r="F45" s="115">
        <v>96</v>
      </c>
    </row>
    <row r="46" spans="1:11" ht="17.25" thickBot="1" x14ac:dyDescent="0.35">
      <c r="A46" s="30">
        <v>6.6</v>
      </c>
      <c r="B46" s="5" t="s">
        <v>38</v>
      </c>
      <c r="C46" s="19" t="s">
        <v>8</v>
      </c>
      <c r="D46" s="117">
        <v>0.40600000000000003</v>
      </c>
      <c r="E46" s="118">
        <v>0.313</v>
      </c>
      <c r="F46" s="119">
        <v>0.22500000000000001</v>
      </c>
    </row>
    <row r="47" spans="1:11" x14ac:dyDescent="0.3">
      <c r="A47" s="36">
        <v>6.7</v>
      </c>
      <c r="B47" s="13" t="s">
        <v>51</v>
      </c>
      <c r="C47" s="32"/>
      <c r="D47" s="31"/>
      <c r="E47" s="31"/>
      <c r="F47" s="31"/>
      <c r="K47" s="22">
        <v>50</v>
      </c>
    </row>
    <row r="48" spans="1:11" x14ac:dyDescent="0.3">
      <c r="A48" s="30">
        <v>6.8</v>
      </c>
      <c r="B48" s="5" t="s">
        <v>52</v>
      </c>
      <c r="C48" s="19" t="s">
        <v>5</v>
      </c>
      <c r="D48" s="35"/>
      <c r="E48" s="35"/>
      <c r="F48" s="35"/>
    </row>
    <row r="49" spans="1:9" ht="17.25" thickBot="1" x14ac:dyDescent="0.35">
      <c r="A49" s="29">
        <v>6.9</v>
      </c>
      <c r="B49" s="12" t="s">
        <v>53</v>
      </c>
      <c r="C49" s="28" t="s">
        <v>8</v>
      </c>
      <c r="D49" s="34"/>
      <c r="E49" s="34"/>
      <c r="F49" s="34"/>
    </row>
    <row r="50" spans="1:9" ht="86.25" thickBot="1" x14ac:dyDescent="0.35">
      <c r="A50" s="14">
        <v>7</v>
      </c>
      <c r="B50" s="15" t="s">
        <v>54</v>
      </c>
      <c r="C50" s="33" t="s">
        <v>8</v>
      </c>
      <c r="D50" s="114">
        <v>0.93</v>
      </c>
      <c r="E50" s="114">
        <v>0.96499999999999997</v>
      </c>
      <c r="F50" s="114">
        <v>1</v>
      </c>
    </row>
    <row r="51" spans="1:9" ht="43.5" customHeight="1" x14ac:dyDescent="0.3">
      <c r="A51" s="16">
        <v>8</v>
      </c>
      <c r="B51" s="13" t="s">
        <v>63</v>
      </c>
      <c r="C51" s="32"/>
      <c r="D51" s="31"/>
      <c r="E51" s="31"/>
      <c r="F51" s="31"/>
    </row>
    <row r="52" spans="1:9" ht="40.5" x14ac:dyDescent="0.3">
      <c r="A52" s="30">
        <v>8.1</v>
      </c>
      <c r="B52" s="19" t="s">
        <v>55</v>
      </c>
      <c r="C52" s="19" t="s">
        <v>8</v>
      </c>
      <c r="D52" s="100"/>
      <c r="E52" s="100"/>
      <c r="F52" s="100"/>
    </row>
    <row r="53" spans="1:9" ht="27" x14ac:dyDescent="0.3">
      <c r="A53" s="30">
        <v>8.1999999999999993</v>
      </c>
      <c r="B53" s="19" t="s">
        <v>56</v>
      </c>
      <c r="C53" s="19" t="s">
        <v>8</v>
      </c>
      <c r="D53" s="100"/>
      <c r="E53" s="100"/>
      <c r="F53" s="100"/>
    </row>
    <row r="54" spans="1:9" ht="27" x14ac:dyDescent="0.3">
      <c r="A54" s="30">
        <v>8.3000000000000007</v>
      </c>
      <c r="B54" s="19" t="s">
        <v>57</v>
      </c>
      <c r="C54" s="19" t="s">
        <v>8</v>
      </c>
      <c r="D54" s="100"/>
      <c r="E54" s="100"/>
      <c r="F54" s="100"/>
    </row>
    <row r="55" spans="1:9" ht="17.25" thickBot="1" x14ac:dyDescent="0.35">
      <c r="A55" s="29">
        <v>8.4</v>
      </c>
      <c r="B55" s="28" t="s">
        <v>58</v>
      </c>
      <c r="C55" s="28" t="s">
        <v>8</v>
      </c>
      <c r="D55" s="27"/>
      <c r="E55" s="27"/>
      <c r="F55" s="27"/>
    </row>
    <row r="57" spans="1:9" ht="30.75" customHeight="1" x14ac:dyDescent="0.3">
      <c r="A57" s="17" t="s">
        <v>59</v>
      </c>
      <c r="B57" s="225" t="s">
        <v>60</v>
      </c>
      <c r="C57" s="225"/>
      <c r="D57" s="225"/>
      <c r="E57" s="225"/>
      <c r="F57" s="224"/>
      <c r="G57" s="224"/>
      <c r="H57" s="224"/>
      <c r="I57" s="224"/>
    </row>
    <row r="58" spans="1:9" ht="27.75" customHeight="1" x14ac:dyDescent="0.3">
      <c r="A58" s="17" t="s">
        <v>61</v>
      </c>
      <c r="B58" s="223" t="s">
        <v>62</v>
      </c>
      <c r="C58" s="224"/>
      <c r="D58" s="224"/>
      <c r="E58" s="224"/>
      <c r="F58" s="224"/>
      <c r="G58" s="224"/>
      <c r="H58" s="224"/>
      <c r="I58" s="224"/>
    </row>
    <row r="59" spans="1:9" ht="43.5" customHeight="1" x14ac:dyDescent="0.3">
      <c r="A59" s="18" t="s">
        <v>64</v>
      </c>
      <c r="B59" s="223" t="s">
        <v>65</v>
      </c>
      <c r="C59" s="224"/>
      <c r="D59" s="224"/>
      <c r="E59" s="224"/>
      <c r="F59" s="224"/>
      <c r="G59" s="224"/>
      <c r="H59" s="224"/>
      <c r="I59" s="224"/>
    </row>
    <row r="60" spans="1:9" ht="120.75" customHeight="1" x14ac:dyDescent="0.3">
      <c r="A60" s="220"/>
      <c r="B60" s="220"/>
      <c r="C60" s="221"/>
      <c r="D60" s="221"/>
      <c r="E60" s="220"/>
      <c r="F60" s="222"/>
      <c r="G60" s="222"/>
      <c r="H60" s="222"/>
      <c r="I60" s="222"/>
    </row>
  </sheetData>
  <mergeCells count="10">
    <mergeCell ref="A1:B1"/>
    <mergeCell ref="F2:F3"/>
    <mergeCell ref="A60:I60"/>
    <mergeCell ref="B59:I59"/>
    <mergeCell ref="B58:I58"/>
    <mergeCell ref="B57:I57"/>
    <mergeCell ref="A2:A3"/>
    <mergeCell ref="B2:B3"/>
    <mergeCell ref="C2:C3"/>
    <mergeCell ref="D2:D3"/>
  </mergeCells>
  <pageMargins left="0.2" right="0.2" top="0.7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0"/>
  <sheetViews>
    <sheetView topLeftCell="A25" workbookViewId="0">
      <selection activeCell="J34" sqref="J34"/>
    </sheetView>
  </sheetViews>
  <sheetFormatPr defaultColWidth="6.75" defaultRowHeight="16.5" x14ac:dyDescent="0.3"/>
  <cols>
    <col min="1" max="1" width="4.75" style="1" customWidth="1"/>
    <col min="2" max="2" width="50.75" style="1" customWidth="1"/>
    <col min="3" max="3" width="5.875" style="2" customWidth="1"/>
    <col min="4" max="4" width="10" style="2" customWidth="1"/>
    <col min="5" max="5" width="11.125" style="1" customWidth="1"/>
    <col min="6" max="6" width="9.25" style="22" customWidth="1"/>
    <col min="7" max="241" width="8.75" style="1" customWidth="1"/>
    <col min="242" max="16384" width="6.75" style="1"/>
  </cols>
  <sheetData>
    <row r="1" spans="1:6" ht="17.25" thickBot="1" x14ac:dyDescent="0.35">
      <c r="B1" s="1" t="s">
        <v>92</v>
      </c>
    </row>
    <row r="2" spans="1:6" ht="16.5" customHeight="1" x14ac:dyDescent="0.3">
      <c r="A2" s="226" t="s">
        <v>0</v>
      </c>
      <c r="B2" s="228" t="s">
        <v>1</v>
      </c>
      <c r="C2" s="230" t="s">
        <v>2</v>
      </c>
      <c r="D2" s="232">
        <v>2025</v>
      </c>
      <c r="E2" s="112">
        <v>2026</v>
      </c>
      <c r="F2" s="218">
        <v>2027</v>
      </c>
    </row>
    <row r="3" spans="1:6" x14ac:dyDescent="0.3">
      <c r="A3" s="227"/>
      <c r="B3" s="229"/>
      <c r="C3" s="231"/>
      <c r="D3" s="233"/>
      <c r="E3" s="113"/>
      <c r="F3" s="219"/>
    </row>
    <row r="4" spans="1:6" ht="28.5" x14ac:dyDescent="0.3">
      <c r="A4" s="3">
        <v>1</v>
      </c>
      <c r="B4" s="4" t="s">
        <v>67</v>
      </c>
      <c r="C4" s="19"/>
      <c r="D4" s="49"/>
      <c r="E4" s="49"/>
      <c r="F4" s="49"/>
    </row>
    <row r="5" spans="1:6" x14ac:dyDescent="0.3">
      <c r="A5" s="3">
        <v>1.1000000000000001</v>
      </c>
      <c r="B5" s="4" t="s">
        <v>66</v>
      </c>
      <c r="C5" s="19"/>
      <c r="D5" s="49"/>
      <c r="E5" s="49"/>
      <c r="F5" s="49"/>
    </row>
    <row r="6" spans="1:6" x14ac:dyDescent="0.3">
      <c r="A6" s="43" t="s">
        <v>3</v>
      </c>
      <c r="B6" s="5" t="s">
        <v>4</v>
      </c>
      <c r="C6" s="19" t="s">
        <v>5</v>
      </c>
      <c r="D6" s="49"/>
      <c r="E6" s="49"/>
      <c r="F6" s="49"/>
    </row>
    <row r="7" spans="1:6" x14ac:dyDescent="0.3">
      <c r="A7" s="43" t="s">
        <v>6</v>
      </c>
      <c r="B7" s="5" t="s">
        <v>7</v>
      </c>
      <c r="C7" s="19" t="s">
        <v>8</v>
      </c>
      <c r="D7" s="44"/>
      <c r="E7" s="44"/>
      <c r="F7" s="44"/>
    </row>
    <row r="8" spans="1:6" x14ac:dyDescent="0.3">
      <c r="A8" s="43" t="s">
        <v>9</v>
      </c>
      <c r="B8" s="5" t="s">
        <v>10</v>
      </c>
      <c r="C8" s="19" t="s">
        <v>5</v>
      </c>
      <c r="D8" s="48"/>
      <c r="E8" s="48"/>
      <c r="F8" s="48"/>
    </row>
    <row r="9" spans="1:6" x14ac:dyDescent="0.3">
      <c r="A9" s="43" t="s">
        <v>11</v>
      </c>
      <c r="B9" s="6" t="s">
        <v>12</v>
      </c>
      <c r="C9" s="19" t="s">
        <v>8</v>
      </c>
      <c r="D9" s="44"/>
      <c r="E9" s="44"/>
      <c r="F9" s="44"/>
    </row>
    <row r="10" spans="1:6" ht="33" x14ac:dyDescent="0.3">
      <c r="A10" s="7">
        <v>1.2</v>
      </c>
      <c r="B10" s="8" t="s">
        <v>13</v>
      </c>
      <c r="C10" s="32"/>
      <c r="D10" s="47"/>
      <c r="E10" s="47"/>
      <c r="F10" s="47"/>
    </row>
    <row r="11" spans="1:6" x14ac:dyDescent="0.3">
      <c r="A11" s="43" t="s">
        <v>14</v>
      </c>
      <c r="B11" s="5" t="s">
        <v>4</v>
      </c>
      <c r="C11" s="19" t="s">
        <v>5</v>
      </c>
      <c r="D11" s="100">
        <v>187.1</v>
      </c>
      <c r="E11" s="102">
        <v>203.2</v>
      </c>
      <c r="F11" s="102">
        <v>218.2</v>
      </c>
    </row>
    <row r="12" spans="1:6" x14ac:dyDescent="0.3">
      <c r="A12" s="43" t="s">
        <v>15</v>
      </c>
      <c r="B12" s="5" t="s">
        <v>7</v>
      </c>
      <c r="C12" s="19" t="s">
        <v>8</v>
      </c>
      <c r="D12" s="44">
        <v>53.3</v>
      </c>
      <c r="E12" s="105">
        <v>57.9</v>
      </c>
      <c r="F12" s="105">
        <v>62.2</v>
      </c>
    </row>
    <row r="13" spans="1:6" x14ac:dyDescent="0.3">
      <c r="A13" s="43" t="s">
        <v>16</v>
      </c>
      <c r="B13" s="5" t="s">
        <v>10</v>
      </c>
      <c r="C13" s="19" t="s">
        <v>5</v>
      </c>
      <c r="D13" s="100">
        <v>215.2</v>
      </c>
      <c r="E13" s="102">
        <v>215.2</v>
      </c>
      <c r="F13" s="102">
        <v>215.2</v>
      </c>
    </row>
    <row r="14" spans="1:6" x14ac:dyDescent="0.3">
      <c r="A14" s="43" t="s">
        <v>17</v>
      </c>
      <c r="B14" s="6" t="s">
        <v>12</v>
      </c>
      <c r="C14" s="19" t="s">
        <v>8</v>
      </c>
      <c r="D14" s="44">
        <v>61.3</v>
      </c>
      <c r="E14" s="44">
        <v>61.3</v>
      </c>
      <c r="F14" s="44">
        <v>61.3</v>
      </c>
    </row>
    <row r="15" spans="1:6" ht="28.5" x14ac:dyDescent="0.3">
      <c r="A15" s="7">
        <v>1.3</v>
      </c>
      <c r="B15" s="9" t="s">
        <v>18</v>
      </c>
      <c r="C15" s="32"/>
      <c r="D15" s="31"/>
      <c r="E15" s="31"/>
      <c r="F15" s="31"/>
    </row>
    <row r="16" spans="1:6" x14ac:dyDescent="0.3">
      <c r="A16" s="43" t="s">
        <v>19</v>
      </c>
      <c r="B16" s="10" t="s">
        <v>20</v>
      </c>
      <c r="C16" s="19" t="s">
        <v>5</v>
      </c>
      <c r="D16" s="100"/>
      <c r="E16" s="100"/>
      <c r="F16" s="100"/>
    </row>
    <row r="17" spans="1:6" x14ac:dyDescent="0.3">
      <c r="A17" s="43" t="s">
        <v>21</v>
      </c>
      <c r="B17" s="10" t="s">
        <v>22</v>
      </c>
      <c r="C17" s="19" t="s">
        <v>8</v>
      </c>
      <c r="D17" s="100"/>
      <c r="E17" s="100"/>
      <c r="F17" s="100"/>
    </row>
    <row r="18" spans="1:6" x14ac:dyDescent="0.3">
      <c r="A18" s="43" t="s">
        <v>23</v>
      </c>
      <c r="B18" s="10" t="s">
        <v>24</v>
      </c>
      <c r="C18" s="19" t="s">
        <v>5</v>
      </c>
      <c r="D18" s="100"/>
      <c r="E18" s="100"/>
      <c r="F18" s="100"/>
    </row>
    <row r="19" spans="1:6" x14ac:dyDescent="0.3">
      <c r="A19" s="43" t="s">
        <v>25</v>
      </c>
      <c r="B19" s="10" t="s">
        <v>26</v>
      </c>
      <c r="C19" s="19" t="s">
        <v>8</v>
      </c>
      <c r="D19" s="100"/>
      <c r="E19" s="100"/>
      <c r="F19" s="100"/>
    </row>
    <row r="20" spans="1:6" ht="42.75" x14ac:dyDescent="0.3">
      <c r="A20" s="7">
        <v>1.4</v>
      </c>
      <c r="B20" s="9" t="s">
        <v>27</v>
      </c>
      <c r="C20" s="32"/>
      <c r="D20" s="31"/>
      <c r="E20" s="31"/>
      <c r="F20" s="31"/>
    </row>
    <row r="21" spans="1:6" x14ac:dyDescent="0.3">
      <c r="A21" s="43" t="s">
        <v>28</v>
      </c>
      <c r="B21" s="5" t="s">
        <v>4</v>
      </c>
      <c r="C21" s="19" t="s">
        <v>5</v>
      </c>
      <c r="D21" s="100"/>
      <c r="E21" s="100"/>
      <c r="F21" s="100"/>
    </row>
    <row r="22" spans="1:6" x14ac:dyDescent="0.3">
      <c r="A22" s="43" t="s">
        <v>29</v>
      </c>
      <c r="B22" s="5" t="s">
        <v>7</v>
      </c>
      <c r="C22" s="19" t="s">
        <v>8</v>
      </c>
      <c r="D22" s="44"/>
      <c r="E22" s="44"/>
      <c r="F22" s="44"/>
    </row>
    <row r="23" spans="1:6" x14ac:dyDescent="0.3">
      <c r="A23" s="43" t="s">
        <v>30</v>
      </c>
      <c r="B23" s="5" t="s">
        <v>10</v>
      </c>
      <c r="C23" s="19" t="s">
        <v>5</v>
      </c>
      <c r="D23" s="100"/>
      <c r="E23" s="100"/>
      <c r="F23" s="100"/>
    </row>
    <row r="24" spans="1:6" ht="17.25" thickBot="1" x14ac:dyDescent="0.35">
      <c r="A24" s="42" t="s">
        <v>31</v>
      </c>
      <c r="B24" s="11" t="s">
        <v>12</v>
      </c>
      <c r="C24" s="28" t="s">
        <v>8</v>
      </c>
      <c r="D24" s="41"/>
      <c r="E24" s="41"/>
      <c r="F24" s="41"/>
    </row>
    <row r="25" spans="1:6" ht="28.5" x14ac:dyDescent="0.3">
      <c r="A25" s="7" t="s">
        <v>32</v>
      </c>
      <c r="B25" s="9" t="s">
        <v>68</v>
      </c>
      <c r="C25" s="32"/>
      <c r="D25" s="40"/>
      <c r="E25" s="40"/>
      <c r="F25" s="40"/>
    </row>
    <row r="26" spans="1:6" x14ac:dyDescent="0.3">
      <c r="A26" s="30">
        <v>2.1</v>
      </c>
      <c r="B26" s="5" t="s">
        <v>33</v>
      </c>
      <c r="C26" s="19" t="s">
        <v>5</v>
      </c>
      <c r="D26" s="20"/>
      <c r="E26" s="20"/>
      <c r="F26" s="20"/>
    </row>
    <row r="27" spans="1:6" x14ac:dyDescent="0.3">
      <c r="A27" s="30">
        <v>2.2000000000000002</v>
      </c>
      <c r="B27" s="5" t="s">
        <v>34</v>
      </c>
      <c r="C27" s="19" t="s">
        <v>8</v>
      </c>
      <c r="D27" s="20"/>
      <c r="E27" s="20"/>
      <c r="F27" s="20"/>
    </row>
    <row r="28" spans="1:6" x14ac:dyDescent="0.3">
      <c r="A28" s="30">
        <v>2.2999999999999998</v>
      </c>
      <c r="B28" s="5" t="s">
        <v>35</v>
      </c>
      <c r="C28" s="19" t="s">
        <v>5</v>
      </c>
      <c r="D28" s="21"/>
      <c r="E28" s="21"/>
      <c r="F28" s="21"/>
    </row>
    <row r="29" spans="1:6" x14ac:dyDescent="0.3">
      <c r="A29" s="30">
        <v>2.4</v>
      </c>
      <c r="B29" s="5" t="s">
        <v>36</v>
      </c>
      <c r="C29" s="19" t="s">
        <v>8</v>
      </c>
      <c r="D29" s="21"/>
      <c r="E29" s="21"/>
      <c r="F29" s="25"/>
    </row>
    <row r="30" spans="1:6" x14ac:dyDescent="0.3">
      <c r="A30" s="30">
        <v>2.5</v>
      </c>
      <c r="B30" s="5" t="s">
        <v>37</v>
      </c>
      <c r="C30" s="19" t="s">
        <v>5</v>
      </c>
      <c r="D30" s="164">
        <v>21.3</v>
      </c>
      <c r="E30" s="164">
        <v>22.8</v>
      </c>
      <c r="F30" s="164">
        <v>20.399999999999999</v>
      </c>
    </row>
    <row r="31" spans="1:6" ht="17.25" thickBot="1" x14ac:dyDescent="0.35">
      <c r="A31" s="29">
        <v>2.6</v>
      </c>
      <c r="B31" s="12" t="s">
        <v>38</v>
      </c>
      <c r="C31" s="28" t="s">
        <v>8</v>
      </c>
      <c r="D31" s="165">
        <v>6.1</v>
      </c>
      <c r="E31" s="165">
        <v>6.5</v>
      </c>
      <c r="F31" s="165">
        <v>5.8</v>
      </c>
    </row>
    <row r="32" spans="1:6" ht="28.5" x14ac:dyDescent="0.3">
      <c r="A32" s="7">
        <v>3</v>
      </c>
      <c r="B32" s="13" t="s">
        <v>39</v>
      </c>
      <c r="C32" s="32"/>
      <c r="D32" s="31"/>
      <c r="E32" s="31"/>
      <c r="F32" s="31"/>
    </row>
    <row r="33" spans="1:6" ht="19.899999999999999" customHeight="1" thickBot="1" x14ac:dyDescent="0.35">
      <c r="A33" s="29">
        <v>3.1</v>
      </c>
      <c r="B33" s="12" t="s">
        <v>40</v>
      </c>
      <c r="C33" s="28" t="s">
        <v>5</v>
      </c>
      <c r="D33" s="37"/>
      <c r="E33" s="37"/>
      <c r="F33" s="37"/>
    </row>
    <row r="34" spans="1:6" ht="28.5" x14ac:dyDescent="0.3">
      <c r="A34" s="7">
        <v>4</v>
      </c>
      <c r="B34" s="13" t="s">
        <v>41</v>
      </c>
      <c r="C34" s="32"/>
      <c r="D34" s="31"/>
      <c r="E34" s="31"/>
      <c r="F34" s="31"/>
    </row>
    <row r="35" spans="1:6" ht="17.25" thickBot="1" x14ac:dyDescent="0.35">
      <c r="A35" s="29">
        <v>4.0999999999999996</v>
      </c>
      <c r="B35" s="12" t="s">
        <v>42</v>
      </c>
      <c r="C35" s="28" t="s">
        <v>43</v>
      </c>
      <c r="D35" s="38"/>
      <c r="E35" s="38"/>
      <c r="F35" s="38"/>
    </row>
    <row r="36" spans="1:6" ht="28.5" x14ac:dyDescent="0.3">
      <c r="A36" s="7">
        <v>5</v>
      </c>
      <c r="B36" s="13" t="s">
        <v>44</v>
      </c>
      <c r="C36" s="32"/>
      <c r="D36" s="31"/>
      <c r="E36" s="31"/>
      <c r="F36" s="31"/>
    </row>
    <row r="37" spans="1:6" x14ac:dyDescent="0.3">
      <c r="A37" s="30">
        <v>5.1100000000000003</v>
      </c>
      <c r="B37" s="5" t="s">
        <v>45</v>
      </c>
      <c r="C37" s="19" t="s">
        <v>46</v>
      </c>
      <c r="D37" s="35"/>
      <c r="E37" s="35"/>
      <c r="F37" s="35"/>
    </row>
    <row r="38" spans="1:6" x14ac:dyDescent="0.3">
      <c r="A38" s="30">
        <v>5.2</v>
      </c>
      <c r="B38" s="5" t="s">
        <v>47</v>
      </c>
      <c r="C38" s="19" t="s">
        <v>46</v>
      </c>
      <c r="D38" s="35"/>
      <c r="E38" s="35"/>
      <c r="F38" s="35"/>
    </row>
    <row r="39" spans="1:6" ht="19.899999999999999" customHeight="1" thickBot="1" x14ac:dyDescent="0.35">
      <c r="A39" s="29" t="s">
        <v>48</v>
      </c>
      <c r="B39" s="12" t="s">
        <v>49</v>
      </c>
      <c r="C39" s="28" t="s">
        <v>46</v>
      </c>
      <c r="D39" s="37"/>
      <c r="E39" s="37"/>
      <c r="F39" s="37"/>
    </row>
    <row r="40" spans="1:6" x14ac:dyDescent="0.3">
      <c r="A40" s="3">
        <v>6</v>
      </c>
      <c r="B40" s="13" t="s">
        <v>50</v>
      </c>
      <c r="C40" s="19"/>
      <c r="D40" s="100"/>
      <c r="E40" s="100"/>
      <c r="F40" s="100"/>
    </row>
    <row r="41" spans="1:6" x14ac:dyDescent="0.3">
      <c r="A41" s="30">
        <v>6.1</v>
      </c>
      <c r="B41" s="5" t="s">
        <v>33</v>
      </c>
      <c r="C41" s="19" t="s">
        <v>5</v>
      </c>
      <c r="D41" s="35"/>
      <c r="E41" s="35"/>
      <c r="F41" s="35"/>
    </row>
    <row r="42" spans="1:6" x14ac:dyDescent="0.3">
      <c r="A42" s="30">
        <v>6.2</v>
      </c>
      <c r="B42" s="5" t="s">
        <v>34</v>
      </c>
      <c r="C42" s="19" t="s">
        <v>8</v>
      </c>
      <c r="D42" s="34"/>
      <c r="E42" s="34"/>
      <c r="F42" s="34"/>
    </row>
    <row r="43" spans="1:6" x14ac:dyDescent="0.3">
      <c r="A43" s="30">
        <v>6.3</v>
      </c>
      <c r="B43" s="5" t="s">
        <v>35</v>
      </c>
      <c r="C43" s="19" t="s">
        <v>5</v>
      </c>
      <c r="D43" s="100"/>
      <c r="E43" s="100"/>
      <c r="F43" s="100"/>
    </row>
    <row r="44" spans="1:6" x14ac:dyDescent="0.3">
      <c r="A44" s="30">
        <v>6.4</v>
      </c>
      <c r="B44" s="5" t="s">
        <v>36</v>
      </c>
      <c r="C44" s="19" t="s">
        <v>8</v>
      </c>
      <c r="D44" s="34"/>
      <c r="E44" s="34"/>
      <c r="F44" s="34"/>
    </row>
    <row r="45" spans="1:6" x14ac:dyDescent="0.3">
      <c r="A45" s="30">
        <v>6.5</v>
      </c>
      <c r="B45" s="5" t="s">
        <v>37</v>
      </c>
      <c r="C45" s="19" t="s">
        <v>5</v>
      </c>
      <c r="D45" s="100">
        <v>165.5</v>
      </c>
      <c r="E45" s="102">
        <v>144.19999999999999</v>
      </c>
      <c r="F45" s="102">
        <v>121.4</v>
      </c>
    </row>
    <row r="46" spans="1:6" x14ac:dyDescent="0.3">
      <c r="A46" s="30">
        <v>6.6</v>
      </c>
      <c r="B46" s="5" t="s">
        <v>38</v>
      </c>
      <c r="C46" s="19" t="s">
        <v>8</v>
      </c>
      <c r="D46" s="34">
        <v>47.16</v>
      </c>
      <c r="E46" s="103">
        <v>41.1</v>
      </c>
      <c r="F46" s="103">
        <v>34.6</v>
      </c>
    </row>
    <row r="47" spans="1:6" x14ac:dyDescent="0.3">
      <c r="A47" s="36">
        <v>6.7</v>
      </c>
      <c r="B47" s="13" t="s">
        <v>51</v>
      </c>
      <c r="C47" s="32"/>
      <c r="D47" s="31"/>
      <c r="E47" s="31"/>
      <c r="F47" s="31"/>
    </row>
    <row r="48" spans="1:6" x14ac:dyDescent="0.3">
      <c r="A48" s="30">
        <v>6.8</v>
      </c>
      <c r="B48" s="5" t="s">
        <v>52</v>
      </c>
      <c r="C48" s="19" t="s">
        <v>5</v>
      </c>
      <c r="D48" s="35"/>
      <c r="E48" s="35"/>
      <c r="F48" s="35"/>
    </row>
    <row r="49" spans="1:6" ht="17.25" thickBot="1" x14ac:dyDescent="0.35">
      <c r="A49" s="29">
        <v>6.9</v>
      </c>
      <c r="B49" s="12" t="s">
        <v>53</v>
      </c>
      <c r="C49" s="28" t="s">
        <v>8</v>
      </c>
      <c r="D49" s="34"/>
      <c r="E49" s="34"/>
      <c r="F49" s="34"/>
    </row>
    <row r="50" spans="1:6" ht="86.25" thickBot="1" x14ac:dyDescent="0.35">
      <c r="A50" s="14">
        <v>7</v>
      </c>
      <c r="B50" s="15" t="s">
        <v>54</v>
      </c>
      <c r="C50" s="33" t="s">
        <v>8</v>
      </c>
      <c r="D50" s="104">
        <v>95.78</v>
      </c>
      <c r="E50" s="104">
        <v>95.78</v>
      </c>
      <c r="F50" s="104">
        <v>97.89</v>
      </c>
    </row>
    <row r="51" spans="1:6" ht="43.5" customHeight="1" x14ac:dyDescent="0.3">
      <c r="A51" s="16">
        <v>8</v>
      </c>
      <c r="B51" s="13" t="s">
        <v>63</v>
      </c>
      <c r="C51" s="32"/>
      <c r="D51" s="31"/>
      <c r="E51" s="31"/>
      <c r="F51" s="31"/>
    </row>
    <row r="52" spans="1:6" ht="40.5" x14ac:dyDescent="0.3">
      <c r="A52" s="30">
        <v>8.1</v>
      </c>
      <c r="B52" s="19" t="s">
        <v>55</v>
      </c>
      <c r="C52" s="19" t="s">
        <v>8</v>
      </c>
      <c r="D52" s="100"/>
      <c r="E52" s="100"/>
      <c r="F52" s="100"/>
    </row>
    <row r="53" spans="1:6" ht="27" x14ac:dyDescent="0.3">
      <c r="A53" s="30">
        <v>8.1999999999999993</v>
      </c>
      <c r="B53" s="19" t="s">
        <v>56</v>
      </c>
      <c r="C53" s="19" t="s">
        <v>8</v>
      </c>
      <c r="D53" s="100"/>
      <c r="E53" s="100"/>
      <c r="F53" s="100"/>
    </row>
    <row r="54" spans="1:6" ht="27" x14ac:dyDescent="0.3">
      <c r="A54" s="30">
        <v>8.3000000000000007</v>
      </c>
      <c r="B54" s="19" t="s">
        <v>57</v>
      </c>
      <c r="C54" s="19" t="s">
        <v>8</v>
      </c>
      <c r="D54" s="100"/>
      <c r="E54" s="100"/>
      <c r="F54" s="100"/>
    </row>
    <row r="55" spans="1:6" ht="17.25" thickBot="1" x14ac:dyDescent="0.35">
      <c r="A55" s="29">
        <v>8.4</v>
      </c>
      <c r="B55" s="28" t="s">
        <v>58</v>
      </c>
      <c r="C55" s="28" t="s">
        <v>8</v>
      </c>
      <c r="D55" s="27"/>
      <c r="E55" s="27"/>
      <c r="F55" s="27"/>
    </row>
    <row r="57" spans="1:6" ht="30.75" customHeight="1" x14ac:dyDescent="0.3">
      <c r="A57" s="17" t="s">
        <v>59</v>
      </c>
      <c r="B57" s="225" t="s">
        <v>60</v>
      </c>
      <c r="C57" s="225"/>
      <c r="D57" s="225"/>
      <c r="E57" s="225"/>
      <c r="F57" s="224"/>
    </row>
    <row r="58" spans="1:6" ht="27.75" customHeight="1" x14ac:dyDescent="0.3">
      <c r="A58" s="17" t="s">
        <v>61</v>
      </c>
      <c r="B58" s="234" t="s">
        <v>62</v>
      </c>
      <c r="C58" s="224"/>
      <c r="D58" s="224"/>
      <c r="E58" s="224"/>
      <c r="F58" s="224"/>
    </row>
    <row r="59" spans="1:6" ht="43.5" customHeight="1" x14ac:dyDescent="0.3">
      <c r="A59" s="18" t="s">
        <v>64</v>
      </c>
      <c r="B59" s="223" t="s">
        <v>65</v>
      </c>
      <c r="C59" s="224"/>
      <c r="D59" s="224"/>
      <c r="E59" s="224"/>
      <c r="F59" s="224"/>
    </row>
    <row r="60" spans="1:6" ht="120.75" customHeight="1" x14ac:dyDescent="0.3">
      <c r="A60" s="220"/>
      <c r="B60" s="220"/>
      <c r="C60" s="221"/>
      <c r="D60" s="221"/>
      <c r="E60" s="220"/>
      <c r="F60" s="222"/>
    </row>
  </sheetData>
  <mergeCells count="9">
    <mergeCell ref="A60:F60"/>
    <mergeCell ref="B59:F59"/>
    <mergeCell ref="B58:F58"/>
    <mergeCell ref="B57:F57"/>
    <mergeCell ref="D2:D3"/>
    <mergeCell ref="F2:F3"/>
    <mergeCell ref="A2:A3"/>
    <mergeCell ref="B2:B3"/>
    <mergeCell ref="C2:C3"/>
  </mergeCells>
  <pageMargins left="0.2" right="0.2" top="0.7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0"/>
  <sheetViews>
    <sheetView topLeftCell="A22" workbookViewId="0">
      <selection activeCell="F4" sqref="F4"/>
    </sheetView>
  </sheetViews>
  <sheetFormatPr defaultColWidth="6.75" defaultRowHeight="16.5" x14ac:dyDescent="0.3"/>
  <cols>
    <col min="1" max="1" width="4.75" style="1" customWidth="1"/>
    <col min="2" max="2" width="50.75" style="1" customWidth="1"/>
    <col min="3" max="3" width="5.875" style="2" customWidth="1"/>
    <col min="4" max="4" width="7.625" style="2" customWidth="1"/>
    <col min="5" max="5" width="8.125" style="1" customWidth="1"/>
    <col min="6" max="6" width="11.875" style="1" customWidth="1"/>
    <col min="7" max="7" width="5.375" style="22" customWidth="1"/>
    <col min="8" max="8" width="6.75" style="22" customWidth="1"/>
    <col min="9" max="9" width="6.625" style="22" customWidth="1"/>
    <col min="10" max="11" width="8.75" style="22" customWidth="1"/>
    <col min="12" max="249" width="8.75" style="1" customWidth="1"/>
    <col min="250" max="16384" width="6.75" style="1"/>
  </cols>
  <sheetData>
    <row r="1" spans="1:10" ht="17.25" thickBot="1" x14ac:dyDescent="0.35">
      <c r="B1" s="1" t="s">
        <v>93</v>
      </c>
    </row>
    <row r="2" spans="1:10" ht="16.5" customHeight="1" x14ac:dyDescent="0.3">
      <c r="A2" s="226" t="s">
        <v>0</v>
      </c>
      <c r="B2" s="228" t="s">
        <v>1</v>
      </c>
      <c r="C2" s="230" t="s">
        <v>2</v>
      </c>
      <c r="D2" s="232">
        <v>2025</v>
      </c>
      <c r="E2" s="112">
        <v>2026</v>
      </c>
      <c r="F2" s="218">
        <v>2027</v>
      </c>
    </row>
    <row r="3" spans="1:10" x14ac:dyDescent="0.3">
      <c r="A3" s="227"/>
      <c r="B3" s="229"/>
      <c r="C3" s="231"/>
      <c r="D3" s="233"/>
      <c r="E3" s="113"/>
      <c r="F3" s="219"/>
    </row>
    <row r="4" spans="1:10" ht="28.5" x14ac:dyDescent="0.3">
      <c r="A4" s="3">
        <v>1</v>
      </c>
      <c r="B4" s="4" t="s">
        <v>67</v>
      </c>
      <c r="C4" s="19"/>
      <c r="D4" s="49"/>
      <c r="E4" s="49"/>
      <c r="F4" s="49"/>
    </row>
    <row r="5" spans="1:10" x14ac:dyDescent="0.3">
      <c r="A5" s="3">
        <v>1.1000000000000001</v>
      </c>
      <c r="B5" s="4" t="s">
        <v>66</v>
      </c>
      <c r="C5" s="19"/>
      <c r="D5" s="49"/>
      <c r="E5" s="49"/>
      <c r="F5" s="49"/>
    </row>
    <row r="6" spans="1:10" x14ac:dyDescent="0.3">
      <c r="A6" s="43" t="s">
        <v>3</v>
      </c>
      <c r="B6" s="5" t="s">
        <v>4</v>
      </c>
      <c r="C6" s="19" t="s">
        <v>5</v>
      </c>
      <c r="D6" s="49"/>
      <c r="E6" s="49"/>
      <c r="F6" s="49"/>
      <c r="G6" s="23"/>
      <c r="H6" s="23"/>
      <c r="I6" s="23"/>
      <c r="J6" s="23"/>
    </row>
    <row r="7" spans="1:10" x14ac:dyDescent="0.3">
      <c r="A7" s="43" t="s">
        <v>6</v>
      </c>
      <c r="B7" s="5" t="s">
        <v>7</v>
      </c>
      <c r="C7" s="19" t="s">
        <v>8</v>
      </c>
      <c r="D7" s="44"/>
      <c r="E7" s="44"/>
      <c r="F7" s="44"/>
    </row>
    <row r="8" spans="1:10" x14ac:dyDescent="0.3">
      <c r="A8" s="43" t="s">
        <v>9</v>
      </c>
      <c r="B8" s="5" t="s">
        <v>10</v>
      </c>
      <c r="C8" s="19" t="s">
        <v>5</v>
      </c>
      <c r="D8" s="48"/>
      <c r="E8" s="48"/>
      <c r="F8" s="48"/>
    </row>
    <row r="9" spans="1:10" x14ac:dyDescent="0.3">
      <c r="A9" s="43" t="s">
        <v>11</v>
      </c>
      <c r="B9" s="6" t="s">
        <v>12</v>
      </c>
      <c r="C9" s="19" t="s">
        <v>8</v>
      </c>
      <c r="D9" s="44"/>
      <c r="E9" s="44"/>
      <c r="F9" s="44"/>
    </row>
    <row r="10" spans="1:10" ht="33" x14ac:dyDescent="0.3">
      <c r="A10" s="7">
        <v>1.2</v>
      </c>
      <c r="B10" s="8" t="s">
        <v>13</v>
      </c>
      <c r="C10" s="32"/>
      <c r="D10" s="47"/>
      <c r="E10" s="47"/>
      <c r="F10" s="47"/>
    </row>
    <row r="11" spans="1:10" x14ac:dyDescent="0.3">
      <c r="A11" s="43" t="s">
        <v>14</v>
      </c>
      <c r="B11" s="5" t="s">
        <v>4</v>
      </c>
      <c r="C11" s="19" t="s">
        <v>5</v>
      </c>
      <c r="D11" s="102">
        <v>92.55</v>
      </c>
      <c r="E11" s="102">
        <v>99.5</v>
      </c>
      <c r="F11" s="102">
        <v>107</v>
      </c>
    </row>
    <row r="12" spans="1:10" x14ac:dyDescent="0.3">
      <c r="A12" s="43" t="s">
        <v>15</v>
      </c>
      <c r="B12" s="5" t="s">
        <v>7</v>
      </c>
      <c r="C12" s="19" t="s">
        <v>8</v>
      </c>
      <c r="D12" s="105">
        <v>23.5</v>
      </c>
      <c r="E12" s="105">
        <v>25.3</v>
      </c>
      <c r="F12" s="105">
        <v>27.2</v>
      </c>
    </row>
    <row r="13" spans="1:10" x14ac:dyDescent="0.3">
      <c r="A13" s="43" t="s">
        <v>16</v>
      </c>
      <c r="B13" s="5" t="s">
        <v>10</v>
      </c>
      <c r="C13" s="19" t="s">
        <v>5</v>
      </c>
      <c r="D13" s="102">
        <v>158</v>
      </c>
      <c r="E13" s="102">
        <v>186</v>
      </c>
      <c r="F13" s="102">
        <v>213</v>
      </c>
    </row>
    <row r="14" spans="1:10" x14ac:dyDescent="0.3">
      <c r="A14" s="43" t="s">
        <v>17</v>
      </c>
      <c r="B14" s="6" t="s">
        <v>12</v>
      </c>
      <c r="C14" s="19" t="s">
        <v>8</v>
      </c>
      <c r="D14" s="105">
        <v>40.1</v>
      </c>
      <c r="E14" s="105">
        <v>47.2</v>
      </c>
      <c r="F14" s="105">
        <v>54.1</v>
      </c>
    </row>
    <row r="15" spans="1:10" ht="28.5" x14ac:dyDescent="0.3">
      <c r="A15" s="7">
        <v>1.3</v>
      </c>
      <c r="B15" s="9" t="s">
        <v>18</v>
      </c>
      <c r="C15" s="32"/>
      <c r="D15" s="31"/>
      <c r="E15" s="31"/>
      <c r="F15" s="31"/>
    </row>
    <row r="16" spans="1:10" x14ac:dyDescent="0.3">
      <c r="A16" s="43" t="s">
        <v>19</v>
      </c>
      <c r="B16" s="10" t="s">
        <v>20</v>
      </c>
      <c r="C16" s="19" t="s">
        <v>5</v>
      </c>
      <c r="D16" s="100"/>
      <c r="E16" s="100"/>
      <c r="F16" s="100"/>
    </row>
    <row r="17" spans="1:9" x14ac:dyDescent="0.3">
      <c r="A17" s="43" t="s">
        <v>21</v>
      </c>
      <c r="B17" s="10" t="s">
        <v>22</v>
      </c>
      <c r="C17" s="19" t="s">
        <v>8</v>
      </c>
      <c r="D17" s="100"/>
      <c r="E17" s="100"/>
      <c r="F17" s="100"/>
    </row>
    <row r="18" spans="1:9" x14ac:dyDescent="0.3">
      <c r="A18" s="43" t="s">
        <v>23</v>
      </c>
      <c r="B18" s="10" t="s">
        <v>24</v>
      </c>
      <c r="C18" s="19" t="s">
        <v>5</v>
      </c>
      <c r="D18" s="100"/>
      <c r="E18" s="100"/>
      <c r="F18" s="100"/>
    </row>
    <row r="19" spans="1:9" x14ac:dyDescent="0.3">
      <c r="A19" s="43" t="s">
        <v>25</v>
      </c>
      <c r="B19" s="10" t="s">
        <v>26</v>
      </c>
      <c r="C19" s="19" t="s">
        <v>8</v>
      </c>
      <c r="D19" s="100"/>
      <c r="E19" s="100"/>
      <c r="F19" s="100"/>
    </row>
    <row r="20" spans="1:9" ht="42.75" x14ac:dyDescent="0.3">
      <c r="A20" s="7">
        <v>1.4</v>
      </c>
      <c r="B20" s="9" t="s">
        <v>27</v>
      </c>
      <c r="C20" s="32"/>
      <c r="D20" s="31"/>
      <c r="E20" s="31"/>
      <c r="F20" s="31"/>
    </row>
    <row r="21" spans="1:9" x14ac:dyDescent="0.3">
      <c r="A21" s="43" t="s">
        <v>28</v>
      </c>
      <c r="B21" s="5" t="s">
        <v>4</v>
      </c>
      <c r="C21" s="19" t="s">
        <v>5</v>
      </c>
      <c r="D21" s="100"/>
      <c r="E21" s="100"/>
      <c r="F21" s="100"/>
    </row>
    <row r="22" spans="1:9" x14ac:dyDescent="0.3">
      <c r="A22" s="43" t="s">
        <v>29</v>
      </c>
      <c r="B22" s="5" t="s">
        <v>7</v>
      </c>
      <c r="C22" s="19" t="s">
        <v>8</v>
      </c>
      <c r="D22" s="44"/>
      <c r="E22" s="44"/>
      <c r="F22" s="44"/>
    </row>
    <row r="23" spans="1:9" x14ac:dyDescent="0.3">
      <c r="A23" s="43" t="s">
        <v>30</v>
      </c>
      <c r="B23" s="5" t="s">
        <v>10</v>
      </c>
      <c r="C23" s="19" t="s">
        <v>5</v>
      </c>
      <c r="D23" s="100"/>
      <c r="E23" s="100"/>
      <c r="F23" s="100"/>
    </row>
    <row r="24" spans="1:9" ht="17.25" thickBot="1" x14ac:dyDescent="0.35">
      <c r="A24" s="42" t="s">
        <v>31</v>
      </c>
      <c r="B24" s="11" t="s">
        <v>12</v>
      </c>
      <c r="C24" s="28" t="s">
        <v>8</v>
      </c>
      <c r="D24" s="41"/>
      <c r="E24" s="41"/>
      <c r="F24" s="41"/>
    </row>
    <row r="25" spans="1:9" ht="28.5" x14ac:dyDescent="0.3">
      <c r="A25" s="7" t="s">
        <v>32</v>
      </c>
      <c r="B25" s="9" t="s">
        <v>68</v>
      </c>
      <c r="C25" s="32"/>
      <c r="D25" s="40"/>
      <c r="E25" s="40"/>
      <c r="F25" s="40"/>
    </row>
    <row r="26" spans="1:9" x14ac:dyDescent="0.3">
      <c r="A26" s="30">
        <v>2.1</v>
      </c>
      <c r="B26" s="5" t="s">
        <v>33</v>
      </c>
      <c r="C26" s="19" t="s">
        <v>5</v>
      </c>
      <c r="D26" s="20"/>
      <c r="E26" s="20"/>
      <c r="F26" s="20"/>
    </row>
    <row r="27" spans="1:9" x14ac:dyDescent="0.3">
      <c r="A27" s="30">
        <v>2.2000000000000002</v>
      </c>
      <c r="B27" s="5" t="s">
        <v>34</v>
      </c>
      <c r="C27" s="19" t="s">
        <v>8</v>
      </c>
      <c r="D27" s="20"/>
      <c r="E27" s="20"/>
      <c r="F27" s="20"/>
    </row>
    <row r="28" spans="1:9" x14ac:dyDescent="0.3">
      <c r="A28" s="30">
        <v>2.2999999999999998</v>
      </c>
      <c r="B28" s="5" t="s">
        <v>35</v>
      </c>
      <c r="C28" s="19" t="s">
        <v>5</v>
      </c>
      <c r="D28" s="21"/>
      <c r="E28" s="21"/>
      <c r="F28" s="21"/>
    </row>
    <row r="29" spans="1:9" x14ac:dyDescent="0.3">
      <c r="A29" s="30">
        <v>2.4</v>
      </c>
      <c r="B29" s="5" t="s">
        <v>36</v>
      </c>
      <c r="C29" s="19" t="s">
        <v>8</v>
      </c>
      <c r="D29" s="21"/>
      <c r="E29" s="21"/>
      <c r="F29" s="25"/>
      <c r="G29" s="24"/>
      <c r="H29" s="24"/>
      <c r="I29" s="24"/>
    </row>
    <row r="30" spans="1:9" x14ac:dyDescent="0.3">
      <c r="A30" s="30">
        <v>2.5</v>
      </c>
      <c r="B30" s="5" t="s">
        <v>37</v>
      </c>
      <c r="C30" s="19" t="s">
        <v>5</v>
      </c>
      <c r="D30" s="102">
        <v>24</v>
      </c>
      <c r="E30" s="102">
        <v>29</v>
      </c>
      <c r="F30" s="102">
        <v>34</v>
      </c>
    </row>
    <row r="31" spans="1:9" ht="17.25" thickBot="1" x14ac:dyDescent="0.35">
      <c r="A31" s="29">
        <v>2.6</v>
      </c>
      <c r="B31" s="12" t="s">
        <v>38</v>
      </c>
      <c r="C31" s="28" t="s">
        <v>8</v>
      </c>
      <c r="D31" s="102">
        <v>6.1</v>
      </c>
      <c r="E31" s="102">
        <v>7.4</v>
      </c>
      <c r="F31" s="102">
        <v>8.6</v>
      </c>
      <c r="G31" s="24"/>
      <c r="H31" s="24"/>
      <c r="I31" s="24"/>
    </row>
    <row r="32" spans="1:9" ht="28.5" x14ac:dyDescent="0.3">
      <c r="A32" s="7">
        <v>3</v>
      </c>
      <c r="B32" s="13" t="s">
        <v>39</v>
      </c>
      <c r="C32" s="32"/>
      <c r="D32" s="31"/>
      <c r="E32" s="31"/>
      <c r="F32" s="31"/>
    </row>
    <row r="33" spans="1:11" ht="19.899999999999999" customHeight="1" thickBot="1" x14ac:dyDescent="0.35">
      <c r="A33" s="29">
        <v>3.1</v>
      </c>
      <c r="B33" s="12" t="s">
        <v>40</v>
      </c>
      <c r="C33" s="28" t="s">
        <v>5</v>
      </c>
      <c r="D33" s="37"/>
      <c r="E33" s="37"/>
      <c r="F33" s="37"/>
    </row>
    <row r="34" spans="1:11" ht="28.5" x14ac:dyDescent="0.3">
      <c r="A34" s="7">
        <v>4</v>
      </c>
      <c r="B34" s="13" t="s">
        <v>41</v>
      </c>
      <c r="C34" s="32"/>
      <c r="D34" s="31"/>
      <c r="E34" s="31"/>
      <c r="F34" s="31"/>
    </row>
    <row r="35" spans="1:11" ht="17.25" thickBot="1" x14ac:dyDescent="0.35">
      <c r="A35" s="29">
        <v>4.0999999999999996</v>
      </c>
      <c r="B35" s="12" t="s">
        <v>42</v>
      </c>
      <c r="C35" s="28" t="s">
        <v>43</v>
      </c>
      <c r="D35" s="38"/>
      <c r="E35" s="38"/>
      <c r="F35" s="38"/>
    </row>
    <row r="36" spans="1:11" ht="28.5" x14ac:dyDescent="0.3">
      <c r="A36" s="7">
        <v>5</v>
      </c>
      <c r="B36" s="13" t="s">
        <v>44</v>
      </c>
      <c r="C36" s="32"/>
      <c r="D36" s="31"/>
      <c r="E36" s="31"/>
      <c r="F36" s="31"/>
    </row>
    <row r="37" spans="1:11" x14ac:dyDescent="0.3">
      <c r="A37" s="30">
        <v>5.1100000000000003</v>
      </c>
      <c r="B37" s="5" t="s">
        <v>45</v>
      </c>
      <c r="C37" s="19" t="s">
        <v>46</v>
      </c>
      <c r="D37" s="35"/>
      <c r="E37" s="35"/>
      <c r="F37" s="35"/>
    </row>
    <row r="38" spans="1:11" x14ac:dyDescent="0.3">
      <c r="A38" s="30">
        <v>5.2</v>
      </c>
      <c r="B38" s="5" t="s">
        <v>47</v>
      </c>
      <c r="C38" s="19" t="s">
        <v>46</v>
      </c>
      <c r="D38" s="35"/>
      <c r="E38" s="35"/>
      <c r="F38" s="35"/>
    </row>
    <row r="39" spans="1:11" ht="19.899999999999999" customHeight="1" thickBot="1" x14ac:dyDescent="0.35">
      <c r="A39" s="29" t="s">
        <v>48</v>
      </c>
      <c r="B39" s="12" t="s">
        <v>49</v>
      </c>
      <c r="C39" s="28" t="s">
        <v>46</v>
      </c>
      <c r="D39" s="37"/>
      <c r="E39" s="37"/>
      <c r="F39" s="37"/>
    </row>
    <row r="40" spans="1:11" x14ac:dyDescent="0.3">
      <c r="A40" s="3">
        <v>6</v>
      </c>
      <c r="B40" s="13" t="s">
        <v>50</v>
      </c>
      <c r="C40" s="19"/>
      <c r="D40" s="100"/>
      <c r="E40" s="100"/>
      <c r="F40" s="100"/>
    </row>
    <row r="41" spans="1:11" x14ac:dyDescent="0.3">
      <c r="A41" s="30">
        <v>6.1</v>
      </c>
      <c r="B41" s="5" t="s">
        <v>33</v>
      </c>
      <c r="C41" s="19" t="s">
        <v>5</v>
      </c>
      <c r="D41" s="35"/>
      <c r="E41" s="35"/>
      <c r="F41" s="35"/>
    </row>
    <row r="42" spans="1:11" x14ac:dyDescent="0.3">
      <c r="A42" s="30">
        <v>6.2</v>
      </c>
      <c r="B42" s="5" t="s">
        <v>34</v>
      </c>
      <c r="C42" s="19" t="s">
        <v>8</v>
      </c>
      <c r="D42" s="34"/>
      <c r="E42" s="34"/>
      <c r="F42" s="34"/>
    </row>
    <row r="43" spans="1:11" x14ac:dyDescent="0.3">
      <c r="A43" s="30">
        <v>6.3</v>
      </c>
      <c r="B43" s="5" t="s">
        <v>35</v>
      </c>
      <c r="C43" s="19" t="s">
        <v>5</v>
      </c>
      <c r="D43" s="100"/>
      <c r="E43" s="100"/>
      <c r="F43" s="100"/>
    </row>
    <row r="44" spans="1:11" x14ac:dyDescent="0.3">
      <c r="A44" s="30">
        <v>6.4</v>
      </c>
      <c r="B44" s="5" t="s">
        <v>36</v>
      </c>
      <c r="C44" s="19" t="s">
        <v>8</v>
      </c>
      <c r="D44" s="34"/>
      <c r="E44" s="34"/>
      <c r="F44" s="34"/>
    </row>
    <row r="45" spans="1:11" x14ac:dyDescent="0.3">
      <c r="A45" s="30">
        <v>6.5</v>
      </c>
      <c r="B45" s="5" t="s">
        <v>37</v>
      </c>
      <c r="C45" s="19" t="s">
        <v>5</v>
      </c>
      <c r="D45" s="102">
        <v>92.9</v>
      </c>
      <c r="E45" s="102">
        <v>84.8</v>
      </c>
      <c r="F45" s="102">
        <v>76</v>
      </c>
    </row>
    <row r="46" spans="1:11" x14ac:dyDescent="0.3">
      <c r="A46" s="30">
        <v>6.6</v>
      </c>
      <c r="B46" s="5" t="s">
        <v>38</v>
      </c>
      <c r="C46" s="19" t="s">
        <v>8</v>
      </c>
      <c r="D46" s="103">
        <v>23.6</v>
      </c>
      <c r="E46" s="103">
        <v>21.3</v>
      </c>
      <c r="F46" s="103">
        <v>19.3</v>
      </c>
    </row>
    <row r="47" spans="1:11" x14ac:dyDescent="0.3">
      <c r="A47" s="36">
        <v>6.7</v>
      </c>
      <c r="B47" s="13" t="s">
        <v>51</v>
      </c>
      <c r="C47" s="32"/>
      <c r="D47" s="131"/>
      <c r="E47" s="131"/>
      <c r="F47" s="131"/>
      <c r="K47" s="22">
        <v>50</v>
      </c>
    </row>
    <row r="48" spans="1:11" x14ac:dyDescent="0.3">
      <c r="A48" s="30">
        <v>6.8</v>
      </c>
      <c r="B48" s="5" t="s">
        <v>52</v>
      </c>
      <c r="C48" s="19" t="s">
        <v>5</v>
      </c>
      <c r="D48" s="146"/>
      <c r="E48" s="146"/>
      <c r="F48" s="146"/>
    </row>
    <row r="49" spans="1:9" ht="17.25" thickBot="1" x14ac:dyDescent="0.35">
      <c r="A49" s="29">
        <v>6.9</v>
      </c>
      <c r="B49" s="12" t="s">
        <v>53</v>
      </c>
      <c r="C49" s="28" t="s">
        <v>8</v>
      </c>
      <c r="D49" s="166"/>
      <c r="E49" s="166"/>
      <c r="F49" s="166"/>
    </row>
    <row r="50" spans="1:9" ht="86.25" thickBot="1" x14ac:dyDescent="0.35">
      <c r="A50" s="14">
        <v>7</v>
      </c>
      <c r="B50" s="15" t="s">
        <v>54</v>
      </c>
      <c r="C50" s="33" t="s">
        <v>8</v>
      </c>
      <c r="D50" s="167">
        <v>93.5</v>
      </c>
      <c r="E50" s="167">
        <v>94.6</v>
      </c>
      <c r="F50" s="167">
        <v>96.2</v>
      </c>
    </row>
    <row r="51" spans="1:9" ht="43.5" customHeight="1" x14ac:dyDescent="0.3">
      <c r="A51" s="16">
        <v>8</v>
      </c>
      <c r="B51" s="13" t="s">
        <v>63</v>
      </c>
      <c r="C51" s="32"/>
      <c r="D51" s="31"/>
      <c r="E51" s="31"/>
      <c r="F51" s="31"/>
    </row>
    <row r="52" spans="1:9" ht="40.5" x14ac:dyDescent="0.3">
      <c r="A52" s="30">
        <v>8.1</v>
      </c>
      <c r="B52" s="19" t="s">
        <v>55</v>
      </c>
      <c r="C52" s="19" t="s">
        <v>8</v>
      </c>
      <c r="D52" s="100"/>
      <c r="E52" s="100"/>
      <c r="F52" s="100"/>
    </row>
    <row r="53" spans="1:9" ht="27" x14ac:dyDescent="0.3">
      <c r="A53" s="30">
        <v>8.1999999999999993</v>
      </c>
      <c r="B53" s="19" t="s">
        <v>56</v>
      </c>
      <c r="C53" s="19" t="s">
        <v>8</v>
      </c>
      <c r="D53" s="100"/>
      <c r="E53" s="100"/>
      <c r="F53" s="100"/>
    </row>
    <row r="54" spans="1:9" ht="27" x14ac:dyDescent="0.3">
      <c r="A54" s="30">
        <v>8.3000000000000007</v>
      </c>
      <c r="B54" s="19" t="s">
        <v>57</v>
      </c>
      <c r="C54" s="19" t="s">
        <v>8</v>
      </c>
      <c r="D54" s="100"/>
      <c r="E54" s="100"/>
      <c r="F54" s="100"/>
    </row>
    <row r="55" spans="1:9" ht="17.25" thickBot="1" x14ac:dyDescent="0.35">
      <c r="A55" s="29">
        <v>8.4</v>
      </c>
      <c r="B55" s="28" t="s">
        <v>58</v>
      </c>
      <c r="C55" s="28" t="s">
        <v>8</v>
      </c>
      <c r="D55" s="27"/>
      <c r="E55" s="27"/>
      <c r="F55" s="27"/>
    </row>
    <row r="57" spans="1:9" ht="30.75" customHeight="1" x14ac:dyDescent="0.3">
      <c r="A57" s="17" t="s">
        <v>59</v>
      </c>
      <c r="B57" s="225" t="s">
        <v>60</v>
      </c>
      <c r="C57" s="225"/>
      <c r="D57" s="225"/>
      <c r="E57" s="225"/>
      <c r="F57" s="225"/>
      <c r="G57" s="224"/>
      <c r="H57" s="224"/>
      <c r="I57" s="224"/>
    </row>
    <row r="58" spans="1:9" ht="27.75" customHeight="1" x14ac:dyDescent="0.3">
      <c r="A58" s="17" t="s">
        <v>61</v>
      </c>
      <c r="B58" s="223" t="s">
        <v>62</v>
      </c>
      <c r="C58" s="224"/>
      <c r="D58" s="224"/>
      <c r="E58" s="224"/>
      <c r="F58" s="224"/>
      <c r="G58" s="224"/>
      <c r="H58" s="224"/>
      <c r="I58" s="224"/>
    </row>
    <row r="59" spans="1:9" ht="43.5" customHeight="1" x14ac:dyDescent="0.3">
      <c r="A59" s="18" t="s">
        <v>64</v>
      </c>
      <c r="B59" s="223" t="s">
        <v>65</v>
      </c>
      <c r="C59" s="224"/>
      <c r="D59" s="224"/>
      <c r="E59" s="224"/>
      <c r="F59" s="224"/>
      <c r="G59" s="224"/>
      <c r="H59" s="224"/>
      <c r="I59" s="224"/>
    </row>
    <row r="60" spans="1:9" ht="120.75" customHeight="1" x14ac:dyDescent="0.3">
      <c r="A60" s="220"/>
      <c r="B60" s="220"/>
      <c r="C60" s="221"/>
      <c r="D60" s="221"/>
      <c r="E60" s="220"/>
      <c r="F60" s="220"/>
      <c r="G60" s="222"/>
      <c r="H60" s="222"/>
      <c r="I60" s="222"/>
    </row>
  </sheetData>
  <mergeCells count="9">
    <mergeCell ref="A60:I60"/>
    <mergeCell ref="B59:I59"/>
    <mergeCell ref="B58:I58"/>
    <mergeCell ref="B57:I57"/>
    <mergeCell ref="F2:F3"/>
    <mergeCell ref="A2:A3"/>
    <mergeCell ref="B2:B3"/>
    <mergeCell ref="C2:C3"/>
    <mergeCell ref="D2:D3"/>
  </mergeCells>
  <pageMargins left="0.2" right="0.2" top="0.7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1"/>
  <sheetViews>
    <sheetView topLeftCell="A25" workbookViewId="0">
      <selection activeCell="F3" sqref="F3:F4"/>
    </sheetView>
  </sheetViews>
  <sheetFormatPr defaultColWidth="6.75" defaultRowHeight="16.5" x14ac:dyDescent="0.3"/>
  <cols>
    <col min="1" max="1" width="4.75" style="1" customWidth="1"/>
    <col min="2" max="2" width="50.75" style="1" customWidth="1"/>
    <col min="3" max="3" width="7.125" style="2" customWidth="1"/>
    <col min="4" max="4" width="7.625" style="2" customWidth="1"/>
    <col min="5" max="5" width="8" style="2" customWidth="1"/>
    <col min="6" max="6" width="7.625" style="2" customWidth="1"/>
    <col min="7" max="7" width="5.375" style="22" customWidth="1"/>
    <col min="8" max="8" width="6.75" style="22" customWidth="1"/>
    <col min="9" max="9" width="6.625" style="22" customWidth="1"/>
    <col min="10" max="11" width="8.75" style="22" customWidth="1"/>
    <col min="12" max="249" width="8.75" style="1" customWidth="1"/>
    <col min="250" max="16384" width="6.75" style="1"/>
  </cols>
  <sheetData>
    <row r="1" spans="1:11" x14ac:dyDescent="0.3">
      <c r="A1" s="235" t="s">
        <v>94</v>
      </c>
      <c r="B1" s="235"/>
      <c r="C1" s="235"/>
      <c r="D1" s="235"/>
      <c r="E1" s="235"/>
      <c r="F1" s="235"/>
    </row>
    <row r="2" spans="1:11" ht="17.25" thickBot="1" x14ac:dyDescent="0.35"/>
    <row r="3" spans="1:11" ht="16.5" customHeight="1" x14ac:dyDescent="0.3">
      <c r="A3" s="226" t="s">
        <v>0</v>
      </c>
      <c r="B3" s="228" t="s">
        <v>1</v>
      </c>
      <c r="C3" s="230" t="s">
        <v>2</v>
      </c>
      <c r="D3" s="218">
        <v>2025</v>
      </c>
      <c r="E3" s="112">
        <v>2026</v>
      </c>
      <c r="F3" s="218">
        <v>2027</v>
      </c>
    </row>
    <row r="4" spans="1:11" x14ac:dyDescent="0.3">
      <c r="A4" s="227"/>
      <c r="B4" s="229"/>
      <c r="C4" s="231"/>
      <c r="D4" s="219"/>
      <c r="E4" s="113"/>
      <c r="F4" s="219"/>
    </row>
    <row r="5" spans="1:11" ht="28.5" x14ac:dyDescent="0.3">
      <c r="A5" s="3">
        <v>1</v>
      </c>
      <c r="B5" s="4" t="s">
        <v>67</v>
      </c>
      <c r="C5" s="83"/>
      <c r="D5" s="49"/>
      <c r="E5" s="49"/>
      <c r="F5" s="49"/>
    </row>
    <row r="6" spans="1:11" x14ac:dyDescent="0.3">
      <c r="A6" s="3">
        <v>1.1000000000000001</v>
      </c>
      <c r="B6" s="4" t="s">
        <v>89</v>
      </c>
      <c r="C6" s="83"/>
      <c r="D6" s="49"/>
      <c r="E6" s="49"/>
      <c r="F6" s="49"/>
    </row>
    <row r="7" spans="1:11" x14ac:dyDescent="0.3">
      <c r="A7" s="43" t="s">
        <v>3</v>
      </c>
      <c r="B7" s="5" t="s">
        <v>4</v>
      </c>
      <c r="C7" s="83" t="s">
        <v>5</v>
      </c>
      <c r="D7" s="49"/>
      <c r="E7" s="49"/>
      <c r="F7" s="49"/>
      <c r="G7" s="23"/>
      <c r="H7" s="23"/>
      <c r="I7" s="23"/>
      <c r="J7" s="23"/>
    </row>
    <row r="8" spans="1:11" x14ac:dyDescent="0.3">
      <c r="A8" s="43" t="s">
        <v>6</v>
      </c>
      <c r="B8" s="5" t="s">
        <v>7</v>
      </c>
      <c r="C8" s="83" t="s">
        <v>8</v>
      </c>
      <c r="D8" s="44"/>
      <c r="E8" s="44"/>
      <c r="F8" s="44"/>
    </row>
    <row r="9" spans="1:11" x14ac:dyDescent="0.3">
      <c r="A9" s="43" t="s">
        <v>9</v>
      </c>
      <c r="B9" s="5" t="s">
        <v>10</v>
      </c>
      <c r="C9" s="83" t="s">
        <v>5</v>
      </c>
      <c r="D9" s="48"/>
      <c r="E9" s="48"/>
      <c r="F9" s="48"/>
    </row>
    <row r="10" spans="1:11" x14ac:dyDescent="0.3">
      <c r="A10" s="43" t="s">
        <v>11</v>
      </c>
      <c r="B10" s="6" t="s">
        <v>12</v>
      </c>
      <c r="C10" s="83" t="s">
        <v>8</v>
      </c>
      <c r="D10" s="44"/>
      <c r="E10" s="44"/>
      <c r="F10" s="44"/>
    </row>
    <row r="11" spans="1:11" ht="28.5" x14ac:dyDescent="0.3">
      <c r="A11" s="7">
        <v>1.2</v>
      </c>
      <c r="B11" s="9" t="s">
        <v>13</v>
      </c>
      <c r="C11" s="86"/>
      <c r="D11" s="47"/>
      <c r="E11" s="47"/>
      <c r="F11" s="47"/>
    </row>
    <row r="12" spans="1:11" s="110" customFormat="1" x14ac:dyDescent="0.3">
      <c r="A12" s="106" t="s">
        <v>14</v>
      </c>
      <c r="B12" s="107" t="s">
        <v>4</v>
      </c>
      <c r="C12" s="108" t="s">
        <v>5</v>
      </c>
      <c r="D12" s="46">
        <v>210</v>
      </c>
      <c r="E12" s="46">
        <v>280</v>
      </c>
      <c r="F12" s="46">
        <v>340</v>
      </c>
      <c r="G12" s="109"/>
      <c r="H12" s="109"/>
      <c r="I12" s="109"/>
      <c r="J12" s="109"/>
      <c r="K12" s="109"/>
    </row>
    <row r="13" spans="1:11" s="110" customFormat="1" x14ac:dyDescent="0.3">
      <c r="A13" s="106" t="s">
        <v>15</v>
      </c>
      <c r="B13" s="107" t="s">
        <v>7</v>
      </c>
      <c r="C13" s="108" t="s">
        <v>8</v>
      </c>
      <c r="D13" s="45">
        <v>45.543266102797652</v>
      </c>
      <c r="E13" s="45">
        <v>60.724354803730208</v>
      </c>
      <c r="F13" s="45">
        <v>73.736716547386678</v>
      </c>
      <c r="G13" s="109"/>
      <c r="H13" s="109"/>
      <c r="I13" s="109"/>
      <c r="J13" s="109"/>
      <c r="K13" s="109"/>
    </row>
    <row r="14" spans="1:11" s="110" customFormat="1" x14ac:dyDescent="0.3">
      <c r="A14" s="106" t="s">
        <v>16</v>
      </c>
      <c r="B14" s="107" t="s">
        <v>10</v>
      </c>
      <c r="C14" s="108" t="s">
        <v>5</v>
      </c>
      <c r="D14" s="46">
        <v>230</v>
      </c>
      <c r="E14" s="46">
        <v>280</v>
      </c>
      <c r="F14" s="46">
        <v>340</v>
      </c>
      <c r="G14" s="109"/>
      <c r="H14" s="109"/>
      <c r="I14" s="109"/>
      <c r="J14" s="109"/>
      <c r="K14" s="109"/>
    </row>
    <row r="15" spans="1:11" s="110" customFormat="1" x14ac:dyDescent="0.3">
      <c r="A15" s="106" t="s">
        <v>17</v>
      </c>
      <c r="B15" s="111" t="s">
        <v>12</v>
      </c>
      <c r="C15" s="108" t="s">
        <v>8</v>
      </c>
      <c r="D15" s="45">
        <v>49.880720017349816</v>
      </c>
      <c r="E15" s="45">
        <v>60.724354803730208</v>
      </c>
      <c r="F15" s="45">
        <v>73.736716547386678</v>
      </c>
      <c r="G15" s="109"/>
      <c r="H15" s="109"/>
      <c r="I15" s="109"/>
      <c r="J15" s="109"/>
      <c r="K15" s="109"/>
    </row>
    <row r="16" spans="1:11" ht="28.5" x14ac:dyDescent="0.3">
      <c r="A16" s="7">
        <v>1.3</v>
      </c>
      <c r="B16" s="9" t="s">
        <v>18</v>
      </c>
      <c r="C16" s="86"/>
      <c r="D16" s="54"/>
      <c r="E16" s="54"/>
      <c r="F16" s="54"/>
    </row>
    <row r="17" spans="1:9" x14ac:dyDescent="0.3">
      <c r="A17" s="43" t="s">
        <v>19</v>
      </c>
      <c r="B17" s="10" t="s">
        <v>20</v>
      </c>
      <c r="C17" s="83" t="s">
        <v>5</v>
      </c>
      <c r="D17" s="61"/>
      <c r="E17" s="61"/>
      <c r="F17" s="61"/>
    </row>
    <row r="18" spans="1:9" x14ac:dyDescent="0.3">
      <c r="A18" s="43" t="s">
        <v>21</v>
      </c>
      <c r="B18" s="10" t="s">
        <v>22</v>
      </c>
      <c r="C18" s="83" t="s">
        <v>8</v>
      </c>
      <c r="D18" s="61"/>
      <c r="E18" s="61"/>
      <c r="F18" s="61"/>
    </row>
    <row r="19" spans="1:9" x14ac:dyDescent="0.3">
      <c r="A19" s="43" t="s">
        <v>23</v>
      </c>
      <c r="B19" s="10" t="s">
        <v>24</v>
      </c>
      <c r="C19" s="83" t="s">
        <v>5</v>
      </c>
      <c r="D19" s="61"/>
      <c r="E19" s="61"/>
      <c r="F19" s="61"/>
    </row>
    <row r="20" spans="1:9" x14ac:dyDescent="0.3">
      <c r="A20" s="43" t="s">
        <v>25</v>
      </c>
      <c r="B20" s="10" t="s">
        <v>26</v>
      </c>
      <c r="C20" s="83" t="s">
        <v>8</v>
      </c>
      <c r="D20" s="61"/>
      <c r="E20" s="61"/>
      <c r="F20" s="61"/>
    </row>
    <row r="21" spans="1:9" ht="42.75" x14ac:dyDescent="0.3">
      <c r="A21" s="7">
        <v>1.4</v>
      </c>
      <c r="B21" s="9" t="s">
        <v>27</v>
      </c>
      <c r="C21" s="86"/>
      <c r="D21" s="54"/>
      <c r="E21" s="54"/>
      <c r="F21" s="54"/>
    </row>
    <row r="22" spans="1:9" x14ac:dyDescent="0.3">
      <c r="A22" s="43" t="s">
        <v>28</v>
      </c>
      <c r="B22" s="5" t="s">
        <v>4</v>
      </c>
      <c r="C22" s="83" t="s">
        <v>5</v>
      </c>
      <c r="D22" s="46"/>
      <c r="E22" s="46"/>
      <c r="F22" s="46"/>
    </row>
    <row r="23" spans="1:9" x14ac:dyDescent="0.3">
      <c r="A23" s="43" t="s">
        <v>29</v>
      </c>
      <c r="B23" s="5" t="s">
        <v>7</v>
      </c>
      <c r="C23" s="83" t="s">
        <v>8</v>
      </c>
      <c r="D23" s="45"/>
      <c r="E23" s="45"/>
      <c r="F23" s="45"/>
    </row>
    <row r="24" spans="1:9" x14ac:dyDescent="0.3">
      <c r="A24" s="43" t="s">
        <v>30</v>
      </c>
      <c r="B24" s="5" t="s">
        <v>10</v>
      </c>
      <c r="C24" s="83" t="s">
        <v>5</v>
      </c>
      <c r="D24" s="46"/>
      <c r="E24" s="46"/>
      <c r="F24" s="46"/>
    </row>
    <row r="25" spans="1:9" ht="17.25" thickBot="1" x14ac:dyDescent="0.35">
      <c r="A25" s="42" t="s">
        <v>31</v>
      </c>
      <c r="B25" s="11" t="s">
        <v>12</v>
      </c>
      <c r="C25" s="80" t="s">
        <v>8</v>
      </c>
      <c r="D25" s="60"/>
      <c r="E25" s="60"/>
      <c r="F25" s="60"/>
    </row>
    <row r="26" spans="1:9" ht="28.5" x14ac:dyDescent="0.3">
      <c r="A26" s="7" t="s">
        <v>32</v>
      </c>
      <c r="B26" s="9" t="s">
        <v>68</v>
      </c>
      <c r="C26" s="86"/>
      <c r="D26" s="59"/>
      <c r="E26" s="59"/>
      <c r="F26" s="59"/>
    </row>
    <row r="27" spans="1:9" x14ac:dyDescent="0.3">
      <c r="A27" s="30">
        <v>2.1</v>
      </c>
      <c r="B27" s="5" t="s">
        <v>33</v>
      </c>
      <c r="C27" s="83" t="s">
        <v>5</v>
      </c>
      <c r="D27" s="58"/>
      <c r="E27" s="58"/>
      <c r="F27" s="58"/>
    </row>
    <row r="28" spans="1:9" x14ac:dyDescent="0.3">
      <c r="A28" s="30">
        <v>2.2000000000000002</v>
      </c>
      <c r="B28" s="5" t="s">
        <v>34</v>
      </c>
      <c r="C28" s="83" t="s">
        <v>8</v>
      </c>
      <c r="D28" s="58"/>
      <c r="E28" s="58"/>
      <c r="F28" s="58"/>
    </row>
    <row r="29" spans="1:9" x14ac:dyDescent="0.3">
      <c r="A29" s="30">
        <v>2.2999999999999998</v>
      </c>
      <c r="B29" s="5" t="s">
        <v>35</v>
      </c>
      <c r="C29" s="83" t="s">
        <v>5</v>
      </c>
      <c r="D29" s="56"/>
      <c r="E29" s="56"/>
      <c r="F29" s="56"/>
    </row>
    <row r="30" spans="1:9" x14ac:dyDescent="0.3">
      <c r="A30" s="30">
        <v>2.4</v>
      </c>
      <c r="B30" s="5" t="s">
        <v>36</v>
      </c>
      <c r="C30" s="83" t="s">
        <v>8</v>
      </c>
      <c r="D30" s="56"/>
      <c r="E30" s="56"/>
      <c r="F30" s="57"/>
      <c r="G30" s="24"/>
      <c r="H30" s="24"/>
      <c r="I30" s="24"/>
    </row>
    <row r="31" spans="1:9" x14ac:dyDescent="0.3">
      <c r="A31" s="30">
        <v>2.5</v>
      </c>
      <c r="B31" s="5" t="s">
        <v>37</v>
      </c>
      <c r="C31" s="83" t="s">
        <v>5</v>
      </c>
      <c r="D31" s="56">
        <v>71.099999999999994</v>
      </c>
      <c r="E31" s="56">
        <v>59.8</v>
      </c>
      <c r="F31" s="56">
        <v>108.2</v>
      </c>
    </row>
    <row r="32" spans="1:9" ht="17.25" thickBot="1" x14ac:dyDescent="0.35">
      <c r="A32" s="29">
        <v>2.6</v>
      </c>
      <c r="B32" s="12" t="s">
        <v>38</v>
      </c>
      <c r="C32" s="80" t="s">
        <v>8</v>
      </c>
      <c r="D32" s="55">
        <v>15.419648666232918</v>
      </c>
      <c r="E32" s="55">
        <v>12.968987204510951</v>
      </c>
      <c r="F32" s="55">
        <v>23.465625677727171</v>
      </c>
      <c r="G32" s="24"/>
      <c r="H32" s="24"/>
      <c r="I32" s="24"/>
    </row>
    <row r="33" spans="1:11" ht="28.5" x14ac:dyDescent="0.3">
      <c r="A33" s="7">
        <v>3</v>
      </c>
      <c r="B33" s="13" t="s">
        <v>39</v>
      </c>
      <c r="C33" s="86"/>
      <c r="D33" s="54"/>
      <c r="E33" s="54"/>
      <c r="F33" s="54"/>
    </row>
    <row r="34" spans="1:11" ht="19.899999999999999" customHeight="1" thickBot="1" x14ac:dyDescent="0.35">
      <c r="A34" s="29">
        <v>3.1</v>
      </c>
      <c r="B34" s="12" t="s">
        <v>40</v>
      </c>
      <c r="C34" s="80" t="s">
        <v>5</v>
      </c>
      <c r="D34" s="53"/>
      <c r="E34" s="53"/>
      <c r="F34" s="53"/>
    </row>
    <row r="35" spans="1:11" ht="28.5" x14ac:dyDescent="0.3">
      <c r="A35" s="7">
        <v>4</v>
      </c>
      <c r="B35" s="13" t="s">
        <v>41</v>
      </c>
      <c r="C35" s="86"/>
      <c r="D35" s="54"/>
      <c r="E35" s="54"/>
      <c r="F35" s="54"/>
    </row>
    <row r="36" spans="1:11" ht="17.25" thickBot="1" x14ac:dyDescent="0.35">
      <c r="A36" s="29">
        <v>4.0999999999999996</v>
      </c>
      <c r="B36" s="12" t="s">
        <v>42</v>
      </c>
      <c r="C36" s="80" t="s">
        <v>43</v>
      </c>
      <c r="D36" s="157">
        <v>8</v>
      </c>
      <c r="E36" s="157">
        <v>0</v>
      </c>
      <c r="F36" s="157">
        <v>0</v>
      </c>
    </row>
    <row r="37" spans="1:11" ht="28.5" x14ac:dyDescent="0.3">
      <c r="A37" s="7">
        <v>5</v>
      </c>
      <c r="B37" s="13" t="s">
        <v>44</v>
      </c>
      <c r="C37" s="86"/>
      <c r="D37" s="54"/>
      <c r="E37" s="54"/>
      <c r="F37" s="54"/>
    </row>
    <row r="38" spans="1:11" x14ac:dyDescent="0.3">
      <c r="A38" s="30">
        <v>5.0999999999999996</v>
      </c>
      <c r="B38" s="5" t="s">
        <v>45</v>
      </c>
      <c r="C38" s="83" t="s">
        <v>46</v>
      </c>
      <c r="D38" s="50"/>
      <c r="E38" s="50"/>
      <c r="F38" s="50"/>
    </row>
    <row r="39" spans="1:11" x14ac:dyDescent="0.3">
      <c r="A39" s="30">
        <v>5.2</v>
      </c>
      <c r="B39" s="5" t="s">
        <v>47</v>
      </c>
      <c r="C39" s="83" t="s">
        <v>46</v>
      </c>
      <c r="D39" s="50"/>
      <c r="E39" s="50"/>
      <c r="F39" s="50"/>
    </row>
    <row r="40" spans="1:11" ht="19.899999999999999" customHeight="1" thickBot="1" x14ac:dyDescent="0.35">
      <c r="A40" s="29" t="s">
        <v>48</v>
      </c>
      <c r="B40" s="12" t="s">
        <v>49</v>
      </c>
      <c r="C40" s="80" t="s">
        <v>46</v>
      </c>
      <c r="D40" s="53"/>
      <c r="E40" s="53"/>
      <c r="F40" s="53"/>
    </row>
    <row r="41" spans="1:11" x14ac:dyDescent="0.3">
      <c r="A41" s="3">
        <v>6</v>
      </c>
      <c r="B41" s="13" t="s">
        <v>50</v>
      </c>
      <c r="C41" s="83"/>
      <c r="D41" s="46"/>
      <c r="E41" s="46"/>
      <c r="F41" s="46"/>
    </row>
    <row r="42" spans="1:11" x14ac:dyDescent="0.3">
      <c r="A42" s="30">
        <v>6.1</v>
      </c>
      <c r="B42" s="5" t="s">
        <v>33</v>
      </c>
      <c r="C42" s="83" t="s">
        <v>5</v>
      </c>
      <c r="D42" s="50"/>
      <c r="E42" s="50"/>
      <c r="F42" s="50"/>
    </row>
    <row r="43" spans="1:11" x14ac:dyDescent="0.3">
      <c r="A43" s="30">
        <v>6.2</v>
      </c>
      <c r="B43" s="5" t="s">
        <v>34</v>
      </c>
      <c r="C43" s="83" t="s">
        <v>8</v>
      </c>
      <c r="D43" s="52"/>
      <c r="E43" s="52"/>
      <c r="F43" s="52"/>
    </row>
    <row r="44" spans="1:11" x14ac:dyDescent="0.3">
      <c r="A44" s="30">
        <v>6.3</v>
      </c>
      <c r="B44" s="5" t="s">
        <v>35</v>
      </c>
      <c r="C44" s="83" t="s">
        <v>5</v>
      </c>
      <c r="D44" s="46"/>
      <c r="E44" s="46"/>
      <c r="F44" s="46"/>
    </row>
    <row r="45" spans="1:11" x14ac:dyDescent="0.3">
      <c r="A45" s="30">
        <v>6.4</v>
      </c>
      <c r="B45" s="5" t="s">
        <v>36</v>
      </c>
      <c r="C45" s="83" t="s">
        <v>8</v>
      </c>
      <c r="D45" s="52"/>
      <c r="E45" s="52"/>
      <c r="F45" s="52"/>
    </row>
    <row r="46" spans="1:11" x14ac:dyDescent="0.3">
      <c r="A46" s="30">
        <v>6.5</v>
      </c>
      <c r="B46" s="5" t="s">
        <v>37</v>
      </c>
      <c r="C46" s="83" t="s">
        <v>5</v>
      </c>
      <c r="D46" s="158">
        <v>233.1</v>
      </c>
      <c r="E46" s="158">
        <v>162.69999999999999</v>
      </c>
      <c r="F46" s="158">
        <v>105.5</v>
      </c>
    </row>
    <row r="47" spans="1:11" x14ac:dyDescent="0.3">
      <c r="A47" s="30">
        <v>6.6</v>
      </c>
      <c r="B47" s="5" t="s">
        <v>38</v>
      </c>
      <c r="C47" s="83" t="s">
        <v>8</v>
      </c>
      <c r="D47" s="159">
        <v>50.640886378448833</v>
      </c>
      <c r="E47" s="159">
        <v>35.346513143601996</v>
      </c>
      <c r="F47" s="159">
        <v>22.919834890288943</v>
      </c>
    </row>
    <row r="48" spans="1:11" x14ac:dyDescent="0.3">
      <c r="A48" s="36">
        <v>6.7</v>
      </c>
      <c r="B48" s="13" t="s">
        <v>51</v>
      </c>
      <c r="C48" s="86"/>
      <c r="D48" s="51"/>
      <c r="E48" s="51"/>
      <c r="F48" s="51"/>
      <c r="K48" s="22">
        <v>50</v>
      </c>
    </row>
    <row r="49" spans="1:9" x14ac:dyDescent="0.3">
      <c r="A49" s="30">
        <v>6.8</v>
      </c>
      <c r="B49" s="5" t="s">
        <v>52</v>
      </c>
      <c r="C49" s="83" t="s">
        <v>5</v>
      </c>
      <c r="D49" s="50"/>
      <c r="E49" s="50"/>
      <c r="F49" s="50"/>
    </row>
    <row r="50" spans="1:9" ht="17.25" thickBot="1" x14ac:dyDescent="0.35">
      <c r="A50" s="29">
        <v>6.9</v>
      </c>
      <c r="B50" s="12" t="s">
        <v>53</v>
      </c>
      <c r="C50" s="80" t="s">
        <v>8</v>
      </c>
      <c r="D50" s="34"/>
      <c r="E50" s="34"/>
      <c r="F50" s="34"/>
    </row>
    <row r="51" spans="1:9" ht="86.25" thickBot="1" x14ac:dyDescent="0.35">
      <c r="A51" s="14">
        <v>7</v>
      </c>
      <c r="B51" s="15" t="s">
        <v>54</v>
      </c>
      <c r="C51" s="101" t="s">
        <v>8</v>
      </c>
      <c r="D51" s="160">
        <v>93.9</v>
      </c>
      <c r="E51" s="160">
        <v>98</v>
      </c>
      <c r="F51" s="160">
        <v>98</v>
      </c>
    </row>
    <row r="52" spans="1:9" ht="43.5" customHeight="1" x14ac:dyDescent="0.3">
      <c r="A52" s="16">
        <v>8</v>
      </c>
      <c r="B52" s="13" t="s">
        <v>63</v>
      </c>
      <c r="C52" s="86"/>
      <c r="D52" s="31"/>
      <c r="E52" s="31"/>
      <c r="F52" s="31"/>
    </row>
    <row r="53" spans="1:9" ht="40.5" x14ac:dyDescent="0.3">
      <c r="A53" s="30">
        <v>8.1</v>
      </c>
      <c r="B53" s="19" t="s">
        <v>55</v>
      </c>
      <c r="C53" s="83" t="s">
        <v>8</v>
      </c>
      <c r="D53" s="100"/>
      <c r="E53" s="100"/>
      <c r="F53" s="100"/>
    </row>
    <row r="54" spans="1:9" ht="27" x14ac:dyDescent="0.3">
      <c r="A54" s="30">
        <v>8.1999999999999993</v>
      </c>
      <c r="B54" s="19" t="s">
        <v>56</v>
      </c>
      <c r="C54" s="83" t="s">
        <v>8</v>
      </c>
      <c r="D54" s="100"/>
      <c r="E54" s="100"/>
      <c r="F54" s="100"/>
    </row>
    <row r="55" spans="1:9" ht="27" x14ac:dyDescent="0.3">
      <c r="A55" s="30">
        <v>8.3000000000000007</v>
      </c>
      <c r="B55" s="19" t="s">
        <v>57</v>
      </c>
      <c r="C55" s="83" t="s">
        <v>8</v>
      </c>
      <c r="D55" s="100"/>
      <c r="E55" s="100"/>
      <c r="F55" s="100"/>
    </row>
    <row r="56" spans="1:9" ht="17.25" thickBot="1" x14ac:dyDescent="0.35">
      <c r="A56" s="29">
        <v>8.4</v>
      </c>
      <c r="B56" s="28" t="s">
        <v>58</v>
      </c>
      <c r="C56" s="80" t="s">
        <v>8</v>
      </c>
      <c r="D56" s="27"/>
      <c r="E56" s="27"/>
      <c r="F56" s="27"/>
    </row>
    <row r="58" spans="1:9" ht="30.75" customHeight="1" x14ac:dyDescent="0.3">
      <c r="A58" s="17"/>
      <c r="B58" s="225"/>
      <c r="C58" s="225"/>
      <c r="D58" s="225"/>
      <c r="E58" s="225"/>
      <c r="F58" s="225"/>
      <c r="G58" s="224"/>
      <c r="H58" s="224"/>
      <c r="I58" s="224"/>
    </row>
    <row r="59" spans="1:9" ht="27.75" customHeight="1" x14ac:dyDescent="0.3">
      <c r="A59" s="17"/>
      <c r="B59" s="223"/>
      <c r="C59" s="224"/>
      <c r="D59" s="224"/>
      <c r="E59" s="224"/>
      <c r="F59" s="224"/>
      <c r="G59" s="224"/>
      <c r="H59" s="224"/>
      <c r="I59" s="224"/>
    </row>
    <row r="60" spans="1:9" ht="43.5" customHeight="1" x14ac:dyDescent="0.3">
      <c r="A60" s="18"/>
      <c r="B60" s="223"/>
      <c r="C60" s="224"/>
      <c r="D60" s="224"/>
      <c r="E60" s="224"/>
      <c r="F60" s="224"/>
      <c r="G60" s="224"/>
      <c r="H60" s="224"/>
      <c r="I60" s="224"/>
    </row>
    <row r="61" spans="1:9" ht="120.75" customHeight="1" x14ac:dyDescent="0.3">
      <c r="A61" s="220"/>
      <c r="B61" s="220"/>
      <c r="C61" s="221"/>
      <c r="D61" s="221"/>
      <c r="E61" s="221"/>
      <c r="F61" s="221"/>
      <c r="G61" s="222"/>
      <c r="H61" s="222"/>
      <c r="I61" s="222"/>
    </row>
  </sheetData>
  <mergeCells count="10">
    <mergeCell ref="A1:F1"/>
    <mergeCell ref="F3:F4"/>
    <mergeCell ref="A61:I61"/>
    <mergeCell ref="B60:I60"/>
    <mergeCell ref="B59:I59"/>
    <mergeCell ref="B58:I58"/>
    <mergeCell ref="D3:D4"/>
    <mergeCell ref="A3:A4"/>
    <mergeCell ref="B3:B4"/>
    <mergeCell ref="C3:C4"/>
  </mergeCells>
  <pageMargins left="0.2" right="0.2" top="0.7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0"/>
  <sheetViews>
    <sheetView topLeftCell="A22" workbookViewId="0">
      <selection activeCell="K14" sqref="K14"/>
    </sheetView>
  </sheetViews>
  <sheetFormatPr defaultColWidth="6.75" defaultRowHeight="16.5" x14ac:dyDescent="0.3"/>
  <cols>
    <col min="1" max="1" width="4.75" style="1" customWidth="1"/>
    <col min="2" max="2" width="50" style="1" customWidth="1"/>
    <col min="3" max="3" width="5.875" style="2" customWidth="1"/>
    <col min="4" max="6" width="11.125" style="2" customWidth="1"/>
    <col min="7" max="7" width="5.375" style="22" customWidth="1"/>
    <col min="8" max="8" width="6.75" style="22" customWidth="1"/>
    <col min="9" max="9" width="6.625" style="22" customWidth="1"/>
    <col min="10" max="11" width="8.75" style="22" customWidth="1"/>
    <col min="12" max="249" width="8.75" style="1" customWidth="1"/>
    <col min="250" max="16384" width="6.75" style="1"/>
  </cols>
  <sheetData>
    <row r="1" spans="1:10" ht="17.25" thickBot="1" x14ac:dyDescent="0.35">
      <c r="A1" s="236" t="s">
        <v>69</v>
      </c>
      <c r="B1" s="236"/>
      <c r="C1" s="236"/>
      <c r="D1" s="236"/>
      <c r="E1" s="236"/>
      <c r="F1" s="236"/>
    </row>
    <row r="2" spans="1:10" ht="16.5" customHeight="1" x14ac:dyDescent="0.3">
      <c r="A2" s="226" t="s">
        <v>0</v>
      </c>
      <c r="B2" s="228" t="s">
        <v>1</v>
      </c>
      <c r="C2" s="230" t="s">
        <v>2</v>
      </c>
      <c r="D2" s="218">
        <v>2025</v>
      </c>
      <c r="E2" s="112">
        <v>2026</v>
      </c>
      <c r="F2" s="218">
        <v>2027</v>
      </c>
    </row>
    <row r="3" spans="1:10" x14ac:dyDescent="0.3">
      <c r="A3" s="227"/>
      <c r="B3" s="229"/>
      <c r="C3" s="231"/>
      <c r="D3" s="219"/>
      <c r="E3" s="113"/>
      <c r="F3" s="219"/>
    </row>
    <row r="4" spans="1:10" ht="28.5" x14ac:dyDescent="0.3">
      <c r="A4" s="3">
        <v>1</v>
      </c>
      <c r="B4" s="4" t="s">
        <v>67</v>
      </c>
      <c r="C4" s="19"/>
      <c r="D4" s="49"/>
      <c r="E4" s="49"/>
      <c r="F4" s="49"/>
    </row>
    <row r="5" spans="1:10" x14ac:dyDescent="0.3">
      <c r="A5" s="3">
        <v>1.1000000000000001</v>
      </c>
      <c r="B5" s="4" t="s">
        <v>66</v>
      </c>
      <c r="C5" s="19"/>
      <c r="D5" s="49"/>
      <c r="E5" s="49"/>
      <c r="F5" s="49"/>
    </row>
    <row r="6" spans="1:10" x14ac:dyDescent="0.3">
      <c r="A6" s="43" t="s">
        <v>3</v>
      </c>
      <c r="B6" s="5" t="s">
        <v>4</v>
      </c>
      <c r="C6" s="19" t="s">
        <v>5</v>
      </c>
      <c r="D6" s="49"/>
      <c r="E6" s="49"/>
      <c r="F6" s="49"/>
      <c r="G6" s="23"/>
      <c r="H6" s="23"/>
      <c r="I6" s="23"/>
      <c r="J6" s="23"/>
    </row>
    <row r="7" spans="1:10" x14ac:dyDescent="0.3">
      <c r="A7" s="43" t="s">
        <v>6</v>
      </c>
      <c r="B7" s="5" t="s">
        <v>7</v>
      </c>
      <c r="C7" s="19" t="s">
        <v>8</v>
      </c>
      <c r="D7" s="44"/>
      <c r="E7" s="44"/>
      <c r="F7" s="44"/>
    </row>
    <row r="8" spans="1:10" x14ac:dyDescent="0.3">
      <c r="A8" s="43" t="s">
        <v>9</v>
      </c>
      <c r="B8" s="5" t="s">
        <v>10</v>
      </c>
      <c r="C8" s="19" t="s">
        <v>5</v>
      </c>
      <c r="D8" s="48"/>
      <c r="E8" s="48"/>
      <c r="F8" s="48"/>
    </row>
    <row r="9" spans="1:10" x14ac:dyDescent="0.3">
      <c r="A9" s="43" t="s">
        <v>11</v>
      </c>
      <c r="B9" s="6" t="s">
        <v>12</v>
      </c>
      <c r="C9" s="19" t="s">
        <v>8</v>
      </c>
      <c r="D9" s="44"/>
      <c r="E9" s="44"/>
      <c r="F9" s="44"/>
    </row>
    <row r="10" spans="1:10" ht="33" x14ac:dyDescent="0.3">
      <c r="A10" s="7">
        <v>1.2</v>
      </c>
      <c r="B10" s="8" t="s">
        <v>13</v>
      </c>
      <c r="C10" s="32"/>
      <c r="D10" s="47"/>
      <c r="E10" s="47"/>
      <c r="F10" s="47"/>
    </row>
    <row r="11" spans="1:10" x14ac:dyDescent="0.3">
      <c r="A11" s="43" t="s">
        <v>14</v>
      </c>
      <c r="B11" s="5" t="s">
        <v>4</v>
      </c>
      <c r="C11" s="19" t="s">
        <v>5</v>
      </c>
      <c r="D11" s="102">
        <v>226</v>
      </c>
      <c r="E11" s="102">
        <v>256</v>
      </c>
      <c r="F11" s="102">
        <v>271</v>
      </c>
    </row>
    <row r="12" spans="1:10" x14ac:dyDescent="0.3">
      <c r="A12" s="43" t="s">
        <v>15</v>
      </c>
      <c r="B12" s="5" t="s">
        <v>7</v>
      </c>
      <c r="C12" s="19" t="s">
        <v>8</v>
      </c>
      <c r="D12" s="105">
        <v>78.599999999999994</v>
      </c>
      <c r="E12" s="105">
        <v>89.1</v>
      </c>
      <c r="F12" s="105">
        <v>94.3</v>
      </c>
    </row>
    <row r="13" spans="1:10" x14ac:dyDescent="0.3">
      <c r="A13" s="43" t="s">
        <v>16</v>
      </c>
      <c r="B13" s="5" t="s">
        <v>10</v>
      </c>
      <c r="C13" s="19" t="s">
        <v>5</v>
      </c>
      <c r="D13" s="102">
        <v>237</v>
      </c>
      <c r="E13" s="102">
        <v>267</v>
      </c>
      <c r="F13" s="102">
        <v>282</v>
      </c>
    </row>
    <row r="14" spans="1:10" x14ac:dyDescent="0.3">
      <c r="A14" s="43" t="s">
        <v>17</v>
      </c>
      <c r="B14" s="6" t="s">
        <v>12</v>
      </c>
      <c r="C14" s="19" t="s">
        <v>8</v>
      </c>
      <c r="D14" s="105">
        <v>82.4</v>
      </c>
      <c r="E14" s="105">
        <v>92.9</v>
      </c>
      <c r="F14" s="105">
        <v>98.1</v>
      </c>
    </row>
    <row r="15" spans="1:10" ht="28.5" x14ac:dyDescent="0.3">
      <c r="A15" s="7">
        <v>1.3</v>
      </c>
      <c r="B15" s="9" t="s">
        <v>18</v>
      </c>
      <c r="C15" s="32"/>
      <c r="D15" s="31"/>
      <c r="E15" s="31"/>
      <c r="F15" s="31"/>
    </row>
    <row r="16" spans="1:10" x14ac:dyDescent="0.3">
      <c r="A16" s="43" t="s">
        <v>19</v>
      </c>
      <c r="B16" s="10" t="s">
        <v>20</v>
      </c>
      <c r="C16" s="19" t="s">
        <v>5</v>
      </c>
      <c r="D16" s="100"/>
      <c r="E16" s="100"/>
      <c r="F16" s="100"/>
    </row>
    <row r="17" spans="1:9" x14ac:dyDescent="0.3">
      <c r="A17" s="43" t="s">
        <v>21</v>
      </c>
      <c r="B17" s="10" t="s">
        <v>22</v>
      </c>
      <c r="C17" s="19" t="s">
        <v>8</v>
      </c>
      <c r="D17" s="100"/>
      <c r="E17" s="100"/>
      <c r="F17" s="100"/>
    </row>
    <row r="18" spans="1:9" x14ac:dyDescent="0.3">
      <c r="A18" s="43" t="s">
        <v>23</v>
      </c>
      <c r="B18" s="10" t="s">
        <v>24</v>
      </c>
      <c r="C18" s="19" t="s">
        <v>5</v>
      </c>
      <c r="D18" s="100"/>
      <c r="E18" s="100"/>
      <c r="F18" s="100"/>
    </row>
    <row r="19" spans="1:9" x14ac:dyDescent="0.3">
      <c r="A19" s="43" t="s">
        <v>25</v>
      </c>
      <c r="B19" s="10" t="s">
        <v>26</v>
      </c>
      <c r="C19" s="19" t="s">
        <v>8</v>
      </c>
      <c r="D19" s="100"/>
      <c r="E19" s="100"/>
      <c r="F19" s="100"/>
    </row>
    <row r="20" spans="1:9" ht="42.75" x14ac:dyDescent="0.3">
      <c r="A20" s="7">
        <v>1.4</v>
      </c>
      <c r="B20" s="9" t="s">
        <v>27</v>
      </c>
      <c r="C20" s="32"/>
      <c r="D20" s="31"/>
      <c r="E20" s="31"/>
      <c r="F20" s="31"/>
    </row>
    <row r="21" spans="1:9" x14ac:dyDescent="0.3">
      <c r="A21" s="43" t="s">
        <v>28</v>
      </c>
      <c r="B21" s="5" t="s">
        <v>4</v>
      </c>
      <c r="C21" s="19" t="s">
        <v>5</v>
      </c>
      <c r="D21" s="100"/>
      <c r="E21" s="100"/>
      <c r="F21" s="100"/>
    </row>
    <row r="22" spans="1:9" x14ac:dyDescent="0.3">
      <c r="A22" s="43" t="s">
        <v>29</v>
      </c>
      <c r="B22" s="5" t="s">
        <v>7</v>
      </c>
      <c r="C22" s="19" t="s">
        <v>8</v>
      </c>
      <c r="D22" s="44"/>
      <c r="E22" s="44"/>
      <c r="F22" s="44"/>
    </row>
    <row r="23" spans="1:9" x14ac:dyDescent="0.3">
      <c r="A23" s="43" t="s">
        <v>30</v>
      </c>
      <c r="B23" s="5" t="s">
        <v>10</v>
      </c>
      <c r="C23" s="19" t="s">
        <v>5</v>
      </c>
      <c r="D23" s="100"/>
      <c r="E23" s="100"/>
      <c r="F23" s="100"/>
    </row>
    <row r="24" spans="1:9" ht="17.25" thickBot="1" x14ac:dyDescent="0.35">
      <c r="A24" s="42" t="s">
        <v>31</v>
      </c>
      <c r="B24" s="11" t="s">
        <v>12</v>
      </c>
      <c r="C24" s="28" t="s">
        <v>8</v>
      </c>
      <c r="D24" s="41"/>
      <c r="E24" s="41"/>
      <c r="F24" s="41"/>
    </row>
    <row r="25" spans="1:9" ht="28.5" x14ac:dyDescent="0.3">
      <c r="A25" s="7" t="s">
        <v>32</v>
      </c>
      <c r="B25" s="9" t="s">
        <v>68</v>
      </c>
      <c r="C25" s="32"/>
      <c r="D25" s="40"/>
      <c r="E25" s="40"/>
      <c r="F25" s="40"/>
    </row>
    <row r="26" spans="1:9" x14ac:dyDescent="0.3">
      <c r="A26" s="30">
        <v>2.1</v>
      </c>
      <c r="B26" s="5" t="s">
        <v>33</v>
      </c>
      <c r="C26" s="19" t="s">
        <v>5</v>
      </c>
      <c r="D26" s="20"/>
      <c r="E26" s="20"/>
      <c r="F26" s="20"/>
    </row>
    <row r="27" spans="1:9" x14ac:dyDescent="0.3">
      <c r="A27" s="30">
        <v>2.2000000000000002</v>
      </c>
      <c r="B27" s="5" t="s">
        <v>34</v>
      </c>
      <c r="C27" s="19" t="s">
        <v>8</v>
      </c>
      <c r="D27" s="20"/>
      <c r="E27" s="20"/>
      <c r="F27" s="20"/>
    </row>
    <row r="28" spans="1:9" x14ac:dyDescent="0.3">
      <c r="A28" s="30">
        <v>2.2999999999999998</v>
      </c>
      <c r="B28" s="5" t="s">
        <v>35</v>
      </c>
      <c r="C28" s="19" t="s">
        <v>5</v>
      </c>
      <c r="D28" s="21"/>
      <c r="E28" s="21"/>
      <c r="F28" s="21"/>
    </row>
    <row r="29" spans="1:9" x14ac:dyDescent="0.3">
      <c r="A29" s="30">
        <v>2.4</v>
      </c>
      <c r="B29" s="5" t="s">
        <v>36</v>
      </c>
      <c r="C29" s="19" t="s">
        <v>8</v>
      </c>
      <c r="D29" s="21"/>
      <c r="E29" s="21"/>
      <c r="F29" s="25"/>
      <c r="G29" s="24"/>
      <c r="H29" s="24"/>
      <c r="I29" s="24"/>
    </row>
    <row r="30" spans="1:9" x14ac:dyDescent="0.3">
      <c r="A30" s="30">
        <v>2.5</v>
      </c>
      <c r="B30" s="5" t="s">
        <v>37</v>
      </c>
      <c r="C30" s="19" t="s">
        <v>5</v>
      </c>
      <c r="D30" s="102">
        <v>30.3</v>
      </c>
      <c r="E30" s="102">
        <v>27.6</v>
      </c>
      <c r="F30" s="102">
        <v>17</v>
      </c>
    </row>
    <row r="31" spans="1:9" ht="17.25" thickBot="1" x14ac:dyDescent="0.35">
      <c r="A31" s="29">
        <v>2.6</v>
      </c>
      <c r="B31" s="12" t="s">
        <v>38</v>
      </c>
      <c r="C31" s="28" t="s">
        <v>8</v>
      </c>
      <c r="D31" s="102">
        <v>10.5</v>
      </c>
      <c r="E31" s="102">
        <v>9.6</v>
      </c>
      <c r="F31" s="102">
        <v>5.9</v>
      </c>
      <c r="G31" s="24"/>
      <c r="H31" s="24"/>
      <c r="I31" s="24"/>
    </row>
    <row r="32" spans="1:9" ht="28.5" x14ac:dyDescent="0.3">
      <c r="A32" s="7">
        <v>3</v>
      </c>
      <c r="B32" s="13" t="s">
        <v>39</v>
      </c>
      <c r="C32" s="32"/>
      <c r="D32" s="40"/>
      <c r="E32" s="40"/>
      <c r="F32" s="40"/>
    </row>
    <row r="33" spans="1:11" ht="19.899999999999999" customHeight="1" thickBot="1" x14ac:dyDescent="0.35">
      <c r="A33" s="29">
        <v>3.1</v>
      </c>
      <c r="B33" s="12" t="s">
        <v>40</v>
      </c>
      <c r="C33" s="28" t="s">
        <v>5</v>
      </c>
      <c r="D33" s="37"/>
      <c r="E33" s="37"/>
      <c r="F33" s="37"/>
    </row>
    <row r="34" spans="1:11" ht="28.5" x14ac:dyDescent="0.3">
      <c r="A34" s="7">
        <v>4</v>
      </c>
      <c r="B34" s="13" t="s">
        <v>41</v>
      </c>
      <c r="C34" s="32"/>
      <c r="D34" s="31"/>
      <c r="E34" s="31"/>
      <c r="F34" s="31"/>
    </row>
    <row r="35" spans="1:11" ht="17.25" thickBot="1" x14ac:dyDescent="0.35">
      <c r="A35" s="29">
        <v>4.0999999999999996</v>
      </c>
      <c r="B35" s="12" t="s">
        <v>42</v>
      </c>
      <c r="C35" s="28" t="s">
        <v>43</v>
      </c>
      <c r="D35" s="38"/>
      <c r="E35" s="38"/>
      <c r="F35" s="38"/>
    </row>
    <row r="36" spans="1:11" ht="28.5" x14ac:dyDescent="0.3">
      <c r="A36" s="7">
        <v>5</v>
      </c>
      <c r="B36" s="13" t="s">
        <v>44</v>
      </c>
      <c r="C36" s="32"/>
      <c r="D36" s="31"/>
      <c r="E36" s="31"/>
      <c r="F36" s="31"/>
    </row>
    <row r="37" spans="1:11" x14ac:dyDescent="0.3">
      <c r="A37" s="30">
        <v>5.1100000000000003</v>
      </c>
      <c r="B37" s="5" t="s">
        <v>45</v>
      </c>
      <c r="C37" s="19" t="s">
        <v>46</v>
      </c>
      <c r="D37" s="35"/>
      <c r="E37" s="35"/>
      <c r="F37" s="35"/>
    </row>
    <row r="38" spans="1:11" x14ac:dyDescent="0.3">
      <c r="A38" s="30">
        <v>5.2</v>
      </c>
      <c r="B38" s="5" t="s">
        <v>47</v>
      </c>
      <c r="C38" s="19" t="s">
        <v>46</v>
      </c>
      <c r="D38" s="35"/>
      <c r="E38" s="35"/>
      <c r="F38" s="35"/>
    </row>
    <row r="39" spans="1:11" ht="19.899999999999999" customHeight="1" thickBot="1" x14ac:dyDescent="0.35">
      <c r="A39" s="29" t="s">
        <v>48</v>
      </c>
      <c r="B39" s="12" t="s">
        <v>49</v>
      </c>
      <c r="C39" s="28" t="s">
        <v>46</v>
      </c>
      <c r="D39" s="37"/>
      <c r="E39" s="37"/>
      <c r="F39" s="37"/>
    </row>
    <row r="40" spans="1:11" x14ac:dyDescent="0.3">
      <c r="A40" s="3">
        <v>6</v>
      </c>
      <c r="B40" s="13" t="s">
        <v>50</v>
      </c>
      <c r="C40" s="19"/>
      <c r="D40" s="100"/>
      <c r="E40" s="100"/>
      <c r="F40" s="100"/>
    </row>
    <row r="41" spans="1:11" x14ac:dyDescent="0.3">
      <c r="A41" s="30">
        <v>6.1</v>
      </c>
      <c r="B41" s="5" t="s">
        <v>33</v>
      </c>
      <c r="C41" s="19" t="s">
        <v>5</v>
      </c>
      <c r="D41" s="35"/>
      <c r="E41" s="35"/>
      <c r="F41" s="35"/>
    </row>
    <row r="42" spans="1:11" x14ac:dyDescent="0.3">
      <c r="A42" s="30">
        <v>6.2</v>
      </c>
      <c r="B42" s="5" t="s">
        <v>34</v>
      </c>
      <c r="C42" s="19" t="s">
        <v>8</v>
      </c>
      <c r="D42" s="34"/>
      <c r="E42" s="34"/>
      <c r="F42" s="34"/>
    </row>
    <row r="43" spans="1:11" x14ac:dyDescent="0.3">
      <c r="A43" s="30">
        <v>6.3</v>
      </c>
      <c r="B43" s="5" t="s">
        <v>35</v>
      </c>
      <c r="C43" s="19" t="s">
        <v>5</v>
      </c>
      <c r="D43" s="100"/>
      <c r="E43" s="100"/>
      <c r="F43" s="100"/>
    </row>
    <row r="44" spans="1:11" x14ac:dyDescent="0.3">
      <c r="A44" s="30">
        <v>6.4</v>
      </c>
      <c r="B44" s="5" t="s">
        <v>36</v>
      </c>
      <c r="C44" s="19" t="s">
        <v>8</v>
      </c>
      <c r="D44" s="34"/>
      <c r="E44" s="34"/>
      <c r="F44" s="34"/>
    </row>
    <row r="45" spans="1:11" x14ac:dyDescent="0.3">
      <c r="A45" s="30">
        <v>6.5</v>
      </c>
      <c r="B45" s="5" t="s">
        <v>37</v>
      </c>
      <c r="C45" s="19" t="s">
        <v>5</v>
      </c>
      <c r="D45" s="100">
        <v>93.7</v>
      </c>
      <c r="E45" s="100">
        <v>83.5</v>
      </c>
      <c r="F45" s="100">
        <v>67.7</v>
      </c>
    </row>
    <row r="46" spans="1:11" x14ac:dyDescent="0.3">
      <c r="A46" s="30">
        <v>6.6</v>
      </c>
      <c r="B46" s="5" t="s">
        <v>38</v>
      </c>
      <c r="C46" s="19" t="s">
        <v>8</v>
      </c>
      <c r="D46" s="34">
        <v>37.4</v>
      </c>
      <c r="E46" s="34">
        <v>33.299999999999997</v>
      </c>
      <c r="F46" s="34">
        <v>27</v>
      </c>
    </row>
    <row r="47" spans="1:11" x14ac:dyDescent="0.3">
      <c r="A47" s="36">
        <v>6.7</v>
      </c>
      <c r="B47" s="13" t="s">
        <v>51</v>
      </c>
      <c r="C47" s="32"/>
      <c r="D47" s="31"/>
      <c r="E47" s="31"/>
      <c r="F47" s="31"/>
      <c r="K47" s="22">
        <v>50</v>
      </c>
    </row>
    <row r="48" spans="1:11" x14ac:dyDescent="0.3">
      <c r="A48" s="30">
        <v>6.8</v>
      </c>
      <c r="B48" s="5" t="s">
        <v>52</v>
      </c>
      <c r="C48" s="19" t="s">
        <v>5</v>
      </c>
      <c r="D48" s="35"/>
      <c r="E48" s="35"/>
      <c r="F48" s="35"/>
    </row>
    <row r="49" spans="1:9" ht="17.25" thickBot="1" x14ac:dyDescent="0.35">
      <c r="A49" s="29">
        <v>6.9</v>
      </c>
      <c r="B49" s="66" t="s">
        <v>53</v>
      </c>
      <c r="C49" s="65" t="s">
        <v>8</v>
      </c>
      <c r="D49" s="64"/>
      <c r="E49" s="64"/>
      <c r="F49" s="64"/>
    </row>
    <row r="50" spans="1:9" ht="86.25" thickBot="1" x14ac:dyDescent="0.35">
      <c r="A50" s="14">
        <v>7</v>
      </c>
      <c r="B50" s="63" t="s">
        <v>54</v>
      </c>
      <c r="C50" s="19" t="s">
        <v>8</v>
      </c>
      <c r="D50" s="35">
        <v>94</v>
      </c>
      <c r="E50" s="35">
        <v>96</v>
      </c>
      <c r="F50" s="35">
        <v>98</v>
      </c>
    </row>
    <row r="51" spans="1:9" ht="43.5" customHeight="1" x14ac:dyDescent="0.3">
      <c r="A51" s="16">
        <v>8</v>
      </c>
      <c r="B51" s="63" t="s">
        <v>63</v>
      </c>
      <c r="C51" s="19"/>
      <c r="D51" s="100"/>
      <c r="E51" s="100"/>
      <c r="F51" s="100"/>
    </row>
    <row r="52" spans="1:9" ht="40.5" x14ac:dyDescent="0.3">
      <c r="A52" s="30">
        <v>8.1</v>
      </c>
      <c r="B52" s="19" t="s">
        <v>55</v>
      </c>
      <c r="C52" s="19" t="s">
        <v>8</v>
      </c>
      <c r="D52" s="100"/>
      <c r="E52" s="100"/>
      <c r="F52" s="100"/>
    </row>
    <row r="53" spans="1:9" ht="27" x14ac:dyDescent="0.3">
      <c r="A53" s="30">
        <v>8.1999999999999993</v>
      </c>
      <c r="B53" s="19" t="s">
        <v>56</v>
      </c>
      <c r="C53" s="19" t="s">
        <v>8</v>
      </c>
      <c r="D53" s="100"/>
      <c r="E53" s="100"/>
      <c r="F53" s="100"/>
    </row>
    <row r="54" spans="1:9" ht="27" x14ac:dyDescent="0.3">
      <c r="A54" s="30">
        <v>8.3000000000000007</v>
      </c>
      <c r="B54" s="19" t="s">
        <v>57</v>
      </c>
      <c r="C54" s="19" t="s">
        <v>8</v>
      </c>
      <c r="D54" s="100"/>
      <c r="E54" s="100"/>
      <c r="F54" s="100"/>
    </row>
    <row r="55" spans="1:9" ht="17.25" thickBot="1" x14ac:dyDescent="0.35">
      <c r="A55" s="29">
        <v>8.4</v>
      </c>
      <c r="B55" s="19" t="s">
        <v>58</v>
      </c>
      <c r="C55" s="19" t="s">
        <v>8</v>
      </c>
      <c r="D55" s="49"/>
      <c r="E55" s="49"/>
      <c r="F55" s="49"/>
    </row>
    <row r="57" spans="1:9" ht="30.75" customHeight="1" x14ac:dyDescent="0.3">
      <c r="A57" s="62" t="s">
        <v>59</v>
      </c>
      <c r="B57" s="225" t="s">
        <v>60</v>
      </c>
      <c r="C57" s="225"/>
      <c r="D57" s="225"/>
      <c r="E57" s="225"/>
      <c r="F57" s="225"/>
      <c r="G57" s="26"/>
      <c r="H57" s="26"/>
      <c r="I57" s="26"/>
    </row>
    <row r="58" spans="1:9" ht="27.75" customHeight="1" x14ac:dyDescent="0.3">
      <c r="A58" s="17" t="s">
        <v>61</v>
      </c>
      <c r="B58" s="223" t="s">
        <v>62</v>
      </c>
      <c r="C58" s="224"/>
      <c r="D58" s="224"/>
      <c r="E58" s="224"/>
      <c r="F58" s="224"/>
      <c r="G58" s="224"/>
      <c r="H58" s="224"/>
      <c r="I58" s="224"/>
    </row>
    <row r="59" spans="1:9" ht="43.5" customHeight="1" x14ac:dyDescent="0.3">
      <c r="A59" s="18" t="s">
        <v>64</v>
      </c>
      <c r="B59" s="225" t="s">
        <v>65</v>
      </c>
      <c r="C59" s="225"/>
      <c r="D59" s="225"/>
      <c r="E59" s="225"/>
      <c r="F59" s="225"/>
      <c r="G59" s="26"/>
      <c r="H59" s="26"/>
      <c r="I59" s="26"/>
    </row>
    <row r="60" spans="1:9" ht="120.75" customHeight="1" x14ac:dyDescent="0.3">
      <c r="A60" s="220"/>
      <c r="B60" s="220"/>
      <c r="C60" s="221"/>
      <c r="D60" s="221"/>
      <c r="E60" s="221"/>
      <c r="F60" s="221"/>
      <c r="G60" s="222"/>
      <c r="H60" s="222"/>
      <c r="I60" s="222"/>
    </row>
  </sheetData>
  <mergeCells count="10">
    <mergeCell ref="A1:F1"/>
    <mergeCell ref="A60:I60"/>
    <mergeCell ref="B58:I58"/>
    <mergeCell ref="B57:F57"/>
    <mergeCell ref="B59:F59"/>
    <mergeCell ref="F2:F3"/>
    <mergeCell ref="A2:A3"/>
    <mergeCell ref="B2:B3"/>
    <mergeCell ref="C2:C3"/>
    <mergeCell ref="D2:D3"/>
  </mergeCells>
  <pageMargins left="0.2" right="0.2" top="0.7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4"/>
  <sheetViews>
    <sheetView topLeftCell="A16" workbookViewId="0">
      <selection activeCell="F4" sqref="F4"/>
    </sheetView>
  </sheetViews>
  <sheetFormatPr defaultColWidth="6.75" defaultRowHeight="16.5" x14ac:dyDescent="0.3"/>
  <cols>
    <col min="1" max="1" width="4.75" style="1" customWidth="1"/>
    <col min="2" max="2" width="52" style="1" customWidth="1"/>
    <col min="3" max="3" width="5.875" style="2" customWidth="1"/>
    <col min="4" max="4" width="10" style="2" customWidth="1"/>
    <col min="5" max="5" width="10.875" style="1" customWidth="1"/>
    <col min="6" max="6" width="8" style="22" customWidth="1"/>
    <col min="7" max="7" width="11.625" style="22" customWidth="1"/>
    <col min="8" max="8" width="6.75" style="22" customWidth="1"/>
    <col min="9" max="9" width="6.625" style="22" customWidth="1"/>
    <col min="10" max="11" width="8.75" style="22" customWidth="1"/>
    <col min="12" max="249" width="8.75" style="1" customWidth="1"/>
    <col min="250" max="16384" width="6.75" style="1"/>
  </cols>
  <sheetData>
    <row r="1" spans="1:8" ht="17.25" thickBot="1" x14ac:dyDescent="0.35">
      <c r="B1" s="237" t="s">
        <v>91</v>
      </c>
      <c r="C1" s="237"/>
      <c r="D1" s="237"/>
      <c r="E1" s="237"/>
      <c r="F1" s="237"/>
    </row>
    <row r="2" spans="1:8" ht="16.5" customHeight="1" x14ac:dyDescent="0.3">
      <c r="A2" s="226" t="s">
        <v>0</v>
      </c>
      <c r="B2" s="228" t="s">
        <v>1</v>
      </c>
      <c r="C2" s="230" t="s">
        <v>2</v>
      </c>
      <c r="D2" s="218">
        <v>2025</v>
      </c>
      <c r="E2" s="112">
        <v>2026</v>
      </c>
      <c r="F2" s="218">
        <v>2027</v>
      </c>
    </row>
    <row r="3" spans="1:8" x14ac:dyDescent="0.3">
      <c r="A3" s="227"/>
      <c r="B3" s="229"/>
      <c r="C3" s="231"/>
      <c r="D3" s="219"/>
      <c r="E3" s="113"/>
      <c r="F3" s="219"/>
      <c r="H3" s="22">
        <v>2</v>
      </c>
    </row>
    <row r="4" spans="1:8" ht="28.5" x14ac:dyDescent="0.3">
      <c r="A4" s="3">
        <v>1</v>
      </c>
      <c r="B4" s="4" t="s">
        <v>67</v>
      </c>
      <c r="C4" s="19"/>
      <c r="D4" s="49"/>
      <c r="E4" s="49"/>
      <c r="F4" s="49"/>
      <c r="H4" s="22">
        <v>202</v>
      </c>
    </row>
    <row r="5" spans="1:8" ht="33" x14ac:dyDescent="0.3">
      <c r="A5" s="7">
        <v>1.2</v>
      </c>
      <c r="B5" s="8" t="s">
        <v>13</v>
      </c>
      <c r="C5" s="32"/>
      <c r="D5" s="47"/>
      <c r="E5" s="47"/>
      <c r="F5" s="47"/>
    </row>
    <row r="6" spans="1:8" x14ac:dyDescent="0.3">
      <c r="A6" s="43" t="s">
        <v>14</v>
      </c>
      <c r="B6" s="5" t="s">
        <v>4</v>
      </c>
      <c r="C6" s="19" t="s">
        <v>5</v>
      </c>
      <c r="D6" s="100">
        <v>205</v>
      </c>
      <c r="E6" s="100">
        <v>240</v>
      </c>
      <c r="F6" s="100">
        <v>270</v>
      </c>
      <c r="H6" s="22">
        <v>19</v>
      </c>
    </row>
    <row r="7" spans="1:8" x14ac:dyDescent="0.3">
      <c r="A7" s="43" t="s">
        <v>15</v>
      </c>
      <c r="B7" s="5" t="s">
        <v>7</v>
      </c>
      <c r="C7" s="19" t="s">
        <v>8</v>
      </c>
      <c r="D7" s="105">
        <f>D6/457.7*100</f>
        <v>44.789163207341055</v>
      </c>
      <c r="E7" s="105">
        <f t="shared" ref="E7:F7" si="0">E6/457.7*100</f>
        <v>52.436093511033434</v>
      </c>
      <c r="F7" s="105">
        <f t="shared" si="0"/>
        <v>58.990605199912608</v>
      </c>
    </row>
    <row r="8" spans="1:8" x14ac:dyDescent="0.3">
      <c r="A8" s="43" t="s">
        <v>16</v>
      </c>
      <c r="B8" s="5" t="s">
        <v>10</v>
      </c>
      <c r="C8" s="19" t="s">
        <v>5</v>
      </c>
      <c r="D8" s="100">
        <v>210</v>
      </c>
      <c r="E8" s="100">
        <v>235</v>
      </c>
      <c r="F8" s="100">
        <v>260</v>
      </c>
    </row>
    <row r="9" spans="1:8" x14ac:dyDescent="0.3">
      <c r="A9" s="43" t="s">
        <v>17</v>
      </c>
      <c r="B9" s="6" t="s">
        <v>12</v>
      </c>
      <c r="C9" s="19" t="s">
        <v>8</v>
      </c>
      <c r="D9" s="105">
        <f>D8/457.7*100</f>
        <v>45.881581822154246</v>
      </c>
      <c r="E9" s="105">
        <f t="shared" ref="E9:F9" si="1">E8/457.7*100</f>
        <v>51.343674896220236</v>
      </c>
      <c r="F9" s="105">
        <f t="shared" si="1"/>
        <v>56.805767970286212</v>
      </c>
    </row>
    <row r="10" spans="1:8" ht="28.5" x14ac:dyDescent="0.3">
      <c r="A10" s="7">
        <v>1.3</v>
      </c>
      <c r="B10" s="9" t="s">
        <v>18</v>
      </c>
      <c r="C10" s="32"/>
      <c r="D10" s="31"/>
      <c r="E10" s="31"/>
      <c r="F10" s="31"/>
    </row>
    <row r="11" spans="1:8" x14ac:dyDescent="0.3">
      <c r="A11" s="43" t="s">
        <v>19</v>
      </c>
      <c r="B11" s="10" t="s">
        <v>20</v>
      </c>
      <c r="C11" s="19" t="s">
        <v>5</v>
      </c>
      <c r="D11" s="100">
        <v>0</v>
      </c>
      <c r="E11" s="100">
        <v>0</v>
      </c>
      <c r="F11" s="100">
        <v>0</v>
      </c>
    </row>
    <row r="12" spans="1:8" x14ac:dyDescent="0.3">
      <c r="A12" s="43" t="s">
        <v>21</v>
      </c>
      <c r="B12" s="10" t="s">
        <v>22</v>
      </c>
      <c r="C12" s="19" t="s">
        <v>8</v>
      </c>
      <c r="D12" s="100">
        <v>0</v>
      </c>
      <c r="E12" s="100">
        <v>0</v>
      </c>
      <c r="F12" s="100">
        <v>0</v>
      </c>
      <c r="H12" s="22">
        <f>E6/515.2</f>
        <v>0.46583850931677012</v>
      </c>
    </row>
    <row r="13" spans="1:8" x14ac:dyDescent="0.3">
      <c r="A13" s="43" t="s">
        <v>23</v>
      </c>
      <c r="B13" s="10" t="s">
        <v>24</v>
      </c>
      <c r="C13" s="19" t="s">
        <v>5</v>
      </c>
      <c r="D13" s="100">
        <v>0</v>
      </c>
      <c r="E13" s="100">
        <v>0</v>
      </c>
      <c r="F13" s="100">
        <v>0</v>
      </c>
    </row>
    <row r="14" spans="1:8" x14ac:dyDescent="0.3">
      <c r="A14" s="43" t="s">
        <v>25</v>
      </c>
      <c r="B14" s="10" t="s">
        <v>26</v>
      </c>
      <c r="C14" s="19" t="s">
        <v>8</v>
      </c>
      <c r="D14" s="100">
        <v>0</v>
      </c>
      <c r="E14" s="100">
        <v>0</v>
      </c>
      <c r="F14" s="100">
        <v>0</v>
      </c>
    </row>
    <row r="15" spans="1:8" ht="28.5" x14ac:dyDescent="0.3">
      <c r="A15" s="7">
        <v>2</v>
      </c>
      <c r="B15" s="9" t="s">
        <v>68</v>
      </c>
      <c r="C15" s="32"/>
      <c r="D15" s="40"/>
      <c r="E15" s="40"/>
      <c r="F15" s="40"/>
      <c r="H15" s="22">
        <v>1</v>
      </c>
    </row>
    <row r="16" spans="1:8" x14ac:dyDescent="0.3">
      <c r="A16" s="30">
        <v>2.5</v>
      </c>
      <c r="B16" s="5" t="s">
        <v>37</v>
      </c>
      <c r="C16" s="19" t="s">
        <v>5</v>
      </c>
      <c r="D16" s="102">
        <v>50</v>
      </c>
      <c r="E16" s="102">
        <v>60</v>
      </c>
      <c r="F16" s="102">
        <v>70</v>
      </c>
    </row>
    <row r="17" spans="1:9" ht="17.25" thickBot="1" x14ac:dyDescent="0.35">
      <c r="A17" s="29">
        <v>2.6</v>
      </c>
      <c r="B17" s="12" t="s">
        <v>38</v>
      </c>
      <c r="C17" s="28" t="s">
        <v>8</v>
      </c>
      <c r="D17" s="105">
        <f>D16/457.7*100</f>
        <v>10.924186148131964</v>
      </c>
      <c r="E17" s="105">
        <f t="shared" ref="E17:F17" si="2">E16/457.7*100</f>
        <v>13.109023377758358</v>
      </c>
      <c r="F17" s="105">
        <f t="shared" si="2"/>
        <v>15.293860607384749</v>
      </c>
      <c r="G17" s="24"/>
      <c r="H17" s="24"/>
      <c r="I17" s="24"/>
    </row>
    <row r="18" spans="1:9" ht="28.5" x14ac:dyDescent="0.3">
      <c r="A18" s="7">
        <v>3</v>
      </c>
      <c r="B18" s="13" t="s">
        <v>39</v>
      </c>
      <c r="C18" s="32"/>
      <c r="D18" s="31"/>
      <c r="E18" s="31"/>
      <c r="F18" s="31"/>
    </row>
    <row r="19" spans="1:9" ht="16.5" customHeight="1" thickBot="1" x14ac:dyDescent="0.35">
      <c r="A19" s="29">
        <v>3.1</v>
      </c>
      <c r="B19" s="12" t="s">
        <v>40</v>
      </c>
      <c r="C19" s="28" t="s">
        <v>5</v>
      </c>
      <c r="D19" s="37">
        <v>0</v>
      </c>
      <c r="E19" s="37">
        <v>0</v>
      </c>
      <c r="F19" s="37">
        <v>0</v>
      </c>
    </row>
    <row r="20" spans="1:9" ht="28.5" x14ac:dyDescent="0.3">
      <c r="A20" s="7">
        <v>4</v>
      </c>
      <c r="B20" s="13" t="s">
        <v>41</v>
      </c>
      <c r="C20" s="32"/>
      <c r="D20" s="31"/>
      <c r="E20" s="31"/>
      <c r="F20" s="31"/>
    </row>
    <row r="21" spans="1:9" ht="16.5" customHeight="1" thickBot="1" x14ac:dyDescent="0.35">
      <c r="A21" s="29">
        <v>4.0999999999999996</v>
      </c>
      <c r="B21" s="12" t="s">
        <v>42</v>
      </c>
      <c r="C21" s="28" t="s">
        <v>43</v>
      </c>
      <c r="D21" s="38">
        <v>1</v>
      </c>
      <c r="E21" s="38">
        <v>2</v>
      </c>
      <c r="F21" s="38">
        <v>3</v>
      </c>
    </row>
    <row r="22" spans="1:9" ht="28.5" x14ac:dyDescent="0.3">
      <c r="A22" s="7">
        <v>5</v>
      </c>
      <c r="B22" s="13" t="s">
        <v>88</v>
      </c>
      <c r="C22" s="32"/>
      <c r="D22" s="31"/>
      <c r="E22" s="31"/>
      <c r="F22" s="31"/>
    </row>
    <row r="23" spans="1:9" ht="19.899999999999999" customHeight="1" thickBot="1" x14ac:dyDescent="0.35">
      <c r="A23" s="29">
        <v>5.3</v>
      </c>
      <c r="B23" s="12" t="s">
        <v>49</v>
      </c>
      <c r="C23" s="28" t="s">
        <v>46</v>
      </c>
      <c r="D23" s="37"/>
      <c r="E23" s="37"/>
      <c r="F23" s="37"/>
    </row>
    <row r="24" spans="1:9" x14ac:dyDescent="0.3">
      <c r="A24" s="3">
        <v>6</v>
      </c>
      <c r="B24" s="13" t="s">
        <v>50</v>
      </c>
      <c r="C24" s="19"/>
      <c r="D24" s="100"/>
      <c r="E24" s="100"/>
      <c r="F24" s="100"/>
    </row>
    <row r="25" spans="1:9" x14ac:dyDescent="0.3">
      <c r="A25" s="30">
        <v>6.5</v>
      </c>
      <c r="B25" s="5" t="s">
        <v>37</v>
      </c>
      <c r="C25" s="19" t="s">
        <v>5</v>
      </c>
      <c r="D25" s="102">
        <v>235</v>
      </c>
      <c r="E25" s="102">
        <v>227</v>
      </c>
      <c r="F25" s="102">
        <v>219</v>
      </c>
    </row>
    <row r="26" spans="1:9" ht="17.25" thickBot="1" x14ac:dyDescent="0.35">
      <c r="A26" s="30">
        <v>6.6</v>
      </c>
      <c r="B26" s="66" t="s">
        <v>38</v>
      </c>
      <c r="C26" s="65" t="s">
        <v>8</v>
      </c>
      <c r="D26" s="105">
        <f>D25/457.7*100</f>
        <v>51.343674896220236</v>
      </c>
      <c r="E26" s="105">
        <f t="shared" ref="E26:F26" si="3">E25/457.7*100</f>
        <v>49.595805112519123</v>
      </c>
      <c r="F26" s="105">
        <f t="shared" si="3"/>
        <v>47.847935328818004</v>
      </c>
    </row>
    <row r="27" spans="1:9" ht="75" customHeight="1" thickBot="1" x14ac:dyDescent="0.35">
      <c r="A27" s="14">
        <v>7</v>
      </c>
      <c r="B27" s="63" t="s">
        <v>54</v>
      </c>
      <c r="C27" s="19" t="s">
        <v>8</v>
      </c>
      <c r="D27" s="46">
        <f>97/124*100</f>
        <v>78.225806451612897</v>
      </c>
      <c r="E27" s="46">
        <f>100/124*100</f>
        <v>80.645161290322577</v>
      </c>
      <c r="F27" s="46">
        <f>103/124*100</f>
        <v>83.064516129032256</v>
      </c>
    </row>
    <row r="28" spans="1:9" ht="36" customHeight="1" x14ac:dyDescent="0.3">
      <c r="A28" s="16">
        <v>8</v>
      </c>
      <c r="B28" s="13" t="s">
        <v>78</v>
      </c>
      <c r="C28" s="32"/>
      <c r="D28" s="31"/>
      <c r="E28" s="31"/>
      <c r="F28" s="31"/>
    </row>
    <row r="29" spans="1:9" ht="40.5" x14ac:dyDescent="0.3">
      <c r="A29" s="30">
        <v>8.1</v>
      </c>
      <c r="B29" s="19" t="s">
        <v>55</v>
      </c>
      <c r="C29" s="19" t="s">
        <v>8</v>
      </c>
      <c r="D29" s="46"/>
      <c r="E29" s="46"/>
      <c r="F29" s="46"/>
    </row>
    <row r="30" spans="1:9" ht="27" x14ac:dyDescent="0.3">
      <c r="A30" s="30">
        <v>8.1999999999999993</v>
      </c>
      <c r="B30" s="19" t="s">
        <v>56</v>
      </c>
      <c r="C30" s="19" t="s">
        <v>8</v>
      </c>
      <c r="D30" s="46"/>
      <c r="E30" s="46"/>
      <c r="F30" s="46"/>
    </row>
    <row r="31" spans="1:9" ht="27" x14ac:dyDescent="0.3">
      <c r="A31" s="30">
        <v>8.3000000000000007</v>
      </c>
      <c r="B31" s="19" t="s">
        <v>57</v>
      </c>
      <c r="C31" s="19" t="s">
        <v>8</v>
      </c>
      <c r="D31" s="46"/>
      <c r="E31" s="46"/>
      <c r="F31" s="46"/>
    </row>
    <row r="32" spans="1:9" ht="17.25" thickBot="1" x14ac:dyDescent="0.35">
      <c r="A32" s="29">
        <v>8.4</v>
      </c>
      <c r="B32" s="28" t="s">
        <v>58</v>
      </c>
      <c r="C32" s="28" t="s">
        <v>8</v>
      </c>
      <c r="D32" s="46"/>
      <c r="E32" s="46"/>
      <c r="F32" s="46"/>
    </row>
    <row r="34" spans="1:5" x14ac:dyDescent="0.3">
      <c r="A34" s="1" t="s">
        <v>59</v>
      </c>
      <c r="B34" s="79" t="s">
        <v>62</v>
      </c>
      <c r="C34" s="79"/>
      <c r="D34" s="79"/>
      <c r="E34" s="79"/>
    </row>
  </sheetData>
  <mergeCells count="6">
    <mergeCell ref="F2:F3"/>
    <mergeCell ref="B1:F1"/>
    <mergeCell ref="D2:D3"/>
    <mergeCell ref="A2:A3"/>
    <mergeCell ref="B2:B3"/>
    <mergeCell ref="C2:C3"/>
  </mergeCells>
  <pageMargins left="0.2" right="0.2" top="0.7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5"/>
  <sheetViews>
    <sheetView topLeftCell="A16" workbookViewId="0">
      <selection activeCell="F22" sqref="F22"/>
    </sheetView>
  </sheetViews>
  <sheetFormatPr defaultColWidth="6.75" defaultRowHeight="16.5" x14ac:dyDescent="0.3"/>
  <cols>
    <col min="1" max="1" width="4.75" style="1" customWidth="1"/>
    <col min="2" max="2" width="52" style="1" customWidth="1"/>
    <col min="3" max="3" width="5.875" style="2" customWidth="1"/>
    <col min="4" max="4" width="8.125" style="1" customWidth="1"/>
    <col min="5" max="5" width="10.875" style="1" customWidth="1"/>
    <col min="6" max="6" width="8" style="22" customWidth="1"/>
    <col min="7" max="228" width="8.75" style="1" customWidth="1"/>
    <col min="229" max="16384" width="6.75" style="1"/>
  </cols>
  <sheetData>
    <row r="1" spans="1:6" ht="17.25" thickBot="1" x14ac:dyDescent="0.35">
      <c r="B1" s="240" t="s">
        <v>95</v>
      </c>
      <c r="C1" s="240"/>
      <c r="D1" s="240"/>
      <c r="E1" s="240"/>
      <c r="F1" s="240"/>
    </row>
    <row r="2" spans="1:6" ht="16.5" customHeight="1" x14ac:dyDescent="0.3">
      <c r="A2" s="241" t="s">
        <v>0</v>
      </c>
      <c r="B2" s="243" t="s">
        <v>1</v>
      </c>
      <c r="C2" s="245" t="s">
        <v>2</v>
      </c>
      <c r="D2" s="238">
        <v>2025</v>
      </c>
      <c r="E2" s="247">
        <v>2026</v>
      </c>
      <c r="F2" s="238">
        <v>2027</v>
      </c>
    </row>
    <row r="3" spans="1:6" x14ac:dyDescent="0.3">
      <c r="A3" s="242"/>
      <c r="B3" s="244"/>
      <c r="C3" s="246"/>
      <c r="D3" s="239"/>
      <c r="E3" s="248"/>
      <c r="F3" s="239"/>
    </row>
    <row r="4" spans="1:6" ht="28.5" x14ac:dyDescent="0.3">
      <c r="A4" s="95">
        <v>1</v>
      </c>
      <c r="B4" s="90" t="s">
        <v>67</v>
      </c>
      <c r="C4" s="83"/>
      <c r="D4" s="83"/>
      <c r="E4" s="83"/>
      <c r="F4" s="83"/>
    </row>
    <row r="5" spans="1:6" ht="33" x14ac:dyDescent="0.3">
      <c r="A5" s="88">
        <v>1.2</v>
      </c>
      <c r="B5" s="99" t="s">
        <v>13</v>
      </c>
      <c r="C5" s="86"/>
      <c r="D5" s="86"/>
      <c r="E5" s="86"/>
      <c r="F5" s="86"/>
    </row>
    <row r="6" spans="1:6" x14ac:dyDescent="0.3">
      <c r="A6" s="85" t="s">
        <v>14</v>
      </c>
      <c r="B6" s="94" t="s">
        <v>4</v>
      </c>
      <c r="C6" s="83" t="s">
        <v>5</v>
      </c>
      <c r="D6" s="50">
        <v>136</v>
      </c>
      <c r="E6" s="50">
        <v>150</v>
      </c>
      <c r="F6" s="50">
        <v>170</v>
      </c>
    </row>
    <row r="7" spans="1:6" x14ac:dyDescent="0.3">
      <c r="A7" s="85" t="s">
        <v>15</v>
      </c>
      <c r="B7" s="94" t="s">
        <v>7</v>
      </c>
      <c r="C7" s="83" t="s">
        <v>8</v>
      </c>
      <c r="D7" s="161">
        <v>0.27400000000000002</v>
      </c>
      <c r="E7" s="161">
        <v>0.30220000000000002</v>
      </c>
      <c r="F7" s="161">
        <v>0.34250000000000003</v>
      </c>
    </row>
    <row r="8" spans="1:6" x14ac:dyDescent="0.3">
      <c r="A8" s="85" t="s">
        <v>16</v>
      </c>
      <c r="B8" s="94" t="s">
        <v>10</v>
      </c>
      <c r="C8" s="83" t="s">
        <v>5</v>
      </c>
      <c r="D8" s="50">
        <v>338</v>
      </c>
      <c r="E8" s="50">
        <v>350</v>
      </c>
      <c r="F8" s="50">
        <v>370</v>
      </c>
    </row>
    <row r="9" spans="1:6" x14ac:dyDescent="0.3">
      <c r="A9" s="85" t="s">
        <v>17</v>
      </c>
      <c r="B9" s="98" t="s">
        <v>12</v>
      </c>
      <c r="C9" s="83" t="s">
        <v>8</v>
      </c>
      <c r="D9" s="161">
        <v>0.68089999999999995</v>
      </c>
      <c r="E9" s="161">
        <v>0.70509999999999995</v>
      </c>
      <c r="F9" s="161">
        <v>0.74539999999999995</v>
      </c>
    </row>
    <row r="10" spans="1:6" ht="28.5" x14ac:dyDescent="0.3">
      <c r="A10" s="88">
        <v>1.3</v>
      </c>
      <c r="B10" s="87" t="s">
        <v>18</v>
      </c>
      <c r="C10" s="86"/>
      <c r="D10" s="54"/>
      <c r="E10" s="54"/>
      <c r="F10" s="54"/>
    </row>
    <row r="11" spans="1:6" x14ac:dyDescent="0.3">
      <c r="A11" s="85" t="s">
        <v>19</v>
      </c>
      <c r="B11" s="94" t="s">
        <v>20</v>
      </c>
      <c r="C11" s="83" t="s">
        <v>5</v>
      </c>
      <c r="D11" s="46">
        <v>0</v>
      </c>
      <c r="E11" s="46">
        <v>0</v>
      </c>
      <c r="F11" s="46">
        <v>0</v>
      </c>
    </row>
    <row r="12" spans="1:6" x14ac:dyDescent="0.3">
      <c r="A12" s="85" t="s">
        <v>21</v>
      </c>
      <c r="B12" s="94" t="s">
        <v>22</v>
      </c>
      <c r="C12" s="83" t="s">
        <v>8</v>
      </c>
      <c r="D12" s="46">
        <v>0</v>
      </c>
      <c r="E12" s="46">
        <v>0</v>
      </c>
      <c r="F12" s="46">
        <v>0</v>
      </c>
    </row>
    <row r="13" spans="1:6" x14ac:dyDescent="0.3">
      <c r="A13" s="85" t="s">
        <v>23</v>
      </c>
      <c r="B13" s="94" t="s">
        <v>24</v>
      </c>
      <c r="C13" s="83" t="s">
        <v>5</v>
      </c>
      <c r="D13" s="46">
        <v>0</v>
      </c>
      <c r="E13" s="46">
        <v>0</v>
      </c>
      <c r="F13" s="46">
        <v>0</v>
      </c>
    </row>
    <row r="14" spans="1:6" x14ac:dyDescent="0.3">
      <c r="A14" s="85" t="s">
        <v>25</v>
      </c>
      <c r="B14" s="94" t="s">
        <v>26</v>
      </c>
      <c r="C14" s="83" t="s">
        <v>8</v>
      </c>
      <c r="D14" s="46">
        <v>0</v>
      </c>
      <c r="E14" s="46">
        <v>0</v>
      </c>
      <c r="F14" s="46">
        <v>0</v>
      </c>
    </row>
    <row r="15" spans="1:6" ht="28.5" x14ac:dyDescent="0.3">
      <c r="A15" s="88" t="s">
        <v>32</v>
      </c>
      <c r="B15" s="87" t="s">
        <v>68</v>
      </c>
      <c r="C15" s="86"/>
      <c r="D15" s="59"/>
      <c r="E15" s="59"/>
      <c r="F15" s="59"/>
    </row>
    <row r="16" spans="1:6" x14ac:dyDescent="0.3">
      <c r="A16" s="85">
        <v>2.5</v>
      </c>
      <c r="B16" s="94" t="s">
        <v>37</v>
      </c>
      <c r="C16" s="83" t="s">
        <v>5</v>
      </c>
      <c r="D16" s="56">
        <v>32.04</v>
      </c>
      <c r="E16" s="56">
        <v>32.299999999999997</v>
      </c>
      <c r="F16" s="56">
        <v>32.4</v>
      </c>
    </row>
    <row r="17" spans="1:6" ht="17.25" thickBot="1" x14ac:dyDescent="0.35">
      <c r="A17" s="82">
        <v>2.6</v>
      </c>
      <c r="B17" s="96" t="s">
        <v>38</v>
      </c>
      <c r="C17" s="80" t="s">
        <v>8</v>
      </c>
      <c r="D17" s="162">
        <v>6.45</v>
      </c>
      <c r="E17" s="55">
        <v>6.5</v>
      </c>
      <c r="F17" s="162">
        <v>6.53</v>
      </c>
    </row>
    <row r="18" spans="1:6" ht="28.5" x14ac:dyDescent="0.3">
      <c r="A18" s="88">
        <v>3</v>
      </c>
      <c r="B18" s="87" t="s">
        <v>39</v>
      </c>
      <c r="C18" s="86"/>
      <c r="D18" s="54"/>
      <c r="E18" s="54"/>
      <c r="F18" s="54"/>
    </row>
    <row r="19" spans="1:6" ht="16.5" customHeight="1" thickBot="1" x14ac:dyDescent="0.35">
      <c r="A19" s="82">
        <v>3.1</v>
      </c>
      <c r="B19" s="96" t="s">
        <v>73</v>
      </c>
      <c r="C19" s="80" t="s">
        <v>5</v>
      </c>
      <c r="D19" s="53">
        <v>0</v>
      </c>
      <c r="E19" s="53">
        <v>0</v>
      </c>
      <c r="F19" s="53">
        <v>0</v>
      </c>
    </row>
    <row r="20" spans="1:6" ht="28.5" x14ac:dyDescent="0.3">
      <c r="A20" s="88">
        <v>4</v>
      </c>
      <c r="B20" s="87" t="s">
        <v>41</v>
      </c>
      <c r="C20" s="86"/>
      <c r="D20" s="54"/>
      <c r="E20" s="54"/>
      <c r="F20" s="54"/>
    </row>
    <row r="21" spans="1:6" ht="16.5" customHeight="1" thickBot="1" x14ac:dyDescent="0.35">
      <c r="A21" s="82">
        <v>4.0999999999999996</v>
      </c>
      <c r="B21" s="96" t="s">
        <v>72</v>
      </c>
      <c r="C21" s="80" t="s">
        <v>43</v>
      </c>
      <c r="D21" s="97">
        <v>2</v>
      </c>
      <c r="E21" s="97">
        <v>3</v>
      </c>
      <c r="F21" s="97">
        <v>3</v>
      </c>
    </row>
    <row r="22" spans="1:6" ht="28.5" x14ac:dyDescent="0.3">
      <c r="A22" s="88">
        <v>5</v>
      </c>
      <c r="B22" s="87" t="s">
        <v>44</v>
      </c>
      <c r="C22" s="86"/>
      <c r="D22" s="54"/>
      <c r="E22" s="54"/>
      <c r="F22" s="54"/>
    </row>
    <row r="23" spans="1:6" ht="19.899999999999999" customHeight="1" thickBot="1" x14ac:dyDescent="0.35">
      <c r="A23" s="82" t="s">
        <v>48</v>
      </c>
      <c r="B23" s="96" t="s">
        <v>49</v>
      </c>
      <c r="C23" s="80" t="s">
        <v>46</v>
      </c>
      <c r="D23" s="53"/>
      <c r="E23" s="53"/>
      <c r="F23" s="53"/>
    </row>
    <row r="24" spans="1:6" x14ac:dyDescent="0.3">
      <c r="A24" s="95">
        <v>6</v>
      </c>
      <c r="B24" s="87" t="s">
        <v>50</v>
      </c>
      <c r="C24" s="83"/>
      <c r="D24" s="46"/>
      <c r="E24" s="46"/>
      <c r="F24" s="46"/>
    </row>
    <row r="25" spans="1:6" x14ac:dyDescent="0.3">
      <c r="A25" s="85">
        <v>6.5</v>
      </c>
      <c r="B25" s="94" t="s">
        <v>37</v>
      </c>
      <c r="C25" s="83" t="s">
        <v>5</v>
      </c>
      <c r="D25" s="50">
        <v>232.9</v>
      </c>
      <c r="E25" s="50">
        <v>200.86</v>
      </c>
      <c r="F25" s="50">
        <v>168.56</v>
      </c>
    </row>
    <row r="26" spans="1:6" ht="17.25" thickBot="1" x14ac:dyDescent="0.35">
      <c r="A26" s="85">
        <v>6.6</v>
      </c>
      <c r="B26" s="93" t="s">
        <v>38</v>
      </c>
      <c r="C26" s="92" t="s">
        <v>8</v>
      </c>
      <c r="D26" s="89">
        <v>0.46920000000000001</v>
      </c>
      <c r="E26" s="89">
        <v>0.40460000000000002</v>
      </c>
      <c r="F26" s="89">
        <v>0.33960000000000001</v>
      </c>
    </row>
    <row r="27" spans="1:6" ht="75" customHeight="1" thickBot="1" x14ac:dyDescent="0.35">
      <c r="A27" s="91">
        <v>7</v>
      </c>
      <c r="B27" s="90" t="s">
        <v>54</v>
      </c>
      <c r="C27" s="83" t="s">
        <v>8</v>
      </c>
      <c r="D27" s="89">
        <v>0.74790000000000001</v>
      </c>
      <c r="E27" s="89">
        <v>0.77310000000000001</v>
      </c>
      <c r="F27" s="89">
        <v>0.78990000000000005</v>
      </c>
    </row>
    <row r="28" spans="1:6" ht="36" customHeight="1" x14ac:dyDescent="0.3">
      <c r="A28" s="88">
        <v>8</v>
      </c>
      <c r="B28" s="87" t="s">
        <v>63</v>
      </c>
      <c r="C28" s="86"/>
      <c r="D28" s="54"/>
      <c r="E28" s="54"/>
      <c r="F28" s="54"/>
    </row>
    <row r="29" spans="1:6" ht="40.5" x14ac:dyDescent="0.3">
      <c r="A29" s="85">
        <v>8.1</v>
      </c>
      <c r="B29" s="84" t="s">
        <v>55</v>
      </c>
      <c r="C29" s="83" t="s">
        <v>8</v>
      </c>
      <c r="D29" s="46">
        <v>0</v>
      </c>
      <c r="E29" s="46">
        <v>0</v>
      </c>
      <c r="F29" s="46">
        <v>0</v>
      </c>
    </row>
    <row r="30" spans="1:6" ht="27" x14ac:dyDescent="0.3">
      <c r="A30" s="85">
        <v>8.1999999999999993</v>
      </c>
      <c r="B30" s="84" t="s">
        <v>56</v>
      </c>
      <c r="C30" s="83" t="s">
        <v>8</v>
      </c>
      <c r="D30" s="46">
        <v>0</v>
      </c>
      <c r="E30" s="46">
        <v>0</v>
      </c>
      <c r="F30" s="46">
        <v>0</v>
      </c>
    </row>
    <row r="31" spans="1:6" ht="27" x14ac:dyDescent="0.3">
      <c r="A31" s="85">
        <v>8.3000000000000007</v>
      </c>
      <c r="B31" s="84" t="s">
        <v>57</v>
      </c>
      <c r="C31" s="83" t="s">
        <v>8</v>
      </c>
      <c r="D31" s="46">
        <v>0</v>
      </c>
      <c r="E31" s="46">
        <v>0</v>
      </c>
      <c r="F31" s="46">
        <v>0</v>
      </c>
    </row>
    <row r="32" spans="1:6" ht="17.25" thickBot="1" x14ac:dyDescent="0.35">
      <c r="A32" s="82">
        <v>8.4</v>
      </c>
      <c r="B32" s="81" t="s">
        <v>58</v>
      </c>
      <c r="C32" s="80" t="s">
        <v>8</v>
      </c>
      <c r="D32" s="46">
        <v>0</v>
      </c>
      <c r="E32" s="46">
        <v>0</v>
      </c>
      <c r="F32" s="46">
        <v>0</v>
      </c>
    </row>
    <row r="34" spans="1:6" ht="30.75" customHeight="1" x14ac:dyDescent="0.3">
      <c r="A34" s="17" t="s">
        <v>59</v>
      </c>
      <c r="B34" s="225" t="s">
        <v>60</v>
      </c>
      <c r="C34" s="225"/>
      <c r="D34" s="225"/>
      <c r="E34" s="225"/>
      <c r="F34" s="224"/>
    </row>
    <row r="35" spans="1:6" ht="27.75" customHeight="1" x14ac:dyDescent="0.3">
      <c r="A35" s="17" t="s">
        <v>61</v>
      </c>
      <c r="B35" s="223" t="s">
        <v>62</v>
      </c>
      <c r="C35" s="224"/>
      <c r="D35" s="224"/>
      <c r="E35" s="224"/>
      <c r="F35" s="224"/>
    </row>
  </sheetData>
  <mergeCells count="9">
    <mergeCell ref="B35:F35"/>
    <mergeCell ref="B34:F34"/>
    <mergeCell ref="D2:D3"/>
    <mergeCell ref="B1:F1"/>
    <mergeCell ref="A2:A3"/>
    <mergeCell ref="B2:B3"/>
    <mergeCell ref="C2:C3"/>
    <mergeCell ref="E2:E3"/>
    <mergeCell ref="F2:F3"/>
  </mergeCells>
  <pageMargins left="0.2" right="0.2" top="0.7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9"/>
  <sheetViews>
    <sheetView topLeftCell="A16" workbookViewId="0">
      <selection activeCell="F5" sqref="F5"/>
    </sheetView>
  </sheetViews>
  <sheetFormatPr defaultColWidth="6.75" defaultRowHeight="16.5" x14ac:dyDescent="0.3"/>
  <cols>
    <col min="1" max="1" width="4.75" style="1" customWidth="1"/>
    <col min="2" max="2" width="52" style="1" customWidth="1"/>
    <col min="3" max="3" width="5.875" style="2" customWidth="1"/>
    <col min="4" max="4" width="8.125" style="1" customWidth="1"/>
    <col min="5" max="5" width="10.875" style="1" customWidth="1"/>
    <col min="6" max="6" width="8" style="22" customWidth="1"/>
    <col min="7" max="7" width="11.625" style="22" customWidth="1"/>
    <col min="8" max="8" width="6.75" style="22" customWidth="1"/>
    <col min="9" max="9" width="6.625" style="22" customWidth="1"/>
    <col min="10" max="11" width="8.75" style="22" customWidth="1"/>
    <col min="12" max="249" width="8.75" style="1" customWidth="1"/>
    <col min="250" max="16384" width="6.75" style="1"/>
  </cols>
  <sheetData>
    <row r="1" spans="1:8" x14ac:dyDescent="0.3">
      <c r="B1" s="249" t="s">
        <v>75</v>
      </c>
      <c r="C1" s="249"/>
      <c r="D1" s="249"/>
      <c r="E1" s="249"/>
      <c r="F1" s="249"/>
    </row>
    <row r="2" spans="1:8" ht="17.25" thickBot="1" x14ac:dyDescent="0.35">
      <c r="B2" s="217" t="s">
        <v>74</v>
      </c>
      <c r="C2" s="217"/>
      <c r="D2" s="217"/>
      <c r="E2" s="217"/>
      <c r="F2" s="217"/>
    </row>
    <row r="3" spans="1:8" ht="16.5" customHeight="1" x14ac:dyDescent="0.3">
      <c r="A3" s="226" t="s">
        <v>0</v>
      </c>
      <c r="B3" s="228" t="s">
        <v>1</v>
      </c>
      <c r="C3" s="230" t="s">
        <v>2</v>
      </c>
      <c r="D3" s="238">
        <v>2025</v>
      </c>
      <c r="E3" s="247">
        <v>2026</v>
      </c>
      <c r="F3" s="238">
        <v>2027</v>
      </c>
    </row>
    <row r="4" spans="1:8" x14ac:dyDescent="0.3">
      <c r="A4" s="227"/>
      <c r="B4" s="229"/>
      <c r="C4" s="231"/>
      <c r="D4" s="239"/>
      <c r="E4" s="248"/>
      <c r="F4" s="239"/>
      <c r="H4" s="22">
        <v>2</v>
      </c>
    </row>
    <row r="5" spans="1:8" ht="28.5" x14ac:dyDescent="0.3">
      <c r="A5" s="3">
        <v>1</v>
      </c>
      <c r="B5" s="4" t="s">
        <v>67</v>
      </c>
      <c r="C5" s="19"/>
      <c r="D5" s="49"/>
      <c r="E5" s="49"/>
      <c r="F5" s="49"/>
      <c r="H5" s="22">
        <v>202</v>
      </c>
    </row>
    <row r="6" spans="1:8" ht="33" x14ac:dyDescent="0.3">
      <c r="A6" s="7">
        <v>1.2</v>
      </c>
      <c r="B6" s="8" t="s">
        <v>13</v>
      </c>
      <c r="C6" s="32"/>
      <c r="D6" s="47"/>
      <c r="E6" s="47"/>
      <c r="F6" s="47"/>
    </row>
    <row r="7" spans="1:8" x14ac:dyDescent="0.3">
      <c r="A7" s="43" t="s">
        <v>14</v>
      </c>
      <c r="B7" s="5" t="s">
        <v>4</v>
      </c>
      <c r="C7" s="19" t="s">
        <v>5</v>
      </c>
      <c r="D7" s="102">
        <v>160</v>
      </c>
      <c r="E7" s="102">
        <v>180</v>
      </c>
      <c r="F7" s="102">
        <v>200</v>
      </c>
      <c r="H7" s="22">
        <v>19</v>
      </c>
    </row>
    <row r="8" spans="1:8" x14ac:dyDescent="0.3">
      <c r="A8" s="43" t="s">
        <v>15</v>
      </c>
      <c r="B8" s="5" t="s">
        <v>7</v>
      </c>
      <c r="C8" s="19" t="s">
        <v>8</v>
      </c>
      <c r="D8" s="105">
        <v>33.200000000000003</v>
      </c>
      <c r="E8" s="105">
        <v>36</v>
      </c>
      <c r="F8" s="105">
        <v>40</v>
      </c>
    </row>
    <row r="9" spans="1:8" x14ac:dyDescent="0.3">
      <c r="A9" s="43" t="s">
        <v>16</v>
      </c>
      <c r="B9" s="5" t="s">
        <v>10</v>
      </c>
      <c r="C9" s="19" t="s">
        <v>5</v>
      </c>
      <c r="D9" s="102">
        <v>300</v>
      </c>
      <c r="E9" s="102">
        <v>320</v>
      </c>
      <c r="F9" s="102">
        <v>340</v>
      </c>
    </row>
    <row r="10" spans="1:8" x14ac:dyDescent="0.3">
      <c r="A10" s="43" t="s">
        <v>17</v>
      </c>
      <c r="B10" s="6" t="s">
        <v>12</v>
      </c>
      <c r="C10" s="19" t="s">
        <v>8</v>
      </c>
      <c r="D10" s="105">
        <v>60</v>
      </c>
      <c r="E10" s="105">
        <v>64</v>
      </c>
      <c r="F10" s="105">
        <v>68</v>
      </c>
    </row>
    <row r="11" spans="1:8" ht="28.5" x14ac:dyDescent="0.3">
      <c r="A11" s="7">
        <v>1.3</v>
      </c>
      <c r="B11" s="9" t="s">
        <v>18</v>
      </c>
      <c r="C11" s="32"/>
      <c r="D11" s="31"/>
      <c r="E11" s="31"/>
      <c r="F11" s="31"/>
    </row>
    <row r="12" spans="1:8" x14ac:dyDescent="0.3">
      <c r="A12" s="43" t="s">
        <v>19</v>
      </c>
      <c r="B12" s="10" t="s">
        <v>20</v>
      </c>
      <c r="C12" s="19" t="s">
        <v>5</v>
      </c>
      <c r="D12" s="100">
        <v>0</v>
      </c>
      <c r="E12" s="100">
        <v>0</v>
      </c>
      <c r="F12" s="100">
        <v>0</v>
      </c>
    </row>
    <row r="13" spans="1:8" x14ac:dyDescent="0.3">
      <c r="A13" s="43" t="s">
        <v>21</v>
      </c>
      <c r="B13" s="10" t="s">
        <v>22</v>
      </c>
      <c r="C13" s="19" t="s">
        <v>8</v>
      </c>
      <c r="D13" s="100">
        <v>0</v>
      </c>
      <c r="E13" s="100">
        <v>0</v>
      </c>
      <c r="F13" s="100">
        <v>0</v>
      </c>
      <c r="H13" s="22">
        <f>E7/515.2</f>
        <v>0.34937888198757761</v>
      </c>
    </row>
    <row r="14" spans="1:8" x14ac:dyDescent="0.3">
      <c r="A14" s="43" t="s">
        <v>23</v>
      </c>
      <c r="B14" s="10" t="s">
        <v>24</v>
      </c>
      <c r="C14" s="19" t="s">
        <v>5</v>
      </c>
      <c r="D14" s="100">
        <v>0</v>
      </c>
      <c r="E14" s="100">
        <v>0</v>
      </c>
      <c r="F14" s="100">
        <v>0</v>
      </c>
    </row>
    <row r="15" spans="1:8" x14ac:dyDescent="0.3">
      <c r="A15" s="43" t="s">
        <v>25</v>
      </c>
      <c r="B15" s="10" t="s">
        <v>26</v>
      </c>
      <c r="C15" s="19" t="s">
        <v>8</v>
      </c>
      <c r="D15" s="100">
        <v>0</v>
      </c>
      <c r="E15" s="100">
        <v>0</v>
      </c>
      <c r="F15" s="100">
        <v>0</v>
      </c>
    </row>
    <row r="16" spans="1:8" ht="28.5" x14ac:dyDescent="0.3">
      <c r="A16" s="7" t="s">
        <v>32</v>
      </c>
      <c r="B16" s="9" t="s">
        <v>68</v>
      </c>
      <c r="C16" s="32"/>
      <c r="D16" s="40"/>
      <c r="E16" s="40"/>
      <c r="F16" s="40"/>
      <c r="H16" s="22">
        <v>1</v>
      </c>
    </row>
    <row r="17" spans="1:9" x14ac:dyDescent="0.3">
      <c r="A17" s="30">
        <v>2.5</v>
      </c>
      <c r="B17" s="5" t="s">
        <v>37</v>
      </c>
      <c r="C17" s="19" t="s">
        <v>5</v>
      </c>
      <c r="D17" s="102">
        <v>26.7</v>
      </c>
      <c r="E17" s="102">
        <v>32.700000000000003</v>
      </c>
      <c r="F17" s="102">
        <v>27.3</v>
      </c>
    </row>
    <row r="18" spans="1:9" ht="17.25" thickBot="1" x14ac:dyDescent="0.35">
      <c r="A18" s="29">
        <v>2.6</v>
      </c>
      <c r="B18" s="12" t="s">
        <v>38</v>
      </c>
      <c r="C18" s="28" t="s">
        <v>8</v>
      </c>
      <c r="D18" s="102">
        <v>6.1</v>
      </c>
      <c r="E18" s="102">
        <v>8</v>
      </c>
      <c r="F18" s="102">
        <v>7.2</v>
      </c>
      <c r="G18" s="24"/>
      <c r="H18" s="24"/>
      <c r="I18" s="24"/>
    </row>
    <row r="19" spans="1:9" ht="28.5" x14ac:dyDescent="0.3">
      <c r="A19" s="7">
        <v>3</v>
      </c>
      <c r="B19" s="13" t="s">
        <v>39</v>
      </c>
      <c r="C19" s="32"/>
      <c r="D19" s="31"/>
      <c r="E19" s="31"/>
      <c r="F19" s="31"/>
    </row>
    <row r="20" spans="1:9" ht="16.5" customHeight="1" thickBot="1" x14ac:dyDescent="0.35">
      <c r="A20" s="29">
        <v>3.1</v>
      </c>
      <c r="B20" s="12" t="s">
        <v>73</v>
      </c>
      <c r="C20" s="28" t="s">
        <v>5</v>
      </c>
      <c r="D20" s="163">
        <v>53.9</v>
      </c>
      <c r="E20" s="163">
        <v>3</v>
      </c>
      <c r="F20" s="163">
        <v>2.4</v>
      </c>
    </row>
    <row r="21" spans="1:9" ht="28.5" x14ac:dyDescent="0.3">
      <c r="A21" s="7">
        <v>4</v>
      </c>
      <c r="B21" s="13" t="s">
        <v>41</v>
      </c>
      <c r="C21" s="32"/>
      <c r="D21" s="31"/>
      <c r="E21" s="31"/>
      <c r="F21" s="31"/>
    </row>
    <row r="22" spans="1:9" ht="17.25" thickBot="1" x14ac:dyDescent="0.35">
      <c r="A22" s="29">
        <v>4.0999999999999996</v>
      </c>
      <c r="B22" s="12" t="s">
        <v>72</v>
      </c>
      <c r="C22" s="28" t="s">
        <v>43</v>
      </c>
      <c r="D22" s="38"/>
      <c r="E22" s="38"/>
      <c r="F22" s="38"/>
    </row>
    <row r="23" spans="1:9" ht="28.5" x14ac:dyDescent="0.3">
      <c r="A23" s="7">
        <v>5</v>
      </c>
      <c r="B23" s="13" t="s">
        <v>44</v>
      </c>
      <c r="C23" s="32"/>
      <c r="D23" s="31"/>
      <c r="E23" s="31"/>
      <c r="F23" s="31"/>
    </row>
    <row r="24" spans="1:9" ht="19.899999999999999" customHeight="1" thickBot="1" x14ac:dyDescent="0.35">
      <c r="A24" s="29" t="s">
        <v>48</v>
      </c>
      <c r="B24" s="12" t="s">
        <v>49</v>
      </c>
      <c r="C24" s="28" t="s">
        <v>46</v>
      </c>
      <c r="D24" s="163">
        <v>3.5</v>
      </c>
      <c r="E24" s="163">
        <v>3.5</v>
      </c>
      <c r="F24" s="163">
        <v>3.5</v>
      </c>
      <c r="G24" s="22" t="e">
        <f>N</f>
        <v>#NAME?</v>
      </c>
    </row>
    <row r="25" spans="1:9" x14ac:dyDescent="0.3">
      <c r="A25" s="3">
        <v>6</v>
      </c>
      <c r="B25" s="13" t="s">
        <v>50</v>
      </c>
      <c r="C25" s="19"/>
      <c r="D25" s="100"/>
      <c r="E25" s="100"/>
      <c r="F25" s="100"/>
    </row>
    <row r="26" spans="1:9" x14ac:dyDescent="0.3">
      <c r="A26" s="30">
        <v>6.5</v>
      </c>
      <c r="B26" s="5" t="s">
        <v>37</v>
      </c>
      <c r="C26" s="19" t="s">
        <v>5</v>
      </c>
      <c r="D26" s="102">
        <v>306.89999999999998</v>
      </c>
      <c r="E26" s="102">
        <v>280.2</v>
      </c>
      <c r="F26" s="102">
        <v>248.2</v>
      </c>
    </row>
    <row r="27" spans="1:9" ht="17.25" thickBot="1" x14ac:dyDescent="0.35">
      <c r="A27" s="30">
        <v>6.6</v>
      </c>
      <c r="B27" s="66" t="s">
        <v>38</v>
      </c>
      <c r="C27" s="65" t="s">
        <v>8</v>
      </c>
      <c r="D27" s="103">
        <v>61.5</v>
      </c>
      <c r="E27" s="103">
        <v>56.1</v>
      </c>
      <c r="F27" s="103">
        <v>49.2</v>
      </c>
    </row>
    <row r="28" spans="1:9" ht="75" customHeight="1" thickBot="1" x14ac:dyDescent="0.35">
      <c r="A28" s="14">
        <v>7</v>
      </c>
      <c r="B28" s="63" t="s">
        <v>54</v>
      </c>
      <c r="C28" s="19" t="s">
        <v>8</v>
      </c>
      <c r="D28" s="100"/>
      <c r="E28" s="100"/>
      <c r="F28" s="100"/>
    </row>
    <row r="29" spans="1:9" ht="36" customHeight="1" x14ac:dyDescent="0.3">
      <c r="A29" s="16">
        <v>8</v>
      </c>
      <c r="B29" s="13" t="s">
        <v>63</v>
      </c>
      <c r="C29" s="32"/>
      <c r="D29" s="31"/>
      <c r="E29" s="31"/>
      <c r="F29" s="31"/>
    </row>
    <row r="30" spans="1:9" ht="40.5" x14ac:dyDescent="0.3">
      <c r="A30" s="30">
        <v>8.1</v>
      </c>
      <c r="B30" s="19" t="s">
        <v>55</v>
      </c>
      <c r="C30" s="19" t="s">
        <v>8</v>
      </c>
      <c r="D30" s="100">
        <v>0</v>
      </c>
      <c r="E30" s="100">
        <v>0</v>
      </c>
      <c r="F30" s="100">
        <v>0</v>
      </c>
    </row>
    <row r="31" spans="1:9" ht="27" x14ac:dyDescent="0.3">
      <c r="A31" s="30">
        <v>8.1999999999999993</v>
      </c>
      <c r="B31" s="19" t="s">
        <v>56</v>
      </c>
      <c r="C31" s="19" t="s">
        <v>8</v>
      </c>
      <c r="D31" s="100">
        <v>0</v>
      </c>
      <c r="E31" s="100">
        <v>0</v>
      </c>
      <c r="F31" s="100">
        <v>0</v>
      </c>
    </row>
    <row r="32" spans="1:9" ht="27" x14ac:dyDescent="0.3">
      <c r="A32" s="30">
        <v>8.3000000000000007</v>
      </c>
      <c r="B32" s="19" t="s">
        <v>57</v>
      </c>
      <c r="C32" s="19" t="s">
        <v>8</v>
      </c>
      <c r="D32" s="100">
        <v>0</v>
      </c>
      <c r="E32" s="100">
        <v>0</v>
      </c>
      <c r="F32" s="100">
        <v>0</v>
      </c>
    </row>
    <row r="33" spans="1:9" ht="17.25" thickBot="1" x14ac:dyDescent="0.35">
      <c r="A33" s="29">
        <v>8.4</v>
      </c>
      <c r="B33" s="28" t="s">
        <v>58</v>
      </c>
      <c r="C33" s="28" t="s">
        <v>8</v>
      </c>
      <c r="D33" s="100">
        <v>0</v>
      </c>
      <c r="E33" s="100">
        <v>0</v>
      </c>
      <c r="F33" s="100">
        <v>0</v>
      </c>
    </row>
    <row r="35" spans="1:9" ht="30.75" customHeight="1" x14ac:dyDescent="0.3">
      <c r="A35" s="17" t="s">
        <v>59</v>
      </c>
      <c r="B35" s="225" t="s">
        <v>60</v>
      </c>
      <c r="C35" s="225"/>
      <c r="D35" s="225"/>
      <c r="E35" s="225"/>
      <c r="F35" s="224"/>
      <c r="G35" s="224"/>
      <c r="H35" s="224"/>
      <c r="I35" s="224"/>
    </row>
    <row r="36" spans="1:9" ht="27.75" customHeight="1" x14ac:dyDescent="0.3">
      <c r="A36" s="17" t="s">
        <v>61</v>
      </c>
      <c r="B36" s="223" t="s">
        <v>62</v>
      </c>
      <c r="C36" s="224"/>
      <c r="D36" s="224"/>
      <c r="E36" s="224"/>
      <c r="F36" s="224"/>
      <c r="G36" s="224"/>
      <c r="H36" s="224"/>
      <c r="I36" s="224"/>
    </row>
    <row r="37" spans="1:9" ht="43.5" customHeight="1" x14ac:dyDescent="0.3">
      <c r="A37" s="18" t="s">
        <v>64</v>
      </c>
      <c r="B37" s="223" t="s">
        <v>65</v>
      </c>
      <c r="C37" s="224"/>
      <c r="D37" s="224"/>
      <c r="E37" s="224"/>
      <c r="F37" s="224"/>
      <c r="G37" s="224"/>
      <c r="H37" s="224"/>
      <c r="I37" s="224"/>
    </row>
    <row r="38" spans="1:9" ht="25.5" customHeight="1" x14ac:dyDescent="0.3">
      <c r="A38" s="250" t="s">
        <v>71</v>
      </c>
      <c r="B38" s="250"/>
      <c r="C38" s="250"/>
      <c r="D38" s="250"/>
      <c r="E38" s="250"/>
      <c r="F38" s="251"/>
      <c r="G38" s="251"/>
      <c r="H38" s="251"/>
      <c r="I38" s="251"/>
    </row>
    <row r="39" spans="1:9" x14ac:dyDescent="0.3">
      <c r="A39" s="2" t="s">
        <v>70</v>
      </c>
      <c r="B39" s="2"/>
      <c r="D39" s="2"/>
      <c r="E39" s="2"/>
      <c r="F39" s="68"/>
      <c r="G39" s="68"/>
      <c r="H39" s="68"/>
      <c r="I39" s="68"/>
    </row>
  </sheetData>
  <mergeCells count="12">
    <mergeCell ref="F3:F4"/>
    <mergeCell ref="B1:F1"/>
    <mergeCell ref="B2:F2"/>
    <mergeCell ref="A38:I38"/>
    <mergeCell ref="B37:I37"/>
    <mergeCell ref="B36:I36"/>
    <mergeCell ref="B35:I35"/>
    <mergeCell ref="D3:D4"/>
    <mergeCell ref="A3:A4"/>
    <mergeCell ref="B3:B4"/>
    <mergeCell ref="C3:C4"/>
    <mergeCell ref="E3:E4"/>
  </mergeCells>
  <pageMargins left="0.2" right="0.2" top="0.7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Մարզային</vt:lpstr>
      <vt:lpstr>Արագածոտն</vt:lpstr>
      <vt:lpstr>Արարատ</vt:lpstr>
      <vt:lpstr>Արմավիր</vt:lpstr>
      <vt:lpstr>Գեղարունիք</vt:lpstr>
      <vt:lpstr>Կոտայք</vt:lpstr>
      <vt:lpstr>Լոռի</vt:lpstr>
      <vt:lpstr>Շիրակ</vt:lpstr>
      <vt:lpstr>Սյունիք</vt:lpstr>
      <vt:lpstr>Վայոց Ձոր</vt:lpstr>
      <vt:lpstr>Տավուշ</vt:lpstr>
      <vt:lpstr>Տավուշ!Print_Area</vt:lpstr>
      <vt:lpstr>Տավուշ!Print_Titles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A.Vardanyan</dc:creator>
  <cp:lastModifiedBy>Arevhat Poghosyan</cp:lastModifiedBy>
  <cp:lastPrinted>2021-02-26T08:42:47Z</cp:lastPrinted>
  <dcterms:created xsi:type="dcterms:W3CDTF">2014-06-04T12:33:05Z</dcterms:created>
  <dcterms:modified xsi:type="dcterms:W3CDTF">2024-02-23T15:51:16Z</dcterms:modified>
</cp:coreProperties>
</file>