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720"/>
  </bookViews>
  <sheets>
    <sheet name="Հ3 Մաս 1 և 2" sheetId="1" r:id="rId1"/>
    <sheet name="Հ3 Մաս 3" sheetId="3" r:id="rId2"/>
    <sheet name="Հ3 Մաս 4" sheetId="5" r:id="rId3"/>
    <sheet name="Հ3 Մաս 4 Phonetic" sheetId="27" r:id="rId4"/>
    <sheet name="Հ4" sheetId="6" r:id="rId5"/>
    <sheet name="Հ5" sheetId="8" r:id="rId6"/>
    <sheet name="marzer2025" sheetId="26" state="hidden" r:id="rId7"/>
    <sheet name="Հ7 Ձև1 AMD" sheetId="20" r:id="rId8"/>
    <sheet name="Հ7 Ձև1-USD" sheetId="9" r:id="rId9"/>
    <sheet name="2025" sheetId="22" r:id="rId10"/>
    <sheet name="Sheet1" sheetId="21" state="hidden" r:id="rId11"/>
    <sheet name="Անձնագրի մաս" sheetId="25" state="hidden" r:id="rId12"/>
    <sheet name="Լրացման պահանջներ" sheetId="14" state="hidden" r:id="rId13"/>
  </sheets>
  <externalReferences>
    <externalReference r:id="rId14"/>
    <externalReference r:id="rId15"/>
  </externalReferences>
  <definedNames>
    <definedName name="_xlnm._FilterDatabase" localSheetId="9" hidden="1">'2025'!$B$1:$B$53</definedName>
    <definedName name="_ftn1" localSheetId="0">'Հ3 Մաս 1 և 2'!#REF!</definedName>
    <definedName name="_ftn10" localSheetId="0">'Հ3 Մաս 1 և 2'!#REF!</definedName>
    <definedName name="_ftn11" localSheetId="0">'Հ3 Մաս 1 և 2'!#REF!</definedName>
    <definedName name="_ftn12" localSheetId="0">'Հ3 Մաս 1 և 2'!#REF!</definedName>
    <definedName name="_ftn13" localSheetId="0">'Հ3 Մաս 1 և 2'!#REF!</definedName>
    <definedName name="_ftn14" localSheetId="0">'Հ3 Մաս 1 և 2'!#REF!</definedName>
    <definedName name="_ftn15" localSheetId="0">'Հ3 Մաս 1 և 2'!#REF!</definedName>
    <definedName name="_ftn16" localSheetId="0">'Հ3 Մաս 1 և 2'!#REF!</definedName>
    <definedName name="_ftn17" localSheetId="0">'Հ3 Մաս 1 և 2'!#REF!</definedName>
    <definedName name="_ftn18" localSheetId="0">'Հ3 Մաս 1 և 2'!#REF!</definedName>
    <definedName name="_ftn19" localSheetId="0">'Հ3 Մաս 1 և 2'!#REF!</definedName>
    <definedName name="_ftn2" localSheetId="0">'Հ3 Մաս 1 և 2'!#REF!</definedName>
    <definedName name="_ftn20" localSheetId="0">'Հ3 Մաս 1 և 2'!#REF!</definedName>
    <definedName name="_ftn3" localSheetId="0">'Հ3 Մաս 1 և 2'!#REF!</definedName>
    <definedName name="_ftn4" localSheetId="0">'Հ3 Մաս 1 և 2'!#REF!</definedName>
    <definedName name="_ftn5" localSheetId="0">'Հ3 Մաս 1 և 2'!#REF!</definedName>
    <definedName name="_ftn6" localSheetId="0">'Հ3 Մաս 1 և 2'!#REF!</definedName>
    <definedName name="_ftn7" localSheetId="0">'Հ3 Մաս 1 և 2'!#REF!</definedName>
    <definedName name="_ftn8" localSheetId="0">'Հ3 Մաս 1 և 2'!#REF!</definedName>
    <definedName name="_ftn9" localSheetId="0">'Հ3 Մաս 1 և 2'!#REF!</definedName>
    <definedName name="_ftnref1" localSheetId="0">'Հ3 Մաս 1 և 2'!#REF!</definedName>
    <definedName name="_ftnref10" localSheetId="0">'Հ3 Մաս 1 և 2'!#REF!</definedName>
    <definedName name="_ftnref11" localSheetId="0">'Հ3 Մաս 1 և 2'!#REF!</definedName>
    <definedName name="_ftnref12" localSheetId="0">'Հ3 Մաս 1 և 2'!#REF!</definedName>
    <definedName name="_ftnref13" localSheetId="0">'Հ3 Մաս 1 և 2'!#REF!</definedName>
    <definedName name="_ftnref14" localSheetId="0">'Հ3 Մաս 1 և 2'!#REF!</definedName>
    <definedName name="_ftnref15" localSheetId="0">'Հ3 Մաս 1 և 2'!#REF!</definedName>
    <definedName name="_ftnref16" localSheetId="0">'Հ3 Մաս 1 և 2'!#REF!</definedName>
    <definedName name="_ftnref17" localSheetId="0">'Հ3 Մաս 1 և 2'!$H$54</definedName>
    <definedName name="_ftnref18" localSheetId="0">'Հ3 Մաս 1 և 2'!#REF!</definedName>
    <definedName name="_ftnref19" localSheetId="0">'Հ3 Մաս 1 և 2'!#REF!</definedName>
    <definedName name="_ftnref2" localSheetId="0">'Հ3 Մաս 1 և 2'!$A$2</definedName>
    <definedName name="_ftnref20" localSheetId="0">'Հ3 Մաս 1 և 2'!#REF!</definedName>
    <definedName name="_ftnref3" localSheetId="0">'Հ3 Մաս 1 և 2'!#REF!</definedName>
    <definedName name="_ftnref4" localSheetId="0">'Հ3 Մաս 1 և 2'!$C$21</definedName>
    <definedName name="_ftnref5" localSheetId="0">'Հ3 Մաս 1 և 2'!$B$28</definedName>
    <definedName name="_ftnref6" localSheetId="0">'Հ3 Մաս 1 և 2'!$A$29</definedName>
    <definedName name="_ftnref7" localSheetId="0">'Հ3 Մաս 1 և 2'!$B$33</definedName>
    <definedName name="_ftnref8" localSheetId="0">'Հ3 Մաս 1 և 2'!#REF!</definedName>
    <definedName name="_ftnref9" localSheetId="0">'Հ3 Մաս 1 և 2'!#REF!</definedName>
    <definedName name="_Toc501014755" localSheetId="0">'Հ3 Մաս 1 և 2'!#REF!</definedName>
    <definedName name="AgencyCode" localSheetId="3">#REF!</definedName>
    <definedName name="AgencyCode">#REF!</definedName>
    <definedName name="AgencyName" localSheetId="3">#REF!</definedName>
    <definedName name="AgencyName">#REF!</definedName>
    <definedName name="Cof">[1]Sheet2!$C$2</definedName>
    <definedName name="Euro">'[2]Հավելված 11-2 AMD'!$G$151</definedName>
    <definedName name="Functional1" localSheetId="3">#REF!</definedName>
    <definedName name="Functional1">#REF!</definedName>
    <definedName name="hh" localSheetId="3">#REF!</definedName>
    <definedName name="hh">#REF!</definedName>
    <definedName name="k" localSheetId="3">#REF!</definedName>
    <definedName name="k">#REF!</definedName>
    <definedName name="kk" localSheetId="3">#REF!</definedName>
    <definedName name="kk">#REF!</definedName>
    <definedName name="mm" localSheetId="3">#REF!</definedName>
    <definedName name="mm">#REF!</definedName>
    <definedName name="PANature" localSheetId="3">#REF!</definedName>
    <definedName name="PANature">#REF!</definedName>
    <definedName name="PAType" localSheetId="3">#REF!</definedName>
    <definedName name="PAType">#REF!</definedName>
    <definedName name="Performance2" localSheetId="3">#REF!</definedName>
    <definedName name="Performance2">#REF!</definedName>
    <definedName name="PerformanceType" localSheetId="3">#REF!</definedName>
    <definedName name="PerformanceType">#REF!</definedName>
    <definedName name="pp" localSheetId="3">#REF!</definedName>
    <definedName name="pp">#REF!</definedName>
    <definedName name="_xlnm.Print_Area" localSheetId="9">'2025'!$A$3:$H$43</definedName>
    <definedName name="RR" localSheetId="3">#REF!</definedName>
    <definedName name="RR">#REF!</definedName>
    <definedName name="SSIP" localSheetId="3">#REF!</definedName>
    <definedName name="SSIP">#REF!</definedName>
    <definedName name="usd">'[1]2023-2025-USD'!$D$43</definedName>
  </definedNames>
  <calcPr calcId="162913"/>
  <pivotCaches>
    <pivotCache cacheId="1" r:id="rId1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6" i="20" l="1"/>
  <c r="D42" i="5" l="1"/>
  <c r="E42" i="5" s="1"/>
  <c r="W36" i="20"/>
  <c r="W34" i="20" s="1"/>
  <c r="X36" i="20"/>
  <c r="X34" i="20" s="1"/>
  <c r="Z15" i="20"/>
  <c r="AA15" i="20"/>
  <c r="Z16" i="20"/>
  <c r="AA16" i="20"/>
  <c r="Z17" i="20"/>
  <c r="AA17" i="20"/>
  <c r="AA18" i="20"/>
  <c r="Z19" i="20"/>
  <c r="AA19" i="20"/>
  <c r="Z20" i="20"/>
  <c r="AA20" i="20"/>
  <c r="Z21" i="20"/>
  <c r="AA21" i="20"/>
  <c r="Z22" i="20"/>
  <c r="AA22" i="20"/>
  <c r="Z23" i="20"/>
  <c r="AA23" i="20"/>
  <c r="Z24" i="20"/>
  <c r="AA24" i="20"/>
  <c r="Z25" i="20"/>
  <c r="AA25" i="20"/>
  <c r="Z26" i="20"/>
  <c r="AA26" i="20"/>
  <c r="Z27" i="20"/>
  <c r="AA27" i="20"/>
  <c r="Z28" i="20"/>
  <c r="Z29" i="20"/>
  <c r="AA29" i="20"/>
  <c r="Z30" i="20"/>
  <c r="AA30" i="20"/>
  <c r="Z31" i="20"/>
  <c r="AA31" i="20"/>
  <c r="Z14" i="20"/>
  <c r="N28" i="20"/>
  <c r="O28" i="20"/>
  <c r="AA28" i="20" s="1"/>
  <c r="X38" i="9"/>
  <c r="H37" i="9"/>
  <c r="H39" i="9"/>
  <c r="T39" i="9"/>
  <c r="H13" i="9"/>
  <c r="H38" i="9"/>
  <c r="T38" i="9"/>
  <c r="Q38" i="20" s="1"/>
  <c r="U38" i="9"/>
  <c r="R38" i="20" s="1"/>
  <c r="O13" i="20"/>
  <c r="T6" i="8"/>
  <c r="S6" i="8"/>
  <c r="S7" i="8" s="1"/>
  <c r="R6" i="8"/>
  <c r="P6" i="8"/>
  <c r="F12" i="22"/>
  <c r="V7" i="22"/>
  <c r="G7" i="22"/>
  <c r="H7" i="22"/>
  <c r="V8" i="22"/>
  <c r="G8" i="22"/>
  <c r="H8" i="22" s="1"/>
  <c r="G6" i="22"/>
  <c r="G12" i="22" s="1"/>
  <c r="G13" i="22" s="1"/>
  <c r="G9" i="22"/>
  <c r="G10" i="22"/>
  <c r="H10" i="22" s="1"/>
  <c r="G11" i="22"/>
  <c r="H9" i="22"/>
  <c r="H11" i="22"/>
  <c r="G32" i="22"/>
  <c r="H32" i="22" s="1"/>
  <c r="H34" i="22" s="1"/>
  <c r="G33" i="22"/>
  <c r="G34" i="22"/>
  <c r="I37" i="22"/>
  <c r="J37" i="22"/>
  <c r="J38" i="22"/>
  <c r="I39" i="22"/>
  <c r="J39" i="22" s="1"/>
  <c r="K39" i="22" s="1"/>
  <c r="I40" i="22"/>
  <c r="K37" i="22"/>
  <c r="K38" i="22"/>
  <c r="G37" i="22"/>
  <c r="G38" i="22"/>
  <c r="G39" i="22"/>
  <c r="H39" i="22" s="1"/>
  <c r="G40" i="22"/>
  <c r="G41" i="22"/>
  <c r="N39" i="20" s="1"/>
  <c r="H33" i="22"/>
  <c r="H37" i="22"/>
  <c r="H38" i="22"/>
  <c r="H40" i="22"/>
  <c r="H41" i="22" s="1"/>
  <c r="N18" i="20"/>
  <c r="N13" i="20" s="1"/>
  <c r="U14" i="20"/>
  <c r="U15" i="20"/>
  <c r="U16" i="20"/>
  <c r="U17" i="20"/>
  <c r="U18" i="20"/>
  <c r="U19" i="20"/>
  <c r="S19" i="20" s="1"/>
  <c r="U20" i="20"/>
  <c r="U21" i="20"/>
  <c r="S21" i="20" s="1"/>
  <c r="U22" i="20"/>
  <c r="U23" i="20"/>
  <c r="U24" i="20"/>
  <c r="U25" i="20"/>
  <c r="U26" i="20"/>
  <c r="U27" i="20"/>
  <c r="U28" i="20"/>
  <c r="U29" i="20"/>
  <c r="U30" i="20"/>
  <c r="S30" i="20" s="1"/>
  <c r="U31" i="20"/>
  <c r="T14" i="20"/>
  <c r="T15" i="20"/>
  <c r="T16" i="20"/>
  <c r="T17" i="20"/>
  <c r="T18" i="20"/>
  <c r="T19" i="20"/>
  <c r="T20" i="20"/>
  <c r="T21" i="20"/>
  <c r="T22" i="20"/>
  <c r="T23" i="20"/>
  <c r="T24" i="20"/>
  <c r="S24" i="20" s="1"/>
  <c r="T25" i="20"/>
  <c r="T26" i="20"/>
  <c r="S26" i="20" s="1"/>
  <c r="T27" i="20"/>
  <c r="T28" i="20"/>
  <c r="T29" i="20"/>
  <c r="T30" i="20"/>
  <c r="T31" i="20"/>
  <c r="I39" i="9"/>
  <c r="V9" i="22"/>
  <c r="AO12" i="22"/>
  <c r="AN12" i="22"/>
  <c r="AM12" i="22"/>
  <c r="V6" i="22"/>
  <c r="V10" i="22"/>
  <c r="V11" i="22"/>
  <c r="T12" i="22"/>
  <c r="S12" i="22"/>
  <c r="R12" i="22"/>
  <c r="Q12" i="22"/>
  <c r="P12" i="22"/>
  <c r="O12" i="22"/>
  <c r="N12" i="22"/>
  <c r="M12" i="22"/>
  <c r="L12" i="22"/>
  <c r="K12" i="22"/>
  <c r="J12" i="22"/>
  <c r="I12" i="22"/>
  <c r="M38" i="20"/>
  <c r="G42" i="22"/>
  <c r="F41" i="22"/>
  <c r="F34" i="22"/>
  <c r="L37" i="22"/>
  <c r="M37" i="22" s="1"/>
  <c r="M41" i="22" s="1"/>
  <c r="L39" i="22"/>
  <c r="L40" i="22"/>
  <c r="L41" i="22"/>
  <c r="M38" i="22"/>
  <c r="N38" i="22" s="1"/>
  <c r="M39" i="22"/>
  <c r="N39" i="22" s="1"/>
  <c r="M40" i="22"/>
  <c r="N40" i="22" s="1"/>
  <c r="O37" i="22"/>
  <c r="O39" i="22"/>
  <c r="O40" i="22"/>
  <c r="Q40" i="22" s="1"/>
  <c r="O41" i="22"/>
  <c r="P37" i="22"/>
  <c r="P38" i="22"/>
  <c r="Q38" i="22" s="1"/>
  <c r="P39" i="22"/>
  <c r="P40" i="22"/>
  <c r="R37" i="22"/>
  <c r="T37" i="22" s="1"/>
  <c r="R39" i="22"/>
  <c r="R40" i="22"/>
  <c r="S37" i="22"/>
  <c r="S38" i="22"/>
  <c r="T38" i="22" s="1"/>
  <c r="U41" i="22"/>
  <c r="V37" i="22"/>
  <c r="V38" i="22"/>
  <c r="W41" i="22"/>
  <c r="X41" i="22"/>
  <c r="Y41" i="22"/>
  <c r="Z41" i="22"/>
  <c r="AA41" i="22"/>
  <c r="AB41" i="22"/>
  <c r="AC41" i="22"/>
  <c r="AD41" i="22"/>
  <c r="AE41" i="22"/>
  <c r="AF41" i="22"/>
  <c r="AG41" i="22"/>
  <c r="AH41" i="22"/>
  <c r="AI41" i="22"/>
  <c r="Q36" i="9"/>
  <c r="R36" i="9"/>
  <c r="U39" i="9"/>
  <c r="O37" i="9"/>
  <c r="U37" i="9" s="1"/>
  <c r="U36" i="9" s="1"/>
  <c r="N37" i="9"/>
  <c r="G13" i="9"/>
  <c r="Q14" i="9"/>
  <c r="Q15" i="9"/>
  <c r="R15" i="9"/>
  <c r="Q16" i="9"/>
  <c r="R16" i="9"/>
  <c r="Q17" i="9"/>
  <c r="R17" i="9"/>
  <c r="Q18" i="9"/>
  <c r="R18" i="9"/>
  <c r="Q19" i="9"/>
  <c r="R19" i="9"/>
  <c r="Q20" i="9"/>
  <c r="R20" i="9"/>
  <c r="Q21" i="9"/>
  <c r="R21" i="9"/>
  <c r="Q22" i="9"/>
  <c r="R22" i="9"/>
  <c r="Q23" i="9"/>
  <c r="R23" i="9"/>
  <c r="Q24" i="9"/>
  <c r="R24" i="9"/>
  <c r="Q25" i="9"/>
  <c r="R25" i="9"/>
  <c r="Q26" i="9"/>
  <c r="R26" i="9"/>
  <c r="Q27" i="9"/>
  <c r="R27" i="9"/>
  <c r="Q28" i="9"/>
  <c r="R28" i="9"/>
  <c r="Q29" i="9"/>
  <c r="R29" i="9"/>
  <c r="Q30" i="9"/>
  <c r="R30" i="9"/>
  <c r="Q31" i="9"/>
  <c r="R31" i="9"/>
  <c r="R14" i="9"/>
  <c r="M31" i="20"/>
  <c r="BR6" i="6" s="1"/>
  <c r="BR8" i="6" s="1"/>
  <c r="M30" i="20"/>
  <c r="BQ6" i="6" s="1"/>
  <c r="BQ8" i="6" s="1"/>
  <c r="M29" i="20"/>
  <c r="BP6" i="6" s="1"/>
  <c r="M27" i="20"/>
  <c r="BN6" i="6"/>
  <c r="M28" i="20"/>
  <c r="BO6" i="6"/>
  <c r="BO8" i="6" s="1"/>
  <c r="M26" i="20"/>
  <c r="BM6" i="6" s="1"/>
  <c r="BM8" i="6" s="1"/>
  <c r="M25" i="20"/>
  <c r="BL6" i="6" s="1"/>
  <c r="M24" i="20"/>
  <c r="BK6" i="6" s="1"/>
  <c r="BK8" i="6" s="1"/>
  <c r="M23" i="20"/>
  <c r="BJ6" i="6" s="1"/>
  <c r="BJ8" i="6" s="1"/>
  <c r="M22" i="20"/>
  <c r="BI6" i="6"/>
  <c r="M21" i="20"/>
  <c r="BH6" i="6"/>
  <c r="BH8" i="6" s="1"/>
  <c r="M20" i="20"/>
  <c r="BG6" i="6" s="1"/>
  <c r="M19" i="20"/>
  <c r="BF6" i="6" s="1"/>
  <c r="M18" i="20"/>
  <c r="BE6" i="6" s="1"/>
  <c r="BE8" i="6" s="1"/>
  <c r="M17" i="20"/>
  <c r="BD6" i="6" s="1"/>
  <c r="M16" i="20"/>
  <c r="BC6" i="6"/>
  <c r="M15" i="20"/>
  <c r="BB6" i="6"/>
  <c r="BB8" i="6" s="1"/>
  <c r="M14" i="20"/>
  <c r="BA6" i="6" s="1"/>
  <c r="BA8" i="6" s="1"/>
  <c r="J31" i="20"/>
  <c r="AV6" i="6" s="1"/>
  <c r="AV8" i="6" s="1"/>
  <c r="J30" i="20"/>
  <c r="AU6" i="6" s="1"/>
  <c r="J29" i="20"/>
  <c r="AT6" i="6" s="1"/>
  <c r="J28" i="20"/>
  <c r="AS6" i="6"/>
  <c r="J27" i="20"/>
  <c r="AR6" i="6"/>
  <c r="AR8" i="6" s="1"/>
  <c r="J26" i="20"/>
  <c r="AQ6" i="6" s="1"/>
  <c r="AQ8" i="6" s="1"/>
  <c r="J25" i="20"/>
  <c r="AP6" i="6" s="1"/>
  <c r="AP8" i="6" s="1"/>
  <c r="J24" i="20"/>
  <c r="AO6" i="6" s="1"/>
  <c r="J23" i="20"/>
  <c r="AN6" i="6" s="1"/>
  <c r="J22" i="20"/>
  <c r="AM6" i="6"/>
  <c r="J21" i="20"/>
  <c r="AL6" i="6"/>
  <c r="AL8" i="6" s="1"/>
  <c r="J20" i="20"/>
  <c r="AK6" i="6" s="1"/>
  <c r="AK8" i="6" s="1"/>
  <c r="J19" i="20"/>
  <c r="AJ6" i="6" s="1"/>
  <c r="AJ8" i="6" s="1"/>
  <c r="J18" i="20"/>
  <c r="AI6" i="6" s="1"/>
  <c r="J17" i="20"/>
  <c r="AH6" i="6" s="1"/>
  <c r="AH8" i="6" s="1"/>
  <c r="J16" i="20"/>
  <c r="AG6" i="6"/>
  <c r="J15" i="20"/>
  <c r="AF6" i="6"/>
  <c r="AF8" i="6" s="1"/>
  <c r="J14" i="20"/>
  <c r="AE6" i="6" s="1"/>
  <c r="J37" i="20"/>
  <c r="AW7" i="6" s="1"/>
  <c r="AD7" i="6" s="1"/>
  <c r="J39" i="20"/>
  <c r="AY7" i="6" s="1"/>
  <c r="G37" i="20"/>
  <c r="AA7" i="6" s="1"/>
  <c r="G39" i="20"/>
  <c r="AC7" i="6"/>
  <c r="G13" i="20"/>
  <c r="H6" i="6"/>
  <c r="H8" i="6" s="1"/>
  <c r="Q13" i="20"/>
  <c r="R13" i="20"/>
  <c r="R11" i="20" s="1"/>
  <c r="R9" i="20" s="1"/>
  <c r="K36" i="20"/>
  <c r="K34" i="20" s="1"/>
  <c r="L36" i="20"/>
  <c r="K13" i="20"/>
  <c r="L13" i="20"/>
  <c r="J13" i="20"/>
  <c r="F33" i="1" s="1"/>
  <c r="H36" i="20"/>
  <c r="H34" i="20" s="1"/>
  <c r="I36" i="20"/>
  <c r="E33" i="1"/>
  <c r="W16" i="9"/>
  <c r="X16" i="9"/>
  <c r="W17" i="9"/>
  <c r="X17" i="9"/>
  <c r="W18" i="9"/>
  <c r="AF18" i="9" s="1"/>
  <c r="AE18" i="9" s="1"/>
  <c r="X18" i="9"/>
  <c r="AG18" i="9" s="1"/>
  <c r="AJ18" i="9" s="1"/>
  <c r="W19" i="9"/>
  <c r="X19" i="9"/>
  <c r="W20" i="9"/>
  <c r="X20" i="9"/>
  <c r="W21" i="9"/>
  <c r="X21" i="9"/>
  <c r="W22" i="9"/>
  <c r="X22" i="9"/>
  <c r="W23" i="9"/>
  <c r="X23" i="9"/>
  <c r="W24" i="9"/>
  <c r="X24" i="9"/>
  <c r="AG24" i="9" s="1"/>
  <c r="W25" i="9"/>
  <c r="X25" i="9"/>
  <c r="W26" i="9"/>
  <c r="X26" i="9"/>
  <c r="W27" i="9"/>
  <c r="X27" i="9"/>
  <c r="W28" i="9"/>
  <c r="X28" i="9"/>
  <c r="W29" i="9"/>
  <c r="X29" i="9"/>
  <c r="W30" i="9"/>
  <c r="X30" i="9"/>
  <c r="AG30" i="9" s="1"/>
  <c r="AJ30" i="9" s="1"/>
  <c r="W31" i="9"/>
  <c r="V31" i="9" s="1"/>
  <c r="X31" i="9"/>
  <c r="W14" i="9"/>
  <c r="E39" i="22"/>
  <c r="R33" i="22"/>
  <c r="O33" i="22"/>
  <c r="L33" i="22"/>
  <c r="I33" i="22"/>
  <c r="J33" i="22" s="1"/>
  <c r="R32" i="22"/>
  <c r="S32" i="22"/>
  <c r="T32" i="22" s="1"/>
  <c r="O32" i="22"/>
  <c r="L32" i="22"/>
  <c r="M32" i="22" s="1"/>
  <c r="I32" i="22"/>
  <c r="M33" i="22"/>
  <c r="N33" i="22" s="1"/>
  <c r="P33" i="22"/>
  <c r="Q33" i="22" s="1"/>
  <c r="V32" i="22"/>
  <c r="S33" i="22"/>
  <c r="T33" i="22" s="1"/>
  <c r="R11" i="9"/>
  <c r="AA14" i="20"/>
  <c r="CR6" i="6"/>
  <c r="CR7" i="6"/>
  <c r="CT8" i="6"/>
  <c r="CS8" i="6"/>
  <c r="CU8" i="6"/>
  <c r="P26" i="20"/>
  <c r="CI6" i="6" s="1"/>
  <c r="CI8" i="6" s="1"/>
  <c r="AA28" i="9"/>
  <c r="P14" i="20"/>
  <c r="BW6" i="6"/>
  <c r="BW8" i="6" s="1"/>
  <c r="P15" i="20"/>
  <c r="BX6" i="6" s="1"/>
  <c r="P16" i="20"/>
  <c r="BY6" i="6" s="1"/>
  <c r="BY8" i="6" s="1"/>
  <c r="P17" i="20"/>
  <c r="BZ6" i="6"/>
  <c r="BZ8" i="6" s="1"/>
  <c r="P18" i="20"/>
  <c r="CA6" i="6"/>
  <c r="CA8" i="6" s="1"/>
  <c r="P19" i="20"/>
  <c r="CB6" i="6"/>
  <c r="CB8" i="6" s="1"/>
  <c r="P20" i="20"/>
  <c r="CC6" i="6" s="1"/>
  <c r="CC8" i="6" s="1"/>
  <c r="P21" i="20"/>
  <c r="CD6" i="6"/>
  <c r="CD8" i="6" s="1"/>
  <c r="P22" i="20"/>
  <c r="CE6" i="6"/>
  <c r="CE8" i="6" s="1"/>
  <c r="P23" i="20"/>
  <c r="CF6" i="6"/>
  <c r="CF8" i="6" s="1"/>
  <c r="P24" i="20"/>
  <c r="CG6" i="6" s="1"/>
  <c r="CG8" i="6" s="1"/>
  <c r="P25" i="20"/>
  <c r="CH6" i="6"/>
  <c r="CH8" i="6" s="1"/>
  <c r="P27" i="20"/>
  <c r="CJ6" i="6"/>
  <c r="CJ8" i="6" s="1"/>
  <c r="P29" i="20"/>
  <c r="CL6" i="6" s="1"/>
  <c r="CL8" i="6" s="1"/>
  <c r="P30" i="20"/>
  <c r="CM6" i="6" s="1"/>
  <c r="CM8" i="6" s="1"/>
  <c r="AA31" i="9"/>
  <c r="Z31" i="9"/>
  <c r="AA30" i="9"/>
  <c r="Z30" i="9"/>
  <c r="AA29" i="9"/>
  <c r="Z29" i="9"/>
  <c r="Z28" i="9"/>
  <c r="AA27" i="9"/>
  <c r="Z27" i="9"/>
  <c r="Z26" i="9"/>
  <c r="AA25" i="9"/>
  <c r="Z25" i="9"/>
  <c r="AA24" i="9"/>
  <c r="Z24" i="9"/>
  <c r="AA23" i="9"/>
  <c r="Z23" i="9"/>
  <c r="AA22" i="9"/>
  <c r="Z22" i="9"/>
  <c r="AA21" i="9"/>
  <c r="Z21" i="9"/>
  <c r="AA20" i="9"/>
  <c r="Z20" i="9"/>
  <c r="AA19" i="9"/>
  <c r="Z19" i="9"/>
  <c r="AA18" i="9"/>
  <c r="Z18" i="9"/>
  <c r="AA17" i="9"/>
  <c r="Z17" i="9"/>
  <c r="AA16" i="9"/>
  <c r="Z16" i="9"/>
  <c r="AA15" i="9"/>
  <c r="Z15" i="9"/>
  <c r="AA14" i="9"/>
  <c r="Z14" i="9"/>
  <c r="P28" i="20"/>
  <c r="CK6" i="6"/>
  <c r="CK8" i="6"/>
  <c r="AA26" i="9"/>
  <c r="H43" i="5"/>
  <c r="J30" i="25"/>
  <c r="H27" i="5"/>
  <c r="J29" i="25"/>
  <c r="V23" i="22"/>
  <c r="Q23" i="22"/>
  <c r="P23" i="22"/>
  <c r="O23" i="22"/>
  <c r="N23" i="22"/>
  <c r="M23" i="22"/>
  <c r="L23" i="22"/>
  <c r="K23" i="22"/>
  <c r="J23" i="22"/>
  <c r="H23" i="22"/>
  <c r="F23" i="22"/>
  <c r="H24" i="22"/>
  <c r="G23" i="22"/>
  <c r="G24" i="22" s="1"/>
  <c r="I19" i="22"/>
  <c r="I23" i="22"/>
  <c r="G17" i="22"/>
  <c r="D17" i="22"/>
  <c r="Q7" i="8"/>
  <c r="L42" i="22"/>
  <c r="O42" i="22"/>
  <c r="AN16" i="22"/>
  <c r="AO16" i="22"/>
  <c r="R42" i="22"/>
  <c r="S42" i="22"/>
  <c r="I42" i="22"/>
  <c r="J42" i="22"/>
  <c r="K42" i="22"/>
  <c r="Q42" i="22"/>
  <c r="P42" i="22"/>
  <c r="T42" i="22"/>
  <c r="M42" i="22"/>
  <c r="N42" i="22"/>
  <c r="H37" i="21"/>
  <c r="H5" i="21"/>
  <c r="H6" i="21"/>
  <c r="I6" i="21" s="1"/>
  <c r="H7" i="21"/>
  <c r="I7" i="21"/>
  <c r="H8" i="21"/>
  <c r="I8" i="21" s="1"/>
  <c r="H9" i="21"/>
  <c r="I9" i="21"/>
  <c r="H10" i="21"/>
  <c r="I10" i="21" s="1"/>
  <c r="H11" i="21"/>
  <c r="I11" i="21" s="1"/>
  <c r="H12" i="21"/>
  <c r="I12" i="21" s="1"/>
  <c r="H13" i="21"/>
  <c r="I13" i="21"/>
  <c r="H14" i="21"/>
  <c r="I14" i="21" s="1"/>
  <c r="H15" i="21"/>
  <c r="I15" i="21"/>
  <c r="H16" i="21"/>
  <c r="I16" i="21" s="1"/>
  <c r="H17" i="21"/>
  <c r="I17" i="21" s="1"/>
  <c r="H18" i="21"/>
  <c r="I18" i="21" s="1"/>
  <c r="H19" i="21"/>
  <c r="I19" i="21"/>
  <c r="H20" i="21"/>
  <c r="I20" i="21" s="1"/>
  <c r="H21" i="21"/>
  <c r="I21" i="21"/>
  <c r="H22" i="21"/>
  <c r="I22" i="21" s="1"/>
  <c r="H23" i="21"/>
  <c r="I23" i="21" s="1"/>
  <c r="H24" i="21"/>
  <c r="I24" i="21" s="1"/>
  <c r="H25" i="21"/>
  <c r="I25" i="21"/>
  <c r="H26" i="21"/>
  <c r="I26" i="21" s="1"/>
  <c r="H27" i="21"/>
  <c r="I27" i="21"/>
  <c r="H28" i="21"/>
  <c r="I28" i="21" s="1"/>
  <c r="H29" i="21"/>
  <c r="I29" i="21" s="1"/>
  <c r="H30" i="21"/>
  <c r="I30" i="21" s="1"/>
  <c r="H31" i="21"/>
  <c r="I31" i="21" s="1"/>
  <c r="H4" i="21"/>
  <c r="I4" i="21" s="1"/>
  <c r="G35" i="21"/>
  <c r="G32" i="21"/>
  <c r="G42" i="20"/>
  <c r="I8" i="6"/>
  <c r="I36" i="9"/>
  <c r="D11" i="9"/>
  <c r="D34" i="9" s="1"/>
  <c r="D32" i="9"/>
  <c r="C32" i="9"/>
  <c r="C9" i="9"/>
  <c r="D6" i="8"/>
  <c r="C6" i="8"/>
  <c r="C5" i="8"/>
  <c r="D6" i="6"/>
  <c r="C33" i="5"/>
  <c r="C13" i="5"/>
  <c r="B5" i="6"/>
  <c r="B5" i="8" s="1"/>
  <c r="B6" i="8" s="1"/>
  <c r="C10" i="5"/>
  <c r="C30" i="5" s="1"/>
  <c r="AF38" i="9"/>
  <c r="AG38" i="9"/>
  <c r="U7" i="8"/>
  <c r="Y38" i="9"/>
  <c r="T7" i="8"/>
  <c r="O7" i="8"/>
  <c r="P7" i="8"/>
  <c r="R7" i="8"/>
  <c r="V7" i="8"/>
  <c r="W7" i="8"/>
  <c r="W15" i="9"/>
  <c r="X15" i="9"/>
  <c r="AG15" i="9" s="1"/>
  <c r="AF16" i="9"/>
  <c r="AG16" i="9"/>
  <c r="AF17" i="9"/>
  <c r="AG21" i="9"/>
  <c r="AF22" i="9"/>
  <c r="AG22" i="9"/>
  <c r="AF23" i="9"/>
  <c r="AF24" i="9"/>
  <c r="AG25" i="9"/>
  <c r="AG27" i="9"/>
  <c r="AF29" i="9"/>
  <c r="AG31" i="9"/>
  <c r="X14" i="9"/>
  <c r="AG14" i="9"/>
  <c r="AF14" i="9"/>
  <c r="AG20" i="9"/>
  <c r="AG19" i="9"/>
  <c r="AG28" i="9"/>
  <c r="AF28" i="9"/>
  <c r="AG26" i="9"/>
  <c r="AF26" i="9"/>
  <c r="V27" i="9"/>
  <c r="V21" i="9"/>
  <c r="V18" i="9"/>
  <c r="AF15" i="9"/>
  <c r="V26" i="9"/>
  <c r="AF27" i="9"/>
  <c r="V20" i="9"/>
  <c r="AF21" i="9"/>
  <c r="AF20" i="9"/>
  <c r="V22" i="9"/>
  <c r="AF31" i="9"/>
  <c r="V24" i="9"/>
  <c r="V28" i="9"/>
  <c r="V16" i="9"/>
  <c r="H7" i="6"/>
  <c r="AC8" i="6"/>
  <c r="AB8" i="6"/>
  <c r="AA8" i="6"/>
  <c r="L11" i="20"/>
  <c r="I11" i="20"/>
  <c r="I9" i="20" s="1"/>
  <c r="H11" i="20"/>
  <c r="H9" i="20" s="1"/>
  <c r="L43" i="20"/>
  <c r="K43" i="20"/>
  <c r="J43" i="20"/>
  <c r="I43" i="20"/>
  <c r="H43" i="20"/>
  <c r="G43" i="20"/>
  <c r="L42" i="20"/>
  <c r="K42" i="20"/>
  <c r="J42" i="20"/>
  <c r="I42" i="20"/>
  <c r="H42" i="20"/>
  <c r="J38" i="20"/>
  <c r="AX8" i="6"/>
  <c r="G38" i="20"/>
  <c r="G31" i="20"/>
  <c r="AU8" i="6"/>
  <c r="G30" i="20"/>
  <c r="AT8" i="6"/>
  <c r="G29" i="20"/>
  <c r="AS8" i="6"/>
  <c r="G28" i="20"/>
  <c r="G27" i="20"/>
  <c r="G26" i="20"/>
  <c r="G25" i="20"/>
  <c r="AO8" i="6"/>
  <c r="G24" i="20"/>
  <c r="AN8" i="6"/>
  <c r="G23" i="20"/>
  <c r="AM8" i="6"/>
  <c r="G22" i="20"/>
  <c r="G21" i="20"/>
  <c r="G20" i="20"/>
  <c r="G19" i="20"/>
  <c r="AI8" i="6"/>
  <c r="G18" i="20"/>
  <c r="G17" i="20"/>
  <c r="AG8" i="6"/>
  <c r="G16" i="20"/>
  <c r="G15" i="20"/>
  <c r="G14" i="20"/>
  <c r="AW8" i="6"/>
  <c r="AY8" i="6"/>
  <c r="K11" i="20"/>
  <c r="J11" i="20" s="1"/>
  <c r="K9" i="20"/>
  <c r="J9" i="20" s="1"/>
  <c r="L9" i="20"/>
  <c r="D27" i="5"/>
  <c r="F29" i="25"/>
  <c r="C34" i="5"/>
  <c r="C14" i="5"/>
  <c r="C32" i="5"/>
  <c r="C12" i="5"/>
  <c r="C6" i="5"/>
  <c r="D5" i="6"/>
  <c r="D8" i="9" s="1"/>
  <c r="D8" i="3"/>
  <c r="I25" i="1"/>
  <c r="X43" i="20"/>
  <c r="W43" i="20"/>
  <c r="V43" i="20"/>
  <c r="X42" i="20"/>
  <c r="W42" i="20"/>
  <c r="V42" i="20"/>
  <c r="V31" i="20"/>
  <c r="V30" i="20"/>
  <c r="V29" i="20"/>
  <c r="V28" i="20"/>
  <c r="V27" i="20"/>
  <c r="V26" i="20"/>
  <c r="V25" i="20"/>
  <c r="V24" i="20"/>
  <c r="V23" i="20"/>
  <c r="V22" i="20"/>
  <c r="V21" i="20"/>
  <c r="V20" i="20"/>
  <c r="V19" i="20"/>
  <c r="V18" i="20"/>
  <c r="V17" i="20"/>
  <c r="V16" i="20"/>
  <c r="V15" i="20"/>
  <c r="V14" i="20"/>
  <c r="X13" i="20"/>
  <c r="X11" i="20"/>
  <c r="V11" i="20" s="1"/>
  <c r="X9" i="20"/>
  <c r="W13" i="20"/>
  <c r="O11" i="20"/>
  <c r="O9" i="20" s="1"/>
  <c r="BC8" i="6"/>
  <c r="BI8" i="6"/>
  <c r="BL8" i="6"/>
  <c r="BN8" i="6"/>
  <c r="BP8" i="6"/>
  <c r="M42" i="20"/>
  <c r="N42" i="20"/>
  <c r="O42" i="20"/>
  <c r="M43" i="20"/>
  <c r="N43" i="20"/>
  <c r="O43" i="20"/>
  <c r="AM43" i="20"/>
  <c r="AL43" i="20"/>
  <c r="AK43" i="20"/>
  <c r="AJ43" i="20"/>
  <c r="AI43" i="20"/>
  <c r="AH43" i="20"/>
  <c r="AG43" i="20"/>
  <c r="AF43" i="20"/>
  <c r="AE43" i="20"/>
  <c r="AD43" i="20"/>
  <c r="AC43" i="20"/>
  <c r="AB43" i="20"/>
  <c r="AA43" i="20"/>
  <c r="Z43" i="20"/>
  <c r="Y43" i="20"/>
  <c r="U43" i="20"/>
  <c r="T43" i="20"/>
  <c r="S43" i="20"/>
  <c r="R43" i="20"/>
  <c r="Q43" i="20"/>
  <c r="P43" i="20"/>
  <c r="AM42" i="20"/>
  <c r="AL42" i="20"/>
  <c r="AK42" i="20"/>
  <c r="AJ42" i="20"/>
  <c r="AI42" i="20"/>
  <c r="AH42" i="20"/>
  <c r="AG42" i="20"/>
  <c r="AF42" i="20"/>
  <c r="AE42" i="20"/>
  <c r="AD42" i="20"/>
  <c r="AC42" i="20"/>
  <c r="AB42" i="20"/>
  <c r="AA42" i="20"/>
  <c r="Z42" i="20"/>
  <c r="Y42" i="20"/>
  <c r="U42" i="20"/>
  <c r="T42" i="20"/>
  <c r="S42" i="20"/>
  <c r="R42" i="20"/>
  <c r="Q42" i="20"/>
  <c r="P42" i="20"/>
  <c r="AP40" i="20"/>
  <c r="AP41" i="20" s="1"/>
  <c r="AO40" i="20"/>
  <c r="AO41" i="20" s="1"/>
  <c r="S39" i="20"/>
  <c r="S38" i="20"/>
  <c r="S37" i="20"/>
  <c r="U36" i="20"/>
  <c r="U34" i="20" s="1"/>
  <c r="U32" i="20" s="1"/>
  <c r="T36" i="20"/>
  <c r="S36" i="20" s="1"/>
  <c r="AD31" i="20"/>
  <c r="AG31" i="20"/>
  <c r="AJ31" i="20"/>
  <c r="AC31" i="20"/>
  <c r="AF31" i="20" s="1"/>
  <c r="S31" i="20"/>
  <c r="P31" i="20"/>
  <c r="CN6" i="6"/>
  <c r="CN8" i="6" s="1"/>
  <c r="AC30" i="20"/>
  <c r="S29" i="20"/>
  <c r="AC28" i="20"/>
  <c r="S28" i="20"/>
  <c r="AC27" i="20"/>
  <c r="AF27" i="20" s="1"/>
  <c r="AE27" i="20" s="1"/>
  <c r="S27" i="20"/>
  <c r="AD26" i="20"/>
  <c r="AG26" i="20" s="1"/>
  <c r="AC26" i="20"/>
  <c r="AD25" i="20"/>
  <c r="AG25" i="20"/>
  <c r="AJ25" i="20"/>
  <c r="AM25" i="20" s="1"/>
  <c r="AC25" i="20"/>
  <c r="AF25" i="20" s="1"/>
  <c r="S25" i="20"/>
  <c r="AD24" i="20"/>
  <c r="AC24" i="20"/>
  <c r="S23" i="20"/>
  <c r="AD22" i="20"/>
  <c r="AC22" i="20"/>
  <c r="S22" i="20"/>
  <c r="AD21" i="20"/>
  <c r="AG21" i="20"/>
  <c r="AJ21" i="20" s="1"/>
  <c r="AM21" i="20" s="1"/>
  <c r="AC21" i="20"/>
  <c r="AD20" i="20"/>
  <c r="AG20" i="20"/>
  <c r="AJ20" i="20"/>
  <c r="AM20" i="20" s="1"/>
  <c r="AC20" i="20"/>
  <c r="AF20" i="20" s="1"/>
  <c r="S20" i="20"/>
  <c r="AD19" i="20"/>
  <c r="AG19" i="20"/>
  <c r="AJ19" i="20" s="1"/>
  <c r="AC19" i="20"/>
  <c r="AB19" i="20" s="1"/>
  <c r="S18" i="20"/>
  <c r="S17" i="20"/>
  <c r="AD16" i="20"/>
  <c r="AG16" i="20"/>
  <c r="AJ16" i="20"/>
  <c r="AC16" i="20"/>
  <c r="AB16" i="20" s="1"/>
  <c r="S16" i="20"/>
  <c r="AD15" i="20"/>
  <c r="AG15" i="20"/>
  <c r="AJ15" i="20" s="1"/>
  <c r="AC15" i="20"/>
  <c r="S15" i="20"/>
  <c r="AD14" i="20"/>
  <c r="AB14" i="20" s="1"/>
  <c r="AC14" i="20"/>
  <c r="BG8" i="6"/>
  <c r="BF8" i="6"/>
  <c r="V39" i="20"/>
  <c r="V37" i="20"/>
  <c r="P37" i="20"/>
  <c r="CO7" i="6"/>
  <c r="V13" i="20"/>
  <c r="Y25" i="20"/>
  <c r="W11" i="20"/>
  <c r="Y31" i="20"/>
  <c r="Y22" i="20"/>
  <c r="AD27" i="20"/>
  <c r="AG27" i="20"/>
  <c r="AJ27" i="20" s="1"/>
  <c r="Y27" i="20"/>
  <c r="Y26" i="20"/>
  <c r="AF16" i="20"/>
  <c r="AF30" i="20"/>
  <c r="AF21" i="20"/>
  <c r="AB21" i="20"/>
  <c r="AF24" i="20"/>
  <c r="AF14" i="20"/>
  <c r="AG14" i="20"/>
  <c r="AF19" i="20"/>
  <c r="AF26" i="20"/>
  <c r="AB15" i="20"/>
  <c r="AF22" i="20"/>
  <c r="AF28" i="20"/>
  <c r="AI28" i="20" s="1"/>
  <c r="Y14" i="20"/>
  <c r="Y15" i="20"/>
  <c r="Y16" i="20"/>
  <c r="Y19" i="20"/>
  <c r="Y20" i="20"/>
  <c r="Y21" i="20"/>
  <c r="AM15" i="20"/>
  <c r="AM16" i="20"/>
  <c r="T34" i="20"/>
  <c r="T32" i="20" s="1"/>
  <c r="AS43" i="9"/>
  <c r="AR43" i="9"/>
  <c r="AQ43" i="9"/>
  <c r="AS42" i="9"/>
  <c r="AR42" i="9"/>
  <c r="AQ42" i="9"/>
  <c r="AP43" i="9"/>
  <c r="AO43" i="9"/>
  <c r="AN43" i="9"/>
  <c r="AP42" i="9"/>
  <c r="AO42" i="9"/>
  <c r="AN42" i="9"/>
  <c r="AI38" i="9"/>
  <c r="AL38" i="9" s="1"/>
  <c r="AO38" i="9"/>
  <c r="AR38" i="9" s="1"/>
  <c r="AI15" i="9"/>
  <c r="AI16" i="9"/>
  <c r="AJ16" i="9"/>
  <c r="AM16" i="9" s="1"/>
  <c r="AI17" i="9"/>
  <c r="AI18" i="9"/>
  <c r="AL18" i="9" s="1"/>
  <c r="AO18" i="9"/>
  <c r="AJ19" i="9"/>
  <c r="AM19" i="9"/>
  <c r="AP19" i="9" s="1"/>
  <c r="AS19" i="9"/>
  <c r="AI20" i="9"/>
  <c r="AL20" i="9"/>
  <c r="AO20" i="9" s="1"/>
  <c r="AJ20" i="9"/>
  <c r="AM20" i="9"/>
  <c r="AP20" i="9" s="1"/>
  <c r="AS20" i="9" s="1"/>
  <c r="AI21" i="9"/>
  <c r="AL21" i="9" s="1"/>
  <c r="AO21" i="9"/>
  <c r="AJ21" i="9"/>
  <c r="AM21" i="9" s="1"/>
  <c r="AP21" i="9" s="1"/>
  <c r="AI22" i="9"/>
  <c r="AL22" i="9" s="1"/>
  <c r="AJ24" i="9"/>
  <c r="AJ25" i="9"/>
  <c r="AI26" i="9"/>
  <c r="AL26" i="9"/>
  <c r="AO26" i="9" s="1"/>
  <c r="AJ26" i="9"/>
  <c r="AM26" i="9"/>
  <c r="AP26" i="9" s="1"/>
  <c r="AS26" i="9" s="1"/>
  <c r="AI27" i="9"/>
  <c r="AL27" i="9"/>
  <c r="AO27" i="9" s="1"/>
  <c r="AR27" i="9" s="1"/>
  <c r="AJ27" i="9"/>
  <c r="AM27" i="9" s="1"/>
  <c r="AI28" i="9"/>
  <c r="AJ28" i="9"/>
  <c r="AI29" i="9"/>
  <c r="AM30" i="9"/>
  <c r="AP30" i="9" s="1"/>
  <c r="AS30" i="9" s="1"/>
  <c r="AJ31" i="9"/>
  <c r="AM31" i="9" s="1"/>
  <c r="AP31" i="9" s="1"/>
  <c r="AS31" i="9" s="1"/>
  <c r="AG43" i="9"/>
  <c r="AF43" i="9"/>
  <c r="AE43" i="9"/>
  <c r="AG42" i="9"/>
  <c r="AF42" i="9"/>
  <c r="AE42" i="9"/>
  <c r="AE28" i="9"/>
  <c r="AE27" i="9"/>
  <c r="AE26" i="9"/>
  <c r="AE21" i="9"/>
  <c r="AE20" i="9"/>
  <c r="AE16" i="9"/>
  <c r="AE14" i="9"/>
  <c r="AB15" i="9"/>
  <c r="AB16" i="9"/>
  <c r="AB17" i="9"/>
  <c r="AB18" i="9"/>
  <c r="AB19" i="9"/>
  <c r="AB20" i="9"/>
  <c r="AB21" i="9"/>
  <c r="AB22" i="9"/>
  <c r="AB23" i="9"/>
  <c r="AB24" i="9"/>
  <c r="AB25" i="9"/>
  <c r="AB26" i="9"/>
  <c r="AB27" i="9"/>
  <c r="AB28" i="9"/>
  <c r="AB29" i="9"/>
  <c r="AB30" i="9"/>
  <c r="AB31" i="9"/>
  <c r="AC36" i="9"/>
  <c r="AD36" i="9"/>
  <c r="AB37" i="9"/>
  <c r="AB38" i="9"/>
  <c r="AB39" i="9"/>
  <c r="AB42" i="9"/>
  <c r="AC42" i="9"/>
  <c r="AD42" i="9"/>
  <c r="AB43" i="9"/>
  <c r="AC43" i="9"/>
  <c r="AD43" i="9"/>
  <c r="CO8" i="6"/>
  <c r="AV30" i="9"/>
  <c r="AB14" i="9"/>
  <c r="AV20" i="9"/>
  <c r="AP27" i="9"/>
  <c r="AN27" i="9" s="1"/>
  <c r="AS27" i="9"/>
  <c r="AQ27" i="9" s="1"/>
  <c r="AS21" i="9"/>
  <c r="AR21" i="9"/>
  <c r="AU21" i="9" s="1"/>
  <c r="AL29" i="9"/>
  <c r="AO29" i="9"/>
  <c r="AL17" i="9"/>
  <c r="AO17" i="9" s="1"/>
  <c r="AR17" i="9" s="1"/>
  <c r="AM28" i="9"/>
  <c r="AP28" i="9"/>
  <c r="AP16" i="9"/>
  <c r="AS16" i="9" s="1"/>
  <c r="AL28" i="9"/>
  <c r="AO28" i="9"/>
  <c r="AO22" i="9"/>
  <c r="AR22" i="9" s="1"/>
  <c r="AL16" i="9"/>
  <c r="AO16" i="9"/>
  <c r="AR16" i="9" s="1"/>
  <c r="AB27" i="20"/>
  <c r="W9" i="20"/>
  <c r="AM27" i="20"/>
  <c r="AI16" i="20"/>
  <c r="AH16" i="20"/>
  <c r="AE16" i="20"/>
  <c r="AI26" i="20"/>
  <c r="AI14" i="20"/>
  <c r="AL14" i="20" s="1"/>
  <c r="S34" i="20"/>
  <c r="AI25" i="20"/>
  <c r="AH25" i="20" s="1"/>
  <c r="AE25" i="20"/>
  <c r="AI19" i="20"/>
  <c r="AL19" i="20" s="1"/>
  <c r="AH19" i="20"/>
  <c r="AE19" i="20"/>
  <c r="AI22" i="20"/>
  <c r="AL22" i="20" s="1"/>
  <c r="AI20" i="20"/>
  <c r="AH20" i="20" s="1"/>
  <c r="AI21" i="20"/>
  <c r="AE21" i="20"/>
  <c r="AI30" i="20"/>
  <c r="AL30" i="20" s="1"/>
  <c r="AA13" i="9"/>
  <c r="AD11" i="9"/>
  <c r="AD9" i="9"/>
  <c r="AC40" i="9"/>
  <c r="X13" i="9"/>
  <c r="W13" i="9"/>
  <c r="AC41" i="9"/>
  <c r="AC11" i="9"/>
  <c r="AB11" i="9" s="1"/>
  <c r="AB13" i="9"/>
  <c r="AV16" i="9"/>
  <c r="AQ21" i="9"/>
  <c r="AR29" i="9"/>
  <c r="AN16" i="9"/>
  <c r="AR28" i="9"/>
  <c r="AU28" i="9" s="1"/>
  <c r="AU27" i="9"/>
  <c r="AV27" i="9"/>
  <c r="AT27" i="9" s="1"/>
  <c r="AL16" i="20"/>
  <c r="AK16" i="20" s="1"/>
  <c r="V9" i="20"/>
  <c r="AL25" i="20"/>
  <c r="AK25" i="20" s="1"/>
  <c r="AH21" i="20"/>
  <c r="AL21" i="20"/>
  <c r="AK21" i="20"/>
  <c r="AL20" i="20"/>
  <c r="AK20" i="20" s="1"/>
  <c r="AL26" i="20"/>
  <c r="S32" i="20"/>
  <c r="AU29" i="9"/>
  <c r="R40" i="9"/>
  <c r="R41" i="9" s="1"/>
  <c r="O36" i="9"/>
  <c r="O34" i="9" s="1"/>
  <c r="O32" i="9" s="1"/>
  <c r="O40" i="9"/>
  <c r="O41" i="9" s="1"/>
  <c r="N36" i="9"/>
  <c r="N34" i="9" s="1"/>
  <c r="L36" i="9"/>
  <c r="L40" i="9"/>
  <c r="L41" i="9" s="1"/>
  <c r="K36" i="9"/>
  <c r="U13" i="9"/>
  <c r="U11" i="9"/>
  <c r="U9" i="9"/>
  <c r="T13" i="9"/>
  <c r="T11" i="9" s="1"/>
  <c r="T9" i="9" s="1"/>
  <c r="AY40" i="9"/>
  <c r="AY41" i="9"/>
  <c r="AX40" i="9"/>
  <c r="AW40" i="9"/>
  <c r="AW41" i="9"/>
  <c r="AA11" i="9"/>
  <c r="Y11" i="9" s="1"/>
  <c r="Z9" i="9"/>
  <c r="X11" i="9"/>
  <c r="V11" i="9" s="1"/>
  <c r="X9" i="9"/>
  <c r="W11" i="9"/>
  <c r="W9" i="9"/>
  <c r="V9" i="9" s="1"/>
  <c r="R9" i="9"/>
  <c r="R8" i="9" s="1"/>
  <c r="Q11" i="9"/>
  <c r="Q9" i="9"/>
  <c r="O11" i="9"/>
  <c r="O9" i="9"/>
  <c r="N11" i="9"/>
  <c r="N9" i="9" s="1"/>
  <c r="M9" i="9" s="1"/>
  <c r="L11" i="9"/>
  <c r="L9" i="9"/>
  <c r="K11" i="9"/>
  <c r="K9" i="9" s="1"/>
  <c r="K8" i="9" s="1"/>
  <c r="I40" i="9"/>
  <c r="I41" i="9" s="1"/>
  <c r="I34" i="9"/>
  <c r="I32" i="9"/>
  <c r="I11" i="9"/>
  <c r="I9" i="9"/>
  <c r="H11" i="9"/>
  <c r="H9" i="9" s="1"/>
  <c r="G9" i="9" s="1"/>
  <c r="K34" i="9"/>
  <c r="K32" i="9"/>
  <c r="K40" i="9"/>
  <c r="I8" i="9"/>
  <c r="L34" i="9"/>
  <c r="L32" i="9" s="1"/>
  <c r="L8" i="9" s="1"/>
  <c r="J36" i="9"/>
  <c r="AX41" i="9"/>
  <c r="P36" i="9"/>
  <c r="U34" i="9"/>
  <c r="U32" i="9"/>
  <c r="U8" i="9"/>
  <c r="M36" i="9"/>
  <c r="N32" i="9"/>
  <c r="Q34" i="9"/>
  <c r="P34" i="9" s="1"/>
  <c r="R34" i="9"/>
  <c r="R32" i="9"/>
  <c r="Q40" i="9"/>
  <c r="Q41" i="9" s="1"/>
  <c r="N40" i="9"/>
  <c r="M40" i="9" s="1"/>
  <c r="M41" i="9" s="1"/>
  <c r="G19" i="9"/>
  <c r="J19" i="9"/>
  <c r="M19" i="9"/>
  <c r="P19" i="9"/>
  <c r="S19" i="9"/>
  <c r="Y19" i="9"/>
  <c r="G20" i="9"/>
  <c r="J20" i="9"/>
  <c r="M20" i="9"/>
  <c r="P20" i="9"/>
  <c r="S20" i="9"/>
  <c r="Y20" i="9"/>
  <c r="AH20" i="9"/>
  <c r="G21" i="9"/>
  <c r="J21" i="9"/>
  <c r="M21" i="9"/>
  <c r="P21" i="9"/>
  <c r="S21" i="9"/>
  <c r="Y21" i="9"/>
  <c r="AH21" i="9"/>
  <c r="AK21" i="9"/>
  <c r="G22" i="9"/>
  <c r="J22" i="9"/>
  <c r="M22" i="9"/>
  <c r="P22" i="9"/>
  <c r="S22" i="9"/>
  <c r="Y22" i="9"/>
  <c r="G23" i="9"/>
  <c r="J23" i="9"/>
  <c r="M23" i="9"/>
  <c r="P23" i="9"/>
  <c r="S23" i="9"/>
  <c r="Y23" i="9"/>
  <c r="G24" i="9"/>
  <c r="J24" i="9"/>
  <c r="M24" i="9"/>
  <c r="P24" i="9"/>
  <c r="S24" i="9"/>
  <c r="Y24" i="9"/>
  <c r="G25" i="9"/>
  <c r="J25" i="9"/>
  <c r="M25" i="9"/>
  <c r="P25" i="9"/>
  <c r="S25" i="9"/>
  <c r="Y25" i="9"/>
  <c r="G26" i="9"/>
  <c r="J26" i="9"/>
  <c r="M26" i="9"/>
  <c r="P26" i="9"/>
  <c r="S26" i="9"/>
  <c r="Y26" i="9"/>
  <c r="AH26" i="9"/>
  <c r="AK26" i="9"/>
  <c r="G27" i="9"/>
  <c r="J27" i="9"/>
  <c r="M27" i="9"/>
  <c r="P27" i="9"/>
  <c r="S27" i="9"/>
  <c r="Y27" i="9"/>
  <c r="AH27" i="9"/>
  <c r="AK27" i="9"/>
  <c r="G28" i="9"/>
  <c r="J28" i="9"/>
  <c r="M28" i="9"/>
  <c r="P28" i="9"/>
  <c r="S28" i="9"/>
  <c r="Y28" i="9"/>
  <c r="AH28" i="9"/>
  <c r="AK28" i="9"/>
  <c r="G29" i="9"/>
  <c r="J29" i="9"/>
  <c r="M29" i="9"/>
  <c r="P29" i="9"/>
  <c r="S29" i="9"/>
  <c r="Y29" i="9"/>
  <c r="G30" i="9"/>
  <c r="J30" i="9"/>
  <c r="M30" i="9"/>
  <c r="P30" i="9"/>
  <c r="S30" i="9"/>
  <c r="Y30" i="9"/>
  <c r="J11" i="9"/>
  <c r="P11" i="9"/>
  <c r="S11" i="9"/>
  <c r="J13" i="9"/>
  <c r="M13" i="9"/>
  <c r="P13" i="9"/>
  <c r="V13" i="9"/>
  <c r="Y13" i="9"/>
  <c r="G14" i="9"/>
  <c r="J14" i="9"/>
  <c r="M14" i="9"/>
  <c r="P14" i="9"/>
  <c r="S14" i="9"/>
  <c r="V14" i="9"/>
  <c r="Y14" i="9"/>
  <c r="G15" i="9"/>
  <c r="J15" i="9"/>
  <c r="M15" i="9"/>
  <c r="P15" i="9"/>
  <c r="S15" i="9"/>
  <c r="Y15" i="9"/>
  <c r="G16" i="9"/>
  <c r="J16" i="9"/>
  <c r="M16" i="9"/>
  <c r="P16" i="9"/>
  <c r="S16" i="9"/>
  <c r="Y16" i="9"/>
  <c r="AH16" i="9"/>
  <c r="AK16" i="9"/>
  <c r="G17" i="9"/>
  <c r="J17" i="9"/>
  <c r="M17" i="9"/>
  <c r="P17" i="9"/>
  <c r="S17" i="9"/>
  <c r="Y17" i="9"/>
  <c r="G18" i="9"/>
  <c r="J18" i="9"/>
  <c r="M18" i="9"/>
  <c r="P18" i="9"/>
  <c r="S18" i="9"/>
  <c r="Y18" i="9"/>
  <c r="AH18" i="9"/>
  <c r="U40" i="9"/>
  <c r="U41" i="9"/>
  <c r="Q32" i="9"/>
  <c r="Q8" i="9" s="1"/>
  <c r="P8" i="9" s="1"/>
  <c r="N41" i="9"/>
  <c r="AH42" i="9"/>
  <c r="AI42" i="9"/>
  <c r="AJ42" i="9"/>
  <c r="AK42" i="9"/>
  <c r="AL42" i="9"/>
  <c r="AM42" i="9"/>
  <c r="AT42" i="9"/>
  <c r="AU42" i="9"/>
  <c r="AV42" i="9"/>
  <c r="AH43" i="9"/>
  <c r="AI43" i="9"/>
  <c r="AJ43" i="9"/>
  <c r="AK43" i="9"/>
  <c r="AL43" i="9"/>
  <c r="AM43" i="9"/>
  <c r="AT43" i="9"/>
  <c r="AU43" i="9"/>
  <c r="AV43" i="9"/>
  <c r="Y31" i="9"/>
  <c r="S9" i="9"/>
  <c r="S31" i="9"/>
  <c r="S38" i="9"/>
  <c r="S43" i="9"/>
  <c r="P9" i="9"/>
  <c r="P31" i="9"/>
  <c r="P37" i="9"/>
  <c r="P38" i="9"/>
  <c r="M31" i="9"/>
  <c r="M37" i="9"/>
  <c r="J9" i="9"/>
  <c r="J31" i="9"/>
  <c r="J37" i="9"/>
  <c r="G31" i="9"/>
  <c r="G37" i="9"/>
  <c r="G38" i="9"/>
  <c r="V43" i="9"/>
  <c r="P39" i="9"/>
  <c r="P43" i="9"/>
  <c r="M39" i="9"/>
  <c r="M43" i="9"/>
  <c r="M38" i="9"/>
  <c r="M42" i="9"/>
  <c r="J39" i="9"/>
  <c r="J43" i="9"/>
  <c r="J38" i="9"/>
  <c r="G43" i="9"/>
  <c r="H42" i="9"/>
  <c r="I42" i="9"/>
  <c r="J42" i="9"/>
  <c r="K42" i="9"/>
  <c r="L42" i="9"/>
  <c r="N42" i="9"/>
  <c r="O42" i="9"/>
  <c r="P42" i="9"/>
  <c r="Q42" i="9"/>
  <c r="R42" i="9"/>
  <c r="S42" i="9"/>
  <c r="T42" i="9"/>
  <c r="U42" i="9"/>
  <c r="W42" i="9"/>
  <c r="X42" i="9"/>
  <c r="Y42" i="9"/>
  <c r="Z42" i="9"/>
  <c r="AA42" i="9"/>
  <c r="H43" i="9"/>
  <c r="I43" i="9"/>
  <c r="K43" i="9"/>
  <c r="L43" i="9"/>
  <c r="N43" i="9"/>
  <c r="O43" i="9"/>
  <c r="Q43" i="9"/>
  <c r="R43" i="9"/>
  <c r="T43" i="9"/>
  <c r="U43" i="9"/>
  <c r="W43" i="9"/>
  <c r="X43" i="9"/>
  <c r="Z43" i="9"/>
  <c r="AA43" i="9"/>
  <c r="G42" i="9"/>
  <c r="P32" i="9"/>
  <c r="F7" i="8"/>
  <c r="G7" i="8"/>
  <c r="H7" i="8"/>
  <c r="J7" i="8"/>
  <c r="K7" i="8"/>
  <c r="L7" i="8"/>
  <c r="I6" i="8"/>
  <c r="I5" i="8"/>
  <c r="I7" i="8" s="1"/>
  <c r="E6" i="8"/>
  <c r="E5" i="8"/>
  <c r="E7" i="8" s="1"/>
  <c r="O8" i="6"/>
  <c r="M8" i="6"/>
  <c r="K8" i="6"/>
  <c r="Z8" i="6"/>
  <c r="Y8" i="6"/>
  <c r="X8" i="6"/>
  <c r="R8" i="6"/>
  <c r="W8" i="6"/>
  <c r="V8" i="6"/>
  <c r="T8" i="6"/>
  <c r="U8" i="6"/>
  <c r="L8" i="6"/>
  <c r="P8" i="6"/>
  <c r="Q8" i="6"/>
  <c r="S8" i="6"/>
  <c r="J8" i="6"/>
  <c r="N8" i="6"/>
  <c r="V42" i="9"/>
  <c r="V38" i="9"/>
  <c r="AA38" i="20"/>
  <c r="AD38" i="20" s="1"/>
  <c r="AG38" i="20" s="1"/>
  <c r="AJ38" i="20" s="1"/>
  <c r="V38" i="20"/>
  <c r="Z38" i="20"/>
  <c r="Y38" i="20" s="1"/>
  <c r="BT8" i="6"/>
  <c r="X32" i="20"/>
  <c r="X8" i="20"/>
  <c r="X40" i="20"/>
  <c r="X41" i="20" s="1"/>
  <c r="AC38" i="20"/>
  <c r="AB38" i="20" s="1"/>
  <c r="V36" i="20"/>
  <c r="W40" i="20"/>
  <c r="W41" i="20"/>
  <c r="V34" i="20"/>
  <c r="W32" i="20"/>
  <c r="AF38" i="20"/>
  <c r="AE38" i="20" s="1"/>
  <c r="AM38" i="20"/>
  <c r="Y43" i="9"/>
  <c r="P38" i="20"/>
  <c r="CP7" i="6" s="1"/>
  <c r="CP8" i="6" s="1"/>
  <c r="H36" i="9"/>
  <c r="H34" i="9" s="1"/>
  <c r="H32" i="9" s="1"/>
  <c r="G39" i="9"/>
  <c r="S39" i="9"/>
  <c r="G36" i="9"/>
  <c r="C2" i="26"/>
  <c r="G32" i="9" l="1"/>
  <c r="H8" i="9"/>
  <c r="G8" i="9" s="1"/>
  <c r="AI38" i="20"/>
  <c r="AH38" i="20" s="1"/>
  <c r="AQ16" i="9"/>
  <c r="AU16" i="9"/>
  <c r="AT16" i="9" s="1"/>
  <c r="AL15" i="9"/>
  <c r="AH15" i="9"/>
  <c r="AL28" i="20"/>
  <c r="I32" i="21"/>
  <c r="BV6" i="6"/>
  <c r="BX8" i="6"/>
  <c r="I40" i="20"/>
  <c r="I41" i="20" s="1"/>
  <c r="I34" i="20"/>
  <c r="I32" i="20" s="1"/>
  <c r="AR20" i="9"/>
  <c r="AQ20" i="9" s="1"/>
  <c r="AN20" i="9"/>
  <c r="J8" i="9"/>
  <c r="H40" i="9"/>
  <c r="W39" i="9"/>
  <c r="Z39" i="20"/>
  <c r="AL38" i="20"/>
  <c r="AK38" i="20" s="1"/>
  <c r="AE31" i="20"/>
  <c r="AI31" i="20"/>
  <c r="AH31" i="20" s="1"/>
  <c r="AL31" i="20"/>
  <c r="AM23" i="20"/>
  <c r="AD23" i="20"/>
  <c r="AG23" i="20" s="1"/>
  <c r="AJ23" i="20" s="1"/>
  <c r="AC17" i="20"/>
  <c r="Y17" i="20"/>
  <c r="J32" i="9"/>
  <c r="AM25" i="9"/>
  <c r="AP25" i="9" s="1"/>
  <c r="AS25" i="9" s="1"/>
  <c r="AJ14" i="20"/>
  <c r="AM14" i="20"/>
  <c r="AE14" i="20"/>
  <c r="AD29" i="20"/>
  <c r="AG29" i="20" s="1"/>
  <c r="AJ29" i="20" s="1"/>
  <c r="AC23" i="20"/>
  <c r="Y23" i="20"/>
  <c r="J40" i="9"/>
  <c r="J41" i="9" s="1"/>
  <c r="M32" i="9"/>
  <c r="J34" i="9"/>
  <c r="O8" i="9"/>
  <c r="M34" i="9"/>
  <c r="AC9" i="9"/>
  <c r="AN28" i="9"/>
  <c r="AS28" i="9"/>
  <c r="AD34" i="9"/>
  <c r="AD32" i="9" s="1"/>
  <c r="AD8" i="9" s="1"/>
  <c r="AD40" i="9"/>
  <c r="K32" i="20"/>
  <c r="H32" i="20"/>
  <c r="G34" i="20"/>
  <c r="G34" i="9"/>
  <c r="V40" i="20"/>
  <c r="V41" i="20" s="1"/>
  <c r="AU38" i="9"/>
  <c r="AV21" i="9"/>
  <c r="AI31" i="9"/>
  <c r="AE31" i="9"/>
  <c r="AI24" i="9"/>
  <c r="AE24" i="9"/>
  <c r="Q11" i="20"/>
  <c r="P13" i="20"/>
  <c r="H33" i="1" s="1"/>
  <c r="AK20" i="9"/>
  <c r="AN21" i="9"/>
  <c r="AI23" i="9"/>
  <c r="BD8" i="6"/>
  <c r="AZ6" i="6"/>
  <c r="AU20" i="9"/>
  <c r="AT20" i="9" s="1"/>
  <c r="V32" i="20"/>
  <c r="W8" i="20"/>
  <c r="V8" i="20" s="1"/>
  <c r="N8" i="9"/>
  <c r="AT21" i="9"/>
  <c r="O39" i="20"/>
  <c r="H42" i="22"/>
  <c r="AI27" i="20"/>
  <c r="AR26" i="9"/>
  <c r="AN26" i="9"/>
  <c r="Y30" i="20"/>
  <c r="AD30" i="20"/>
  <c r="AD17" i="20"/>
  <c r="AA13" i="20"/>
  <c r="AA11" i="20" s="1"/>
  <c r="AA9" i="20" s="1"/>
  <c r="M11" i="9"/>
  <c r="P40" i="9"/>
  <c r="P41" i="9" s="1"/>
  <c r="K41" i="9"/>
  <c r="AV31" i="9"/>
  <c r="AC34" i="9"/>
  <c r="AB36" i="9"/>
  <c r="AB25" i="20"/>
  <c r="AE26" i="20"/>
  <c r="AJ26" i="20"/>
  <c r="AH26" i="20" s="1"/>
  <c r="L8" i="20"/>
  <c r="G34" i="25" s="1"/>
  <c r="G35" i="25" s="1"/>
  <c r="G9" i="20"/>
  <c r="AE22" i="9"/>
  <c r="AJ22" i="9"/>
  <c r="S14" i="20"/>
  <c r="T13" i="20"/>
  <c r="Y29" i="20"/>
  <c r="AC29" i="20"/>
  <c r="AM31" i="20"/>
  <c r="I8" i="20"/>
  <c r="F34" i="25" s="1"/>
  <c r="F35" i="25" s="1"/>
  <c r="D5" i="8"/>
  <c r="D9" i="9"/>
  <c r="G36" i="20"/>
  <c r="H40" i="20"/>
  <c r="P41" i="22"/>
  <c r="Q37" i="22"/>
  <c r="G11" i="9"/>
  <c r="AI24" i="20"/>
  <c r="AE24" i="20"/>
  <c r="AG22" i="20"/>
  <c r="AB22" i="20"/>
  <c r="E27" i="5"/>
  <c r="G29" i="25" s="1"/>
  <c r="T37" i="9"/>
  <c r="AU22" i="9"/>
  <c r="AV24" i="9"/>
  <c r="AM24" i="9"/>
  <c r="AP24" i="9" s="1"/>
  <c r="AS24" i="9" s="1"/>
  <c r="AV19" i="9"/>
  <c r="AI14" i="9"/>
  <c r="AF13" i="9"/>
  <c r="J32" i="22"/>
  <c r="K32" i="22" s="1"/>
  <c r="AF25" i="9"/>
  <c r="V25" i="9"/>
  <c r="V19" i="9"/>
  <c r="AF19" i="9"/>
  <c r="F42" i="22"/>
  <c r="N6" i="8"/>
  <c r="M6" i="8" s="1"/>
  <c r="S13" i="9"/>
  <c r="AA9" i="9"/>
  <c r="AE20" i="20"/>
  <c r="AB28" i="20"/>
  <c r="AJ14" i="9"/>
  <c r="AM18" i="9"/>
  <c r="Q39" i="22"/>
  <c r="U13" i="20"/>
  <c r="AD28" i="20"/>
  <c r="AG28" i="20" s="1"/>
  <c r="AJ28" i="20" s="1"/>
  <c r="AH28" i="20" s="1"/>
  <c r="AM28" i="20"/>
  <c r="Y28" i="20"/>
  <c r="AR18" i="9"/>
  <c r="AG24" i="20"/>
  <c r="AJ24" i="20" s="1"/>
  <c r="AB24" i="20"/>
  <c r="H32" i="21"/>
  <c r="I34" i="21" s="1"/>
  <c r="I35" i="21" s="1"/>
  <c r="I5" i="21"/>
  <c r="P32" i="22"/>
  <c r="Q32" i="22" s="1"/>
  <c r="V30" i="9"/>
  <c r="AF30" i="9"/>
  <c r="L40" i="20"/>
  <c r="L41" i="20" s="1"/>
  <c r="L34" i="20"/>
  <c r="L32" i="20" s="1"/>
  <c r="AU17" i="9"/>
  <c r="AJ15" i="9"/>
  <c r="AE15" i="9"/>
  <c r="V29" i="9"/>
  <c r="AG29" i="9"/>
  <c r="V23" i="9"/>
  <c r="AG23" i="9"/>
  <c r="AJ23" i="9" s="1"/>
  <c r="V17" i="9"/>
  <c r="AG17" i="9"/>
  <c r="AE8" i="6"/>
  <c r="AD6" i="6"/>
  <c r="AD8" i="6" s="1"/>
  <c r="N37" i="20"/>
  <c r="V15" i="9"/>
  <c r="AJ38" i="9"/>
  <c r="AE38" i="9"/>
  <c r="CR8" i="6"/>
  <c r="J36" i="20"/>
  <c r="K40" i="20"/>
  <c r="S40" i="22"/>
  <c r="T40" i="22" s="1"/>
  <c r="N11" i="20"/>
  <c r="M13" i="20"/>
  <c r="AV26" i="9"/>
  <c r="S39" i="22"/>
  <c r="S41" i="22" s="1"/>
  <c r="T39" i="22"/>
  <c r="T41" i="22" s="1"/>
  <c r="R41" i="22"/>
  <c r="V12" i="22"/>
  <c r="Y24" i="20"/>
  <c r="AM24" i="20"/>
  <c r="AM18" i="20"/>
  <c r="AD18" i="20"/>
  <c r="AG18" i="20" s="1"/>
  <c r="AJ18" i="20" s="1"/>
  <c r="V33" i="22"/>
  <c r="V39" i="22"/>
  <c r="N37" i="22"/>
  <c r="N41" i="22" s="1"/>
  <c r="AM19" i="20"/>
  <c r="AK19" i="20" s="1"/>
  <c r="Z18" i="20"/>
  <c r="AF15" i="20"/>
  <c r="J40" i="22"/>
  <c r="J41" i="22" s="1"/>
  <c r="Q39" i="20" s="1"/>
  <c r="AB20" i="20"/>
  <c r="AB26" i="20"/>
  <c r="AB31" i="20"/>
  <c r="K33" i="22"/>
  <c r="H6" i="22"/>
  <c r="H12" i="22" s="1"/>
  <c r="H13" i="22" s="1"/>
  <c r="AN40" i="20"/>
  <c r="AN41" i="20" s="1"/>
  <c r="N32" i="22"/>
  <c r="G11" i="20"/>
  <c r="I41" i="22"/>
  <c r="V40" i="22"/>
  <c r="V41" i="22" s="1"/>
  <c r="M11" i="20" l="1"/>
  <c r="N9" i="20"/>
  <c r="G40" i="20"/>
  <c r="G41" i="20" s="1"/>
  <c r="H41" i="20"/>
  <c r="AM14" i="9"/>
  <c r="AJ13" i="9"/>
  <c r="AJ11" i="9" s="1"/>
  <c r="AJ9" i="9" s="1"/>
  <c r="H43" i="22"/>
  <c r="AB9" i="9"/>
  <c r="H41" i="9"/>
  <c r="G40" i="9"/>
  <c r="G41" i="9" s="1"/>
  <c r="AF11" i="9"/>
  <c r="AL14" i="9"/>
  <c r="AH14" i="9"/>
  <c r="AG30" i="20"/>
  <c r="AB30" i="20"/>
  <c r="G32" i="20"/>
  <c r="E40" i="1" s="1"/>
  <c r="H8" i="20"/>
  <c r="AL24" i="9"/>
  <c r="AH24" i="9"/>
  <c r="AH14" i="20"/>
  <c r="AK31" i="20"/>
  <c r="AJ17" i="9"/>
  <c r="AE17" i="9"/>
  <c r="AE30" i="9"/>
  <c r="AI30" i="9"/>
  <c r="AM23" i="9"/>
  <c r="AP23" i="9" s="1"/>
  <c r="AS23" i="9" s="1"/>
  <c r="AV23" i="9"/>
  <c r="AK14" i="20"/>
  <c r="AM26" i="20"/>
  <c r="AK26" i="20" s="1"/>
  <c r="AE29" i="9"/>
  <c r="AJ29" i="9"/>
  <c r="U40" i="20"/>
  <c r="U41" i="20" s="1"/>
  <c r="U11" i="20"/>
  <c r="U9" i="20" s="1"/>
  <c r="U8" i="20" s="1"/>
  <c r="AH24" i="20"/>
  <c r="AL24" i="20"/>
  <c r="AK24" i="20" s="1"/>
  <c r="AV25" i="9"/>
  <c r="AE22" i="20"/>
  <c r="AJ22" i="20"/>
  <c r="AH22" i="20" s="1"/>
  <c r="M8" i="9"/>
  <c r="AO15" i="9"/>
  <c r="AM38" i="9"/>
  <c r="AH38" i="9"/>
  <c r="F5" i="21"/>
  <c r="V42" i="22"/>
  <c r="G43" i="22"/>
  <c r="AF29" i="20"/>
  <c r="AB29" i="20"/>
  <c r="AL31" i="9"/>
  <c r="AH31" i="9"/>
  <c r="J32" i="20"/>
  <c r="F40" i="1" s="1"/>
  <c r="K8" i="20"/>
  <c r="AE15" i="20"/>
  <c r="AL15" i="20"/>
  <c r="AI15" i="20"/>
  <c r="Y18" i="20"/>
  <c r="AC18" i="20"/>
  <c r="AU18" i="9"/>
  <c r="AI19" i="9"/>
  <c r="AI13" i="9" s="1"/>
  <c r="AE19" i="9"/>
  <c r="K40" i="22"/>
  <c r="K41" i="22" s="1"/>
  <c r="R39" i="20" s="1"/>
  <c r="R36" i="20" s="1"/>
  <c r="AC32" i="9"/>
  <c r="AB32" i="9" s="1"/>
  <c r="AB34" i="9"/>
  <c r="J34" i="20"/>
  <c r="G27" i="5"/>
  <c r="I29" i="25" s="1"/>
  <c r="Y9" i="9"/>
  <c r="Q36" i="20"/>
  <c r="AE28" i="20"/>
  <c r="AP18" i="9"/>
  <c r="AK18" i="9"/>
  <c r="Q41" i="22"/>
  <c r="S13" i="20"/>
  <c r="T40" i="20"/>
  <c r="T11" i="20"/>
  <c r="AB40" i="9"/>
  <c r="AB41" i="9" s="1"/>
  <c r="AD41" i="9"/>
  <c r="AB23" i="20"/>
  <c r="AF23" i="20"/>
  <c r="Z13" i="20"/>
  <c r="J40" i="20"/>
  <c r="J41" i="20" s="1"/>
  <c r="K41" i="20"/>
  <c r="AD13" i="20"/>
  <c r="AD11" i="20" s="1"/>
  <c r="AD9" i="20" s="1"/>
  <c r="AG17" i="20"/>
  <c r="AM22" i="20"/>
  <c r="AK22" i="20" s="1"/>
  <c r="N5" i="8"/>
  <c r="G33" i="1"/>
  <c r="W37" i="9"/>
  <c r="Z37" i="20"/>
  <c r="AM15" i="9"/>
  <c r="AP15" i="9" s="1"/>
  <c r="AS15" i="9" s="1"/>
  <c r="S37" i="9"/>
  <c r="T36" i="9"/>
  <c r="Z37" i="9"/>
  <c r="AH23" i="9"/>
  <c r="AL23" i="9"/>
  <c r="AM29" i="20"/>
  <c r="AC39" i="20"/>
  <c r="AA39" i="20"/>
  <c r="Y39" i="20" s="1"/>
  <c r="X39" i="9"/>
  <c r="AG39" i="9" s="1"/>
  <c r="AJ39" i="9" s="1"/>
  <c r="P11" i="20"/>
  <c r="Q9" i="20"/>
  <c r="AI25" i="9"/>
  <c r="AE25" i="9"/>
  <c r="AH22" i="9"/>
  <c r="AM22" i="9"/>
  <c r="AQ26" i="9"/>
  <c r="AU26" i="9"/>
  <c r="AT26" i="9" s="1"/>
  <c r="AE23" i="9"/>
  <c r="AQ28" i="9"/>
  <c r="AV28" i="9"/>
  <c r="AT28" i="9" s="1"/>
  <c r="M39" i="20"/>
  <c r="BU7" i="6" s="1"/>
  <c r="BU8" i="6" s="1"/>
  <c r="J22" i="21"/>
  <c r="F22" i="21" s="1"/>
  <c r="J13" i="21"/>
  <c r="F13" i="21" s="1"/>
  <c r="J6" i="21"/>
  <c r="F6" i="21" s="1"/>
  <c r="J5" i="21"/>
  <c r="J8" i="21"/>
  <c r="F8" i="21" s="1"/>
  <c r="J11" i="21"/>
  <c r="F11" i="21" s="1"/>
  <c r="J25" i="21"/>
  <c r="F25" i="21" s="1"/>
  <c r="J30" i="21"/>
  <c r="F30" i="21" s="1"/>
  <c r="J17" i="21"/>
  <c r="F17" i="21" s="1"/>
  <c r="J20" i="21"/>
  <c r="F20" i="21" s="1"/>
  <c r="J23" i="21"/>
  <c r="F23" i="21" s="1"/>
  <c r="J14" i="21"/>
  <c r="F14" i="21" s="1"/>
  <c r="J7" i="21"/>
  <c r="F7" i="21" s="1"/>
  <c r="J29" i="21"/>
  <c r="F29" i="21" s="1"/>
  <c r="J4" i="21"/>
  <c r="J9" i="21"/>
  <c r="F9" i="21" s="1"/>
  <c r="J12" i="21"/>
  <c r="F12" i="21" s="1"/>
  <c r="J15" i="21"/>
  <c r="F15" i="21" s="1"/>
  <c r="J16" i="21"/>
  <c r="F16" i="21" s="1"/>
  <c r="J31" i="21"/>
  <c r="F31" i="21" s="1"/>
  <c r="J27" i="21"/>
  <c r="F27" i="21" s="1"/>
  <c r="J28" i="21"/>
  <c r="F28" i="21" s="1"/>
  <c r="J24" i="21"/>
  <c r="F24" i="21" s="1"/>
  <c r="J18" i="21"/>
  <c r="F18" i="21" s="1"/>
  <c r="J21" i="21"/>
  <c r="F21" i="21" s="1"/>
  <c r="J10" i="21"/>
  <c r="F10" i="21" s="1"/>
  <c r="J26" i="21"/>
  <c r="F26" i="21" s="1"/>
  <c r="J19" i="21"/>
  <c r="F19" i="21" s="1"/>
  <c r="O37" i="20"/>
  <c r="M37" i="20" s="1"/>
  <c r="BS7" i="6" s="1"/>
  <c r="AG13" i="9"/>
  <c r="AG11" i="9" s="1"/>
  <c r="AG9" i="9" s="1"/>
  <c r="AH27" i="20"/>
  <c r="AL27" i="20"/>
  <c r="AK27" i="20" s="1"/>
  <c r="AF17" i="20"/>
  <c r="AB17" i="20"/>
  <c r="AF39" i="9"/>
  <c r="V39" i="9"/>
  <c r="Z39" i="9"/>
  <c r="AK28" i="20"/>
  <c r="AZ7" i="6" l="1"/>
  <c r="AZ8" i="6" s="1"/>
  <c r="BS8" i="6"/>
  <c r="AI11" i="9"/>
  <c r="AH13" i="9"/>
  <c r="AH25" i="9"/>
  <c r="AL25" i="9"/>
  <c r="AK23" i="9"/>
  <c r="AO23" i="9"/>
  <c r="M5" i="8"/>
  <c r="M7" i="8" s="1"/>
  <c r="N7" i="8"/>
  <c r="T41" i="20"/>
  <c r="S40" i="20"/>
  <c r="S41" i="20" s="1"/>
  <c r="AH15" i="20"/>
  <c r="Y37" i="9"/>
  <c r="Z36" i="9"/>
  <c r="AJ17" i="20"/>
  <c r="AJ13" i="20" s="1"/>
  <c r="AJ11" i="20" s="1"/>
  <c r="AJ9" i="20" s="1"/>
  <c r="AG13" i="20"/>
  <c r="AG11" i="20" s="1"/>
  <c r="AG9" i="20" s="1"/>
  <c r="AM17" i="9"/>
  <c r="AH17" i="9"/>
  <c r="AP14" i="9"/>
  <c r="AV39" i="9"/>
  <c r="AM39" i="9"/>
  <c r="AP39" i="9" s="1"/>
  <c r="AS39" i="9" s="1"/>
  <c r="J8" i="20"/>
  <c r="AD10" i="6" s="1"/>
  <c r="G38" i="25"/>
  <c r="G40" i="25" s="1"/>
  <c r="R34" i="20"/>
  <c r="R32" i="20" s="1"/>
  <c r="R8" i="20" s="1"/>
  <c r="I34" i="25" s="1"/>
  <c r="I35" i="25" s="1"/>
  <c r="R40" i="20"/>
  <c r="R41" i="20" s="1"/>
  <c r="E43" i="5"/>
  <c r="G30" i="25" s="1"/>
  <c r="F25" i="1"/>
  <c r="AP38" i="9"/>
  <c r="AK38" i="9"/>
  <c r="AM29" i="9"/>
  <c r="AH29" i="9"/>
  <c r="P39" i="20"/>
  <c r="CQ7" i="6" s="1"/>
  <c r="AV15" i="9"/>
  <c r="AS18" i="9"/>
  <c r="AQ18" i="9" s="1"/>
  <c r="AN18" i="9"/>
  <c r="AR15" i="9"/>
  <c r="AQ15" i="9" s="1"/>
  <c r="AN15" i="9"/>
  <c r="AU15" i="9"/>
  <c r="AT15" i="9" s="1"/>
  <c r="AO14" i="9"/>
  <c r="AK14" i="9"/>
  <c r="P9" i="20"/>
  <c r="Z11" i="20"/>
  <c r="Y13" i="20"/>
  <c r="AL19" i="9"/>
  <c r="AH19" i="9"/>
  <c r="AK15" i="9"/>
  <c r="AE13" i="9"/>
  <c r="AK15" i="20"/>
  <c r="AI17" i="20"/>
  <c r="AH17" i="20" s="1"/>
  <c r="AE17" i="20"/>
  <c r="AC37" i="20"/>
  <c r="Z36" i="20"/>
  <c r="AI23" i="20"/>
  <c r="AH23" i="20" s="1"/>
  <c r="AE23" i="20"/>
  <c r="Q34" i="20"/>
  <c r="P36" i="20"/>
  <c r="Q40" i="20"/>
  <c r="AK31" i="9"/>
  <c r="AO31" i="9"/>
  <c r="AF9" i="9"/>
  <c r="AE11" i="9"/>
  <c r="M9" i="20"/>
  <c r="AE30" i="20"/>
  <c r="AJ30" i="20"/>
  <c r="AH30" i="20" s="1"/>
  <c r="T34" i="9"/>
  <c r="T40" i="9"/>
  <c r="S36" i="9"/>
  <c r="AB39" i="20"/>
  <c r="AF39" i="20"/>
  <c r="AO24" i="9"/>
  <c r="AK24" i="9"/>
  <c r="X37" i="9"/>
  <c r="AA37" i="20"/>
  <c r="O36" i="20"/>
  <c r="AP22" i="9"/>
  <c r="AK22" i="9"/>
  <c r="N34" i="20"/>
  <c r="N40" i="20"/>
  <c r="AB18" i="20"/>
  <c r="AF18" i="20"/>
  <c r="AC13" i="20"/>
  <c r="F38" i="25"/>
  <c r="F40" i="25" s="1"/>
  <c r="G8" i="20"/>
  <c r="AE39" i="9"/>
  <c r="AI39" i="9"/>
  <c r="AD39" i="20"/>
  <c r="AG39" i="20" s="1"/>
  <c r="AJ39" i="20" s="1"/>
  <c r="AM39" i="20"/>
  <c r="AF37" i="9"/>
  <c r="W36" i="9"/>
  <c r="AI29" i="20"/>
  <c r="AE29" i="20"/>
  <c r="D43" i="5"/>
  <c r="F30" i="25" s="1"/>
  <c r="E25" i="1"/>
  <c r="AV18" i="9"/>
  <c r="AT18" i="9" s="1"/>
  <c r="AA39" i="9"/>
  <c r="AA36" i="9" s="1"/>
  <c r="J32" i="21"/>
  <c r="F4" i="21"/>
  <c r="F27" i="5"/>
  <c r="H29" i="25" s="1"/>
  <c r="S11" i="20"/>
  <c r="T9" i="20"/>
  <c r="AF13" i="20"/>
  <c r="AL30" i="9"/>
  <c r="AH30" i="9"/>
  <c r="AM30" i="20"/>
  <c r="AK30" i="20" s="1"/>
  <c r="AC8" i="9"/>
  <c r="AB8" i="9" s="1"/>
  <c r="AM17" i="20"/>
  <c r="Y39" i="9" l="1"/>
  <c r="AL39" i="9"/>
  <c r="AH39" i="9"/>
  <c r="O34" i="20"/>
  <c r="O32" i="20" s="1"/>
  <c r="O8" i="20" s="1"/>
  <c r="H34" i="25" s="1"/>
  <c r="H35" i="25" s="1"/>
  <c r="O40" i="20"/>
  <c r="O41" i="20" s="1"/>
  <c r="AD37" i="20"/>
  <c r="AA36" i="20"/>
  <c r="AG37" i="9"/>
  <c r="X36" i="9"/>
  <c r="AP17" i="9"/>
  <c r="AK17" i="9"/>
  <c r="AC11" i="20"/>
  <c r="AB13" i="20"/>
  <c r="Y37" i="20"/>
  <c r="AO19" i="9"/>
  <c r="AK19" i="9"/>
  <c r="AF11" i="20"/>
  <c r="AE13" i="20"/>
  <c r="T8" i="20"/>
  <c r="S8" i="20" s="1"/>
  <c r="S9" i="20"/>
  <c r="AI18" i="20"/>
  <c r="AH18" i="20" s="1"/>
  <c r="AE18" i="20"/>
  <c r="AL18" i="20"/>
  <c r="AK18" i="20" s="1"/>
  <c r="AR24" i="9"/>
  <c r="AQ24" i="9" s="1"/>
  <c r="AN24" i="9"/>
  <c r="AN31" i="9"/>
  <c r="AR31" i="9"/>
  <c r="AQ31" i="9" s="1"/>
  <c r="AU31" i="9"/>
  <c r="AT31" i="9" s="1"/>
  <c r="AB37" i="20"/>
  <c r="AC36" i="20"/>
  <c r="AF37" i="20"/>
  <c r="Z34" i="9"/>
  <c r="Z40" i="9"/>
  <c r="Y36" i="9"/>
  <c r="AA34" i="9"/>
  <c r="AA32" i="9" s="1"/>
  <c r="AA8" i="9" s="1"/>
  <c r="AA40" i="9"/>
  <c r="AA41" i="9" s="1"/>
  <c r="AK30" i="9"/>
  <c r="AO30" i="9"/>
  <c r="AE39" i="20"/>
  <c r="AI39" i="20"/>
  <c r="AH39" i="20" s="1"/>
  <c r="CQ8" i="6"/>
  <c r="BV7" i="6"/>
  <c r="BV8" i="6" s="1"/>
  <c r="Z34" i="20"/>
  <c r="Z40" i="20"/>
  <c r="AO25" i="9"/>
  <c r="AK25" i="9"/>
  <c r="AH29" i="20"/>
  <c r="AL29" i="20"/>
  <c r="AK29" i="20" s="1"/>
  <c r="Y11" i="20"/>
  <c r="Z9" i="20"/>
  <c r="W40" i="9"/>
  <c r="W34" i="9"/>
  <c r="V36" i="9"/>
  <c r="M40" i="20"/>
  <c r="M41" i="20" s="1"/>
  <c r="N41" i="20"/>
  <c r="AL17" i="20"/>
  <c r="AI13" i="20"/>
  <c r="AI9" i="9"/>
  <c r="AH11" i="9"/>
  <c r="AE9" i="9"/>
  <c r="V37" i="9"/>
  <c r="N32" i="20"/>
  <c r="M34" i="20"/>
  <c r="Q41" i="20"/>
  <c r="P40" i="20"/>
  <c r="P41" i="20" s="1"/>
  <c r="AI37" i="9"/>
  <c r="AF36" i="9"/>
  <c r="T41" i="9"/>
  <c r="S40" i="9"/>
  <c r="S41" i="9" s="1"/>
  <c r="AL13" i="9"/>
  <c r="AP29" i="9"/>
  <c r="AK29" i="9"/>
  <c r="AM13" i="20"/>
  <c r="AM11" i="20" s="1"/>
  <c r="AM9" i="20" s="1"/>
  <c r="T32" i="9"/>
  <c r="S34" i="9"/>
  <c r="Q32" i="20"/>
  <c r="P34" i="20"/>
  <c r="AM13" i="9"/>
  <c r="AM11" i="9" s="1"/>
  <c r="AM9" i="9" s="1"/>
  <c r="AR23" i="9"/>
  <c r="AQ23" i="9" s="1"/>
  <c r="AN23" i="9"/>
  <c r="AU23" i="9"/>
  <c r="AT23" i="9" s="1"/>
  <c r="M36" i="20"/>
  <c r="AS22" i="9"/>
  <c r="AQ22" i="9" s="1"/>
  <c r="AN22" i="9"/>
  <c r="AV22" i="9"/>
  <c r="AT22" i="9" s="1"/>
  <c r="AL23" i="20"/>
  <c r="AK23" i="20" s="1"/>
  <c r="AN14" i="9"/>
  <c r="AR14" i="9"/>
  <c r="AO13" i="9"/>
  <c r="AU14" i="9"/>
  <c r="AS38" i="9"/>
  <c r="AQ38" i="9" s="1"/>
  <c r="AN38" i="9"/>
  <c r="AV38" i="9"/>
  <c r="AT38" i="9" s="1"/>
  <c r="AS14" i="9"/>
  <c r="AP13" i="9"/>
  <c r="AP11" i="9" s="1"/>
  <c r="AP9" i="9" s="1"/>
  <c r="AU24" i="9"/>
  <c r="AT24" i="9" s="1"/>
  <c r="Z32" i="20" l="1"/>
  <c r="Y32" i="20" s="1"/>
  <c r="AF36" i="20"/>
  <c r="AI37" i="20"/>
  <c r="AL37" i="20"/>
  <c r="AG36" i="9"/>
  <c r="AJ37" i="9"/>
  <c r="T8" i="9"/>
  <c r="S8" i="9" s="1"/>
  <c r="S32" i="9"/>
  <c r="M32" i="20"/>
  <c r="G40" i="1" s="1"/>
  <c r="N8" i="20"/>
  <c r="V34" i="9"/>
  <c r="W32" i="9"/>
  <c r="AE11" i="20"/>
  <c r="AF9" i="20"/>
  <c r="AG37" i="20"/>
  <c r="AD36" i="20"/>
  <c r="V40" i="9"/>
  <c r="V41" i="9" s="1"/>
  <c r="W41" i="9"/>
  <c r="Z8" i="20"/>
  <c r="Y8" i="20" s="1"/>
  <c r="Y9" i="20"/>
  <c r="AA40" i="20"/>
  <c r="AA41" i="20" s="1"/>
  <c r="AA34" i="20"/>
  <c r="AA32" i="20" s="1"/>
  <c r="AA8" i="20" s="1"/>
  <c r="AV14" i="9"/>
  <c r="AL11" i="9"/>
  <c r="AK13" i="9"/>
  <c r="AR30" i="9"/>
  <c r="AQ30" i="9" s="1"/>
  <c r="AN30" i="9"/>
  <c r="AU30" i="9"/>
  <c r="AT30" i="9" s="1"/>
  <c r="AN19" i="9"/>
  <c r="AR19" i="9"/>
  <c r="AQ19" i="9" s="1"/>
  <c r="AU19" i="9"/>
  <c r="AT19" i="9" s="1"/>
  <c r="AB36" i="20"/>
  <c r="AC34" i="20"/>
  <c r="AC40" i="20"/>
  <c r="AT14" i="9"/>
  <c r="AE36" i="9"/>
  <c r="AF34" i="9"/>
  <c r="AF40" i="9"/>
  <c r="AL37" i="9"/>
  <c r="AI36" i="9"/>
  <c r="AH37" i="9"/>
  <c r="AB11" i="20"/>
  <c r="AC9" i="20"/>
  <c r="AK39" i="9"/>
  <c r="AO39" i="9"/>
  <c r="BV11" i="6"/>
  <c r="AS29" i="9"/>
  <c r="AQ29" i="9" s="1"/>
  <c r="AN29" i="9"/>
  <c r="AQ14" i="9"/>
  <c r="AR13" i="9"/>
  <c r="AE37" i="9"/>
  <c r="AH13" i="20"/>
  <c r="AI11" i="20"/>
  <c r="AR25" i="9"/>
  <c r="AQ25" i="9" s="1"/>
  <c r="AN25" i="9"/>
  <c r="AN13" i="9"/>
  <c r="AO11" i="9"/>
  <c r="AH9" i="9"/>
  <c r="P32" i="20"/>
  <c r="H40" i="1" s="1"/>
  <c r="Q8" i="20"/>
  <c r="AL39" i="20"/>
  <c r="AK39" i="20" s="1"/>
  <c r="AK17" i="20"/>
  <c r="AL13" i="20"/>
  <c r="Z41" i="20"/>
  <c r="Z41" i="9"/>
  <c r="Y40" i="9"/>
  <c r="Y41" i="9" s="1"/>
  <c r="AS17" i="9"/>
  <c r="AQ17" i="9" s="1"/>
  <c r="AN17" i="9"/>
  <c r="AV17" i="9"/>
  <c r="AT17" i="9" s="1"/>
  <c r="AU25" i="9"/>
  <c r="AT25" i="9" s="1"/>
  <c r="Y36" i="20"/>
  <c r="Z32" i="9"/>
  <c r="Y34" i="9"/>
  <c r="X40" i="9"/>
  <c r="X41" i="9" s="1"/>
  <c r="X34" i="9"/>
  <c r="X32" i="9" s="1"/>
  <c r="X8" i="9" s="1"/>
  <c r="H38" i="25" l="1"/>
  <c r="H40" i="25" s="1"/>
  <c r="M8" i="20"/>
  <c r="AZ10" i="6" s="1"/>
  <c r="P8" i="20"/>
  <c r="BV10" i="6" s="1"/>
  <c r="I38" i="25"/>
  <c r="I40" i="25" s="1"/>
  <c r="F43" i="5"/>
  <c r="H30" i="25" s="1"/>
  <c r="G25" i="1"/>
  <c r="AF41" i="9"/>
  <c r="AJ36" i="9"/>
  <c r="AH36" i="9" s="1"/>
  <c r="AM37" i="9"/>
  <c r="Y32" i="9"/>
  <c r="Z8" i="9"/>
  <c r="Y8" i="9" s="1"/>
  <c r="AO37" i="9"/>
  <c r="AL36" i="9"/>
  <c r="AO9" i="9"/>
  <c r="AN11" i="9"/>
  <c r="AF32" i="9"/>
  <c r="AG34" i="9"/>
  <c r="AG32" i="9" s="1"/>
  <c r="AG8" i="9" s="1"/>
  <c r="AG40" i="9"/>
  <c r="AG41" i="9" s="1"/>
  <c r="AR11" i="9"/>
  <c r="AD34" i="20"/>
  <c r="AD32" i="20" s="1"/>
  <c r="AD8" i="20" s="1"/>
  <c r="AD40" i="20"/>
  <c r="AD41" i="20" s="1"/>
  <c r="AL36" i="20"/>
  <c r="AR39" i="9"/>
  <c r="AQ39" i="9" s="1"/>
  <c r="AN39" i="9"/>
  <c r="AU39" i="9"/>
  <c r="AT39" i="9" s="1"/>
  <c r="AU13" i="9"/>
  <c r="AL9" i="9"/>
  <c r="AK11" i="9"/>
  <c r="AJ37" i="20"/>
  <c r="AG36" i="20"/>
  <c r="AI36" i="20"/>
  <c r="G43" i="5"/>
  <c r="I30" i="25" s="1"/>
  <c r="H25" i="1"/>
  <c r="AV29" i="9"/>
  <c r="AT29" i="9" s="1"/>
  <c r="AV13" i="9"/>
  <c r="AV11" i="9" s="1"/>
  <c r="AV9" i="9" s="1"/>
  <c r="AE9" i="20"/>
  <c r="AE37" i="20"/>
  <c r="AS13" i="9"/>
  <c r="AS11" i="9" s="1"/>
  <c r="AS9" i="9" s="1"/>
  <c r="AE36" i="20"/>
  <c r="AF40" i="20"/>
  <c r="AF34" i="20"/>
  <c r="AI40" i="9"/>
  <c r="AI34" i="9"/>
  <c r="Y40" i="20"/>
  <c r="Y41" i="20" s="1"/>
  <c r="AH11" i="20"/>
  <c r="AI9" i="20"/>
  <c r="AB9" i="20"/>
  <c r="AC8" i="20"/>
  <c r="AB8" i="20" s="1"/>
  <c r="AB40" i="20"/>
  <c r="AB41" i="20" s="1"/>
  <c r="AC41" i="20"/>
  <c r="AK13" i="20"/>
  <c r="AL11" i="20"/>
  <c r="AB34" i="20"/>
  <c r="AC32" i="20"/>
  <c r="AB32" i="20" s="1"/>
  <c r="V32" i="9"/>
  <c r="W8" i="9"/>
  <c r="V8" i="9" s="1"/>
  <c r="Y34" i="20"/>
  <c r="AJ36" i="20" l="1"/>
  <c r="AM37" i="20"/>
  <c r="AQ11" i="9"/>
  <c r="AR9" i="9"/>
  <c r="AT13" i="9"/>
  <c r="AU11" i="9"/>
  <c r="AE40" i="9"/>
  <c r="AE41" i="9" s="1"/>
  <c r="AE32" i="9"/>
  <c r="AF8" i="9"/>
  <c r="AE8" i="9" s="1"/>
  <c r="AM36" i="9"/>
  <c r="AP37" i="9"/>
  <c r="AK9" i="9"/>
  <c r="AE34" i="9"/>
  <c r="AN9" i="9"/>
  <c r="AH34" i="9"/>
  <c r="AI32" i="9"/>
  <c r="AK37" i="9"/>
  <c r="AL34" i="20"/>
  <c r="AL40" i="20"/>
  <c r="AL34" i="9"/>
  <c r="AL40" i="9"/>
  <c r="AH9" i="20"/>
  <c r="AH37" i="20"/>
  <c r="AO36" i="9"/>
  <c r="AR37" i="9"/>
  <c r="AI40" i="20"/>
  <c r="AI34" i="20"/>
  <c r="AJ40" i="9"/>
  <c r="AJ41" i="9" s="1"/>
  <c r="AJ34" i="9"/>
  <c r="AJ32" i="9" s="1"/>
  <c r="AJ8" i="9" s="1"/>
  <c r="AH40" i="9"/>
  <c r="AH41" i="9" s="1"/>
  <c r="AI41" i="9"/>
  <c r="AL9" i="20"/>
  <c r="AK11" i="20"/>
  <c r="AE34" i="20"/>
  <c r="AF32" i="20"/>
  <c r="AF41" i="20"/>
  <c r="AG40" i="20"/>
  <c r="AG41" i="20" s="1"/>
  <c r="AG34" i="20"/>
  <c r="AG32" i="20" s="1"/>
  <c r="AG8" i="20" s="1"/>
  <c r="AQ13" i="9"/>
  <c r="AI41" i="20" l="1"/>
  <c r="AP36" i="9"/>
  <c r="AS37" i="9"/>
  <c r="AS36" i="9" s="1"/>
  <c r="AH32" i="9"/>
  <c r="AI8" i="9"/>
  <c r="AH8" i="9" s="1"/>
  <c r="AN37" i="9"/>
  <c r="AI32" i="20"/>
  <c r="AH34" i="20"/>
  <c r="AT11" i="9"/>
  <c r="AU9" i="9"/>
  <c r="AQ9" i="9"/>
  <c r="AO34" i="9"/>
  <c r="AN36" i="9"/>
  <c r="AO40" i="9"/>
  <c r="AM34" i="9"/>
  <c r="AM32" i="9" s="1"/>
  <c r="AM8" i="9" s="1"/>
  <c r="AM40" i="9"/>
  <c r="AM41" i="9" s="1"/>
  <c r="AK40" i="9"/>
  <c r="AK41" i="9" s="1"/>
  <c r="AL41" i="9"/>
  <c r="AM36" i="20"/>
  <c r="AK37" i="20"/>
  <c r="AL41" i="20"/>
  <c r="AR36" i="9"/>
  <c r="AK9" i="20"/>
  <c r="AL32" i="9"/>
  <c r="AJ40" i="20"/>
  <c r="AJ41" i="20" s="1"/>
  <c r="AJ34" i="20"/>
  <c r="AJ32" i="20" s="1"/>
  <c r="AJ8" i="20" s="1"/>
  <c r="AE40" i="20"/>
  <c r="AE41" i="20" s="1"/>
  <c r="AL32" i="20"/>
  <c r="AE32" i="20"/>
  <c r="AF8" i="20"/>
  <c r="AE8" i="20" s="1"/>
  <c r="AU37" i="9"/>
  <c r="AH36" i="20"/>
  <c r="AK36" i="9"/>
  <c r="AV37" i="9"/>
  <c r="AV36" i="9" s="1"/>
  <c r="AT9" i="9" l="1"/>
  <c r="AV34" i="9"/>
  <c r="AV32" i="9" s="1"/>
  <c r="AV8" i="9" s="1"/>
  <c r="AV40" i="9"/>
  <c r="AV41" i="9" s="1"/>
  <c r="AK32" i="9"/>
  <c r="AL8" i="9"/>
  <c r="AK8" i="9" s="1"/>
  <c r="AS40" i="9"/>
  <c r="AS41" i="9" s="1"/>
  <c r="AS34" i="9"/>
  <c r="AS32" i="9" s="1"/>
  <c r="AS8" i="9" s="1"/>
  <c r="AH32" i="20"/>
  <c r="AI8" i="20"/>
  <c r="AH8" i="20" s="1"/>
  <c r="AK34" i="9"/>
  <c r="AP34" i="9"/>
  <c r="AP32" i="9" s="1"/>
  <c r="AP8" i="9" s="1"/>
  <c r="AP40" i="9"/>
  <c r="AP41" i="9" s="1"/>
  <c r="AN40" i="9"/>
  <c r="AN41" i="9" s="1"/>
  <c r="AO41" i="9"/>
  <c r="AR34" i="9"/>
  <c r="AQ36" i="9"/>
  <c r="AR40" i="9"/>
  <c r="AN34" i="9"/>
  <c r="AO32" i="9"/>
  <c r="AH40" i="20"/>
  <c r="AH41" i="20" s="1"/>
  <c r="AM34" i="20"/>
  <c r="AM40" i="20"/>
  <c r="AK36" i="20"/>
  <c r="AL8" i="20"/>
  <c r="AT37" i="9"/>
  <c r="AU36" i="9"/>
  <c r="AQ37" i="9"/>
  <c r="AM41" i="20" l="1"/>
  <c r="AK40" i="20"/>
  <c r="AK41" i="20" s="1"/>
  <c r="AM32" i="20"/>
  <c r="AK34" i="20"/>
  <c r="AN32" i="9"/>
  <c r="AO8" i="9"/>
  <c r="AN8" i="9" s="1"/>
  <c r="AQ34" i="9"/>
  <c r="AR32" i="9"/>
  <c r="AU34" i="9"/>
  <c r="AU40" i="9"/>
  <c r="AT36" i="9"/>
  <c r="AQ40" i="9"/>
  <c r="AQ41" i="9" s="1"/>
  <c r="AR41" i="9"/>
  <c r="AU32" i="9" l="1"/>
  <c r="AT34" i="9"/>
  <c r="AQ32" i="9"/>
  <c r="AR8" i="9"/>
  <c r="AQ8" i="9" s="1"/>
  <c r="AU41" i="9"/>
  <c r="AT40" i="9"/>
  <c r="AT41" i="9" s="1"/>
  <c r="AM8" i="20"/>
  <c r="AK8" i="20" s="1"/>
  <c r="AK32" i="20"/>
  <c r="AT32" i="9" l="1"/>
  <c r="AU8" i="9"/>
  <c r="AT8" i="9" s="1"/>
</calcChain>
</file>

<file path=xl/comments1.xml><?xml version="1.0" encoding="utf-8"?>
<comments xmlns="http://schemas.openxmlformats.org/spreadsheetml/2006/main">
  <authors>
    <author>Author</author>
  </authors>
  <commentList>
    <comment ref="U37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+refund of retroactiv financing
</t>
        </r>
      </text>
    </comment>
  </commentList>
</comments>
</file>

<file path=xl/sharedStrings.xml><?xml version="1.0" encoding="utf-8"?>
<sst xmlns="http://schemas.openxmlformats.org/spreadsheetml/2006/main" count="856" uniqueCount="407">
  <si>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</si>
  <si>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</si>
  <si>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Ծրագիր/Միջոցառում</t>
  </si>
  <si>
    <t>Ծրագիր</t>
  </si>
  <si>
    <t>Ծրագրի անվանումը՝</t>
  </si>
  <si>
    <t>Ծրագրի նպատակը՝</t>
  </si>
  <si>
    <t>Վերջնական արդյունքի նկարագրությունը՝</t>
  </si>
  <si>
    <t>Միջոցառման անվանումը՝</t>
  </si>
  <si>
    <t>Միջոցառման նկարագրությունը՝</t>
  </si>
  <si>
    <t>Միջոցառման տեսակը՝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</si>
  <si>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</si>
  <si>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</si>
  <si>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</si>
  <si>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</si>
  <si>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Ծրագրի դասիչը</t>
  </si>
  <si>
    <t>Ծրագրի անվանումը</t>
  </si>
  <si>
    <t>Ծրագրի դասիչը՝</t>
  </si>
  <si>
    <t>Միջոցառման դասիչը՝</t>
  </si>
  <si>
    <t>2025թ</t>
  </si>
  <si>
    <t>Նկարագրությունը՝</t>
  </si>
  <si>
    <t>Արդյունքի չափորոշիչներ</t>
  </si>
  <si>
    <t>Միջոցառման վրա կատարվող ծախսը (հազար դրամ)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</si>
  <si>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</si>
  <si>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</si>
  <si>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</si>
  <si>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</si>
  <si>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</si>
  <si>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</si>
  <si>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&lt;Հոդվածի  անվանումը և կոդը&gt;</t>
  </si>
  <si>
    <t>…</t>
  </si>
  <si>
    <t>Կանխատեսում</t>
  </si>
  <si>
    <t>2025թ բյուջե (հազ. դրամ)</t>
  </si>
  <si>
    <t>&lt;Մարզի անվանումը&gt;</t>
  </si>
  <si>
    <t>Արտաքին միջոցներ</t>
  </si>
  <si>
    <t>ՀՀ կառ. համաֆինանսավորում</t>
  </si>
  <si>
    <t>Մնացորդ</t>
  </si>
  <si>
    <t>Վարկային ծրագրեր</t>
  </si>
  <si>
    <t>Դրամաշնորհային ծրագրեր</t>
  </si>
  <si>
    <t>Միջոցառում</t>
  </si>
  <si>
    <t>Ծրագրի սկիզբն ըստ համապատասխան համաձայնագրի</t>
  </si>
  <si>
    <t>Ծրագրի ավարտն ըստ համապատասխան համաձայնագրի (ներառյալ փոփոխությունները)</t>
  </si>
  <si>
    <t>Առաջին եռամսյակ</t>
  </si>
  <si>
    <t>Երկրորդ եռամսյակ</t>
  </si>
  <si>
    <t>Երրորդ եռամսյակ</t>
  </si>
  <si>
    <t>Չորրորդ եռամսյակ</t>
  </si>
  <si>
    <t>Տարի</t>
  </si>
  <si>
    <t>2024թ. բյուջետային հայտ</t>
  </si>
  <si>
    <t xml:space="preserve">Աղյուսակ 1. Քաղաքականությանն առնչվող բյուջետային ծրագրերն ու միջոցառումները </t>
  </si>
  <si>
    <t>2025թ (հազ. դրամ)</t>
  </si>
  <si>
    <t>2026թ (հազ. դրամ)</t>
  </si>
  <si>
    <t>ԼՐԱՑՄԱՆ ՊԱՀԱՆՋՆԵՐ</t>
  </si>
  <si>
    <t>Ծրագրի գծով 2024-2026թթ ՄԺԾԾ-ով 2024թ. համար նախատեսված չափաքանակները (գոյություն ունեցող պարտավորություններ)</t>
  </si>
  <si>
    <t>Ընդամենը՝ որից</t>
  </si>
  <si>
    <t>Ենթավարկային ծրագրեր</t>
  </si>
  <si>
    <t>Ցուցանիշներ</t>
  </si>
  <si>
    <t>Արտաքին աղբյուրներից ստացվող ֆինանսավորման տեսակը՝ ըստ ծրագրերի</t>
  </si>
  <si>
    <t xml:space="preserve">Հավելված 1. ՄԱՍ 3.  </t>
  </si>
  <si>
    <t>x</t>
  </si>
  <si>
    <t>Ընթացիկ միջոցառումներ</t>
  </si>
  <si>
    <t xml:space="preserve">Հավելված N 3. Բյուջետային ծրագրերի և ակնկալվող արդյունքների ներկայացման ձևաչափ </t>
  </si>
  <si>
    <t>Արդյունքի չափորոշիչի անվանումը և չափման միավորը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</si>
  <si>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</si>
  <si>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>Ծրագրի /Միջոցառման անվոնւմը</t>
  </si>
  <si>
    <t>2023թ պլան (հազ. դրամ)</t>
  </si>
  <si>
    <t>Բազային տարի 2022թ․ (հազ. դրամ)</t>
  </si>
  <si>
    <t>2026թ բյուջե  (հազ. դրամ)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</si>
  <si>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</si>
  <si>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</si>
  <si>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</si>
  <si>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 xml:space="preserve">Ընդամենը </t>
  </si>
  <si>
    <t>Վարկային ծրագիր</t>
  </si>
  <si>
    <t>Դրամաշնորհային ծրագիր</t>
  </si>
  <si>
    <t>Ենթավարկային ծրագիր</t>
  </si>
  <si>
    <t>Ծրագրի /Միջոցառման անվանումը</t>
  </si>
  <si>
    <t>Հավելված N 7. Արտաքին աղբյուրներից ստացվող նպատակային վարկերի, դրամաշնորհների,  ինչպես նաև հիմնական գումարի մարման և ֆինանսական ակտիվների ձեռքբերման գծով ծախսերի հաշվին իրականացվելիք ծրագրերը</t>
  </si>
  <si>
    <t>Հայտի և 2024-2026թթ ՄԺԾԾ-ով 2024թ. համար նախատեսված չափաքանակի տարբերության պարզաբանումը</t>
  </si>
  <si>
    <t>Ձևաչափ 1. Արտաքին աղբյուրներից բյուջետային խողովակներով ստացվող նպատակային վարկերի և դրամաշնորհների հաշվին իրականացվելիք ծախսերը</t>
  </si>
  <si>
    <t>Ձևաչափ 2. Արտաքին աղբյուրներից բյուջետային խողովակներով ստացվող վարկերի հաշվին իրականացվելիք ծրագրերի շրջանակներում հիմնական գումարի մարման և ֆինանսական ակտիվների ձեռքբերման գծով ծախսերը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</si>
  <si>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</si>
  <si>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</si>
  <si>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</si>
  <si>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</si>
  <si>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</si>
  <si>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</si>
  <si>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</si>
  <si>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</si>
  <si>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</si>
  <si>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</si>
  <si>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</si>
  <si>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</si>
  <si>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</si>
  <si>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արդյուքների ապահովմանը</t>
  </si>
  <si>
    <t xml:space="preserve">6․ Լրացվում է համապատասխան ծրագրի դասիչը՝ Ծրագրային դասակարգչով սահմանված դասիչներին համապատասխան 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</si>
  <si>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</si>
  <si>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 xml:space="preserve">8․ Աղյուսակում միևնույն ծրագրի շրջանակներում իրականացվող միևնույն տիպի միջոցառումներն անհրաժեշտ է ներկայացնել խմբավորված տեսքով: Օրինակ, միևնույն ծրագրի շրջանակներում իրականացվող բոլոր ընթացիկ բնույթի միջոցառումները (ծառայությունների մատուցում, տրանսֆերտերի տրամադրում և այլն) անհրաժետ է ներկայացնել Ընթացիկ միջոցառումների համար նախատեսված հատվածում՝հաջորդաբար, իսկ կապիտալ միջոցառումները՝ այդ տիպի միջոցառումների համար նախատեսված հատվածում: </t>
  </si>
  <si>
    <t>9․ Լրացվում է համապատասխան միջոցառման դասիչը՝ Ծրագրային դասակարգչով սահմանված դասիչներին համապատասխան</t>
  </si>
  <si>
    <t>10․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</si>
  <si>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</si>
  <si>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</si>
  <si>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</si>
  <si>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</si>
  <si>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</si>
  <si>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</si>
  <si>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</si>
  <si>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</si>
  <si>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</si>
  <si>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</si>
  <si>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</si>
  <si>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</si>
  <si>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23․ Ներկայացվում է միջոցառման կանխատեսվող ցուցանիշները միջոցառման ավարտի համար նախատեսված տարեթվի դրությամբ: Լրացվում է միայն այն միջոցառումների համար, որոնք ունեն հստակ   կանխատեսվող ավարտի ժամկետ: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</si>
  <si>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</si>
  <si>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</si>
  <si>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</si>
  <si>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27․ Բացել բյուջետային ծախսերը ըստ բյուջետային ծախսերի տնտեսագիտական դասակարգման առանձին կատեգորիաների մակարդակով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</si>
  <si>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</si>
  <si>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</si>
  <si>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</si>
  <si>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 մակարդակով 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</si>
  <si>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</si>
  <si>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</si>
  <si>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</si>
  <si>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</si>
  <si>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</si>
  <si>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>38. Ներկայացվում է համապատասխան խաչվող քաղաքկանության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</si>
  <si>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</si>
  <si>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</si>
  <si>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t>41․ Ներկայացնել 1-5 թվանշանով, որտեղ 1 թվանշանը ենթադրում է առավել բարձր հավանականություն</t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</si>
  <si>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</si>
  <si>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</si>
  <si>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4. Ֆինանսական ակտիվների կառավարմանն անչվող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</si>
  <si>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r>
      <t>Ծրագրային դասիչ</t>
    </r>
    <r>
      <rPr>
        <vertAlign val="superscript"/>
        <sz val="8"/>
        <color rgb="FF000000"/>
        <rFont val="GHEA Grapalat"/>
        <family val="3"/>
      </rPr>
      <t>6</t>
    </r>
  </si>
  <si>
    <r>
      <t>Ծրագրի միջոցառումներ</t>
    </r>
    <r>
      <rPr>
        <vertAlign val="superscript"/>
        <sz val="8"/>
        <color rgb="FF000000"/>
        <rFont val="GHEA Grapalat"/>
        <family val="3"/>
      </rPr>
      <t>8</t>
    </r>
  </si>
  <si>
    <r>
      <t>Միջոցառում</t>
    </r>
    <r>
      <rPr>
        <vertAlign val="superscript"/>
        <sz val="8"/>
        <color rgb="FF000000"/>
        <rFont val="GHEA Grapalat"/>
        <family val="3"/>
      </rPr>
      <t>9</t>
    </r>
  </si>
  <si>
    <r>
      <t>Նպատակը</t>
    </r>
    <r>
      <rPr>
        <vertAlign val="superscript"/>
        <sz val="8"/>
        <color rgb="FF000000"/>
        <rFont val="GHEA Grapalat"/>
        <family val="3"/>
      </rPr>
      <t xml:space="preserve">11 </t>
    </r>
  </si>
  <si>
    <r>
      <t>Ծրագրի դասիչը</t>
    </r>
    <r>
      <rPr>
        <vertAlign val="superscript"/>
        <sz val="8"/>
        <color rgb="FF000000"/>
        <rFont val="GHEA Grapalat"/>
        <family val="3"/>
      </rPr>
      <t>12</t>
    </r>
  </si>
  <si>
    <r>
      <t>Ծրագրի անվանումը</t>
    </r>
    <r>
      <rPr>
        <vertAlign val="superscript"/>
        <sz val="8"/>
        <color rgb="FF000000"/>
        <rFont val="GHEA Grapalat"/>
        <family val="3"/>
      </rPr>
      <t>13</t>
    </r>
  </si>
  <si>
    <r>
      <t>Չափորոշիչը</t>
    </r>
    <r>
      <rPr>
        <vertAlign val="superscript"/>
        <sz val="8"/>
        <color theme="1"/>
        <rFont val="GHEA Grapalat"/>
        <family val="3"/>
      </rPr>
      <t>14</t>
    </r>
  </si>
  <si>
    <r>
      <t>Ցուցանիշը</t>
    </r>
    <r>
      <rPr>
        <vertAlign val="superscript"/>
        <sz val="8"/>
        <color theme="1"/>
        <rFont val="GHEA Grapalat"/>
        <family val="3"/>
      </rPr>
      <t>15</t>
    </r>
  </si>
  <si>
    <r>
      <t>Ժամկետը</t>
    </r>
    <r>
      <rPr>
        <vertAlign val="superscript"/>
        <sz val="8"/>
        <color theme="1"/>
        <rFont val="GHEA Grapalat"/>
        <family val="3"/>
      </rPr>
      <t>16</t>
    </r>
  </si>
  <si>
    <r>
      <t>Ցուցանիշը</t>
    </r>
    <r>
      <rPr>
        <vertAlign val="superscript"/>
        <sz val="8"/>
        <color theme="1"/>
        <rFont val="GHEA Grapalat"/>
        <family val="3"/>
      </rPr>
      <t>17</t>
    </r>
  </si>
  <si>
    <r>
      <t>Ժամկետը</t>
    </r>
    <r>
      <rPr>
        <vertAlign val="superscript"/>
        <sz val="8"/>
        <color theme="1"/>
        <rFont val="GHEA Grapalat"/>
        <family val="3"/>
      </rPr>
      <t>18</t>
    </r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</si>
  <si>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color rgb="FF000000"/>
        <rFont val="GHEA Grapalat"/>
        <family val="3"/>
      </rPr>
      <t>19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</si>
  <si>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GHEA Grapalat"/>
        <family val="3"/>
      </rPr>
      <t>20</t>
    </r>
  </si>
  <si>
    <r>
      <t>ՄԱՍ 4. ՊԵՏԱԿԱՆ ՄԱՐՄՆԻ ԳԾՈՎ ԱՐԴՅՈՒՆՔԱՅԻՆ (ԿԱՏԱՐՈՂԱԿԱՆ) ՑՈՒՑԱՆԻՇՆԵՐԸ</t>
    </r>
    <r>
      <rPr>
        <vertAlign val="superscript"/>
        <sz val="11"/>
        <color theme="1"/>
        <rFont val="Calibri"/>
        <family val="2"/>
        <scheme val="minor"/>
      </rPr>
      <t xml:space="preserve"> 21</t>
    </r>
  </si>
  <si>
    <r>
      <t>Ծրագրի միջոցառումները</t>
    </r>
    <r>
      <rPr>
        <b/>
        <vertAlign val="superscript"/>
        <sz val="10"/>
        <color theme="1"/>
        <rFont val="GHEA Grapalat"/>
        <family val="3"/>
      </rPr>
      <t>22</t>
    </r>
  </si>
  <si>
    <r>
      <t>Միջոցառման ավարտի տարեթիվը</t>
    </r>
    <r>
      <rPr>
        <vertAlign val="superscript"/>
        <sz val="8"/>
        <color theme="1"/>
        <rFont val="GHEA Grapalat"/>
        <family val="3"/>
      </rPr>
      <t>23</t>
    </r>
  </si>
  <si>
    <r>
      <t xml:space="preserve">Միջոցառման տեսակը </t>
    </r>
    <r>
      <rPr>
        <vertAlign val="superscript"/>
        <sz val="11"/>
        <color theme="1"/>
        <rFont val="Calibri"/>
        <family val="2"/>
        <scheme val="minor"/>
      </rPr>
      <t>24՝</t>
    </r>
  </si>
  <si>
    <r>
      <t>Միջոցառումն իրականացնողի անվանումը</t>
    </r>
    <r>
      <rPr>
        <vertAlign val="superscript"/>
        <sz val="8"/>
        <color theme="1"/>
        <rFont val="GHEA Grapalat"/>
        <family val="3"/>
      </rPr>
      <t>25</t>
    </r>
    <r>
      <rPr>
        <sz val="8"/>
        <color theme="1"/>
        <rFont val="GHEA Grapalat"/>
        <family val="3"/>
      </rPr>
      <t>՝</t>
    </r>
  </si>
  <si>
    <r>
      <t>Արդյունքի չափորոշիչի տեսակը</t>
    </r>
    <r>
      <rPr>
        <vertAlign val="superscript"/>
        <sz val="8"/>
        <color rgb="FF000000"/>
        <rFont val="GHEA Grapalat"/>
        <family val="3"/>
      </rPr>
      <t>26</t>
    </r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</si>
  <si>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</si>
  <si>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r>
      <t>&lt;Մարզի անվանումը&gt;</t>
    </r>
    <r>
      <rPr>
        <vertAlign val="superscript"/>
        <sz val="8"/>
        <color theme="1"/>
        <rFont val="GHEA Grapalat"/>
        <family val="3"/>
      </rPr>
      <t>29</t>
    </r>
  </si>
  <si>
    <r>
      <t>Տնտեսագիտական դասակարգման կատեգորիան</t>
    </r>
    <r>
      <rPr>
        <vertAlign val="superscript"/>
        <sz val="8"/>
        <color theme="1"/>
        <rFont val="GHEA Grapalat"/>
        <family val="3"/>
      </rPr>
      <t>32</t>
    </r>
  </si>
  <si>
    <t>այդ թվում` ըստ կատարողների</t>
  </si>
  <si>
    <t>այդ թվում` բյուջետային ծախսերի տնտեսագիտական դասակարգման հոդվածներ</t>
  </si>
  <si>
    <t>ԸՆԹԱՑԻԿ ԾԱԽՍԵՐ</t>
  </si>
  <si>
    <t>- Աշխատողների աշխատավարձեր և հավելավճարներ</t>
  </si>
  <si>
    <t>- Էներգետիկ ծառայություններ</t>
  </si>
  <si>
    <t>- Կոմունալ ծառայություններ</t>
  </si>
  <si>
    <t>- Կապի ծառայություններ</t>
  </si>
  <si>
    <t>- Ապահովագրական ծախսեր</t>
  </si>
  <si>
    <t>- Ներքին գործուղումներ</t>
  </si>
  <si>
    <t>- Արտասահմանյան գործուղումների գծով ծախսեր</t>
  </si>
  <si>
    <t>- Վարչական ծառայություններ</t>
  </si>
  <si>
    <t>- Աշխատակազմի մասնագիտական զարգացման ծառայություններ</t>
  </si>
  <si>
    <t>- Տեղեկատվական ծառայություններ</t>
  </si>
  <si>
    <t>- Ներկայացուցչական ծախսեր</t>
  </si>
  <si>
    <t>- Շենքերի և կառույցների ընթացիկ նորոգում և պահպանում</t>
  </si>
  <si>
    <t>- Մեքենաների և սարքավորումների ընթացիկ նորոգում և պահպանում</t>
  </si>
  <si>
    <t>- Գրասենյակային նյութեր և հագուստ</t>
  </si>
  <si>
    <t>- Տրանսպորտային նյութեր</t>
  </si>
  <si>
    <t>- Կենցաղային և հանրային սննդի նյութեր</t>
  </si>
  <si>
    <t>-Այլ հարկեր</t>
  </si>
  <si>
    <t>Այլ ծախսեր</t>
  </si>
  <si>
    <t>ՈՉ ՖԻՆԱՆՍԱԿԱՆ ԱԿՏԻՎՆԵՐԻ ԳԾՈՎ ԾԱԽՍԵՐ</t>
  </si>
  <si>
    <t>- Շենքերի և շինությունների շինարարություն</t>
  </si>
  <si>
    <t>Վարչական սարքավորումներ</t>
  </si>
  <si>
    <t>- Նախագծահետազոտական ծախսեր</t>
  </si>
  <si>
    <t>հազար ԱՄՆ դոլար</t>
  </si>
  <si>
    <t>12001</t>
  </si>
  <si>
    <t>Ծառայությունների մաստուցում</t>
  </si>
  <si>
    <t>Միջոցառման տեսակը</t>
  </si>
  <si>
    <t>Տրանսֆերտների տրամադրում</t>
  </si>
  <si>
    <t>Մասնագիտացված միավոր</t>
  </si>
  <si>
    <t xml:space="preserve">Վարկային համաձայնագիր </t>
  </si>
  <si>
    <t>Քանակական</t>
  </si>
  <si>
    <t>09</t>
  </si>
  <si>
    <t>01</t>
  </si>
  <si>
    <t xml:space="preserve">Հաշվարկները կատարվել են 1 ԱՄՆ դոլարի նկատմամբ </t>
  </si>
  <si>
    <t>ՀՀ դրամ փոխարժեքով</t>
  </si>
  <si>
    <t xml:space="preserve"> Աշխատողների աշխատավարձեր և հավելավճարներ 4111</t>
  </si>
  <si>
    <t>Էներգետիկ ծառայություններ 4212</t>
  </si>
  <si>
    <t>Կոմունալ ծառայություններ 4213</t>
  </si>
  <si>
    <t>Կապի ծառայություններ 4214</t>
  </si>
  <si>
    <t>Ապահովագրական ծախսեր 4215</t>
  </si>
  <si>
    <t xml:space="preserve"> Ներքին գործուղումներ 4221</t>
  </si>
  <si>
    <t>Արտասահմանյան գործուղումների գծով ծախսեր 4222</t>
  </si>
  <si>
    <t>Վարչական ծառայություններ 4231</t>
  </si>
  <si>
    <t>Աշխատակազմի մասնագիտական զարգացման ծառայություններ 4233</t>
  </si>
  <si>
    <t xml:space="preserve"> Տեղեկատվական ծառայություններ 4234</t>
  </si>
  <si>
    <t>Ներկայացուցչական ծախսեր 4237</t>
  </si>
  <si>
    <t>Շենքերի և կառույցների ընթացիկ նորոգում և պահպանում 4251</t>
  </si>
  <si>
    <t>Մեքենաների և սարքավորումների ընթացիկ նորոգում և պահպանում 4252</t>
  </si>
  <si>
    <t>Գրասենյակային նյութեր և հագուստ 4261</t>
  </si>
  <si>
    <t>Տրանսպորտային նյութեր 4264</t>
  </si>
  <si>
    <t>Կենցաղային և հանրային սննդի նյութեր 4267</t>
  </si>
  <si>
    <t>Այլ հարկեր 4822</t>
  </si>
  <si>
    <t>Այլ ծախսեր 4861</t>
  </si>
  <si>
    <t>Շենքերի և շինությունների շինարարություն 5112</t>
  </si>
  <si>
    <t>Վարչական սարքավորումներ 5122</t>
  </si>
  <si>
    <t>Նախագծահետազոտական ծախսեր 5134</t>
  </si>
  <si>
    <t>-Վարչական սարքավորումներ</t>
  </si>
  <si>
    <t>Արագածոտն</t>
  </si>
  <si>
    <t>Արարատ</t>
  </si>
  <si>
    <t>Գեղարքունիք</t>
  </si>
  <si>
    <t>Երեւան</t>
  </si>
  <si>
    <t>Կոտայք</t>
  </si>
  <si>
    <t>Շիրակ</t>
  </si>
  <si>
    <t>Վ․Ձոր</t>
  </si>
  <si>
    <t>Տավուշ</t>
  </si>
  <si>
    <t>ՀՀ տարածքային կառավարման և ենթակառուցվածքների նախարարություն</t>
  </si>
  <si>
    <t>1189</t>
  </si>
  <si>
    <t>Դպրոցների սեյսմիկ անվտանգության մակարդակի բարձրացման ծրագիր</t>
  </si>
  <si>
    <t>Նպաստել դպրոցների սեյսմակայունության ապահովմանը, անհատական և հասարակական անվտանգության մակարդակի բարձրացմանը</t>
  </si>
  <si>
    <t>Դպրոցական շենքերի սեյսմակայունության մակարդակի բարձրացում</t>
  </si>
  <si>
    <t>11001</t>
  </si>
  <si>
    <t>Ասիական զարգացման բանկի աջակցությամբ իրականացվող Դպրոցների սեյսմիկ պաշտպանության ծրագրի կառավարում</t>
  </si>
  <si>
    <t>Դպրոցների սեյսմիկ պաշտպանության ծրագիր` ՀՀ դպրոցների սեյսմիկ անվտանգության բարելավման նպատակով</t>
  </si>
  <si>
    <t>ՀՀ դպրոցների սեյսմիկ անվտանգության բարելավմանն ուղղված միջոցառումներ</t>
  </si>
  <si>
    <t>Դպրոցների շենքերի ամրացման շինարարական աշխատանքներ, շինարարական ստանդարտների արդիականացում, արտակարգ իրավիճակներին արձագանքման ծրագրի մշակում, սեյսմիկ մոնիտորինգի դիտակետերի սարքավորումների արդիականացում:</t>
  </si>
  <si>
    <t>2026 թ.</t>
  </si>
  <si>
    <t>2014</t>
  </si>
  <si>
    <t xml:space="preserve">ՄՍԿ երկրաշարժի ուժգնության սանդղակի 9 (IX) նշանագծի սեյսմակայունության չափանիշներին համապատասխանող դպրոցական շենքերում սովորող աշակերտների տոկոսը
</t>
  </si>
  <si>
    <t>Կառավարության սեյսմիկ անվտանգության չափանիշներին համապատասխան բարձրացված սեյսմակայունությամբ կամ վերակառուցված դպրոցների թիվը, որոնք  համալրվել են միջազգային չափանիշներին, ինչպես նաև՝ էներգետիկ արդյունավետության պահանջներին  համապատասխանող պայմաններով՝ թեքահարթակներ և կանանց և տղամարդկանց առանձին զուգարաններով</t>
  </si>
  <si>
    <t xml:space="preserve">Շինարարական աշխատանքների  տեխնիկական, հեղինակային հսկողությոան թիվը, հատ/դպրոց </t>
  </si>
  <si>
    <t>Կառուցվող կամ վերակառուցվող դպրոցների թիվը</t>
  </si>
  <si>
    <t xml:space="preserve"> Սեյսմիկ անվտանգության չափանիշներին համապատասխան բարձրացված սեյսմակայունությամբ կամ վերակառուցված կամ նոր կառուցված դպրոցների թիվը, հատ </t>
  </si>
  <si>
    <t xml:space="preserve"> Ծրագրի արդյունքներով անվտանգ պայմաններում սովորող աշակերտների թիվը. /Նախատեսվող/ </t>
  </si>
  <si>
    <t>Որակական</t>
  </si>
  <si>
    <t xml:space="preserve"> Սեյսմակայունության չափանիշներին համապատասխանող դպրոցական շենքերում սովորող աշակերտների տոկոսը </t>
  </si>
  <si>
    <t xml:space="preserve">  Կառավարվող ծրագրերի քանակ </t>
  </si>
  <si>
    <t xml:space="preserve"> Վարչական աշխատակազմ (ծրագրերի համակարգող), հաստիքային միավոր: </t>
  </si>
  <si>
    <t xml:space="preserve"> Մասնագիտական աշխատակազմ (Հաշվապահներ, գնումների մասնագետներ, փորձաքննող, վերահսկող և  նախահաշվող ինժեներներ,  մոնիտորինգի մասնագետ, բնապահպան) հաստիքային միավոր: </t>
  </si>
  <si>
    <t xml:space="preserve"> Տեխնիկական աշխատակազմ (օգնականներ, վարորդներ, պահակներ, հավաքարարներ), հաստիքային միավոր: </t>
  </si>
  <si>
    <t xml:space="preserve"> Մասնագիտական վերապատրաստումների քանաք, մարդ»/օր </t>
  </si>
  <si>
    <t xml:space="preserve">  Դպրոցների համար նախագծային, շինարարական և տեխնիկական հսկողության մրցույթների հայտարարում,  շինարարության ընթացքի հսկողություն,  բնապահպանական հսկողության, հանրային քննարկումների կազմակերպում և իրականացում, հատ /դպրոց </t>
  </si>
  <si>
    <t xml:space="preserve"> Իրականացվող ծառայությունների ձեռքբերման պայմանագրերի քանակը ըստ տեսակների (պահպանման ծախսեր) </t>
  </si>
  <si>
    <t xml:space="preserve"> Նոր սկսվող կառուցվող կամ վերակառուցվող դպրոցների համար նախագծային, շինարարական և տեխնիկական հսկողության մրցույթների հայտարարում,  շինարարության ընթացքի հսկողություն,  բնապահպանական հսկողության, հանրային քննարկումների կազմակերպում և իրականացում, հատ /դպրոց </t>
  </si>
  <si>
    <t xml:space="preserve">Abovyan Basic School N2 </t>
  </si>
  <si>
    <t>Yerevan Basic School N68</t>
  </si>
  <si>
    <t>Parakar Secondary School</t>
  </si>
  <si>
    <t>Chambarak Basic School N1</t>
  </si>
  <si>
    <t>Hovtashat Secondary School</t>
  </si>
  <si>
    <t>Pokr Vedi Secondary School</t>
  </si>
  <si>
    <t>Gandzakar Secondary School</t>
  </si>
  <si>
    <t>Vanadzor Basic School N19</t>
  </si>
  <si>
    <t>Hrazdan Basic School N2</t>
  </si>
  <si>
    <t>Artik Basic School N2</t>
  </si>
  <si>
    <t>Alaverdi Basic School N2</t>
  </si>
  <si>
    <t>Geghovit Secondary School N2</t>
  </si>
  <si>
    <t>Hakob Kojoyan Art Educational Complex</t>
  </si>
  <si>
    <t>Stepanavan Basic School N3</t>
  </si>
  <si>
    <t>Aragatsavan Secondary School N1</t>
  </si>
  <si>
    <t>Getap Secondary School</t>
  </si>
  <si>
    <t>Hayanist Secondary School</t>
  </si>
  <si>
    <t>Hnaberd Secondary School</t>
  </si>
  <si>
    <t>Jrarbi Secondary School</t>
  </si>
  <si>
    <t>Kamaris Secondary School</t>
  </si>
  <si>
    <t>Masis Basic School N3</t>
  </si>
  <si>
    <t>Mrgashat Secondary School N1</t>
  </si>
  <si>
    <t>Sasunik Secondary School</t>
  </si>
  <si>
    <t>Shenavan Secondary School</t>
  </si>
  <si>
    <t>Vanashen Secondary School</t>
  </si>
  <si>
    <t>Yeranos Secondary School 2</t>
  </si>
  <si>
    <t>Yerevan Basic School N45</t>
  </si>
  <si>
    <t>Yerevan High School N148</t>
  </si>
  <si>
    <t>Երևան</t>
  </si>
  <si>
    <t>Արմավիր</t>
  </si>
  <si>
    <t>Գեղարք.</t>
  </si>
  <si>
    <t>Լոռի</t>
  </si>
  <si>
    <t>Արագած.</t>
  </si>
  <si>
    <t>Վայոց ձոր</t>
  </si>
  <si>
    <t>հազար ՀՀ դրամ</t>
  </si>
  <si>
    <t>N</t>
  </si>
  <si>
    <t>Մարզ</t>
  </si>
  <si>
    <t>Կոդ</t>
  </si>
  <si>
    <t>Անվանում</t>
  </si>
  <si>
    <t>Պայմ. Արժեք</t>
  </si>
  <si>
    <t>Վարկային միջոցներից</t>
  </si>
  <si>
    <t>ՀՀ կառ. Համաֆինանսավորում</t>
  </si>
  <si>
    <t>1-ին
 եռամս.</t>
  </si>
  <si>
    <t>2-րդ
 եռամս.</t>
  </si>
  <si>
    <t>3-րդ
 եռամս.</t>
  </si>
  <si>
    <t>4-րդ
 եռամս.</t>
  </si>
  <si>
    <t>Գործադիր տնօրեն`</t>
  </si>
  <si>
    <t>Ֆինանսական գծով ղեկավար`</t>
  </si>
  <si>
    <r>
      <t xml:space="preserve">Ասիական զարգացման բանկի աջակցությամբ իրականացվող Դպրոցների սեյսմիկ պաշտպանության ծրագրով 2023թ. </t>
    </r>
    <r>
      <rPr>
        <b/>
        <sz val="10"/>
        <color rgb="FFFF0000"/>
        <rFont val="Calibri"/>
        <family val="2"/>
        <scheme val="minor"/>
      </rPr>
      <t>ապրանքների</t>
    </r>
    <r>
      <rPr>
        <b/>
        <sz val="10"/>
        <rFont val="Calibri"/>
        <family val="2"/>
        <scheme val="minor"/>
      </rPr>
      <t xml:space="preserve"> գնման գծով նախատեսվող վճարումներ</t>
    </r>
  </si>
  <si>
    <t>2020 նախատեսվող վճարումներ, որից</t>
  </si>
  <si>
    <t>Տարբեր</t>
  </si>
  <si>
    <t>ՀՏԶՀ</t>
  </si>
  <si>
    <t>Շին. աշխատանքների տեխնիկական հսկողություն (*** պայմանագիր)</t>
  </si>
  <si>
    <t>Շին. աշխատանքների  հեղինակային հսկողություն (*** պայմանագիր)</t>
  </si>
  <si>
    <t>Հետազոտություններ և փորձաքննության խորհրդատուների ծառայություններ</t>
  </si>
  <si>
    <t>Նախագծային աշխատանքներ</t>
  </si>
  <si>
    <t>Կարճաժամկետ խորհրդատուներ ծրագրի ինժեներական եւ աջակցման ոլորտներում (4 պայմանագիր)</t>
  </si>
  <si>
    <t>Տարեկան ֆինանսական աուդիտ</t>
  </si>
  <si>
    <r>
      <t xml:space="preserve">Ասիական զարգացման բանկի աջակցությամբ իրականացվող Դպրոցների սեյսմիկ պաշտպանության ծրագրով 2024թ. </t>
    </r>
    <r>
      <rPr>
        <b/>
        <sz val="10"/>
        <color rgb="FFFF0000"/>
        <rFont val="Calibri"/>
        <family val="2"/>
        <scheme val="minor"/>
      </rPr>
      <t>շին. աշխատանքների</t>
    </r>
    <r>
      <rPr>
        <b/>
        <sz val="10"/>
        <rFont val="Calibri"/>
        <family val="2"/>
        <scheme val="minor"/>
      </rPr>
      <t xml:space="preserve"> գծով նախատեսվող վճարումներ</t>
    </r>
  </si>
  <si>
    <r>
      <t xml:space="preserve">Ասիական զարգացման բանկի աջակցությամբ իրականացվող Դպրոցների սեյսմիկ պաշտպանության ծրագրով 2024թ. </t>
    </r>
    <r>
      <rPr>
        <b/>
        <sz val="10"/>
        <color rgb="FFFF0000"/>
        <rFont val="Calibri"/>
        <family val="2"/>
        <scheme val="minor"/>
      </rPr>
      <t>խորհրդատվ. ծառ. եւ ուսուցման</t>
    </r>
    <r>
      <rPr>
        <b/>
        <sz val="10"/>
        <rFont val="Calibri"/>
        <family val="2"/>
        <scheme val="minor"/>
      </rPr>
      <t xml:space="preserve"> գծով նախատեսվող վճարումներ</t>
    </r>
  </si>
  <si>
    <t>Row Labels</t>
  </si>
  <si>
    <t>Grand Total</t>
  </si>
  <si>
    <t xml:space="preserve">Աշխատակազմ, հաստիքային միավոր: </t>
  </si>
  <si>
    <r>
      <t xml:space="preserve">5.1 </t>
    </r>
    <r>
      <rPr>
        <sz val="10"/>
        <color rgb="FF000000"/>
        <rFont val="GHEA Grapalat"/>
        <family val="3"/>
      </rPr>
      <t>ԾՐԱԳՐԻ ՆԵՐԿԱ ԻՐԱՎԻՃԱԿԻ ՆԿԱՐԱԳՐՈՒԹՅՈՒՆԸ՝</t>
    </r>
  </si>
  <si>
    <t>Ծրագիրը գտնվում է իրականացման փուլում, ընթանում են նախագծանախահաշվային, շինարարական, տեխնիկական վերահսկման աշխատանքներ</t>
  </si>
  <si>
    <t>5.2 ԾՐԱԳՐԻ ՎԵՐՋՆԱԿԱՆ ԱՐԴՅՈՒՆՔԻ ԹԻՐԱԽԱՅԻՆ ՑՈՒՑԱՆԻՇՆԵՐԸ ՝</t>
  </si>
  <si>
    <t>Վերջնական արդյունքի չափորոշիչը</t>
  </si>
  <si>
    <t>Ցուցանիշը</t>
  </si>
  <si>
    <t>5.3 ԾՐԱԳՐԻ ՄԻՋՈՑԱՌՈՒՄՆԵՐԻ ԱՐԴՅՈՒՆՔԱՅԻՆ ՑՈՒՑԱՆԻՇՆԵՐԸ՝</t>
  </si>
  <si>
    <t>Միջոցառման դասիչը</t>
  </si>
  <si>
    <t>Միջոցառման անվանումը</t>
  </si>
  <si>
    <t>Արդյունքի չափորոշիչը</t>
  </si>
  <si>
    <t>Մասնագիտական վերապատրաստումների քանաք, մարդ՚/օր</t>
  </si>
  <si>
    <t>5.4 ԾՐԱԳՐԻ ՖԻՆԱՆՍԱԿԱՆ ԱՐԺԵՔԸ (հազ.դրամ)՝</t>
  </si>
  <si>
    <t>Ընդամենը ծրագիր</t>
  </si>
  <si>
    <t>5.5 ԾՐԱԳՐԻ ՖԻՆԱՆՍԱՎՈՐՄԱՆ ԱՂԲՅՈՒՐՆԵՐԸ (հազ.դրամ)՝</t>
  </si>
  <si>
    <t>Ֆինանսավորման աղբյուրներ</t>
  </si>
  <si>
    <t>Ներքին աղբյուրներ, որից՝</t>
  </si>
  <si>
    <t>ՀՀ պետական բյուջե</t>
  </si>
  <si>
    <t>Արտաբյուջետային ֆոնդեր</t>
  </si>
  <si>
    <t>Այլ</t>
  </si>
  <si>
    <t>Արտաքին աղբյուրներ, որից</t>
  </si>
  <si>
    <t xml:space="preserve">Նվիրատու կազմակերպություններ </t>
  </si>
  <si>
    <t>Այլ (ԱԶԲ վարկ)</t>
  </si>
  <si>
    <t>Ընդամենը բոլոր աղբյուրների գծով</t>
  </si>
  <si>
    <t>5.6 ԼՐԱՑՈՒՑԻՉ ՏԵՂԵԿԱՏՎՈՒԹՅՈՒՆ`</t>
  </si>
  <si>
    <t>ՏԵՂԵԿԱՆՔ</t>
  </si>
  <si>
    <t xml:space="preserve">ԲՅՈՒՋԵՏԱՅԻՆ ԾՐԱԳՐԻ ՆԿԱՐԱԳՐԻ </t>
  </si>
  <si>
    <t>5. ԾՐԱԳՐԻ ԻՐԱԿԱՆԱՑՄԱՆ ՆԿԱՐԱԳՐՈՒԹՅՈՒՆԸ</t>
  </si>
  <si>
    <t xml:space="preserve">Ծրագրով նախատեսված արդյունքները համահունչ են  ՀՀ կառավարության 2021-2026թթ ծրագրի 4.3 Կրթություն բաժնի դրույթների հետ:  (ՀՀ կառավարության 18 օգոստոսի 2021 թվականի N 1363-Ա որոշում)                                                </t>
  </si>
  <si>
    <t>Կատարողականն առ. 01.01.2023թ. դրությամբ</t>
  </si>
  <si>
    <t>2023թ. բյուջե (փաստ)</t>
  </si>
  <si>
    <t xml:space="preserve">2024թ. բյուջե (սպասողական) </t>
  </si>
  <si>
    <t>2027թ</t>
  </si>
  <si>
    <t>2025 նախատեսվող վճարումներ, որից</t>
  </si>
  <si>
    <t xml:space="preserve">2024թ. բյուջե </t>
  </si>
  <si>
    <t>2025թ բյուջե  (հազ. դրամ)</t>
  </si>
  <si>
    <t>Ծրագրի գծով 2025-2027թթ ՄԺԾԾ-ով 2025թ. համար նախատեսված չափաքանակները (գոյություն ունեցող պարտավորություններ)</t>
  </si>
  <si>
    <t>2025թ. բյուջետային հայտ</t>
  </si>
  <si>
    <t>06</t>
  </si>
  <si>
    <t>2023թ.  (փաստացի) բազային տարի (հազ. դրամ)</t>
  </si>
  <si>
    <t>2024թ (պլան) (հազ. դրամ)</t>
  </si>
  <si>
    <t>2027թ (հազ. դրամ)</t>
  </si>
  <si>
    <t>Բազային տարի 2023թ․ (հազ. դրամ)</t>
  </si>
  <si>
    <t>2024թ պլան (հազ. դրամ)</t>
  </si>
  <si>
    <t>2026թ բյուջե (հազ. դրամ)</t>
  </si>
  <si>
    <t>Ծրագրով նախատեսված ամբողջ գումարը *</t>
  </si>
  <si>
    <t>* Հաշվի առնելով, որ վարկը տրամադրվաց է SDR արժույթով, սակայն մասհանումներն ու ծախսերն իրականացվում են ԱՄՆ դոլարով՝ կատարվել է վարկային միջոցների ԱՄՆ դոլարով արտահայտված գումարի վերագնահատում</t>
  </si>
  <si>
    <r>
      <t xml:space="preserve">Ասիական զարգացման բանկի աջակցությամբ իրականացվող Դպրոցների սեյսմիկ պաշտպանության ծրագրով 2025թ. </t>
    </r>
    <r>
      <rPr>
        <b/>
        <sz val="10"/>
        <color rgb="FFFF0000"/>
        <rFont val="Calibri"/>
        <family val="2"/>
        <scheme val="minor"/>
      </rPr>
      <t>շին. աշխատանքների</t>
    </r>
    <r>
      <rPr>
        <b/>
        <sz val="10"/>
        <rFont val="Calibri"/>
        <family val="2"/>
        <scheme val="minor"/>
      </rPr>
      <t xml:space="preserve"> գծով նախատեսվող վճարումներ</t>
    </r>
  </si>
  <si>
    <t>Վարկ 3284-ARM</t>
  </si>
  <si>
    <t>ավարտ</t>
  </si>
  <si>
    <t>check</t>
  </si>
  <si>
    <t>Աբովյանի թիվ 2 դպր․</t>
  </si>
  <si>
    <t>Երևանի թիվ 68 դպր</t>
  </si>
  <si>
    <t>Ճամբարակի թիվ 1 դպր․</t>
  </si>
  <si>
    <t>Հովտաշատի  դպր</t>
  </si>
  <si>
    <t>Արթիկի թիվ 2  դպր</t>
  </si>
  <si>
    <t>Ալավերդու թիվ 2 դպր</t>
  </si>
  <si>
    <t>Sum of 2025 նախատեսվող վճարումներ, որից</t>
  </si>
  <si>
    <t xml:space="preserve">Ð³í»Éí³Í N 3. ´Ûáõç»ï³ÛÇÝ Íñ³·ñ»ñÇ ¨ ³ÏÝÏ³ÉíáÕ ³ñ¹ÛáõÝùÝ»ñÇ Ý»ñÏ³Û³óÙ³Ý Ó¨³ã³÷ </t>
  </si>
  <si>
    <t>Ø²ê 4. äºî²Î²Ü Ø²ðØÜÆ ¶Ìàì ²ð¸ÚàôÜø²ÚÆÜ (Î²î²ðàÔ²Î²Ü) òàôò²ÜÆÞÜºðÀ 21</t>
  </si>
  <si>
    <t>Ìñ³·ñÇ ¹³ëÇãÁ</t>
  </si>
  <si>
    <t>Ìñ³·ñÇ ³Ýí³ÝáõÙÁ</t>
  </si>
  <si>
    <t>¸åñáóÝ»ñÇ ë»ÛëÙÇÏ ³Ýíï³Ý·áõÃÛ³Ý Ù³Ï³ñ¹³ÏÇ µ³ñÓñ³óÙ³Ý Íñ³·Çñ</t>
  </si>
  <si>
    <t>Ìñ³·ñÇ ÙÇçáó³éáõÙÝ»ñÁ22</t>
  </si>
  <si>
    <t>Ìñ³·ñÇ ¹³ëÇãÁª</t>
  </si>
  <si>
    <t>òáõó³ÝÇßÝ»ñ</t>
  </si>
  <si>
    <t>ØÇçáó³éÙ³Ý ¹³ëÇãÁª</t>
  </si>
  <si>
    <t>2023Ã.  (÷³ëï³óÇ) µ³½³ÛÇÝ ï³ñÇ (Ñ³½. ¹ñ³Ù)</t>
  </si>
  <si>
    <t>2024Ã (åÉ³Ý) (Ñ³½. ¹ñ³Ù)</t>
  </si>
  <si>
    <t>2025Ã</t>
  </si>
  <si>
    <t>2026Ã</t>
  </si>
  <si>
    <t>2027Ã</t>
  </si>
  <si>
    <t>ØÇçáó³éÙ³Ý ³í³ñïÇ ï³ñ»ÃÇíÁ23</t>
  </si>
  <si>
    <t>ØÇçáó³éÙ³Ý ³Ýí³ÝáõÙÁª</t>
  </si>
  <si>
    <t>²ëÇ³Ï³Ý ½³ñ·³óÙ³Ý µ³ÝÏÇ ³ç³ÏóáõÃÛ³Ùµ Çñ³Ï³Ý³óíáÕ ¸åñáóÝ»ñÇ ë»ÛëÙÇÏ å³ßïå³ÝáõÃÛ³Ý Íñ³·ñÇ Ï³é³í³ñáõÙ</t>
  </si>
  <si>
    <t>ÜÏ³ñ³·ñáõÃÛáõÝÁª</t>
  </si>
  <si>
    <t>¸åñáóÝ»ñÇ ë»ÛëÙÇÏ å³ßïå³ÝáõÃÛ³Ý Íñ³·Çñ` ÐÐ ¹åñáóÝ»ñÇ ë»ÛëÙÇÏ ³Ýíï³Ý·áõÃÛ³Ý µ³ñ»É³íÙ³Ý Ýå³ï³Ïáí</t>
  </si>
  <si>
    <t>ØÇçáó³éÙ³Ý ï»ë³ÏÁ 24ª</t>
  </si>
  <si>
    <t>Ì³é³ÛáõÃÛáõÝÝ»ñÇ Ù³ëïáõóáõÙ</t>
  </si>
  <si>
    <t>ØÇçáó³éáõÙÝ Çñ³Ï³Ý³óÝáÕÇ ³Ýí³ÝáõÙÁ25ª</t>
  </si>
  <si>
    <t>Ø³ëÝ³·Çï³óí³Í ÙÇ³íáñ</t>
  </si>
  <si>
    <t>²ñ¹ÛáõÝùÇ ã³÷áñáßÇãÝ»ñ</t>
  </si>
  <si>
    <t>²ñ¹ÛáõÝùÇ ã³÷áñáßÇãÇ ï»ë³ÏÁ26</t>
  </si>
  <si>
    <t>²ñ¹ÛáõÝùÇ ã³÷áñáßÇãÇ ³Ýí³ÝáõÙÁ ¨ ã³÷Ù³Ý ÙÇ³íáñÁ</t>
  </si>
  <si>
    <t>ø³Ý³Ï³Ï³Ý</t>
  </si>
  <si>
    <t xml:space="preserve">  Î³é³í³ñíáÕ Íñ³·ñ»ñÇ ù³Ý³Ï </t>
  </si>
  <si>
    <t xml:space="preserve"> Ø³ëÝ³·Çï³Ï³Ý ³ßË³ï³Ï³½Ù (Ð³ßí³å³ÑÝ»ñ, ·ÝáõÙÝ»ñÇ Ù³ëÝ³·»ïÝ»ñ, ÷áñÓ³ùÝÝáÕ, í»ñ³ÑëÏáÕ ¨  Ý³Ë³Ñ³ßíáÕ ÇÝÅ»Ý»ñÝ»ñ,  ÙáÝÇïáñÇÝ·Ç Ù³ëÝ³·»ï, µÝ³å³Ñå³Ý) Ñ³ëïÇù³ÛÇÝ ÙÇ³íáñ: </t>
  </si>
  <si>
    <t>ØÇçáó³éÙ³Ý íñ³ Ï³ï³ñíáÕ Í³ËëÁ (Ñ³½³ñ ¹ñ³Ù)</t>
  </si>
  <si>
    <t xml:space="preserve"> -   </t>
  </si>
  <si>
    <t>ÐÐ ¹åñáóÝ»ñÇ ë»ÛëÙÇÏ ³Ýíï³Ý·áõÃÛ³Ý µ³ñ»É³íÙ³ÝÝ áõÕÕí³Í ÙÇçáó³éáõÙÝ»ñ</t>
  </si>
  <si>
    <t>¸åñáóÝ»ñÇ ß»Ýù»ñÇ ³Ùñ³óÙ³Ý ßÇÝ³ñ³ñ³Ï³Ý ³ßË³ï³ÝùÝ»ñ, ßÇÝ³ñ³ñ³Ï³Ý ëï³Ý¹³ñïÝ»ñÇ ³ñ¹Ç³Ï³Ý³óáõÙ, ³ñï³Ï³ñ· Çñ³íÇ×³ÏÝ»ñÇÝ ³ñÓ³·³ÝùÙ³Ý Íñ³·ñÇ Ùß³ÏáõÙ, ë»ÛëÙÇÏ ÙáÝÇïáñÇÝ·Ç ¹Çï³Ï»ï»ñÇ ë³ñù³íáñáõÙÝ»ñÇ ³ñ¹Ç³Ï³Ý³óáõÙ:</t>
  </si>
  <si>
    <t>îñ³Ýëý»ñïÝ»ñÇ ïñ³Ù³¹ñáõÙ</t>
  </si>
  <si>
    <t xml:space="preserve">ì³ñÏ³ÛÇÝ Ñ³Ù³Ó³ÛÝ³·Çñ </t>
  </si>
  <si>
    <t xml:space="preserve">ÞÇÝ³ñ³ñ³Ï³Ý ³ßË³ï³ÝùÝ»ñÇ  ï»ËÝÇÏ³Ï³Ý, Ñ»ÕÇÝ³Ï³ÛÇÝ ÑëÏáÕáõÃÛá³Ý ÃÇíÁ, Ñ³ï/¹åñáó </t>
  </si>
  <si>
    <t>Î³éáõóíáÕ Ï³Ù í»ñ³Ï³éáõóíáÕ ¹åñáóÝ»ñÇ ÃÇíÁ</t>
  </si>
  <si>
    <t xml:space="preserve"> ê»ÛëÙÇÏ ³Ýíï³Ý·áõÃÛ³Ý ã³÷³ÝÇßÝ»ñÇÝ Ñ³Ù³å³ï³ëË³Ý µ³ñÓñ³óí³Í ë»ÛëÙ³Ï³ÛáõÝáõÃÛ³Ùµ Ï³Ù í»ñ³Ï³éáõóí³Í Ï³Ù Ýáñ Ï³éáõóí³Í ¹åñáóÝ»ñÇ ÃÇíÁ, Ñ³ï </t>
  </si>
  <si>
    <t xml:space="preserve"> Ìñ³·ñÇ ³ñ¹ÛáõÝùÝ»ñáí ³Ýíï³Ý· å³ÛÙ³ÝÝ»ñáõÙ ëáíáñáÕ ³ß³Ï»ñïÝ»ñÇ ÃÇíÁ. /Ü³Ë³ï»ëíáÕ/ </t>
  </si>
  <si>
    <t>àñ³Ï³Ï³Ý</t>
  </si>
  <si>
    <t xml:space="preserve"> ê»ÛëÙ³Ï³ÛáõÝáõÃÛ³Ý ã³÷³ÝÇßÝ»ñÇÝ Ñ³Ù³å³ï³ëË³ÝáÕ ¹åñáó³Ï³Ý ß»Ýù»ñáõÙ ëáíáñáÕ ³ß³Ï»ñïÝ»ñÇ ïáÏáëÁ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</si>
</sst>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_(* #,##0.00_);_(* \(#,##0.00\);_(* &quot;-&quot;??_);_(@_)"/>
    <numFmt numFmtId="165" formatCode="_-&quot;£&quot;* #,##0.00_-;\-&quot;£&quot;* #,##0.00_-;_-&quot;£&quot;* &quot;-&quot;??_-;_-@_-"/>
    <numFmt numFmtId="166" formatCode="_-* #,##0.00_-;\-* #,##0.00_-;_-* &quot;-&quot;??_-;_-@_-"/>
    <numFmt numFmtId="167" formatCode="_-* #,##0.0_-;\-* #,##0.0_-;_-* &quot;-&quot;??_-;_-@_-"/>
    <numFmt numFmtId="168" formatCode="##,##0.0;\(##,##0.0\);\-"/>
    <numFmt numFmtId="169" formatCode="_-* #,##0.00_р_._-;\-* #,##0.00_р_._-;_-* &quot;-&quot;??_р_._-;_-@_-"/>
    <numFmt numFmtId="170" formatCode="0.0%"/>
    <numFmt numFmtId="171" formatCode="_-* #,##0.0_-;\-* #,##0.0_-;_-* &quot;-&quot;?_-;_-@_-"/>
    <numFmt numFmtId="172" formatCode="_-[$$-409]* #,##0.00_ ;_-[$$-409]* \-#,##0.00\ ;_-[$$-409]* &quot;-&quot;??_ ;_-@_ "/>
    <numFmt numFmtId="173" formatCode="_-* #,##0.00000_-;\-* #,##0.00000_-;_-* &quot;-&quot;??_-;_-@_-"/>
    <numFmt numFmtId="174" formatCode="#,##0.0"/>
    <numFmt numFmtId="175" formatCode="_(* #,##0.0_);_(* \(#,##0.0\);_(* &quot;-&quot;??_);_(@_)"/>
  </numFmts>
  <fonts count="85" x14ac:knownFonts="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sz val="8"/>
      <color rgb="FF000000"/>
      <name val="Courier New"/>
      <family val="3"/>
    </font>
    <font>
      <sz val="8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b/>
      <i/>
      <sz val="9"/>
      <color theme="1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b/>
      <vertAlign val="superscript"/>
      <sz val="10"/>
      <color theme="1"/>
      <name val="GHEA Grapalat"/>
      <family val="3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8"/>
      <color theme="1"/>
      <name val="GHEA Grapalat"/>
      <family val="3"/>
    </font>
    <font>
      <sz val="8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rgb="FF9C6500"/>
      <name val="Calibri"/>
      <family val="2"/>
      <scheme val="minor"/>
    </font>
    <font>
      <sz val="8"/>
      <name val="GHEA Grapalat"/>
      <family val="2"/>
    </font>
    <font>
      <i/>
      <sz val="8"/>
      <color rgb="FFFF0000"/>
      <name val="GHEA Grapalat"/>
      <family val="3"/>
    </font>
    <font>
      <sz val="11"/>
      <color theme="1"/>
      <name val="Calibri"/>
      <family val="2"/>
      <charset val="1"/>
      <scheme val="minor"/>
    </font>
    <font>
      <sz val="9"/>
      <name val="Verdana"/>
      <family val="2"/>
    </font>
    <font>
      <sz val="10"/>
      <color indexed="8"/>
      <name val="Arial"/>
      <family val="2"/>
    </font>
    <font>
      <sz val="10"/>
      <name val="Times Armenian"/>
      <family val="1"/>
    </font>
    <font>
      <sz val="10"/>
      <name val="Arial Armenian"/>
      <family val="2"/>
    </font>
    <font>
      <sz val="10"/>
      <name val="Arial"/>
      <family val="2"/>
    </font>
    <font>
      <sz val="10"/>
      <color rgb="FF9C6500"/>
      <name val="Calibri"/>
      <family val="2"/>
      <scheme val="minor"/>
    </font>
    <font>
      <i/>
      <sz val="10"/>
      <color indexed="8"/>
      <name val="GHEA Grapalat"/>
      <family val="3"/>
    </font>
    <font>
      <i/>
      <sz val="11"/>
      <color indexed="8"/>
      <name val="GHEA Grapalat"/>
      <family val="3"/>
    </font>
    <font>
      <b/>
      <sz val="8"/>
      <name val="GHEA Grapalat"/>
      <family val="3"/>
    </font>
    <font>
      <sz val="8"/>
      <name val="GHEA Grapalat"/>
      <family val="3"/>
    </font>
    <font>
      <sz val="8"/>
      <color rgb="FFFF0000"/>
      <name val="GHEA Grapalat"/>
      <family val="3"/>
    </font>
    <font>
      <i/>
      <sz val="8"/>
      <name val="GHEA Grapalat"/>
      <family val="2"/>
    </font>
    <font>
      <b/>
      <sz val="8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color indexed="8"/>
      <name val="Calibri"/>
      <family val="2"/>
      <scheme val="minor"/>
    </font>
    <font>
      <b/>
      <sz val="8"/>
      <color indexed="8"/>
      <name val="Calibri"/>
      <family val="2"/>
      <scheme val="minor"/>
    </font>
    <font>
      <sz val="10"/>
      <color rgb="FF000000"/>
      <name val="Times New Roman"/>
      <family val="1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i/>
      <sz val="10"/>
      <name val="Calibri"/>
      <family val="2"/>
      <scheme val="minor"/>
    </font>
    <font>
      <sz val="8"/>
      <color rgb="FFFF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GHEA Grapalat"/>
      <family val="3"/>
    </font>
    <font>
      <i/>
      <sz val="10"/>
      <color theme="1"/>
      <name val="GHEA Grapalat"/>
      <family val="3"/>
    </font>
    <font>
      <i/>
      <sz val="10"/>
      <color rgb="FF000000"/>
      <name val="GHEA Grapalat"/>
      <family val="3"/>
    </font>
    <font>
      <b/>
      <i/>
      <sz val="7"/>
      <color theme="1"/>
      <name val="GHEA Grapalat"/>
      <family val="3"/>
    </font>
    <font>
      <i/>
      <sz val="7"/>
      <color theme="1"/>
      <name val="GHEA Grapalat"/>
      <family val="3"/>
    </font>
    <font>
      <b/>
      <sz val="9"/>
      <color indexed="81"/>
      <name val="Tahoma"/>
      <family val="2"/>
    </font>
    <font>
      <sz val="10"/>
      <color theme="1"/>
      <name val="Calibri"/>
      <family val="2"/>
      <scheme val="minor"/>
    </font>
    <font>
      <sz val="9"/>
      <color indexed="81"/>
      <name val="Tahoma"/>
      <family val="2"/>
    </font>
    <font>
      <sz val="9"/>
      <color theme="1"/>
      <name val="Calibri"/>
      <family val="2"/>
      <scheme val="minor"/>
    </font>
    <font>
      <sz val="11"/>
      <color theme="1"/>
      <name val="Times Armenian"/>
      <family val="1"/>
    </font>
    <font>
      <b/>
      <sz val="11"/>
      <color theme="1"/>
      <name val="Times Armenian"/>
      <family val="1"/>
    </font>
    <font>
      <b/>
      <sz val="11"/>
      <color rgb="FF002060"/>
      <name val="Times Armenian"/>
      <family val="1"/>
    </font>
    <font>
      <sz val="11"/>
      <color rgb="FF000000"/>
      <name val="Times Armenian"/>
      <family val="1"/>
    </font>
    <font>
      <i/>
      <sz val="11"/>
      <color rgb="FF000000"/>
      <name val="Times Armenian"/>
      <family val="1"/>
    </font>
    <font>
      <i/>
      <sz val="11"/>
      <color theme="1"/>
      <name val="Times Armenian"/>
      <family val="1"/>
    </font>
    <font>
      <i/>
      <sz val="11"/>
      <color rgb="FFFF0000"/>
      <name val="Times Armenian"/>
      <family val="1"/>
    </font>
    <font>
      <sz val="11"/>
      <name val="Times Armenian"/>
      <family val="1"/>
    </font>
  </fonts>
  <fills count="4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0"/>
      </patternFill>
    </fill>
    <fill>
      <patternFill patternType="solid">
        <fgColor rgb="FFC4BC96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hair">
        <color auto="1"/>
      </bottom>
      <diagonal/>
    </border>
    <border>
      <left/>
      <right/>
      <top/>
      <bottom style="thin">
        <color theme="4" tint="0.39997558519241921"/>
      </bottom>
      <diagonal/>
    </border>
  </borders>
  <cellStyleXfs count="96">
    <xf numFmtId="0" fontId="0" fillId="0" borderId="0"/>
    <xf numFmtId="166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26" applyNumberFormat="0" applyFill="0" applyAlignment="0" applyProtection="0"/>
    <xf numFmtId="0" fontId="25" fillId="0" borderId="27" applyNumberFormat="0" applyFill="0" applyAlignment="0" applyProtection="0"/>
    <xf numFmtId="0" fontId="26" fillId="0" borderId="28" applyNumberFormat="0" applyFill="0" applyAlignment="0" applyProtection="0"/>
    <xf numFmtId="0" fontId="26" fillId="0" borderId="0" applyNumberFormat="0" applyFill="0" applyBorder="0" applyAlignment="0" applyProtection="0"/>
    <xf numFmtId="0" fontId="27" fillId="11" borderId="0" applyNumberFormat="0" applyBorder="0" applyAlignment="0" applyProtection="0"/>
    <xf numFmtId="0" fontId="28" fillId="12" borderId="0" applyNumberFormat="0" applyBorder="0" applyAlignment="0" applyProtection="0"/>
    <xf numFmtId="0" fontId="29" fillId="14" borderId="29" applyNumberFormat="0" applyAlignment="0" applyProtection="0"/>
    <xf numFmtId="0" fontId="30" fillId="15" borderId="30" applyNumberFormat="0" applyAlignment="0" applyProtection="0"/>
    <xf numFmtId="0" fontId="31" fillId="15" borderId="29" applyNumberFormat="0" applyAlignment="0" applyProtection="0"/>
    <xf numFmtId="0" fontId="32" fillId="0" borderId="31" applyNumberFormat="0" applyFill="0" applyAlignment="0" applyProtection="0"/>
    <xf numFmtId="0" fontId="33" fillId="16" borderId="32" applyNumberFormat="0" applyAlignment="0" applyProtection="0"/>
    <xf numFmtId="0" fontId="34" fillId="0" borderId="0" applyNumberFormat="0" applyFill="0" applyBorder="0" applyAlignment="0" applyProtection="0"/>
    <xf numFmtId="0" fontId="22" fillId="17" borderId="33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34" applyNumberFormat="0" applyFill="0" applyAlignment="0" applyProtection="0"/>
    <xf numFmtId="0" fontId="37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37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37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28" borderId="0" applyNumberFormat="0" applyBorder="0" applyAlignment="0" applyProtection="0"/>
    <xf numFmtId="0" fontId="37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32" borderId="0" applyNumberFormat="0" applyBorder="0" applyAlignment="0" applyProtection="0"/>
    <xf numFmtId="0" fontId="37" fillId="34" borderId="0" applyNumberFormat="0" applyBorder="0" applyAlignment="0" applyProtection="0"/>
    <xf numFmtId="0" fontId="22" fillId="35" borderId="0" applyNumberFormat="0" applyBorder="0" applyAlignment="0" applyProtection="0"/>
    <xf numFmtId="0" fontId="22" fillId="36" borderId="0" applyNumberFormat="0" applyBorder="0" applyAlignment="0" applyProtection="0"/>
    <xf numFmtId="0" fontId="37" fillId="38" borderId="0" applyNumberFormat="0" applyBorder="0" applyAlignment="0" applyProtection="0"/>
    <xf numFmtId="0" fontId="22" fillId="39" borderId="0" applyNumberFormat="0" applyBorder="0" applyAlignment="0" applyProtection="0"/>
    <xf numFmtId="0" fontId="22" fillId="40" borderId="0" applyNumberFormat="0" applyBorder="0" applyAlignment="0" applyProtection="0"/>
    <xf numFmtId="0" fontId="40" fillId="0" borderId="0" applyNumberFormat="0" applyFill="0" applyBorder="0" applyAlignment="0" applyProtection="0"/>
    <xf numFmtId="0" fontId="41" fillId="13" borderId="0" applyNumberFormat="0" applyBorder="0" applyAlignment="0" applyProtection="0"/>
    <xf numFmtId="0" fontId="50" fillId="13" borderId="0" applyNumberFormat="0" applyBorder="0" applyAlignment="0" applyProtection="0"/>
    <xf numFmtId="166" fontId="45" fillId="0" borderId="0" applyFont="0" applyFill="0" applyBorder="0" applyAlignment="0" applyProtection="0"/>
    <xf numFmtId="0" fontId="37" fillId="21" borderId="0" applyNumberFormat="0" applyBorder="0" applyAlignment="0" applyProtection="0"/>
    <xf numFmtId="166" fontId="47" fillId="0" borderId="0" applyFont="0" applyFill="0" applyBorder="0" applyAlignment="0" applyProtection="0"/>
    <xf numFmtId="0" fontId="37" fillId="25" borderId="0" applyNumberFormat="0" applyBorder="0" applyAlignment="0" applyProtection="0"/>
    <xf numFmtId="0" fontId="46" fillId="0" borderId="0"/>
    <xf numFmtId="0" fontId="44" fillId="0" borderId="0"/>
    <xf numFmtId="0" fontId="46" fillId="0" borderId="0"/>
    <xf numFmtId="0" fontId="37" fillId="29" borderId="0" applyNumberFormat="0" applyBorder="0" applyAlignment="0" applyProtection="0"/>
    <xf numFmtId="166" fontId="46" fillId="0" borderId="0" applyFont="0" applyFill="0" applyBorder="0" applyAlignment="0" applyProtection="0"/>
    <xf numFmtId="0" fontId="37" fillId="33" borderId="0" applyNumberFormat="0" applyBorder="0" applyAlignment="0" applyProtection="0"/>
    <xf numFmtId="0" fontId="48" fillId="0" borderId="0"/>
    <xf numFmtId="166" fontId="47" fillId="0" borderId="0" applyFont="0" applyFill="0" applyBorder="0" applyAlignment="0" applyProtection="0"/>
    <xf numFmtId="0" fontId="37" fillId="37" borderId="0" applyNumberFormat="0" applyBorder="0" applyAlignment="0" applyProtection="0"/>
    <xf numFmtId="166" fontId="48" fillId="0" borderId="0" applyFont="0" applyFill="0" applyBorder="0" applyAlignment="0" applyProtection="0"/>
    <xf numFmtId="0" fontId="37" fillId="41" borderId="0" applyNumberFormat="0" applyBorder="0" applyAlignment="0" applyProtection="0"/>
    <xf numFmtId="0" fontId="42" fillId="0" borderId="0">
      <alignment horizontal="left" vertical="top" wrapText="1"/>
    </xf>
    <xf numFmtId="168" fontId="42" fillId="0" borderId="0" applyFill="0" applyBorder="0" applyProtection="0">
      <alignment horizontal="right" vertical="top"/>
    </xf>
    <xf numFmtId="0" fontId="44" fillId="0" borderId="0"/>
    <xf numFmtId="166" fontId="47" fillId="0" borderId="0" applyFont="0" applyFill="0" applyBorder="0" applyAlignment="0" applyProtection="0"/>
    <xf numFmtId="0" fontId="47" fillId="0" borderId="0"/>
    <xf numFmtId="166" fontId="45" fillId="0" borderId="0" applyFont="0" applyFill="0" applyBorder="0" applyAlignment="0" applyProtection="0"/>
    <xf numFmtId="0" fontId="49" fillId="0" borderId="0"/>
    <xf numFmtId="169" fontId="49" fillId="0" borderId="0" applyFont="0" applyFill="0" applyBorder="0" applyAlignment="0" applyProtection="0"/>
    <xf numFmtId="9" fontId="46" fillId="0" borderId="0" applyFont="0" applyFill="0" applyBorder="0" applyAlignment="0" applyProtection="0"/>
    <xf numFmtId="0" fontId="22" fillId="17" borderId="33" applyNumberFormat="0" applyFont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31" borderId="0" applyNumberFormat="0" applyBorder="0" applyAlignment="0" applyProtection="0"/>
    <xf numFmtId="0" fontId="22" fillId="32" borderId="0" applyNumberFormat="0" applyBorder="0" applyAlignment="0" applyProtection="0"/>
    <xf numFmtId="0" fontId="22" fillId="35" borderId="0" applyNumberFormat="0" applyBorder="0" applyAlignment="0" applyProtection="0"/>
    <xf numFmtId="0" fontId="22" fillId="36" borderId="0" applyNumberFormat="0" applyBorder="0" applyAlignment="0" applyProtection="0"/>
    <xf numFmtId="0" fontId="22" fillId="39" borderId="0" applyNumberFormat="0" applyBorder="0" applyAlignment="0" applyProtection="0"/>
    <xf numFmtId="0" fontId="22" fillId="40" borderId="0" applyNumberFormat="0" applyBorder="0" applyAlignment="0" applyProtection="0"/>
    <xf numFmtId="0" fontId="22" fillId="0" borderId="0"/>
    <xf numFmtId="0" fontId="22" fillId="0" borderId="0"/>
    <xf numFmtId="164" fontId="45" fillId="0" borderId="0" applyFont="0" applyFill="0" applyBorder="0" applyAlignment="0" applyProtection="0"/>
    <xf numFmtId="164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44" fillId="0" borderId="0"/>
    <xf numFmtId="165" fontId="22" fillId="0" borderId="0" applyFont="0" applyFill="0" applyBorder="0" applyAlignment="0" applyProtection="0"/>
    <xf numFmtId="0" fontId="22" fillId="0" borderId="0"/>
    <xf numFmtId="164" fontId="62" fillId="0" borderId="0" applyFont="0" applyFill="0" applyBorder="0" applyAlignment="0" applyProtection="0"/>
    <xf numFmtId="164" fontId="45" fillId="0" borderId="0" applyFont="0" applyFill="0" applyBorder="0" applyAlignment="0" applyProtection="0"/>
    <xf numFmtId="9" fontId="46" fillId="0" borderId="0" applyFont="0" applyFill="0" applyBorder="0" applyAlignment="0" applyProtection="0"/>
    <xf numFmtId="164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7" fillId="11" borderId="0" applyNumberFormat="0" applyBorder="0" applyAlignment="0" applyProtection="0"/>
    <xf numFmtId="0" fontId="67" fillId="0" borderId="0"/>
    <xf numFmtId="0" fontId="67" fillId="0" borderId="0"/>
    <xf numFmtId="0" fontId="67" fillId="0" borderId="0"/>
    <xf numFmtId="0" fontId="49" fillId="0" borderId="0"/>
    <xf numFmtId="0" fontId="49" fillId="0" borderId="0"/>
    <xf numFmtId="166" fontId="22" fillId="0" borderId="0" applyFont="0" applyFill="0" applyBorder="0" applyAlignment="0" applyProtection="0"/>
  </cellStyleXfs>
  <cellXfs count="566">
    <xf numFmtId="0" fontId="0" fillId="0" borderId="0" xfId="0"/>
    <xf numFmtId="0" fontId="0" fillId="0" borderId="0" xfId="0" applyBorder="1"/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13" fillId="0" borderId="0" xfId="0" applyFont="1" applyAlignment="1">
      <alignment vertical="center"/>
    </xf>
    <xf numFmtId="0" fontId="2" fillId="4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/>
    <xf numFmtId="0" fontId="15" fillId="0" borderId="0" xfId="0" applyFont="1" applyBorder="1" applyAlignment="1">
      <alignment vertical="center"/>
    </xf>
    <xf numFmtId="0" fontId="14" fillId="0" borderId="0" xfId="0" applyFont="1" applyBorder="1" applyAlignment="1">
      <alignment vertical="center" wrapText="1"/>
    </xf>
    <xf numFmtId="0" fontId="0" fillId="0" borderId="0" xfId="0" applyBorder="1" applyAlignment="1"/>
    <xf numFmtId="49" fontId="2" fillId="2" borderId="1" xfId="0" applyNumberFormat="1" applyFont="1" applyFill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textRotation="90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vertical="center" textRotation="90" wrapText="1"/>
    </xf>
    <xf numFmtId="0" fontId="5" fillId="0" borderId="0" xfId="0" applyFont="1" applyBorder="1" applyAlignment="1">
      <alignment vertical="center"/>
    </xf>
    <xf numFmtId="0" fontId="16" fillId="7" borderId="0" xfId="0" applyFont="1" applyFill="1" applyAlignment="1">
      <alignment vertical="center"/>
    </xf>
    <xf numFmtId="0" fontId="17" fillId="7" borderId="0" xfId="0" applyFont="1" applyFill="1" applyBorder="1" applyAlignment="1">
      <alignment vertical="center"/>
    </xf>
    <xf numFmtId="0" fontId="5" fillId="7" borderId="0" xfId="0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vertical="center" wrapText="1"/>
    </xf>
    <xf numFmtId="0" fontId="12" fillId="0" borderId="0" xfId="0" applyFont="1" applyAlignment="1">
      <alignment vertical="center"/>
    </xf>
    <xf numFmtId="0" fontId="0" fillId="7" borderId="0" xfId="0" applyFill="1"/>
    <xf numFmtId="0" fontId="2" fillId="2" borderId="1" xfId="0" applyFont="1" applyFill="1" applyBorder="1" applyAlignment="1">
      <alignment vertical="center" wrapText="1"/>
    </xf>
    <xf numFmtId="0" fontId="0" fillId="5" borderId="3" xfId="0" applyFill="1" applyBorder="1" applyAlignment="1">
      <alignment vertical="center" wrapText="1"/>
    </xf>
    <xf numFmtId="0" fontId="0" fillId="5" borderId="8" xfId="0" applyFill="1" applyBorder="1" applyAlignment="1">
      <alignment vertical="center" wrapText="1"/>
    </xf>
    <xf numFmtId="0" fontId="4" fillId="6" borderId="6" xfId="0" applyFont="1" applyFill="1" applyBorder="1"/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0" fillId="5" borderId="16" xfId="0" applyFill="1" applyBorder="1" applyAlignment="1">
      <alignment vertical="center" wrapText="1"/>
    </xf>
    <xf numFmtId="0" fontId="0" fillId="5" borderId="10" xfId="0" applyFill="1" applyBorder="1" applyAlignment="1">
      <alignment vertical="center" wrapText="1"/>
    </xf>
    <xf numFmtId="0" fontId="9" fillId="5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9" fillId="5" borderId="7" xfId="0" applyFont="1" applyFill="1" applyBorder="1"/>
    <xf numFmtId="49" fontId="2" fillId="8" borderId="2" xfId="0" applyNumberFormat="1" applyFont="1" applyFill="1" applyBorder="1" applyAlignment="1">
      <alignment vertical="center" wrapText="1"/>
    </xf>
    <xf numFmtId="0" fontId="0" fillId="8" borderId="3" xfId="0" applyFill="1" applyBorder="1"/>
    <xf numFmtId="49" fontId="6" fillId="8" borderId="3" xfId="0" applyNumberFormat="1" applyFont="1" applyFill="1" applyBorder="1" applyAlignment="1">
      <alignment vertical="center" wrapText="1"/>
    </xf>
    <xf numFmtId="49" fontId="6" fillId="8" borderId="8" xfId="0" applyNumberFormat="1" applyFont="1" applyFill="1" applyBorder="1" applyAlignment="1">
      <alignment vertical="center" wrapText="1"/>
    </xf>
    <xf numFmtId="49" fontId="2" fillId="8" borderId="12" xfId="0" applyNumberFormat="1" applyFont="1" applyFill="1" applyBorder="1" applyAlignment="1">
      <alignment vertical="center"/>
    </xf>
    <xf numFmtId="0" fontId="0" fillId="8" borderId="13" xfId="0" applyFill="1" applyBorder="1"/>
    <xf numFmtId="49" fontId="6" fillId="8" borderId="13" xfId="0" applyNumberFormat="1" applyFont="1" applyFill="1" applyBorder="1" applyAlignment="1">
      <alignment vertical="center" wrapText="1"/>
    </xf>
    <xf numFmtId="0" fontId="0" fillId="8" borderId="2" xfId="0" applyFill="1" applyBorder="1"/>
    <xf numFmtId="49" fontId="2" fillId="8" borderId="3" xfId="0" applyNumberFormat="1" applyFont="1" applyFill="1" applyBorder="1" applyAlignment="1">
      <alignment vertical="center"/>
    </xf>
    <xf numFmtId="0" fontId="4" fillId="6" borderId="1" xfId="0" applyFont="1" applyFill="1" applyBorder="1" applyAlignment="1">
      <alignment vertical="center" wrapText="1"/>
    </xf>
    <xf numFmtId="0" fontId="9" fillId="6" borderId="1" xfId="0" applyFont="1" applyFill="1" applyBorder="1" applyAlignment="1">
      <alignment vertical="center" wrapText="1"/>
    </xf>
    <xf numFmtId="0" fontId="9" fillId="2" borderId="7" xfId="0" applyFont="1" applyFill="1" applyBorder="1" applyAlignment="1">
      <alignment vertical="center" wrapText="1"/>
    </xf>
    <xf numFmtId="0" fontId="9" fillId="6" borderId="7" xfId="0" applyFont="1" applyFill="1" applyBorder="1" applyAlignment="1">
      <alignment vertical="center" textRotation="90" wrapText="1"/>
    </xf>
    <xf numFmtId="0" fontId="9" fillId="9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9" fillId="2" borderId="1" xfId="0" applyFont="1" applyFill="1" applyBorder="1" applyAlignment="1">
      <alignment vertical="center" textRotation="90" wrapText="1"/>
    </xf>
    <xf numFmtId="0" fontId="9" fillId="5" borderId="8" xfId="0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vertical="center" textRotation="90" wrapText="1"/>
    </xf>
    <xf numFmtId="0" fontId="9" fillId="10" borderId="20" xfId="0" applyFont="1" applyFill="1" applyBorder="1" applyAlignment="1">
      <alignment vertical="center" textRotation="90" wrapText="1"/>
    </xf>
    <xf numFmtId="0" fontId="9" fillId="10" borderId="21" xfId="0" applyFont="1" applyFill="1" applyBorder="1" applyAlignment="1">
      <alignment vertical="center" textRotation="90" wrapText="1"/>
    </xf>
    <xf numFmtId="0" fontId="9" fillId="5" borderId="20" xfId="0" applyFont="1" applyFill="1" applyBorder="1" applyAlignment="1">
      <alignment horizontal="center" vertical="center" wrapText="1"/>
    </xf>
    <xf numFmtId="0" fontId="9" fillId="6" borderId="21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9" fillId="5" borderId="22" xfId="0" applyFont="1" applyFill="1" applyBorder="1" applyAlignment="1">
      <alignment horizontal="center" vertical="center" wrapText="1"/>
    </xf>
    <xf numFmtId="0" fontId="9" fillId="5" borderId="23" xfId="0" applyFont="1" applyFill="1" applyBorder="1" applyAlignment="1">
      <alignment horizontal="center" vertical="center" wrapText="1"/>
    </xf>
    <xf numFmtId="0" fontId="9" fillId="5" borderId="24" xfId="0" applyFont="1" applyFill="1" applyBorder="1" applyAlignment="1">
      <alignment horizontal="center" vertical="center" wrapText="1"/>
    </xf>
    <xf numFmtId="0" fontId="9" fillId="6" borderId="20" xfId="0" applyFont="1" applyFill="1" applyBorder="1" applyAlignment="1">
      <alignment horizontal="center" vertical="center" wrapText="1"/>
    </xf>
    <xf numFmtId="49" fontId="2" fillId="2" borderId="20" xfId="0" applyNumberFormat="1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vertical="center" textRotation="90" wrapText="1"/>
    </xf>
    <xf numFmtId="0" fontId="9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4" fillId="0" borderId="0" xfId="0" applyFont="1" applyBorder="1" applyAlignment="1">
      <alignment vertical="top" wrapText="1"/>
    </xf>
    <xf numFmtId="0" fontId="15" fillId="0" borderId="0" xfId="0" applyFont="1" applyBorder="1" applyAlignment="1">
      <alignment horizontal="left" wrapText="1"/>
    </xf>
    <xf numFmtId="0" fontId="18" fillId="0" borderId="0" xfId="0" applyFont="1" applyBorder="1" applyAlignment="1">
      <alignment horizontal="left" wrapText="1"/>
    </xf>
    <xf numFmtId="0" fontId="18" fillId="0" borderId="0" xfId="0" applyFont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36" fillId="0" borderId="0" xfId="0" applyFont="1"/>
    <xf numFmtId="0" fontId="5" fillId="5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6" borderId="21" xfId="0" applyFont="1" applyFill="1" applyBorder="1" applyAlignment="1">
      <alignment horizontal="center" vertical="center" wrapText="1"/>
    </xf>
    <xf numFmtId="0" fontId="5" fillId="6" borderId="20" xfId="0" applyFont="1" applyFill="1" applyBorder="1" applyAlignment="1">
      <alignment horizontal="center" vertical="center" wrapText="1"/>
    </xf>
    <xf numFmtId="167" fontId="5" fillId="5" borderId="1" xfId="1" applyNumberFormat="1" applyFont="1" applyFill="1" applyBorder="1" applyAlignment="1">
      <alignment horizontal="center" vertical="center" wrapText="1"/>
    </xf>
    <xf numFmtId="167" fontId="5" fillId="6" borderId="1" xfId="1" applyNumberFormat="1" applyFont="1" applyFill="1" applyBorder="1" applyAlignment="1">
      <alignment horizontal="center" vertical="center" wrapText="1"/>
    </xf>
    <xf numFmtId="167" fontId="9" fillId="5" borderId="1" xfId="1" applyNumberFormat="1" applyFont="1" applyFill="1" applyBorder="1" applyAlignment="1">
      <alignment horizontal="center" vertical="center" wrapText="1"/>
    </xf>
    <xf numFmtId="167" fontId="9" fillId="6" borderId="1" xfId="1" applyNumberFormat="1" applyFont="1" applyFill="1" applyBorder="1" applyAlignment="1">
      <alignment horizontal="center" vertical="center" wrapText="1"/>
    </xf>
    <xf numFmtId="167" fontId="9" fillId="5" borderId="8" xfId="1" applyNumberFormat="1" applyFont="1" applyFill="1" applyBorder="1" applyAlignment="1">
      <alignment horizontal="center" vertical="center" wrapText="1"/>
    </xf>
    <xf numFmtId="167" fontId="9" fillId="5" borderId="23" xfId="1" applyNumberFormat="1" applyFont="1" applyFill="1" applyBorder="1" applyAlignment="1">
      <alignment horizontal="center" vertical="center" wrapText="1"/>
    </xf>
    <xf numFmtId="167" fontId="9" fillId="6" borderId="1" xfId="0" applyNumberFormat="1" applyFont="1" applyFill="1" applyBorder="1" applyAlignment="1">
      <alignment horizontal="center" vertical="center" wrapText="1"/>
    </xf>
    <xf numFmtId="166" fontId="11" fillId="0" borderId="0" xfId="1" applyFont="1" applyAlignment="1">
      <alignment vertical="center"/>
    </xf>
    <xf numFmtId="166" fontId="9" fillId="6" borderId="1" xfId="0" applyNumberFormat="1" applyFont="1" applyFill="1" applyBorder="1" applyAlignment="1">
      <alignment horizontal="center" vertical="center" wrapText="1"/>
    </xf>
    <xf numFmtId="3" fontId="0" fillId="0" borderId="0" xfId="0" applyNumberFormat="1"/>
    <xf numFmtId="167" fontId="5" fillId="5" borderId="8" xfId="1" applyNumberFormat="1" applyFont="1" applyFill="1" applyBorder="1" applyAlignment="1">
      <alignment horizontal="center" vertical="center" wrapText="1"/>
    </xf>
    <xf numFmtId="167" fontId="5" fillId="6" borderId="21" xfId="1" applyNumberFormat="1" applyFont="1" applyFill="1" applyBorder="1" applyAlignment="1">
      <alignment horizontal="center" vertical="center" wrapText="1"/>
    </xf>
    <xf numFmtId="167" fontId="9" fillId="5" borderId="21" xfId="1" applyNumberFormat="1" applyFont="1" applyFill="1" applyBorder="1" applyAlignment="1">
      <alignment horizontal="center" vertical="center" wrapText="1"/>
    </xf>
    <xf numFmtId="167" fontId="6" fillId="8" borderId="8" xfId="1" applyNumberFormat="1" applyFont="1" applyFill="1" applyBorder="1" applyAlignment="1">
      <alignment vertical="center" wrapText="1"/>
    </xf>
    <xf numFmtId="167" fontId="6" fillId="8" borderId="13" xfId="1" applyNumberFormat="1" applyFont="1" applyFill="1" applyBorder="1" applyAlignment="1">
      <alignment vertical="center" wrapText="1"/>
    </xf>
    <xf numFmtId="49" fontId="0" fillId="6" borderId="1" xfId="0" applyNumberFormat="1" applyFill="1" applyBorder="1" applyAlignment="1">
      <alignment horizontal="center"/>
    </xf>
    <xf numFmtId="167" fontId="6" fillId="8" borderId="9" xfId="1" applyNumberFormat="1" applyFont="1" applyFill="1" applyBorder="1" applyAlignment="1">
      <alignment vertical="center" wrapText="1"/>
    </xf>
    <xf numFmtId="167" fontId="6" fillId="8" borderId="3" xfId="1" applyNumberFormat="1" applyFont="1" applyFill="1" applyBorder="1" applyAlignment="1">
      <alignment vertical="center" wrapText="1"/>
    </xf>
    <xf numFmtId="167" fontId="3" fillId="0" borderId="1" xfId="1" applyNumberFormat="1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22" fillId="0" borderId="0" xfId="76"/>
    <xf numFmtId="0" fontId="51" fillId="0" borderId="0" xfId="76" applyFont="1" applyAlignment="1">
      <alignment horizontal="left" vertical="top" wrapText="1"/>
    </xf>
    <xf numFmtId="167" fontId="11" fillId="0" borderId="0" xfId="1" applyNumberFormat="1" applyFont="1" applyAlignment="1">
      <alignment vertical="center"/>
    </xf>
    <xf numFmtId="167" fontId="0" fillId="0" borderId="0" xfId="1" applyNumberFormat="1" applyFont="1"/>
    <xf numFmtId="167" fontId="9" fillId="2" borderId="1" xfId="1" applyNumberFormat="1" applyFont="1" applyFill="1" applyBorder="1" applyAlignment="1">
      <alignment vertical="center" textRotation="90" wrapText="1"/>
    </xf>
    <xf numFmtId="167" fontId="9" fillId="2" borderId="21" xfId="1" applyNumberFormat="1" applyFont="1" applyFill="1" applyBorder="1" applyAlignment="1">
      <alignment vertical="center" textRotation="90" wrapText="1"/>
    </xf>
    <xf numFmtId="167" fontId="9" fillId="5" borderId="24" xfId="1" applyNumberFormat="1" applyFont="1" applyFill="1" applyBorder="1" applyAlignment="1">
      <alignment horizontal="center" vertical="center" wrapText="1"/>
    </xf>
    <xf numFmtId="167" fontId="51" fillId="0" borderId="0" xfId="1" applyNumberFormat="1" applyFont="1" applyAlignment="1">
      <alignment horizontal="left" vertical="top" wrapText="1"/>
    </xf>
    <xf numFmtId="166" fontId="9" fillId="5" borderId="1" xfId="1" applyFont="1" applyFill="1" applyBorder="1" applyAlignment="1">
      <alignment horizontal="center" vertical="center" wrapText="1"/>
    </xf>
    <xf numFmtId="166" fontId="9" fillId="5" borderId="8" xfId="1" applyFont="1" applyFill="1" applyBorder="1" applyAlignment="1">
      <alignment horizontal="center" vertical="center" wrapText="1"/>
    </xf>
    <xf numFmtId="167" fontId="11" fillId="0" borderId="0" xfId="0" applyNumberFormat="1" applyFont="1" applyAlignment="1">
      <alignment vertical="center"/>
    </xf>
    <xf numFmtId="167" fontId="0" fillId="0" borderId="0" xfId="0" applyNumberFormat="1"/>
    <xf numFmtId="167" fontId="9" fillId="10" borderId="20" xfId="0" applyNumberFormat="1" applyFont="1" applyFill="1" applyBorder="1" applyAlignment="1">
      <alignment vertical="center" textRotation="90" wrapText="1"/>
    </xf>
    <xf numFmtId="167" fontId="9" fillId="10" borderId="1" xfId="0" applyNumberFormat="1" applyFont="1" applyFill="1" applyBorder="1" applyAlignment="1">
      <alignment vertical="center" textRotation="90" wrapText="1"/>
    </xf>
    <xf numFmtId="167" fontId="9" fillId="10" borderId="21" xfId="0" applyNumberFormat="1" applyFont="1" applyFill="1" applyBorder="1" applyAlignment="1">
      <alignment vertical="center" textRotation="90" wrapText="1"/>
    </xf>
    <xf numFmtId="167" fontId="9" fillId="5" borderId="5" xfId="0" applyNumberFormat="1" applyFont="1" applyFill="1" applyBorder="1" applyAlignment="1">
      <alignment horizontal="center" vertical="center" wrapText="1"/>
    </xf>
    <xf numFmtId="167" fontId="9" fillId="5" borderId="8" xfId="0" applyNumberFormat="1" applyFont="1" applyFill="1" applyBorder="1" applyAlignment="1">
      <alignment horizontal="center" vertical="center" wrapText="1"/>
    </xf>
    <xf numFmtId="167" fontId="9" fillId="5" borderId="23" xfId="0" applyNumberFormat="1" applyFont="1" applyFill="1" applyBorder="1" applyAlignment="1">
      <alignment horizontal="center" vertical="center" wrapText="1"/>
    </xf>
    <xf numFmtId="167" fontId="9" fillId="5" borderId="24" xfId="0" applyNumberFormat="1" applyFont="1" applyFill="1" applyBorder="1" applyAlignment="1">
      <alignment horizontal="center" vertical="center" wrapText="1"/>
    </xf>
    <xf numFmtId="167" fontId="51" fillId="0" borderId="0" xfId="1" applyNumberFormat="1" applyFont="1" applyAlignment="1">
      <alignment vertical="center"/>
    </xf>
    <xf numFmtId="0" fontId="51" fillId="0" borderId="0" xfId="76" applyFont="1" applyAlignment="1">
      <alignment vertical="top" wrapText="1"/>
    </xf>
    <xf numFmtId="0" fontId="52" fillId="0" borderId="0" xfId="76" applyFont="1" applyAlignment="1">
      <alignment vertical="top"/>
    </xf>
    <xf numFmtId="167" fontId="52" fillId="0" borderId="0" xfId="1" applyNumberFormat="1" applyFont="1" applyAlignment="1">
      <alignment vertical="center"/>
    </xf>
    <xf numFmtId="166" fontId="0" fillId="0" borderId="0" xfId="0" applyNumberFormat="1"/>
    <xf numFmtId="166" fontId="9" fillId="5" borderId="1" xfId="1" applyNumberFormat="1" applyFont="1" applyFill="1" applyBorder="1" applyAlignment="1">
      <alignment horizontal="center" vertical="center" wrapText="1"/>
    </xf>
    <xf numFmtId="166" fontId="5" fillId="5" borderId="1" xfId="1" applyNumberFormat="1" applyFont="1" applyFill="1" applyBorder="1" applyAlignment="1">
      <alignment horizontal="center" vertical="center" wrapText="1"/>
    </xf>
    <xf numFmtId="166" fontId="5" fillId="5" borderId="1" xfId="0" applyNumberFormat="1" applyFont="1" applyFill="1" applyBorder="1" applyAlignment="1">
      <alignment horizontal="center" vertical="center" wrapText="1"/>
    </xf>
    <xf numFmtId="167" fontId="53" fillId="5" borderId="1" xfId="1" applyNumberFormat="1" applyFont="1" applyFill="1" applyBorder="1" applyAlignment="1">
      <alignment horizontal="center" vertical="center" wrapText="1"/>
    </xf>
    <xf numFmtId="167" fontId="54" fillId="5" borderId="1" xfId="1" applyNumberFormat="1" applyFont="1" applyFill="1" applyBorder="1" applyAlignment="1">
      <alignment horizontal="center" vertical="center" wrapText="1"/>
    </xf>
    <xf numFmtId="167" fontId="9" fillId="9" borderId="1" xfId="1" applyNumberFormat="1" applyFont="1" applyFill="1" applyBorder="1" applyAlignment="1">
      <alignment vertical="center" wrapText="1"/>
    </xf>
    <xf numFmtId="167" fontId="9" fillId="2" borderId="1" xfId="1" applyNumberFormat="1" applyFont="1" applyFill="1" applyBorder="1" applyAlignment="1">
      <alignment vertical="center" wrapText="1"/>
    </xf>
    <xf numFmtId="167" fontId="5" fillId="5" borderId="1" xfId="0" applyNumberFormat="1" applyFont="1" applyFill="1" applyBorder="1" applyAlignment="1">
      <alignment horizontal="center" vertical="center" wrapText="1"/>
    </xf>
    <xf numFmtId="166" fontId="5" fillId="5" borderId="1" xfId="1" applyFont="1" applyFill="1" applyBorder="1" applyAlignment="1">
      <alignment horizontal="center" vertical="center" wrapText="1"/>
    </xf>
    <xf numFmtId="166" fontId="53" fillId="5" borderId="1" xfId="1" applyFont="1" applyFill="1" applyBorder="1" applyAlignment="1">
      <alignment horizontal="center" vertical="center" wrapText="1"/>
    </xf>
    <xf numFmtId="166" fontId="9" fillId="5" borderId="23" xfId="1" applyFont="1" applyFill="1" applyBorder="1" applyAlignment="1">
      <alignment horizontal="center" vertical="center" wrapText="1"/>
    </xf>
    <xf numFmtId="167" fontId="9" fillId="9" borderId="7" xfId="1" applyNumberFormat="1" applyFont="1" applyFill="1" applyBorder="1" applyAlignment="1">
      <alignment vertical="center" wrapText="1"/>
    </xf>
    <xf numFmtId="166" fontId="0" fillId="0" borderId="0" xfId="1" applyFont="1" applyAlignment="1">
      <alignment horizontal="center" vertical="center" wrapText="1"/>
    </xf>
    <xf numFmtId="166" fontId="9" fillId="9" borderId="1" xfId="1" applyNumberFormat="1" applyFont="1" applyFill="1" applyBorder="1" applyAlignment="1">
      <alignment vertical="center" wrapText="1"/>
    </xf>
    <xf numFmtId="167" fontId="53" fillId="5" borderId="1" xfId="0" applyNumberFormat="1" applyFont="1" applyFill="1" applyBorder="1" applyAlignment="1">
      <alignment horizontal="center" vertical="center" wrapText="1"/>
    </xf>
    <xf numFmtId="167" fontId="53" fillId="6" borderId="1" xfId="0" applyNumberFormat="1" applyFont="1" applyFill="1" applyBorder="1" applyAlignment="1">
      <alignment horizontal="center" vertical="center" wrapText="1"/>
    </xf>
    <xf numFmtId="49" fontId="4" fillId="6" borderId="1" xfId="0" applyNumberFormat="1" applyFont="1" applyFill="1" applyBorder="1" applyAlignment="1">
      <alignment vertical="center" wrapText="1"/>
    </xf>
    <xf numFmtId="171" fontId="0" fillId="0" borderId="0" xfId="0" applyNumberFormat="1"/>
    <xf numFmtId="166" fontId="51" fillId="0" borderId="0" xfId="76" applyNumberFormat="1" applyFont="1" applyAlignment="1">
      <alignment horizontal="left" vertical="top" wrapText="1"/>
    </xf>
    <xf numFmtId="0" fontId="56" fillId="0" borderId="0" xfId="54" applyFont="1" applyAlignment="1">
      <alignment horizontal="right" vertical="top" wrapText="1"/>
    </xf>
    <xf numFmtId="0" fontId="56" fillId="0" borderId="0" xfId="54" applyFont="1" applyAlignment="1">
      <alignment horizontal="left" vertical="top" wrapText="1"/>
    </xf>
    <xf numFmtId="2" fontId="5" fillId="6" borderId="1" xfId="0" applyNumberFormat="1" applyFont="1" applyFill="1" applyBorder="1" applyAlignment="1">
      <alignment horizontal="center" vertical="center" wrapText="1"/>
    </xf>
    <xf numFmtId="166" fontId="0" fillId="0" borderId="0" xfId="1" applyFont="1"/>
    <xf numFmtId="172" fontId="0" fillId="0" borderId="0" xfId="82" applyNumberFormat="1" applyFont="1"/>
    <xf numFmtId="166" fontId="11" fillId="0" borderId="0" xfId="0" applyNumberFormat="1" applyFont="1" applyAlignment="1">
      <alignment vertical="center"/>
    </xf>
    <xf numFmtId="0" fontId="7" fillId="0" borderId="35" xfId="83" applyFont="1" applyBorder="1" applyAlignment="1">
      <alignment vertical="center" wrapText="1"/>
    </xf>
    <xf numFmtId="0" fontId="7" fillId="0" borderId="11" xfId="83" applyFont="1" applyFill="1" applyBorder="1" applyAlignment="1">
      <alignment vertical="center" wrapText="1"/>
    </xf>
    <xf numFmtId="173" fontId="0" fillId="0" borderId="0" xfId="0" applyNumberFormat="1"/>
    <xf numFmtId="0" fontId="7" fillId="0" borderId="0" xfId="83" applyFont="1" applyFill="1" applyBorder="1" applyAlignment="1">
      <alignment vertical="center" wrapText="1"/>
    </xf>
    <xf numFmtId="0" fontId="57" fillId="0" borderId="0" xfId="83" applyFont="1"/>
    <xf numFmtId="0" fontId="60" fillId="0" borderId="0" xfId="83" applyFont="1"/>
    <xf numFmtId="4" fontId="60" fillId="0" borderId="0" xfId="83" applyNumberFormat="1" applyFont="1"/>
    <xf numFmtId="0" fontId="61" fillId="0" borderId="0" xfId="83" applyFont="1"/>
    <xf numFmtId="0" fontId="57" fillId="0" borderId="0" xfId="83" applyFont="1" applyAlignment="1">
      <alignment wrapText="1"/>
    </xf>
    <xf numFmtId="0" fontId="39" fillId="0" borderId="0" xfId="83" applyFont="1"/>
    <xf numFmtId="0" fontId="60" fillId="42" borderId="0" xfId="83" applyFont="1" applyFill="1" applyAlignment="1">
      <alignment horizontal="center" vertical="center" wrapText="1"/>
    </xf>
    <xf numFmtId="0" fontId="60" fillId="42" borderId="0" xfId="83" applyFont="1" applyFill="1" applyAlignment="1">
      <alignment horizontal="center" vertical="top" wrapText="1"/>
    </xf>
    <xf numFmtId="0" fontId="60" fillId="42" borderId="0" xfId="83" applyFont="1" applyFill="1" applyAlignment="1">
      <alignment horizontal="center" wrapText="1"/>
    </xf>
    <xf numFmtId="0" fontId="60" fillId="0" borderId="0" xfId="83" applyFont="1" applyAlignment="1">
      <alignment horizontal="center" vertical="center" wrapText="1"/>
    </xf>
    <xf numFmtId="0" fontId="7" fillId="0" borderId="35" xfId="83" applyFont="1" applyBorder="1" applyAlignment="1">
      <alignment horizontal="center" vertical="center" wrapText="1"/>
    </xf>
    <xf numFmtId="174" fontId="60" fillId="0" borderId="35" xfId="83" applyNumberFormat="1" applyFont="1" applyBorder="1" applyAlignment="1">
      <alignment horizontal="center" vertical="center"/>
    </xf>
    <xf numFmtId="174" fontId="39" fillId="0" borderId="0" xfId="83" applyNumberFormat="1" applyFont="1"/>
    <xf numFmtId="174" fontId="60" fillId="0" borderId="0" xfId="83" applyNumberFormat="1" applyFont="1"/>
    <xf numFmtId="0" fontId="7" fillId="0" borderId="13" xfId="83" applyFont="1" applyBorder="1" applyAlignment="1">
      <alignment horizontal="center" vertical="center" wrapText="1"/>
    </xf>
    <xf numFmtId="0" fontId="57" fillId="0" borderId="13" xfId="83" applyFont="1" applyBorder="1" applyAlignment="1">
      <alignment vertical="center"/>
    </xf>
    <xf numFmtId="0" fontId="7" fillId="0" borderId="9" xfId="83" applyFont="1" applyBorder="1" applyAlignment="1">
      <alignment vertical="center"/>
    </xf>
    <xf numFmtId="0" fontId="63" fillId="0" borderId="1" xfId="83" applyFont="1" applyBorder="1" applyAlignment="1">
      <alignment horizontal="center" vertical="center" wrapText="1"/>
    </xf>
    <xf numFmtId="174" fontId="64" fillId="0" borderId="1" xfId="85" applyNumberFormat="1" applyFont="1" applyFill="1" applyBorder="1" applyAlignment="1">
      <alignment horizontal="center" vertical="center" wrapText="1"/>
    </xf>
    <xf numFmtId="0" fontId="7" fillId="0" borderId="0" xfId="83" applyFont="1"/>
    <xf numFmtId="0" fontId="60" fillId="0" borderId="0" xfId="83" applyFont="1" applyAlignment="1">
      <alignment wrapText="1"/>
    </xf>
    <xf numFmtId="174" fontId="61" fillId="0" borderId="0" xfId="83" applyNumberFormat="1" applyFont="1"/>
    <xf numFmtId="170" fontId="60" fillId="0" borderId="0" xfId="86" applyNumberFormat="1" applyFont="1"/>
    <xf numFmtId="0" fontId="65" fillId="0" borderId="0" xfId="83" applyFont="1" applyAlignment="1">
      <alignment vertical="center"/>
    </xf>
    <xf numFmtId="174" fontId="66" fillId="0" borderId="0" xfId="83" applyNumberFormat="1" applyFont="1"/>
    <xf numFmtId="170" fontId="66" fillId="0" borderId="0" xfId="86" applyNumberFormat="1" applyFont="1"/>
    <xf numFmtId="3" fontId="60" fillId="0" borderId="0" xfId="83" applyNumberFormat="1" applyFont="1" applyAlignment="1">
      <alignment wrapText="1"/>
    </xf>
    <xf numFmtId="174" fontId="66" fillId="0" borderId="35" xfId="83" applyNumberFormat="1" applyFont="1" applyBorder="1" applyAlignment="1">
      <alignment horizontal="center" vertical="center"/>
    </xf>
    <xf numFmtId="174" fontId="60" fillId="0" borderId="35" xfId="83" applyNumberFormat="1" applyFont="1" applyBorder="1" applyAlignment="1">
      <alignment vertical="center"/>
    </xf>
    <xf numFmtId="174" fontId="60" fillId="0" borderId="0" xfId="83" applyNumberFormat="1" applyFont="1" applyAlignment="1">
      <alignment vertical="center"/>
    </xf>
    <xf numFmtId="174" fontId="60" fillId="0" borderId="35" xfId="83" applyNumberFormat="1" applyFont="1" applyBorder="1"/>
    <xf numFmtId="174" fontId="60" fillId="0" borderId="0" xfId="83" applyNumberFormat="1" applyFont="1" applyAlignment="1">
      <alignment wrapText="1"/>
    </xf>
    <xf numFmtId="10" fontId="60" fillId="0" borderId="0" xfId="86" applyNumberFormat="1" applyFont="1"/>
    <xf numFmtId="0" fontId="39" fillId="0" borderId="35" xfId="83" applyFont="1" applyBorder="1" applyAlignment="1">
      <alignment vertical="center" wrapText="1"/>
    </xf>
    <xf numFmtId="0" fontId="7" fillId="0" borderId="0" xfId="83" applyFont="1" applyAlignment="1">
      <alignment horizontal="center" vertical="center" wrapText="1"/>
    </xf>
    <xf numFmtId="0" fontId="57" fillId="0" borderId="0" xfId="83" applyFont="1" applyAlignment="1">
      <alignment vertical="center"/>
    </xf>
    <xf numFmtId="0" fontId="7" fillId="0" borderId="0" xfId="83" applyFont="1" applyAlignment="1">
      <alignment vertical="center"/>
    </xf>
    <xf numFmtId="0" fontId="63" fillId="0" borderId="0" xfId="83" applyFont="1" applyAlignment="1">
      <alignment horizontal="center" vertical="center" wrapText="1"/>
    </xf>
    <xf numFmtId="174" fontId="64" fillId="0" borderId="0" xfId="85" applyNumberFormat="1" applyFont="1" applyFill="1" applyBorder="1" applyAlignment="1">
      <alignment horizontal="center" vertical="center" wrapText="1"/>
    </xf>
    <xf numFmtId="164" fontId="60" fillId="0" borderId="0" xfId="87" applyFont="1"/>
    <xf numFmtId="0" fontId="60" fillId="0" borderId="0" xfId="83" applyFont="1" applyAlignment="1">
      <alignment horizontal="right" wrapText="1"/>
    </xf>
    <xf numFmtId="164" fontId="60" fillId="0" borderId="0" xfId="87" applyFont="1" applyAlignment="1">
      <alignment horizontal="right"/>
    </xf>
    <xf numFmtId="4" fontId="0" fillId="0" borderId="0" xfId="0" applyNumberFormat="1"/>
    <xf numFmtId="0" fontId="7" fillId="0" borderId="0" xfId="0" applyFont="1"/>
    <xf numFmtId="167" fontId="7" fillId="0" borderId="0" xfId="0" applyNumberFormat="1" applyFont="1"/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70" fontId="0" fillId="0" borderId="0" xfId="0" applyNumberFormat="1"/>
    <xf numFmtId="0" fontId="13" fillId="0" borderId="0" xfId="0" applyFont="1" applyAlignment="1">
      <alignment horizontal="left" vertical="center"/>
    </xf>
    <xf numFmtId="0" fontId="68" fillId="44" borderId="1" xfId="0" applyFont="1" applyFill="1" applyBorder="1" applyAlignment="1">
      <alignment vertical="center" wrapText="1"/>
    </xf>
    <xf numFmtId="0" fontId="68" fillId="44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70" fillId="0" borderId="1" xfId="0" applyFont="1" applyBorder="1" applyAlignment="1">
      <alignment horizontal="center" vertical="center" wrapText="1"/>
    </xf>
    <xf numFmtId="0" fontId="68" fillId="0" borderId="1" xfId="0" applyFont="1" applyBorder="1" applyAlignment="1">
      <alignment horizontal="center" vertical="center" wrapText="1"/>
    </xf>
    <xf numFmtId="0" fontId="69" fillId="0" borderId="1" xfId="0" applyFont="1" applyBorder="1" applyAlignment="1">
      <alignment horizontal="center" vertical="center" wrapText="1"/>
    </xf>
    <xf numFmtId="10" fontId="69" fillId="0" borderId="1" xfId="80" applyNumberFormat="1" applyFont="1" applyBorder="1" applyAlignment="1">
      <alignment horizontal="center" vertical="center" wrapText="1"/>
    </xf>
    <xf numFmtId="0" fontId="12" fillId="44" borderId="1" xfId="0" applyFont="1" applyFill="1" applyBorder="1" applyAlignment="1">
      <alignment horizontal="center" vertical="center" wrapText="1"/>
    </xf>
    <xf numFmtId="0" fontId="69" fillId="0" borderId="1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71" fillId="0" borderId="1" xfId="0" applyFont="1" applyBorder="1" applyAlignment="1">
      <alignment vertical="center" wrapText="1"/>
    </xf>
    <xf numFmtId="0" fontId="72" fillId="0" borderId="1" xfId="0" applyFont="1" applyBorder="1" applyAlignment="1">
      <alignment vertical="center" wrapText="1"/>
    </xf>
    <xf numFmtId="167" fontId="38" fillId="0" borderId="1" xfId="1" applyNumberFormat="1" applyFont="1" applyBorder="1" applyAlignment="1">
      <alignment vertical="center" wrapText="1"/>
    </xf>
    <xf numFmtId="167" fontId="4" fillId="0" borderId="1" xfId="0" applyNumberFormat="1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10" fontId="12" fillId="0" borderId="1" xfId="80" applyNumberFormat="1" applyFont="1" applyBorder="1" applyAlignment="1">
      <alignment horizontal="center" vertical="center" wrapText="1"/>
    </xf>
    <xf numFmtId="167" fontId="2" fillId="0" borderId="1" xfId="1" applyNumberFormat="1" applyFont="1" applyBorder="1" applyAlignment="1">
      <alignment vertical="center" wrapText="1"/>
    </xf>
    <xf numFmtId="0" fontId="0" fillId="45" borderId="0" xfId="0" applyFill="1"/>
    <xf numFmtId="167" fontId="9" fillId="0" borderId="1" xfId="1" applyNumberFormat="1" applyFont="1" applyFill="1" applyBorder="1" applyAlignment="1">
      <alignment horizontal="center" vertical="center" wrapText="1"/>
    </xf>
    <xf numFmtId="164" fontId="0" fillId="0" borderId="0" xfId="0" applyNumberFormat="1"/>
    <xf numFmtId="166" fontId="5" fillId="0" borderId="1" xfId="1" applyFont="1" applyFill="1" applyBorder="1" applyAlignment="1">
      <alignment horizontal="center" vertical="center" wrapText="1"/>
    </xf>
    <xf numFmtId="166" fontId="9" fillId="0" borderId="1" xfId="1" applyFont="1" applyFill="1" applyBorder="1" applyAlignment="1">
      <alignment horizontal="center" vertical="center" wrapText="1"/>
    </xf>
    <xf numFmtId="166" fontId="53" fillId="0" borderId="1" xfId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38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quotePrefix="1" applyFont="1" applyFill="1" applyBorder="1" applyAlignment="1">
      <alignment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166" fontId="5" fillId="45" borderId="1" xfId="0" applyNumberFormat="1" applyFont="1" applyFill="1" applyBorder="1" applyAlignment="1">
      <alignment horizontal="center" vertical="center" wrapText="1"/>
    </xf>
    <xf numFmtId="166" fontId="9" fillId="45" borderId="1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166" fontId="9" fillId="0" borderId="1" xfId="1" applyNumberFormat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167" fontId="55" fillId="0" borderId="1" xfId="1" applyNumberFormat="1" applyFont="1" applyFill="1" applyBorder="1" applyAlignment="1">
      <alignment horizontal="center" vertical="center" wrapText="1"/>
    </xf>
    <xf numFmtId="167" fontId="5" fillId="0" borderId="21" xfId="1" applyNumberFormat="1" applyFont="1" applyFill="1" applyBorder="1" applyAlignment="1">
      <alignment horizontal="center" vertical="center" wrapText="1"/>
    </xf>
    <xf numFmtId="167" fontId="9" fillId="0" borderId="21" xfId="1" applyNumberFormat="1" applyFont="1" applyFill="1" applyBorder="1" applyAlignment="1">
      <alignment horizontal="center" vertical="center" wrapText="1"/>
    </xf>
    <xf numFmtId="167" fontId="54" fillId="0" borderId="1" xfId="1" applyNumberFormat="1" applyFont="1" applyFill="1" applyBorder="1" applyAlignment="1">
      <alignment horizontal="center" vertical="center" wrapText="1"/>
    </xf>
    <xf numFmtId="167" fontId="54" fillId="0" borderId="21" xfId="1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0" fillId="0" borderId="0" xfId="0" applyFill="1"/>
    <xf numFmtId="0" fontId="36" fillId="0" borderId="0" xfId="0" applyFont="1" applyFill="1"/>
    <xf numFmtId="166" fontId="53" fillId="45" borderId="1" xfId="1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vertical="center" textRotation="90" wrapText="1"/>
    </xf>
    <xf numFmtId="167" fontId="9" fillId="4" borderId="1" xfId="1" applyNumberFormat="1" applyFont="1" applyFill="1" applyBorder="1" applyAlignment="1">
      <alignment vertical="center" wrapText="1"/>
    </xf>
    <xf numFmtId="49" fontId="4" fillId="4" borderId="1" xfId="0" applyNumberFormat="1" applyFont="1" applyFill="1" applyBorder="1" applyAlignment="1">
      <alignment horizontal="right" vertical="center" wrapText="1"/>
    </xf>
    <xf numFmtId="0" fontId="4" fillId="4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49" fontId="3" fillId="0" borderId="7" xfId="0" applyNumberFormat="1" applyFont="1" applyFill="1" applyBorder="1" applyAlignment="1">
      <alignment vertical="center" wrapText="1"/>
    </xf>
    <xf numFmtId="170" fontId="4" fillId="0" borderId="1" xfId="8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0" fontId="3" fillId="0" borderId="1" xfId="8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4" fillId="0" borderId="6" xfId="0" applyFont="1" applyFill="1" applyBorder="1"/>
    <xf numFmtId="0" fontId="3" fillId="0" borderId="6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 wrapText="1"/>
    </xf>
    <xf numFmtId="167" fontId="3" fillId="0" borderId="1" xfId="1" applyNumberFormat="1" applyFont="1" applyFill="1" applyBorder="1" applyAlignment="1">
      <alignment horizontal="justify" vertical="center" wrapText="1"/>
    </xf>
    <xf numFmtId="0" fontId="0" fillId="0" borderId="1" xfId="0" applyFill="1" applyBorder="1" applyAlignment="1">
      <alignment wrapText="1"/>
    </xf>
    <xf numFmtId="0" fontId="43" fillId="0" borderId="7" xfId="0" applyFont="1" applyFill="1" applyBorder="1" applyAlignment="1">
      <alignment vertical="center" wrapText="1"/>
    </xf>
    <xf numFmtId="166" fontId="9" fillId="0" borderId="6" xfId="1" applyFont="1" applyFill="1" applyBorder="1" applyAlignment="1">
      <alignment vertical="center" wrapText="1"/>
    </xf>
    <xf numFmtId="0" fontId="7" fillId="0" borderId="6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justify" vertical="center" wrapText="1"/>
    </xf>
    <xf numFmtId="49" fontId="0" fillId="0" borderId="1" xfId="0" applyNumberFormat="1" applyFill="1" applyBorder="1" applyAlignment="1">
      <alignment horizontal="left" wrapText="1"/>
    </xf>
    <xf numFmtId="0" fontId="54" fillId="0" borderId="6" xfId="0" applyFont="1" applyFill="1" applyBorder="1" applyAlignment="1">
      <alignment vertical="center" wrapText="1"/>
    </xf>
    <xf numFmtId="0" fontId="54" fillId="0" borderId="6" xfId="0" applyNumberFormat="1" applyFont="1" applyFill="1" applyBorder="1" applyAlignment="1">
      <alignment vertical="center" wrapText="1"/>
    </xf>
    <xf numFmtId="170" fontId="54" fillId="0" borderId="6" xfId="0" applyNumberFormat="1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textRotation="90" wrapText="1"/>
    </xf>
    <xf numFmtId="0" fontId="9" fillId="0" borderId="7" xfId="0" applyFont="1" applyFill="1" applyBorder="1" applyAlignment="1">
      <alignment vertical="center" textRotation="90" wrapText="1"/>
    </xf>
    <xf numFmtId="167" fontId="9" fillId="0" borderId="7" xfId="1" applyNumberFormat="1" applyFont="1" applyFill="1" applyBorder="1" applyAlignment="1">
      <alignment vertical="center" wrapText="1"/>
    </xf>
    <xf numFmtId="167" fontId="9" fillId="0" borderId="1" xfId="1" applyNumberFormat="1" applyFont="1" applyFill="1" applyBorder="1" applyAlignment="1">
      <alignment vertical="center" wrapText="1"/>
    </xf>
    <xf numFmtId="49" fontId="38" fillId="0" borderId="1" xfId="0" applyNumberFormat="1" applyFont="1" applyFill="1" applyBorder="1" applyAlignment="1">
      <alignment vertical="center" wrapText="1"/>
    </xf>
    <xf numFmtId="49" fontId="54" fillId="0" borderId="1" xfId="0" applyNumberFormat="1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textRotation="90" wrapText="1"/>
    </xf>
    <xf numFmtId="0" fontId="9" fillId="0" borderId="6" xfId="0" applyFont="1" applyFill="1" applyBorder="1" applyAlignment="1">
      <alignment vertical="center" textRotation="90" wrapText="1"/>
    </xf>
    <xf numFmtId="167" fontId="9" fillId="0" borderId="6" xfId="1" applyNumberFormat="1" applyFont="1" applyFill="1" applyBorder="1" applyAlignment="1">
      <alignment vertical="center" wrapText="1"/>
    </xf>
    <xf numFmtId="166" fontId="9" fillId="2" borderId="1" xfId="1" applyFont="1" applyFill="1" applyBorder="1" applyAlignment="1">
      <alignment vertical="center" textRotation="90" wrapText="1"/>
    </xf>
    <xf numFmtId="166" fontId="52" fillId="0" borderId="0" xfId="1" applyFont="1" applyAlignment="1">
      <alignment vertical="center"/>
    </xf>
    <xf numFmtId="175" fontId="74" fillId="0" borderId="0" xfId="0" applyNumberFormat="1" applyFont="1"/>
    <xf numFmtId="0" fontId="9" fillId="0" borderId="0" xfId="0" applyFont="1" applyFill="1" applyBorder="1" applyAlignment="1">
      <alignment horizontal="left" vertical="center" wrapText="1"/>
    </xf>
    <xf numFmtId="167" fontId="9" fillId="0" borderId="0" xfId="1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166" fontId="9" fillId="0" borderId="0" xfId="1" applyFont="1" applyFill="1" applyBorder="1" applyAlignment="1">
      <alignment horizontal="center" vertical="center" wrapText="1"/>
    </xf>
    <xf numFmtId="167" fontId="9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/>
    </xf>
    <xf numFmtId="0" fontId="7" fillId="0" borderId="0" xfId="83" applyFont="1" applyBorder="1" applyAlignment="1">
      <alignment horizontal="center" vertical="center" wrapText="1"/>
    </xf>
    <xf numFmtId="0" fontId="7" fillId="0" borderId="0" xfId="83" applyFont="1" applyBorder="1" applyAlignment="1">
      <alignment vertical="center" wrapText="1"/>
    </xf>
    <xf numFmtId="174" fontId="60" fillId="0" borderId="0" xfId="83" applyNumberFormat="1" applyFont="1" applyBorder="1" applyAlignment="1">
      <alignment horizontal="center" vertical="center"/>
    </xf>
    <xf numFmtId="174" fontId="60" fillId="0" borderId="0" xfId="83" applyNumberFormat="1" applyFont="1" applyBorder="1" applyAlignment="1">
      <alignment vertical="center"/>
    </xf>
    <xf numFmtId="4" fontId="60" fillId="0" borderId="0" xfId="83" applyNumberFormat="1" applyFont="1" applyBorder="1"/>
    <xf numFmtId="174" fontId="60" fillId="0" borderId="0" xfId="83" applyNumberFormat="1" applyFont="1" applyBorder="1"/>
    <xf numFmtId="0" fontId="60" fillId="0" borderId="0" xfId="83" applyFont="1" applyBorder="1"/>
    <xf numFmtId="0" fontId="7" fillId="0" borderId="41" xfId="83" applyFont="1" applyBorder="1" applyAlignment="1">
      <alignment horizontal="center" vertical="center" wrapText="1"/>
    </xf>
    <xf numFmtId="0" fontId="7" fillId="0" borderId="41" xfId="83" applyFont="1" applyBorder="1" applyAlignment="1">
      <alignment vertical="center" wrapText="1"/>
    </xf>
    <xf numFmtId="174" fontId="60" fillId="0" borderId="41" xfId="83" applyNumberFormat="1" applyFont="1" applyBorder="1" applyAlignment="1">
      <alignment horizontal="center" vertical="center"/>
    </xf>
    <xf numFmtId="174" fontId="60" fillId="0" borderId="41" xfId="83" applyNumberFormat="1" applyFont="1" applyBorder="1" applyAlignment="1">
      <alignment vertical="center"/>
    </xf>
    <xf numFmtId="0" fontId="7" fillId="0" borderId="42" xfId="83" applyFont="1" applyBorder="1" applyAlignment="1">
      <alignment horizontal="center" vertical="center" wrapText="1"/>
    </xf>
    <xf numFmtId="0" fontId="7" fillId="0" borderId="42" xfId="83" applyFont="1" applyBorder="1" applyAlignment="1">
      <alignment vertical="center" wrapText="1"/>
    </xf>
    <xf numFmtId="174" fontId="60" fillId="0" borderId="42" xfId="83" applyNumberFormat="1" applyFont="1" applyBorder="1" applyAlignment="1">
      <alignment horizontal="center" vertical="center"/>
    </xf>
    <xf numFmtId="174" fontId="60" fillId="0" borderId="42" xfId="83" applyNumberFormat="1" applyFont="1" applyBorder="1" applyAlignment="1">
      <alignment vertical="center"/>
    </xf>
    <xf numFmtId="174" fontId="61" fillId="0" borderId="0" xfId="83" applyNumberFormat="1" applyFont="1" applyBorder="1" applyAlignment="1">
      <alignment vertical="center"/>
    </xf>
    <xf numFmtId="0" fontId="57" fillId="10" borderId="0" xfId="83" applyFont="1" applyFill="1" applyBorder="1" applyAlignment="1">
      <alignment vertical="center" wrapText="1"/>
    </xf>
    <xf numFmtId="174" fontId="61" fillId="10" borderId="0" xfId="83" applyNumberFormat="1" applyFont="1" applyFill="1" applyBorder="1" applyAlignment="1">
      <alignment horizontal="center" vertical="center"/>
    </xf>
    <xf numFmtId="174" fontId="61" fillId="10" borderId="0" xfId="83" applyNumberFormat="1" applyFont="1" applyFill="1" applyBorder="1" applyAlignment="1">
      <alignment vertical="center"/>
    </xf>
    <xf numFmtId="0" fontId="7" fillId="0" borderId="35" xfId="83" applyFont="1" applyFill="1" applyBorder="1" applyAlignment="1">
      <alignment vertical="center" wrapText="1"/>
    </xf>
    <xf numFmtId="174" fontId="60" fillId="0" borderId="35" xfId="83" applyNumberFormat="1" applyFont="1" applyFill="1" applyBorder="1" applyAlignment="1">
      <alignment horizontal="center" vertical="center"/>
    </xf>
    <xf numFmtId="175" fontId="60" fillId="0" borderId="35" xfId="84" applyNumberFormat="1" applyFont="1" applyFill="1" applyBorder="1" applyAlignment="1">
      <alignment vertical="center"/>
    </xf>
    <xf numFmtId="175" fontId="60" fillId="0" borderId="35" xfId="84" applyNumberFormat="1" applyFont="1" applyFill="1" applyBorder="1"/>
    <xf numFmtId="1" fontId="60" fillId="0" borderId="0" xfId="83" applyNumberFormat="1" applyFont="1"/>
    <xf numFmtId="166" fontId="7" fillId="0" borderId="0" xfId="0" applyNumberFormat="1" applyFont="1"/>
    <xf numFmtId="175" fontId="60" fillId="0" borderId="0" xfId="84" applyNumberFormat="1" applyFont="1" applyFill="1"/>
    <xf numFmtId="174" fontId="39" fillId="0" borderId="35" xfId="83" applyNumberFormat="1" applyFont="1" applyFill="1" applyBorder="1" applyAlignment="1">
      <alignment horizontal="center" vertical="center"/>
    </xf>
    <xf numFmtId="10" fontId="0" fillId="0" borderId="0" xfId="80" applyNumberFormat="1" applyFont="1"/>
    <xf numFmtId="0" fontId="0" fillId="0" borderId="0" xfId="0" applyAlignment="1">
      <alignment horizontal="left" indent="1"/>
    </xf>
    <xf numFmtId="0" fontId="36" fillId="0" borderId="43" xfId="0" applyNumberFormat="1" applyFont="1" applyBorder="1"/>
    <xf numFmtId="0" fontId="3" fillId="0" borderId="6" xfId="0" applyFont="1" applyFill="1" applyBorder="1" applyAlignment="1">
      <alignment horizontal="center" vertical="center" wrapText="1"/>
    </xf>
    <xf numFmtId="166" fontId="54" fillId="0" borderId="1" xfId="1" applyFont="1" applyFill="1" applyBorder="1" applyAlignment="1">
      <alignment horizontal="center" vertical="center" wrapText="1"/>
    </xf>
    <xf numFmtId="166" fontId="54" fillId="0" borderId="21" xfId="1" applyFont="1" applyFill="1" applyBorder="1" applyAlignment="1">
      <alignment horizontal="center" vertical="center" wrapText="1"/>
    </xf>
    <xf numFmtId="0" fontId="56" fillId="0" borderId="0" xfId="54" applyFont="1" applyAlignment="1">
      <alignment horizontal="left" vertical="top" wrapText="1"/>
    </xf>
    <xf numFmtId="10" fontId="9" fillId="0" borderId="6" xfId="80" applyNumberFormat="1" applyFont="1" applyFill="1" applyBorder="1" applyAlignment="1">
      <alignment vertical="center" wrapText="1"/>
    </xf>
    <xf numFmtId="167" fontId="76" fillId="0" borderId="0" xfId="1" applyNumberFormat="1" applyFont="1"/>
    <xf numFmtId="0" fontId="77" fillId="0" borderId="0" xfId="0" applyFont="1"/>
    <xf numFmtId="0" fontId="77" fillId="7" borderId="0" xfId="0" applyFont="1" applyFill="1"/>
    <xf numFmtId="49" fontId="77" fillId="6" borderId="1" xfId="0" applyNumberFormat="1" applyFont="1" applyFill="1" applyBorder="1" applyAlignment="1">
      <alignment horizontal="center"/>
    </xf>
    <xf numFmtId="49" fontId="77" fillId="0" borderId="1" xfId="0" applyNumberFormat="1" applyFont="1" applyFill="1" applyBorder="1" applyAlignment="1">
      <alignment horizontal="left" wrapText="1"/>
    </xf>
    <xf numFmtId="0" fontId="77" fillId="5" borderId="3" xfId="0" applyFont="1" applyFill="1" applyBorder="1" applyAlignment="1">
      <alignment vertical="center" wrapText="1"/>
    </xf>
    <xf numFmtId="0" fontId="77" fillId="5" borderId="8" xfId="0" applyFont="1" applyFill="1" applyBorder="1" applyAlignment="1">
      <alignment vertical="center" wrapText="1"/>
    </xf>
    <xf numFmtId="0" fontId="77" fillId="5" borderId="16" xfId="0" applyFont="1" applyFill="1" applyBorder="1" applyAlignment="1">
      <alignment vertical="center" wrapText="1"/>
    </xf>
    <xf numFmtId="0" fontId="77" fillId="5" borderId="10" xfId="0" applyFont="1" applyFill="1" applyBorder="1" applyAlignment="1">
      <alignment vertical="center" wrapText="1"/>
    </xf>
    <xf numFmtId="0" fontId="77" fillId="0" borderId="1" xfId="0" applyFont="1" applyFill="1" applyBorder="1" applyAlignment="1">
      <alignment wrapText="1"/>
    </xf>
    <xf numFmtId="0" fontId="78" fillId="0" borderId="0" xfId="0" applyFont="1" applyAlignment="1">
      <alignment vertical="center"/>
    </xf>
    <xf numFmtId="0" fontId="79" fillId="7" borderId="0" xfId="0" applyFont="1" applyFill="1" applyAlignment="1">
      <alignment vertical="center"/>
    </xf>
    <xf numFmtId="0" fontId="79" fillId="7" borderId="0" xfId="0" applyFont="1" applyFill="1" applyBorder="1" applyAlignment="1">
      <alignment vertical="center"/>
    </xf>
    <xf numFmtId="0" fontId="78" fillId="7" borderId="0" xfId="0" applyFont="1" applyFill="1" applyBorder="1" applyAlignment="1">
      <alignment vertical="center"/>
    </xf>
    <xf numFmtId="0" fontId="80" fillId="2" borderId="1" xfId="0" applyFont="1" applyFill="1" applyBorder="1" applyAlignment="1">
      <alignment horizontal="center" vertical="center" wrapText="1"/>
    </xf>
    <xf numFmtId="0" fontId="77" fillId="0" borderId="0" xfId="0" applyFont="1" applyAlignment="1">
      <alignment vertical="center"/>
    </xf>
    <xf numFmtId="0" fontId="80" fillId="2" borderId="1" xfId="0" applyFont="1" applyFill="1" applyBorder="1" applyAlignment="1">
      <alignment vertical="center" wrapText="1"/>
    </xf>
    <xf numFmtId="49" fontId="81" fillId="0" borderId="1" xfId="0" applyNumberFormat="1" applyFont="1" applyFill="1" applyBorder="1" applyAlignment="1">
      <alignment horizontal="right" vertical="center" wrapText="1"/>
    </xf>
    <xf numFmtId="0" fontId="80" fillId="2" borderId="2" xfId="0" applyFont="1" applyFill="1" applyBorder="1" applyAlignment="1">
      <alignment horizontal="center" vertical="center" wrapText="1"/>
    </xf>
    <xf numFmtId="0" fontId="80" fillId="2" borderId="3" xfId="0" applyFont="1" applyFill="1" applyBorder="1" applyAlignment="1">
      <alignment horizontal="center" vertical="center" wrapText="1"/>
    </xf>
    <xf numFmtId="0" fontId="80" fillId="2" borderId="8" xfId="0" applyFont="1" applyFill="1" applyBorder="1" applyAlignment="1">
      <alignment horizontal="center" vertical="center" wrapText="1"/>
    </xf>
    <xf numFmtId="0" fontId="81" fillId="0" borderId="1" xfId="0" applyFont="1" applyFill="1" applyBorder="1" applyAlignment="1">
      <alignment vertical="center" wrapText="1"/>
    </xf>
    <xf numFmtId="49" fontId="80" fillId="2" borderId="7" xfId="0" applyNumberFormat="1" applyFont="1" applyFill="1" applyBorder="1" applyAlignment="1">
      <alignment horizontal="center" vertical="center" wrapText="1"/>
    </xf>
    <xf numFmtId="0" fontId="80" fillId="2" borderId="7" xfId="0" applyFont="1" applyFill="1" applyBorder="1" applyAlignment="1">
      <alignment horizontal="center" vertical="center" wrapText="1"/>
    </xf>
    <xf numFmtId="0" fontId="77" fillId="0" borderId="7" xfId="0" applyFont="1" applyFill="1" applyBorder="1" applyAlignment="1">
      <alignment horizontal="center" vertical="center" wrapText="1"/>
    </xf>
    <xf numFmtId="49" fontId="81" fillId="0" borderId="1" xfId="0" applyNumberFormat="1" applyFont="1" applyFill="1" applyBorder="1" applyAlignment="1">
      <alignment vertical="center" wrapText="1"/>
    </xf>
    <xf numFmtId="49" fontId="80" fillId="2" borderId="11" xfId="0" applyNumberFormat="1" applyFont="1" applyFill="1" applyBorder="1" applyAlignment="1">
      <alignment horizontal="center" vertical="center" wrapText="1"/>
    </xf>
    <xf numFmtId="0" fontId="80" fillId="2" borderId="11" xfId="0" applyFont="1" applyFill="1" applyBorder="1" applyAlignment="1">
      <alignment horizontal="center" vertical="center" wrapText="1"/>
    </xf>
    <xf numFmtId="0" fontId="77" fillId="0" borderId="11" xfId="0" applyFont="1" applyFill="1" applyBorder="1" applyAlignment="1">
      <alignment horizontal="center" vertical="center" wrapText="1"/>
    </xf>
    <xf numFmtId="0" fontId="77" fillId="5" borderId="7" xfId="0" applyFont="1" applyFill="1" applyBorder="1"/>
    <xf numFmtId="0" fontId="81" fillId="0" borderId="7" xfId="0" applyFont="1" applyFill="1" applyBorder="1" applyAlignment="1">
      <alignment vertical="center" wrapText="1"/>
    </xf>
    <xf numFmtId="49" fontId="80" fillId="2" borderId="6" xfId="0" applyNumberFormat="1" applyFont="1" applyFill="1" applyBorder="1" applyAlignment="1">
      <alignment horizontal="center" vertical="center" wrapText="1"/>
    </xf>
    <xf numFmtId="0" fontId="80" fillId="2" borderId="6" xfId="0" applyFont="1" applyFill="1" applyBorder="1" applyAlignment="1">
      <alignment horizontal="center" vertical="center" wrapText="1"/>
    </xf>
    <xf numFmtId="0" fontId="77" fillId="0" borderId="6" xfId="0" applyFont="1" applyFill="1" applyBorder="1" applyAlignment="1">
      <alignment horizontal="center" vertical="center" wrapText="1"/>
    </xf>
    <xf numFmtId="0" fontId="80" fillId="2" borderId="15" xfId="0" applyFont="1" applyFill="1" applyBorder="1" applyAlignment="1">
      <alignment horizontal="center" vertical="center" wrapText="1"/>
    </xf>
    <xf numFmtId="0" fontId="80" fillId="2" borderId="16" xfId="0" applyFont="1" applyFill="1" applyBorder="1" applyAlignment="1">
      <alignment horizontal="center" vertical="center" wrapText="1"/>
    </xf>
    <xf numFmtId="0" fontId="82" fillId="0" borderId="6" xfId="0" applyFont="1" applyFill="1" applyBorder="1"/>
    <xf numFmtId="0" fontId="81" fillId="0" borderId="6" xfId="0" applyFont="1" applyFill="1" applyBorder="1" applyAlignment="1">
      <alignment vertical="center" wrapText="1"/>
    </xf>
    <xf numFmtId="0" fontId="81" fillId="0" borderId="6" xfId="0" applyFont="1" applyFill="1" applyBorder="1" applyAlignment="1">
      <alignment horizontal="center" vertical="center" wrapText="1"/>
    </xf>
    <xf numFmtId="0" fontId="80" fillId="0" borderId="2" xfId="0" applyFont="1" applyFill="1" applyBorder="1" applyAlignment="1">
      <alignment horizontal="justify" vertical="center" wrapText="1"/>
    </xf>
    <xf numFmtId="0" fontId="80" fillId="0" borderId="8" xfId="0" applyFont="1" applyFill="1" applyBorder="1" applyAlignment="1">
      <alignment horizontal="justify" vertical="center" wrapText="1"/>
    </xf>
    <xf numFmtId="167" fontId="81" fillId="0" borderId="1" xfId="1" applyNumberFormat="1" applyFont="1" applyFill="1" applyBorder="1" applyAlignment="1">
      <alignment horizontal="justify" vertical="center" wrapText="1"/>
    </xf>
    <xf numFmtId="0" fontId="83" fillId="0" borderId="7" xfId="0" applyFont="1" applyFill="1" applyBorder="1" applyAlignment="1">
      <alignment vertical="center" wrapText="1"/>
    </xf>
    <xf numFmtId="0" fontId="82" fillId="6" borderId="6" xfId="0" applyFont="1" applyFill="1" applyBorder="1"/>
    <xf numFmtId="166" fontId="77" fillId="0" borderId="6" xfId="1" applyFont="1" applyFill="1" applyBorder="1" applyAlignment="1">
      <alignment vertical="center" wrapText="1"/>
    </xf>
    <xf numFmtId="0" fontId="84" fillId="0" borderId="6" xfId="0" applyFont="1" applyFill="1" applyBorder="1" applyAlignment="1">
      <alignment vertical="center" wrapText="1"/>
    </xf>
    <xf numFmtId="0" fontId="77" fillId="0" borderId="6" xfId="0" applyFont="1" applyFill="1" applyBorder="1" applyAlignment="1">
      <alignment vertical="center" wrapText="1"/>
    </xf>
    <xf numFmtId="0" fontId="84" fillId="0" borderId="6" xfId="0" applyNumberFormat="1" applyFont="1" applyFill="1" applyBorder="1" applyAlignment="1">
      <alignment vertical="center" wrapText="1"/>
    </xf>
    <xf numFmtId="10" fontId="77" fillId="0" borderId="6" xfId="80" applyNumberFormat="1" applyFont="1" applyFill="1" applyBorder="1" applyAlignment="1">
      <alignment vertical="center" wrapText="1"/>
    </xf>
    <xf numFmtId="170" fontId="84" fillId="0" borderId="6" xfId="0" applyNumberFormat="1" applyFont="1" applyFill="1" applyBorder="1" applyAlignment="1">
      <alignment vertical="center" wrapText="1"/>
    </xf>
    <xf numFmtId="0" fontId="80" fillId="2" borderId="1" xfId="0" applyFont="1" applyFill="1" applyBorder="1" applyAlignment="1">
      <alignment horizontal="justify" vertical="center" wrapText="1"/>
    </xf>
    <xf numFmtId="0" fontId="81" fillId="0" borderId="1" xfId="0" applyFont="1" applyFill="1" applyBorder="1" applyAlignment="1">
      <alignment horizontal="justify" vertical="center" wrapText="1"/>
    </xf>
    <xf numFmtId="0" fontId="2" fillId="3" borderId="2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167" fontId="3" fillId="0" borderId="1" xfId="1" applyNumberFormat="1" applyFont="1" applyFill="1" applyBorder="1" applyAlignment="1">
      <alignment horizontal="center" vertical="center" wrapText="1"/>
    </xf>
    <xf numFmtId="49" fontId="6" fillId="5" borderId="6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7" fontId="3" fillId="0" borderId="6" xfId="1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6" fillId="5" borderId="7" xfId="0" applyNumberFormat="1" applyFont="1" applyFill="1" applyBorder="1" applyAlignment="1">
      <alignment horizontal="center" vertical="center" wrapText="1"/>
    </xf>
    <xf numFmtId="167" fontId="3" fillId="0" borderId="7" xfId="1" applyNumberFormat="1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left" vertical="top" wrapText="1"/>
    </xf>
    <xf numFmtId="0" fontId="0" fillId="0" borderId="6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56" fillId="0" borderId="0" xfId="54" applyFont="1" applyAlignment="1">
      <alignment horizontal="left" vertical="top" wrapText="1"/>
    </xf>
    <xf numFmtId="0" fontId="2" fillId="0" borderId="1" xfId="0" applyFont="1" applyFill="1" applyBorder="1" applyAlignment="1">
      <alignment horizontal="justify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8" xfId="0" applyFont="1" applyFill="1" applyBorder="1" applyAlignment="1">
      <alignment horizontal="left" vertical="center" wrapText="1"/>
    </xf>
    <xf numFmtId="0" fontId="9" fillId="2" borderId="20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22" xfId="0" applyFont="1" applyFill="1" applyBorder="1" applyAlignment="1">
      <alignment horizontal="left" vertical="center" wrapText="1"/>
    </xf>
    <xf numFmtId="0" fontId="9" fillId="2" borderId="25" xfId="0" applyFont="1" applyFill="1" applyBorder="1" applyAlignment="1">
      <alignment horizontal="left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167" fontId="9" fillId="2" borderId="18" xfId="1" applyNumberFormat="1" applyFont="1" applyFill="1" applyBorder="1" applyAlignment="1">
      <alignment horizontal="center" vertical="center" wrapText="1"/>
    </xf>
    <xf numFmtId="167" fontId="9" fillId="2" borderId="1" xfId="1" applyNumberFormat="1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textRotation="90" wrapText="1"/>
    </xf>
    <xf numFmtId="0" fontId="9" fillId="2" borderId="1" xfId="0" applyFont="1" applyFill="1" applyBorder="1" applyAlignment="1">
      <alignment horizontal="center" vertical="center" textRotation="90" wrapText="1"/>
    </xf>
    <xf numFmtId="0" fontId="38" fillId="0" borderId="38" xfId="0" applyFont="1" applyFill="1" applyBorder="1" applyAlignment="1">
      <alignment horizontal="center" vertical="center" wrapText="1"/>
    </xf>
    <xf numFmtId="0" fontId="38" fillId="0" borderId="39" xfId="0" applyFont="1" applyFill="1" applyBorder="1" applyAlignment="1">
      <alignment horizontal="center" vertical="center" wrapText="1"/>
    </xf>
    <xf numFmtId="0" fontId="38" fillId="0" borderId="40" xfId="0" applyFont="1" applyFill="1" applyBorder="1" applyAlignment="1">
      <alignment horizontal="center" vertical="center" wrapText="1"/>
    </xf>
    <xf numFmtId="0" fontId="38" fillId="0" borderId="7" xfId="0" applyFont="1" applyFill="1" applyBorder="1" applyAlignment="1">
      <alignment horizontal="center" vertical="center" wrapText="1"/>
    </xf>
    <xf numFmtId="0" fontId="38" fillId="0" borderId="11" xfId="0" applyFont="1" applyFill="1" applyBorder="1" applyAlignment="1">
      <alignment horizontal="center" vertical="center" wrapText="1"/>
    </xf>
    <xf numFmtId="0" fontId="38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vertical="center" textRotation="90" wrapText="1"/>
    </xf>
    <xf numFmtId="0" fontId="9" fillId="2" borderId="21" xfId="0" applyFont="1" applyFill="1" applyBorder="1" applyAlignment="1">
      <alignment vertical="center" textRotation="90" wrapText="1"/>
    </xf>
    <xf numFmtId="167" fontId="9" fillId="2" borderId="21" xfId="1" applyNumberFormat="1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center" vertical="center" wrapText="1"/>
    </xf>
    <xf numFmtId="167" fontId="9" fillId="2" borderId="19" xfId="1" applyNumberFormat="1" applyFont="1" applyFill="1" applyBorder="1" applyAlignment="1">
      <alignment horizontal="center" vertical="center" wrapText="1"/>
    </xf>
    <xf numFmtId="0" fontId="9" fillId="10" borderId="17" xfId="0" applyFont="1" applyFill="1" applyBorder="1" applyAlignment="1">
      <alignment horizontal="center" vertical="center" wrapText="1"/>
    </xf>
    <xf numFmtId="0" fontId="9" fillId="10" borderId="18" xfId="0" applyFont="1" applyFill="1" applyBorder="1" applyAlignment="1">
      <alignment horizontal="center" vertical="center" wrapText="1"/>
    </xf>
    <xf numFmtId="0" fontId="9" fillId="10" borderId="20" xfId="0" applyFont="1" applyFill="1" applyBorder="1" applyAlignment="1">
      <alignment horizontal="center" vertical="center" wrapText="1"/>
    </xf>
    <xf numFmtId="0" fontId="9" fillId="10" borderId="19" xfId="0" applyFont="1" applyFill="1" applyBorder="1" applyAlignment="1">
      <alignment horizontal="center" vertical="center" wrapText="1"/>
    </xf>
    <xf numFmtId="0" fontId="9" fillId="10" borderId="21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textRotation="90" wrapText="1"/>
    </xf>
    <xf numFmtId="0" fontId="9" fillId="2" borderId="20" xfId="0" applyFont="1" applyFill="1" applyBorder="1" applyAlignment="1">
      <alignment horizontal="center" vertical="center" textRotation="90" wrapText="1"/>
    </xf>
    <xf numFmtId="167" fontId="9" fillId="10" borderId="1" xfId="0" applyNumberFormat="1" applyFont="1" applyFill="1" applyBorder="1" applyAlignment="1">
      <alignment horizontal="center" vertical="center" wrapText="1"/>
    </xf>
    <xf numFmtId="167" fontId="9" fillId="10" borderId="18" xfId="0" applyNumberFormat="1" applyFont="1" applyFill="1" applyBorder="1" applyAlignment="1">
      <alignment horizontal="center" vertical="center" wrapText="1"/>
    </xf>
    <xf numFmtId="167" fontId="9" fillId="10" borderId="19" xfId="0" applyNumberFormat="1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167" fontId="9" fillId="10" borderId="21" xfId="0" applyNumberFormat="1" applyFont="1" applyFill="1" applyBorder="1" applyAlignment="1">
      <alignment horizontal="center" vertical="center" wrapText="1"/>
    </xf>
    <xf numFmtId="167" fontId="9" fillId="10" borderId="17" xfId="0" applyNumberFormat="1" applyFont="1" applyFill="1" applyBorder="1" applyAlignment="1">
      <alignment horizontal="center" vertical="center" wrapText="1"/>
    </xf>
    <xf numFmtId="167" fontId="9" fillId="10" borderId="20" xfId="0" applyNumberFormat="1" applyFont="1" applyFill="1" applyBorder="1" applyAlignment="1">
      <alignment horizontal="center" vertical="center" wrapText="1"/>
    </xf>
    <xf numFmtId="0" fontId="58" fillId="0" borderId="0" xfId="83" applyFont="1" applyAlignment="1">
      <alignment horizontal="center" vertical="top" wrapText="1"/>
    </xf>
    <xf numFmtId="0" fontId="68" fillId="44" borderId="2" xfId="0" applyFont="1" applyFill="1" applyBorder="1" applyAlignment="1">
      <alignment vertical="center" wrapText="1"/>
    </xf>
    <xf numFmtId="0" fontId="68" fillId="44" borderId="3" xfId="0" applyFont="1" applyFill="1" applyBorder="1" applyAlignment="1">
      <alignment vertical="center" wrapText="1"/>
    </xf>
    <xf numFmtId="0" fontId="68" fillId="44" borderId="8" xfId="0" applyFont="1" applyFill="1" applyBorder="1" applyAlignment="1">
      <alignment vertical="center" wrapText="1"/>
    </xf>
    <xf numFmtId="0" fontId="68" fillId="43" borderId="2" xfId="0" applyFont="1" applyFill="1" applyBorder="1" applyAlignment="1">
      <alignment vertical="center" wrapText="1"/>
    </xf>
    <xf numFmtId="0" fontId="68" fillId="43" borderId="3" xfId="0" applyFont="1" applyFill="1" applyBorder="1" applyAlignment="1">
      <alignment vertical="center" wrapText="1"/>
    </xf>
    <xf numFmtId="0" fontId="68" fillId="43" borderId="8" xfId="0" applyFont="1" applyFill="1" applyBorder="1" applyAlignment="1">
      <alignment vertical="center" wrapText="1"/>
    </xf>
    <xf numFmtId="0" fontId="68" fillId="44" borderId="2" xfId="0" applyFont="1" applyFill="1" applyBorder="1" applyAlignment="1">
      <alignment horizontal="center" vertical="center" wrapText="1"/>
    </xf>
    <xf numFmtId="0" fontId="68" fillId="44" borderId="3" xfId="0" applyFont="1" applyFill="1" applyBorder="1" applyAlignment="1">
      <alignment horizontal="center" vertical="center" wrapText="1"/>
    </xf>
    <xf numFmtId="0" fontId="68" fillId="44" borderId="8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8" xfId="0" applyFont="1" applyBorder="1" applyAlignment="1">
      <alignment vertical="center" wrapText="1"/>
    </xf>
    <xf numFmtId="0" fontId="69" fillId="0" borderId="2" xfId="0" applyFont="1" applyBorder="1" applyAlignment="1">
      <alignment vertical="center" wrapText="1"/>
    </xf>
    <xf numFmtId="0" fontId="69" fillId="0" borderId="8" xfId="0" applyFont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14" fillId="0" borderId="8" xfId="0" applyFont="1" applyBorder="1" applyAlignment="1">
      <alignment vertical="center" wrapText="1"/>
    </xf>
    <xf numFmtId="0" fontId="12" fillId="0" borderId="7" xfId="0" applyFont="1" applyBorder="1" applyAlignment="1">
      <alignment vertical="center" wrapText="1"/>
    </xf>
    <xf numFmtId="0" fontId="12" fillId="0" borderId="11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4" fillId="0" borderId="12" xfId="0" applyFont="1" applyBorder="1" applyAlignment="1">
      <alignment vertical="center" wrapText="1"/>
    </xf>
    <xf numFmtId="0" fontId="14" fillId="0" borderId="9" xfId="0" applyFont="1" applyBorder="1" applyAlignment="1">
      <alignment vertical="center" wrapText="1"/>
    </xf>
    <xf numFmtId="0" fontId="14" fillId="0" borderId="36" xfId="0" applyFont="1" applyBorder="1" applyAlignment="1">
      <alignment vertical="center" wrapText="1"/>
    </xf>
    <xf numFmtId="0" fontId="14" fillId="0" borderId="37" xfId="0" applyFont="1" applyBorder="1" applyAlignment="1">
      <alignment vertical="center" wrapText="1"/>
    </xf>
    <xf numFmtId="0" fontId="14" fillId="0" borderId="15" xfId="0" applyFont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36" xfId="0" applyFont="1" applyBorder="1" applyAlignment="1">
      <alignment horizontal="center" vertical="center" wrapText="1"/>
    </xf>
    <xf numFmtId="0" fontId="14" fillId="0" borderId="37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69" fillId="0" borderId="12" xfId="0" applyFont="1" applyBorder="1" applyAlignment="1">
      <alignment horizontal="left" vertical="top" wrapText="1"/>
    </xf>
    <xf numFmtId="0" fontId="69" fillId="0" borderId="13" xfId="0" applyFont="1" applyBorder="1" applyAlignment="1">
      <alignment horizontal="left" vertical="top" wrapText="1"/>
    </xf>
    <xf numFmtId="0" fontId="69" fillId="0" borderId="9" xfId="0" applyFont="1" applyBorder="1" applyAlignment="1">
      <alignment horizontal="left" vertical="top" wrapText="1"/>
    </xf>
    <xf numFmtId="0" fontId="69" fillId="0" borderId="15" xfId="0" applyFont="1" applyBorder="1" applyAlignment="1">
      <alignment horizontal="left" vertical="top" wrapText="1"/>
    </xf>
    <xf numFmtId="0" fontId="69" fillId="0" borderId="16" xfId="0" applyFont="1" applyBorder="1" applyAlignment="1">
      <alignment horizontal="left" vertical="top" wrapText="1"/>
    </xf>
    <xf numFmtId="0" fontId="69" fillId="0" borderId="10" xfId="0" applyFont="1" applyBorder="1" applyAlignment="1">
      <alignment horizontal="left" vertical="top" wrapText="1"/>
    </xf>
    <xf numFmtId="10" fontId="12" fillId="0" borderId="12" xfId="0" applyNumberFormat="1" applyFont="1" applyBorder="1" applyAlignment="1">
      <alignment horizontal="center" vertical="center" wrapText="1"/>
    </xf>
    <xf numFmtId="10" fontId="12" fillId="0" borderId="13" xfId="0" applyNumberFormat="1" applyFont="1" applyBorder="1" applyAlignment="1">
      <alignment horizontal="center" vertical="center" wrapText="1"/>
    </xf>
    <xf numFmtId="10" fontId="12" fillId="0" borderId="9" xfId="0" applyNumberFormat="1" applyFont="1" applyBorder="1" applyAlignment="1">
      <alignment horizontal="center" vertical="center" wrapText="1"/>
    </xf>
    <xf numFmtId="10" fontId="12" fillId="0" borderId="15" xfId="0" applyNumberFormat="1" applyFont="1" applyBorder="1" applyAlignment="1">
      <alignment horizontal="center" vertical="center" wrapText="1"/>
    </xf>
    <xf numFmtId="10" fontId="12" fillId="0" borderId="16" xfId="0" applyNumberFormat="1" applyFont="1" applyBorder="1" applyAlignment="1">
      <alignment horizontal="center" vertical="center" wrapText="1"/>
    </xf>
    <xf numFmtId="10" fontId="12" fillId="0" borderId="10" xfId="0" applyNumberFormat="1" applyFont="1" applyBorder="1" applyAlignment="1">
      <alignment horizontal="center" vertical="center" wrapText="1"/>
    </xf>
    <xf numFmtId="0" fontId="12" fillId="0" borderId="12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2" fillId="0" borderId="15" xfId="0" applyFont="1" applyBorder="1" applyAlignment="1">
      <alignment vertical="center" wrapText="1"/>
    </xf>
    <xf numFmtId="0" fontId="12" fillId="0" borderId="10" xfId="0" applyFont="1" applyBorder="1" applyAlignment="1">
      <alignment vertical="center" wrapText="1"/>
    </xf>
    <xf numFmtId="0" fontId="69" fillId="0" borderId="3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43" borderId="2" xfId="0" applyFont="1" applyFill="1" applyBorder="1" applyAlignment="1">
      <alignment vertical="center" wrapText="1"/>
    </xf>
    <xf numFmtId="0" fontId="12" fillId="43" borderId="3" xfId="0" applyFont="1" applyFill="1" applyBorder="1" applyAlignment="1">
      <alignment vertical="center" wrapText="1"/>
    </xf>
    <xf numFmtId="0" fontId="12" fillId="43" borderId="8" xfId="0" applyFont="1" applyFill="1" applyBorder="1" applyAlignment="1">
      <alignment vertical="center" wrapText="1"/>
    </xf>
    <xf numFmtId="0" fontId="18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vertical="top" wrapText="1"/>
    </xf>
    <xf numFmtId="0" fontId="0" fillId="0" borderId="0" xfId="0" applyAlignment="1">
      <alignment horizontal="center"/>
    </xf>
    <xf numFmtId="0" fontId="11" fillId="0" borderId="0" xfId="0" applyFont="1" applyAlignment="1">
      <alignment horizontal="center" vertical="center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 vertical="top" wrapText="1"/>
    </xf>
    <xf numFmtId="0" fontId="11" fillId="0" borderId="0" xfId="0" applyFont="1" applyAlignment="1">
      <alignment horizontal="left" vertical="center"/>
    </xf>
    <xf numFmtId="0" fontId="18" fillId="0" borderId="4" xfId="0" applyFont="1" applyBorder="1" applyAlignment="1">
      <alignment horizontal="left" wrapText="1"/>
    </xf>
    <xf numFmtId="0" fontId="15" fillId="0" borderId="4" xfId="0" applyFont="1" applyBorder="1" applyAlignment="1">
      <alignment horizontal="center" wrapText="1"/>
    </xf>
    <xf numFmtId="0" fontId="15" fillId="0" borderId="0" xfId="0" applyFont="1" applyBorder="1" applyAlignment="1">
      <alignment horizontal="center" wrapText="1"/>
    </xf>
    <xf numFmtId="0" fontId="15" fillId="0" borderId="4" xfId="0" applyFont="1" applyBorder="1" applyAlignment="1">
      <alignment horizontal="left" wrapText="1"/>
    </xf>
    <xf numFmtId="0" fontId="15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wrapText="1"/>
    </xf>
    <xf numFmtId="0" fontId="9" fillId="0" borderId="4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9" fillId="0" borderId="0" xfId="0" applyFont="1" applyBorder="1" applyAlignment="1">
      <alignment horizontal="center"/>
    </xf>
    <xf numFmtId="0" fontId="18" fillId="0" borderId="0" xfId="0" applyFont="1" applyBorder="1" applyAlignment="1">
      <alignment horizontal="center" wrapText="1"/>
    </xf>
    <xf numFmtId="0" fontId="9" fillId="0" borderId="4" xfId="0" applyFont="1" applyBorder="1" applyAlignment="1">
      <alignment horizontal="left" wrapText="1"/>
    </xf>
    <xf numFmtId="0" fontId="9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center" wrapText="1"/>
    </xf>
    <xf numFmtId="0" fontId="14" fillId="0" borderId="14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</cellXfs>
  <cellStyles count="96">
    <cellStyle name="20% - Accent1" xfId="19" builtinId="30" customBuiltin="1"/>
    <cellStyle name="20% - Accent1 2" xfId="64"/>
    <cellStyle name="20% - Accent2" xfId="22" builtinId="34" customBuiltin="1"/>
    <cellStyle name="20% - Accent2 2" xfId="66"/>
    <cellStyle name="20% - Accent3" xfId="25" builtinId="38" customBuiltin="1"/>
    <cellStyle name="20% - Accent3 2" xfId="68"/>
    <cellStyle name="20% - Accent4" xfId="28" builtinId="42" customBuiltin="1"/>
    <cellStyle name="20% - Accent4 2" xfId="70"/>
    <cellStyle name="20% - Accent5" xfId="31" builtinId="46" customBuiltin="1"/>
    <cellStyle name="20% - Accent5 2" xfId="72"/>
    <cellStyle name="20% - Accent6" xfId="34" builtinId="50" customBuiltin="1"/>
    <cellStyle name="20% - Accent6 2" xfId="74"/>
    <cellStyle name="40% - Accent1" xfId="20" builtinId="31" customBuiltin="1"/>
    <cellStyle name="40% - Accent1 2" xfId="65"/>
    <cellStyle name="40% - Accent2" xfId="23" builtinId="35" customBuiltin="1"/>
    <cellStyle name="40% - Accent2 2" xfId="67"/>
    <cellStyle name="40% - Accent3" xfId="26" builtinId="39" customBuiltin="1"/>
    <cellStyle name="40% - Accent3 2" xfId="69"/>
    <cellStyle name="40% - Accent4" xfId="29" builtinId="43" customBuiltin="1"/>
    <cellStyle name="40% - Accent4 2" xfId="71"/>
    <cellStyle name="40% - Accent5" xfId="32" builtinId="47" customBuiltin="1"/>
    <cellStyle name="40% - Accent5 2" xfId="73"/>
    <cellStyle name="40% - Accent6" xfId="35" builtinId="51" customBuiltin="1"/>
    <cellStyle name="40% - Accent6 2" xfId="75"/>
    <cellStyle name="60% - Accent1 2" xfId="40"/>
    <cellStyle name="60% - Accent2 2" xfId="42"/>
    <cellStyle name="60% - Accent3 2" xfId="46"/>
    <cellStyle name="60% - Accent4 2" xfId="48"/>
    <cellStyle name="60% - Accent5 2" xfId="51"/>
    <cellStyle name="60% - Accent6 2" xfId="53"/>
    <cellStyle name="Accent1" xfId="18" builtinId="29" customBuiltin="1"/>
    <cellStyle name="Accent2" xfId="21" builtinId="33" customBuiltin="1"/>
    <cellStyle name="Accent3" xfId="24" builtinId="37" customBuiltin="1"/>
    <cellStyle name="Accent4" xfId="27" builtinId="41" customBuiltin="1"/>
    <cellStyle name="Accent5" xfId="30" builtinId="45" customBuiltin="1"/>
    <cellStyle name="Accent6" xfId="33" builtinId="49" customBuiltin="1"/>
    <cellStyle name="Bad" xfId="8" builtinId="27" customBuiltin="1"/>
    <cellStyle name="Calculation" xfId="11" builtinId="22" customBuiltin="1"/>
    <cellStyle name="Check Cell" xfId="13" builtinId="23" customBuiltin="1"/>
    <cellStyle name="Comma" xfId="1" builtinId="3"/>
    <cellStyle name="Comma 2" xfId="39"/>
    <cellStyle name="Comma 2 2" xfId="41"/>
    <cellStyle name="Comma 2 2 2" xfId="50"/>
    <cellStyle name="Comma 2 2 3" xfId="59"/>
    <cellStyle name="Comma 2 2 3 2" xfId="85"/>
    <cellStyle name="Comma 2 3" xfId="52"/>
    <cellStyle name="Comma 2 4" xfId="78"/>
    <cellStyle name="Comma 2 5" xfId="95"/>
    <cellStyle name="Comma 20" xfId="87"/>
    <cellStyle name="Comma 3" xfId="57"/>
    <cellStyle name="Comma 4" xfId="47"/>
    <cellStyle name="Comma 5" xfId="61"/>
    <cellStyle name="Comma 6" xfId="79"/>
    <cellStyle name="Comma 7" xfId="84"/>
    <cellStyle name="Currency" xfId="82" builtinId="4"/>
    <cellStyle name="Explanatory Text" xfId="16" builtinId="53" customBuiltin="1"/>
    <cellStyle name="Good" xfId="7" builtinId="26" customBuiltin="1"/>
    <cellStyle name="Good 2" xfId="89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9" builtinId="20" customBuiltin="1"/>
    <cellStyle name="Linked Cell" xfId="12" builtinId="24" customBuiltin="1"/>
    <cellStyle name="Neutral 2" xfId="37"/>
    <cellStyle name="Neutral 2 2" xfId="38"/>
    <cellStyle name="Normal" xfId="0" builtinId="0"/>
    <cellStyle name="Normal 10 2 2 7" xfId="76"/>
    <cellStyle name="Normal 10 4" xfId="81"/>
    <cellStyle name="Normal 12" xfId="56"/>
    <cellStyle name="Normal 2" xfId="54"/>
    <cellStyle name="Normal 2 2" xfId="49"/>
    <cellStyle name="Normal 2 2 2" xfId="93"/>
    <cellStyle name="Normal 2 3" xfId="45"/>
    <cellStyle name="Normal 2 4" xfId="92"/>
    <cellStyle name="Normal 3" xfId="58"/>
    <cellStyle name="Normal 3 2 2" xfId="94"/>
    <cellStyle name="Normal 36" xfId="83"/>
    <cellStyle name="Normal 39" xfId="77"/>
    <cellStyle name="Normal 4" xfId="43"/>
    <cellStyle name="Normal 5" xfId="44"/>
    <cellStyle name="Normal 6" xfId="60"/>
    <cellStyle name="Note" xfId="15" builtinId="10" customBuiltin="1"/>
    <cellStyle name="Note 2" xfId="63"/>
    <cellStyle name="Output" xfId="10" builtinId="21" customBuiltin="1"/>
    <cellStyle name="Percent" xfId="80" builtinId="5"/>
    <cellStyle name="Percent 10" xfId="88"/>
    <cellStyle name="Percent 2" xfId="62"/>
    <cellStyle name="Percent 2 3" xfId="86"/>
    <cellStyle name="SN_241" xfId="55"/>
    <cellStyle name="Title" xfId="2" builtinId="15" customBuiltin="1"/>
    <cellStyle name="Title 2" xfId="36"/>
    <cellStyle name="Total" xfId="17" builtinId="25" customBuiltin="1"/>
    <cellStyle name="Warning Text" xfId="14" builtinId="11" customBuiltin="1"/>
    <cellStyle name="Обычный 3" xfId="90"/>
    <cellStyle name="Обычный 3 3" xfId="9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\Add\Publica\ADB_Finance\2023%20HAYT\2023-2025%20_MTAI_lramshakvac_01.08.22\12.08.22_final\ADB_SSIP_Hayt_2023_12.08.2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\Add\Publica\ADB_Finance\2023%20HAYT\Jrayin\&#1348;&#1338;&#1342;&#1342;%202023-2025%20&#1342;&#1408;&#1377;&#1379;&#1387;&#1408;%201004,107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Հավելված 3 Մաս 1"/>
      <sheetName val="Հավելված 3 Մաս 2"/>
      <sheetName val="Հավելված 3 Մաս 3"/>
      <sheetName val="Հավելված3 Մաս 4"/>
      <sheetName val="Աղյուսակ Ա. (կատարողի բացվածք)"/>
      <sheetName val="Հավելված N4"/>
      <sheetName val="Հավելված N5"/>
      <sheetName val="Hav 8"/>
      <sheetName val="2023-2025-USD"/>
      <sheetName val="2023-2025-AMD"/>
      <sheetName val="Հավելված 10 աղ. 1"/>
      <sheetName val=" Հավելված 10 աղ. 2"/>
      <sheetName val="11-1-USD"/>
      <sheetName val="11-1-AMD"/>
      <sheetName val="11-Q-USD"/>
      <sheetName val="2023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43">
          <cell r="D43">
            <v>407.71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2">
          <cell r="C2">
            <v>1.0397893460634899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Հավելված N1 աղ. 1"/>
      <sheetName val="Հավելված N1 աղ. 2"/>
      <sheetName val="Հավելված N1 աղ. 3"/>
      <sheetName val="Հավելված N1 աղ. 4"/>
      <sheetName val="Հավելված N2"/>
      <sheetName val="Հավելված 2"/>
      <sheetName val="Հավելված 6 աղ․1"/>
      <sheetName val="Հավելված 6 աղ․ 2"/>
      <sheetName val="Հավելված N3 Մաս 1"/>
      <sheetName val="Հավելված N3 Մաս 3"/>
      <sheetName val="Հավելված N3 Մաս 2"/>
      <sheetName val="Հավելված N3 Մաս 4"/>
      <sheetName val="Հավելված N4"/>
      <sheetName val="Հավելված N5 ծրագրային"/>
      <sheetName val="Հավելված N5"/>
      <sheetName val="Համեմատական ...-Ն"/>
      <sheetName val="Հավելված N 6.1"/>
      <sheetName val="Հավելված 8"/>
      <sheetName val="Հավելված 9  AMD"/>
      <sheetName val="Հավելված 9 "/>
      <sheetName val="Հավելված 10 աղ. 1"/>
      <sheetName val=" Հավելված 10 աղ. 2"/>
      <sheetName val="Հավելված 11-1"/>
      <sheetName val="Հավելված 11-2 USD,Euro"/>
      <sheetName val="Հավելված 11-2 AMD"/>
      <sheetName val="Հավելված N5 1004"/>
      <sheetName val="Հավելված N5 updated"/>
      <sheetName val="Հավելված N3 Մաս 4 (2)"/>
      <sheetName val="Աղյուսակ Ա. (կատարողի բացվածք)"/>
      <sheetName val="YWIP"/>
      <sheetName val="YWIP for VM"/>
      <sheetName val="1004"/>
      <sheetName val="CIP phase II-III"/>
      <sheetName val="CIP phase II-III for V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7">
          <cell r="E7">
            <v>9095910.2688800003</v>
          </cell>
        </row>
      </sheetData>
      <sheetData sheetId="13"/>
      <sheetData sheetId="14"/>
      <sheetData sheetId="15"/>
      <sheetData sheetId="16"/>
      <sheetData sheetId="17"/>
      <sheetData sheetId="18">
        <row r="191">
          <cell r="W191">
            <v>45073539.274614409</v>
          </cell>
        </row>
      </sheetData>
      <sheetData sheetId="19">
        <row r="15">
          <cell r="Z15">
            <v>0</v>
          </cell>
        </row>
      </sheetData>
      <sheetData sheetId="20"/>
      <sheetData sheetId="21"/>
      <sheetData sheetId="22"/>
      <sheetData sheetId="23"/>
      <sheetData sheetId="24">
        <row r="150">
          <cell r="G150">
            <v>483.38</v>
          </cell>
        </row>
        <row r="151">
          <cell r="G151">
            <v>544.29</v>
          </cell>
        </row>
      </sheetData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&#1344;&#1377;&#1406;&#1381;&#1388;&#1406;&#1377;&#1390;&#1398;&#1381;&#1408;SSIP_2025-2027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5351.714389699075" createdVersion="5" refreshedVersion="5" minRefreshableVersion="3" recordCount="6">
  <cacheSource type="worksheet">
    <worksheetSource ref="A5:H11" sheet="2025" r:id="rId2"/>
  </cacheSource>
  <cacheFields count="8">
    <cacheField name="N" numFmtId="0">
      <sharedItems containsSemiMixedTypes="0" containsString="0" containsNumber="1" containsInteger="1" minValue="1" maxValue="4"/>
    </cacheField>
    <cacheField name="Մարզ" numFmtId="0">
      <sharedItems count="6">
        <s v="Կոտայք"/>
        <s v="Երևան"/>
        <s v="Գեղարք."/>
        <s v="Արարատ"/>
        <s v="Շիրակ"/>
        <s v="Լոռի"/>
      </sharedItems>
    </cacheField>
    <cacheField name="Կոդ" numFmtId="0">
      <sharedItems containsNonDate="0" containsString="0" containsBlank="1"/>
    </cacheField>
    <cacheField name="Անվանում" numFmtId="0">
      <sharedItems count="6">
        <s v="Աբովյանի թիվ 2 դպր․"/>
        <s v="Երևանի թիվ 68 դպր"/>
        <s v="Ճամբարակի թիվ 1 դպր․"/>
        <s v="Հովտաշատի  դպր"/>
        <s v="Արթիկի թիվ 2  դպր"/>
        <s v="Ալավերդու թիվ 2 դպր"/>
      </sharedItems>
    </cacheField>
    <cacheField name="Պայմ. Արժեք" numFmtId="174">
      <sharedItems containsSemiMixedTypes="0" containsString="0" containsNumber="1" minValue="1495189.1" maxValue="3580055.1"/>
    </cacheField>
    <cacheField name="2025 նախատեսվող վճարումներ, որից" numFmtId="175">
      <sharedItems containsSemiMixedTypes="0" containsString="0" containsNumber="1" minValue="74759.45" maxValue="528941.75"/>
    </cacheField>
    <cacheField name="Վարկային միջոցներից" numFmtId="175">
      <sharedItems containsSemiMixedTypes="0" containsString="0" containsNumber="1" minValue="62299.541666666664" maxValue="440784.79166666669"/>
    </cacheField>
    <cacheField name="ՀՀ կառ. Համաֆինանսավորում" numFmtId="175">
      <sharedItems containsSemiMixedTypes="0" containsString="0" containsNumber="1" minValue="12459.908333333333" maxValue="88156.95833333334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">
  <r>
    <n v="1"/>
    <x v="0"/>
    <m/>
    <x v="0"/>
    <n v="3580055.1"/>
    <n v="179379.85"/>
    <n v="149483.20833333334"/>
    <n v="29896.64166666667"/>
  </r>
  <r>
    <n v="2"/>
    <x v="1"/>
    <m/>
    <x v="1"/>
    <n v="2200000"/>
    <n v="440000"/>
    <n v="366666.66666666669"/>
    <n v="73333.333333333343"/>
  </r>
  <r>
    <n v="3"/>
    <x v="2"/>
    <m/>
    <x v="2"/>
    <n v="1870385.2"/>
    <n v="528941.75"/>
    <n v="440784.79166666669"/>
    <n v="88156.958333333343"/>
  </r>
  <r>
    <n v="2"/>
    <x v="3"/>
    <m/>
    <x v="3"/>
    <n v="1907131"/>
    <n v="95356.55"/>
    <n v="79463.791666666672"/>
    <n v="15892.758333333335"/>
  </r>
  <r>
    <n v="3"/>
    <x v="4"/>
    <m/>
    <x v="4"/>
    <n v="1521521"/>
    <n v="76076.05"/>
    <n v="63396.708333333336"/>
    <n v="12679.341666666667"/>
  </r>
  <r>
    <n v="4"/>
    <x v="5"/>
    <m/>
    <x v="5"/>
    <n v="1495189.1"/>
    <n v="74759.45"/>
    <n v="62299.541666666664"/>
    <n v="12459.90833333333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1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1:B14" firstHeaderRow="1" firstDataRow="1" firstDataCol="1"/>
  <pivotFields count="8">
    <pivotField showAll="0"/>
    <pivotField axis="axisRow" showAll="0">
      <items count="7">
        <item x="3"/>
        <item x="2"/>
        <item x="1"/>
        <item x="5"/>
        <item x="0"/>
        <item x="4"/>
        <item t="default"/>
      </items>
    </pivotField>
    <pivotField showAll="0"/>
    <pivotField axis="axisRow" showAll="0">
      <items count="7">
        <item x="0"/>
        <item x="5"/>
        <item x="4"/>
        <item x="1"/>
        <item x="3"/>
        <item x="2"/>
        <item t="default"/>
      </items>
    </pivotField>
    <pivotField numFmtId="174" showAll="0"/>
    <pivotField dataField="1" numFmtId="175" showAll="0"/>
    <pivotField numFmtId="175" showAll="0"/>
    <pivotField numFmtId="175" showAll="0"/>
  </pivotFields>
  <rowFields count="2">
    <field x="1"/>
    <field x="3"/>
  </rowFields>
  <rowItems count="13">
    <i>
      <x/>
    </i>
    <i r="1">
      <x v="4"/>
    </i>
    <i>
      <x v="1"/>
    </i>
    <i r="1">
      <x v="5"/>
    </i>
    <i>
      <x v="2"/>
    </i>
    <i r="1">
      <x v="3"/>
    </i>
    <i>
      <x v="3"/>
    </i>
    <i r="1">
      <x v="1"/>
    </i>
    <i>
      <x v="4"/>
    </i>
    <i r="1">
      <x/>
    </i>
    <i>
      <x v="5"/>
    </i>
    <i r="1">
      <x v="2"/>
    </i>
    <i t="grand">
      <x/>
    </i>
  </rowItems>
  <colItems count="1">
    <i/>
  </colItems>
  <dataFields count="1">
    <dataField name="Sum of 2025 նախատեսվող վճարումներ, որից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tabSelected="1" topLeftCell="A10" zoomScale="120" zoomScaleNormal="120" workbookViewId="0">
      <selection activeCell="H25" sqref="H25:H30"/>
    </sheetView>
  </sheetViews>
  <sheetFormatPr defaultRowHeight="15" x14ac:dyDescent="0.25"/>
  <cols>
    <col min="1" max="1" width="6.140625" customWidth="1"/>
    <col min="2" max="2" width="15.42578125" customWidth="1"/>
    <col min="3" max="3" width="17.28515625" customWidth="1"/>
    <col min="4" max="4" width="46.85546875" customWidth="1"/>
    <col min="5" max="5" width="16.85546875" customWidth="1"/>
    <col min="6" max="6" width="18" customWidth="1"/>
    <col min="7" max="7" width="15.85546875" customWidth="1"/>
    <col min="8" max="8" width="15" customWidth="1"/>
    <col min="9" max="9" width="15.85546875" customWidth="1"/>
    <col min="11" max="11" width="12.5703125" bestFit="1" customWidth="1"/>
  </cols>
  <sheetData>
    <row r="1" spans="1:12" x14ac:dyDescent="0.25">
      <c r="A1" s="5" t="s">
        <v>59</v>
      </c>
    </row>
    <row r="2" spans="1:12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1:12" x14ac:dyDescent="0.25">
      <c r="B3" s="394" t="s">
        <v>86</v>
      </c>
      <c r="C3" s="395"/>
      <c r="D3" s="396" t="s">
        <v>219</v>
      </c>
      <c r="E3" s="397"/>
      <c r="F3" s="397"/>
      <c r="G3" s="397"/>
      <c r="H3" s="397"/>
      <c r="I3" s="398"/>
    </row>
    <row r="5" spans="1:12" x14ac:dyDescent="0.25">
      <c r="A5" s="19" t="s">
        <v>0</v>
      </c>
      <c r="B5" s="20"/>
      <c r="C5" s="20"/>
      <c r="D5" s="21"/>
      <c r="E5" s="21"/>
      <c r="F5" s="21"/>
      <c r="G5" s="21"/>
      <c r="H5" s="21"/>
      <c r="I5" s="21"/>
      <c r="J5" s="18"/>
      <c r="K5" s="18"/>
      <c r="L5" s="18"/>
    </row>
    <row r="7" spans="1:12" x14ac:dyDescent="0.25">
      <c r="A7" s="24" t="s">
        <v>87</v>
      </c>
    </row>
    <row r="8" spans="1:12" ht="31.5" customHeight="1" x14ac:dyDescent="0.25">
      <c r="B8" s="396"/>
      <c r="C8" s="397"/>
      <c r="D8" s="397"/>
      <c r="E8" s="397"/>
      <c r="F8" s="397"/>
      <c r="G8" s="397"/>
      <c r="H8" s="397"/>
      <c r="I8" s="398"/>
    </row>
    <row r="10" spans="1:12" x14ac:dyDescent="0.25">
      <c r="A10" s="24" t="s">
        <v>127</v>
      </c>
    </row>
    <row r="11" spans="1:12" ht="37.5" customHeight="1" x14ac:dyDescent="0.25">
      <c r="B11" s="396"/>
      <c r="C11" s="397"/>
      <c r="D11" s="397"/>
      <c r="E11" s="397"/>
      <c r="F11" s="397"/>
      <c r="G11" s="397"/>
      <c r="H11" s="397"/>
      <c r="I11" s="398"/>
    </row>
    <row r="13" spans="1:12" x14ac:dyDescent="0.25">
      <c r="A13" s="24" t="s">
        <v>128</v>
      </c>
    </row>
    <row r="14" spans="1:12" ht="36.75" customHeight="1" x14ac:dyDescent="0.25">
      <c r="B14" s="396"/>
      <c r="C14" s="397"/>
      <c r="D14" s="397"/>
      <c r="E14" s="397"/>
      <c r="F14" s="397"/>
      <c r="G14" s="397"/>
      <c r="H14" s="397"/>
      <c r="I14" s="398"/>
    </row>
    <row r="16" spans="1:12" x14ac:dyDescent="0.25">
      <c r="A16" s="24" t="s">
        <v>129</v>
      </c>
    </row>
    <row r="17" spans="1:11" ht="30.75" customHeight="1" x14ac:dyDescent="0.25">
      <c r="B17" s="396"/>
      <c r="C17" s="397"/>
      <c r="D17" s="397"/>
      <c r="E17" s="397"/>
      <c r="F17" s="397"/>
      <c r="G17" s="397"/>
      <c r="H17" s="397"/>
      <c r="I17" s="398"/>
    </row>
    <row r="20" spans="1:11" x14ac:dyDescent="0.25">
      <c r="A20" s="19" t="s">
        <v>1</v>
      </c>
      <c r="B20" s="20"/>
      <c r="C20" s="20"/>
      <c r="D20" s="21"/>
      <c r="E20" s="21"/>
      <c r="F20" s="21"/>
      <c r="G20" s="21"/>
      <c r="H20" s="21"/>
      <c r="I20" s="21"/>
    </row>
    <row r="22" spans="1:11" ht="25.5" customHeight="1" x14ac:dyDescent="0.25">
      <c r="B22" s="405" t="s">
        <v>130</v>
      </c>
      <c r="C22" s="405"/>
      <c r="D22" s="405" t="s">
        <v>2</v>
      </c>
      <c r="E22" s="405" t="s">
        <v>347</v>
      </c>
      <c r="F22" s="405" t="s">
        <v>348</v>
      </c>
      <c r="G22" s="405" t="s">
        <v>48</v>
      </c>
      <c r="H22" s="405" t="s">
        <v>49</v>
      </c>
      <c r="I22" s="405" t="s">
        <v>349</v>
      </c>
    </row>
    <row r="23" spans="1:11" x14ac:dyDescent="0.25">
      <c r="B23" s="22" t="s">
        <v>3</v>
      </c>
      <c r="C23" s="22" t="s">
        <v>132</v>
      </c>
      <c r="D23" s="406"/>
      <c r="E23" s="406"/>
      <c r="F23" s="406"/>
      <c r="G23" s="406"/>
      <c r="H23" s="406"/>
      <c r="I23" s="406"/>
    </row>
    <row r="24" spans="1:11" x14ac:dyDescent="0.25">
      <c r="B24" s="37" t="s">
        <v>3</v>
      </c>
      <c r="C24" s="38"/>
      <c r="D24" s="39"/>
      <c r="E24" s="39"/>
      <c r="F24" s="39"/>
      <c r="G24" s="39"/>
      <c r="H24" s="39"/>
      <c r="I24" s="40"/>
    </row>
    <row r="25" spans="1:11" x14ac:dyDescent="0.25">
      <c r="B25" s="402" t="s">
        <v>220</v>
      </c>
      <c r="C25" s="400" t="s">
        <v>57</v>
      </c>
      <c r="D25" s="23" t="s">
        <v>4</v>
      </c>
      <c r="E25" s="404">
        <f>+E33+E40</f>
        <v>12128174.5</v>
      </c>
      <c r="F25" s="404">
        <f>+F33+F40</f>
        <v>4961434.7</v>
      </c>
      <c r="G25" s="404">
        <f>+G33+G40</f>
        <v>2075518.1233500002</v>
      </c>
      <c r="H25" s="404">
        <f>+H33+H40</f>
        <v>33794.066039999991</v>
      </c>
      <c r="I25" s="404">
        <f>+I33+I40</f>
        <v>0</v>
      </c>
    </row>
    <row r="26" spans="1:11" ht="25.5" x14ac:dyDescent="0.25">
      <c r="B26" s="403"/>
      <c r="C26" s="401"/>
      <c r="D26" s="266" t="s">
        <v>221</v>
      </c>
      <c r="E26" s="399"/>
      <c r="F26" s="399"/>
      <c r="G26" s="399"/>
      <c r="H26" s="399"/>
      <c r="I26" s="399"/>
    </row>
    <row r="27" spans="1:11" x14ac:dyDescent="0.25">
      <c r="B27" s="403"/>
      <c r="C27" s="401"/>
      <c r="D27" s="11" t="s">
        <v>5</v>
      </c>
      <c r="E27" s="399"/>
      <c r="F27" s="399"/>
      <c r="G27" s="399"/>
      <c r="H27" s="399"/>
      <c r="I27" s="399"/>
    </row>
    <row r="28" spans="1:11" ht="38.25" x14ac:dyDescent="0.25">
      <c r="B28" s="403"/>
      <c r="C28" s="401"/>
      <c r="D28" s="266" t="s">
        <v>222</v>
      </c>
      <c r="E28" s="399"/>
      <c r="F28" s="399"/>
      <c r="G28" s="399"/>
      <c r="H28" s="399"/>
      <c r="I28" s="399"/>
    </row>
    <row r="29" spans="1:11" x14ac:dyDescent="0.25">
      <c r="B29" s="403"/>
      <c r="C29" s="401"/>
      <c r="D29" s="11" t="s">
        <v>6</v>
      </c>
      <c r="E29" s="399"/>
      <c r="F29" s="399"/>
      <c r="G29" s="399"/>
      <c r="H29" s="399"/>
      <c r="I29" s="399"/>
    </row>
    <row r="30" spans="1:11" ht="25.5" x14ac:dyDescent="0.25">
      <c r="B30" s="407"/>
      <c r="C30" s="408"/>
      <c r="D30" s="267" t="s">
        <v>223</v>
      </c>
      <c r="E30" s="409"/>
      <c r="F30" s="409"/>
      <c r="G30" s="409"/>
      <c r="H30" s="409"/>
      <c r="I30" s="409"/>
    </row>
    <row r="31" spans="1:11" ht="15" customHeight="1" x14ac:dyDescent="0.25">
      <c r="B31" s="41" t="s">
        <v>131</v>
      </c>
      <c r="C31" s="42"/>
      <c r="D31" s="43"/>
      <c r="E31" s="98"/>
      <c r="F31" s="98"/>
      <c r="G31" s="98"/>
      <c r="H31" s="98"/>
      <c r="I31" s="100"/>
    </row>
    <row r="32" spans="1:11" x14ac:dyDescent="0.25">
      <c r="B32" s="44"/>
      <c r="C32" s="45" t="s">
        <v>58</v>
      </c>
      <c r="D32" s="38"/>
      <c r="E32" s="101"/>
      <c r="F32" s="101"/>
      <c r="G32" s="101"/>
      <c r="H32" s="101"/>
      <c r="I32" s="97"/>
      <c r="K32" s="103"/>
    </row>
    <row r="33" spans="2:11" x14ac:dyDescent="0.25">
      <c r="B33" s="400" t="s">
        <v>57</v>
      </c>
      <c r="C33" s="402" t="s">
        <v>224</v>
      </c>
      <c r="D33" s="23" t="s">
        <v>7</v>
      </c>
      <c r="E33" s="404">
        <f>+'Հ7 Ձև1 AMD'!G13</f>
        <v>120493</v>
      </c>
      <c r="F33" s="404">
        <f>+'Հ7 Ձև1 AMD'!J13</f>
        <v>224661</v>
      </c>
      <c r="G33" s="404">
        <f>+'Հ7 Ձև1 AMD'!M13</f>
        <v>266731</v>
      </c>
      <c r="H33" s="404">
        <f>+'Հ7 Ձև1 AMD'!P13</f>
        <v>0</v>
      </c>
      <c r="I33" s="404">
        <v>0</v>
      </c>
      <c r="K33" s="103"/>
    </row>
    <row r="34" spans="2:11" ht="25.5" x14ac:dyDescent="0.25">
      <c r="B34" s="401"/>
      <c r="C34" s="403"/>
      <c r="D34" s="266" t="s">
        <v>225</v>
      </c>
      <c r="E34" s="399"/>
      <c r="F34" s="399"/>
      <c r="G34" s="399"/>
      <c r="H34" s="399"/>
      <c r="I34" s="399"/>
      <c r="K34" s="103"/>
    </row>
    <row r="35" spans="2:11" x14ac:dyDescent="0.25">
      <c r="B35" s="401"/>
      <c r="C35" s="403"/>
      <c r="D35" s="11" t="s">
        <v>8</v>
      </c>
      <c r="E35" s="399"/>
      <c r="F35" s="399"/>
      <c r="G35" s="399"/>
      <c r="H35" s="399"/>
      <c r="I35" s="399"/>
      <c r="K35" s="103"/>
    </row>
    <row r="36" spans="2:11" ht="38.25" x14ac:dyDescent="0.25">
      <c r="B36" s="401"/>
      <c r="C36" s="403"/>
      <c r="D36" s="266" t="s">
        <v>226</v>
      </c>
      <c r="E36" s="399"/>
      <c r="F36" s="399"/>
      <c r="G36" s="399"/>
      <c r="H36" s="399"/>
      <c r="I36" s="399"/>
    </row>
    <row r="37" spans="2:11" x14ac:dyDescent="0.25">
      <c r="B37" s="401"/>
      <c r="C37" s="403"/>
      <c r="D37" s="11" t="s">
        <v>180</v>
      </c>
      <c r="E37" s="399"/>
      <c r="F37" s="399"/>
      <c r="G37" s="399"/>
      <c r="H37" s="399"/>
      <c r="I37" s="399"/>
    </row>
    <row r="38" spans="2:11" x14ac:dyDescent="0.25">
      <c r="B38" s="401"/>
      <c r="C38" s="403"/>
      <c r="D38" s="266" t="s">
        <v>179</v>
      </c>
      <c r="E38" s="399"/>
      <c r="F38" s="399"/>
      <c r="G38" s="399"/>
      <c r="H38" s="399"/>
      <c r="I38" s="399"/>
    </row>
    <row r="39" spans="2:11" x14ac:dyDescent="0.25">
      <c r="B39" s="12"/>
      <c r="C39" s="12"/>
      <c r="D39" s="12"/>
      <c r="E39" s="102"/>
      <c r="F39" s="102"/>
      <c r="G39" s="102"/>
      <c r="H39" s="102"/>
      <c r="I39" s="102"/>
      <c r="K39" s="104"/>
    </row>
    <row r="40" spans="2:11" ht="15" customHeight="1" x14ac:dyDescent="0.25">
      <c r="B40" s="401" t="s">
        <v>57</v>
      </c>
      <c r="C40" s="403" t="s">
        <v>178</v>
      </c>
      <c r="D40" s="11" t="s">
        <v>7</v>
      </c>
      <c r="E40" s="399">
        <f>+'Հ7 Ձև1 AMD'!G32</f>
        <v>12007681.5</v>
      </c>
      <c r="F40" s="399">
        <f>+'Հ7 Ձև1 AMD'!J32</f>
        <v>4736773.7</v>
      </c>
      <c r="G40" s="399">
        <f>+'Հ7 Ձև1 AMD'!M32</f>
        <v>1808787.1233500002</v>
      </c>
      <c r="H40" s="399">
        <f>+'Հ7 Ձև1 AMD'!P32</f>
        <v>33794.066039999991</v>
      </c>
      <c r="I40" s="399">
        <v>0</v>
      </c>
      <c r="K40" s="104"/>
    </row>
    <row r="41" spans="2:11" ht="25.5" x14ac:dyDescent="0.25">
      <c r="B41" s="401"/>
      <c r="C41" s="403"/>
      <c r="D41" s="266" t="s">
        <v>227</v>
      </c>
      <c r="E41" s="399"/>
      <c r="F41" s="399"/>
      <c r="G41" s="399"/>
      <c r="H41" s="399"/>
      <c r="I41" s="399"/>
      <c r="K41" s="104"/>
    </row>
    <row r="42" spans="2:11" x14ac:dyDescent="0.25">
      <c r="B42" s="401"/>
      <c r="C42" s="403"/>
      <c r="D42" s="11" t="s">
        <v>8</v>
      </c>
      <c r="E42" s="399"/>
      <c r="F42" s="399"/>
      <c r="G42" s="399"/>
      <c r="H42" s="399"/>
      <c r="I42" s="399"/>
      <c r="K42" s="104"/>
    </row>
    <row r="43" spans="2:11" ht="63.75" x14ac:dyDescent="0.25">
      <c r="B43" s="401"/>
      <c r="C43" s="403"/>
      <c r="D43" s="266" t="s">
        <v>228</v>
      </c>
      <c r="E43" s="399"/>
      <c r="F43" s="399"/>
      <c r="G43" s="399"/>
      <c r="H43" s="399"/>
      <c r="I43" s="399"/>
      <c r="K43" s="104"/>
    </row>
    <row r="44" spans="2:11" x14ac:dyDescent="0.25">
      <c r="B44" s="401"/>
      <c r="C44" s="403"/>
      <c r="D44" s="11" t="s">
        <v>9</v>
      </c>
      <c r="E44" s="399"/>
      <c r="F44" s="399"/>
      <c r="G44" s="399"/>
      <c r="H44" s="399"/>
      <c r="I44" s="399"/>
    </row>
    <row r="45" spans="2:11" x14ac:dyDescent="0.25">
      <c r="B45" s="401"/>
      <c r="C45" s="403"/>
      <c r="D45" s="266" t="s">
        <v>181</v>
      </c>
      <c r="E45" s="399"/>
      <c r="F45" s="399"/>
      <c r="G45" s="399"/>
      <c r="H45" s="399"/>
      <c r="I45" s="399"/>
    </row>
  </sheetData>
  <mergeCells count="34">
    <mergeCell ref="F25:F30"/>
    <mergeCell ref="G25:G30"/>
    <mergeCell ref="H25:H30"/>
    <mergeCell ref="I25:I30"/>
    <mergeCell ref="E22:E23"/>
    <mergeCell ref="F22:F23"/>
    <mergeCell ref="G22:G23"/>
    <mergeCell ref="H22:H23"/>
    <mergeCell ref="I22:I23"/>
    <mergeCell ref="B22:C22"/>
    <mergeCell ref="D22:D23"/>
    <mergeCell ref="B25:B30"/>
    <mergeCell ref="C25:C30"/>
    <mergeCell ref="E25:E30"/>
    <mergeCell ref="H40:H45"/>
    <mergeCell ref="I40:I45"/>
    <mergeCell ref="B33:B38"/>
    <mergeCell ref="C33:C38"/>
    <mergeCell ref="E33:E38"/>
    <mergeCell ref="F33:F38"/>
    <mergeCell ref="G33:G38"/>
    <mergeCell ref="H33:H38"/>
    <mergeCell ref="I33:I38"/>
    <mergeCell ref="B40:B45"/>
    <mergeCell ref="C40:C45"/>
    <mergeCell ref="E40:E45"/>
    <mergeCell ref="F40:F45"/>
    <mergeCell ref="G40:G45"/>
    <mergeCell ref="B3:C3"/>
    <mergeCell ref="B8:I8"/>
    <mergeCell ref="B11:I11"/>
    <mergeCell ref="B14:I14"/>
    <mergeCell ref="B17:I17"/>
    <mergeCell ref="D3:I3"/>
  </mergeCells>
  <phoneticPr fontId="39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U56"/>
  <sheetViews>
    <sheetView topLeftCell="A9" zoomScale="120" zoomScaleNormal="120" workbookViewId="0">
      <selection activeCell="D45" sqref="D45"/>
    </sheetView>
  </sheetViews>
  <sheetFormatPr defaultRowHeight="11.25" outlineLevelRow="1" x14ac:dyDescent="0.2"/>
  <cols>
    <col min="1" max="1" width="3" style="159" customWidth="1"/>
    <col min="2" max="2" width="9.5703125" style="177" customWidth="1"/>
    <col min="3" max="3" width="7.28515625" style="159" hidden="1" customWidth="1"/>
    <col min="4" max="4" width="40.42578125" style="178" customWidth="1"/>
    <col min="5" max="5" width="11.7109375" style="178" customWidth="1"/>
    <col min="6" max="6" width="12.42578125" style="159" customWidth="1"/>
    <col min="7" max="7" width="11.140625" style="159" customWidth="1"/>
    <col min="8" max="8" width="9.7109375" style="159" customWidth="1"/>
    <col min="9" max="9" width="10.85546875" style="159" hidden="1" customWidth="1"/>
    <col min="10" max="20" width="9.140625" style="159" hidden="1" customWidth="1"/>
    <col min="21" max="21" width="5" style="159" hidden="1" customWidth="1"/>
    <col min="22" max="22" width="4.5703125" style="159" hidden="1" customWidth="1"/>
    <col min="23" max="23" width="10.85546875" style="159" hidden="1" customWidth="1"/>
    <col min="24" max="24" width="0" style="159" hidden="1" customWidth="1"/>
    <col min="25" max="25" width="10" style="159" hidden="1" customWidth="1"/>
    <col min="26" max="35" width="0" style="159" hidden="1" customWidth="1"/>
    <col min="36" max="36" width="9.140625" style="159"/>
    <col min="37" max="37" width="28.42578125" style="159" hidden="1" customWidth="1"/>
    <col min="38" max="38" width="28.28515625" style="159" hidden="1" customWidth="1"/>
    <col min="39" max="39" width="9.28515625" style="159" hidden="1" customWidth="1"/>
    <col min="40" max="40" width="11.42578125" style="159" hidden="1" customWidth="1"/>
    <col min="41" max="41" width="9.28515625" style="159" hidden="1" customWidth="1"/>
    <col min="42" max="248" width="9.140625" style="159"/>
    <col min="249" max="249" width="3" style="159" customWidth="1"/>
    <col min="250" max="250" width="9.5703125" style="159" customWidth="1"/>
    <col min="251" max="251" width="7.28515625" style="159" customWidth="1"/>
    <col min="252" max="252" width="42.85546875" style="159" customWidth="1"/>
    <col min="253" max="253" width="11.7109375" style="159" customWidth="1"/>
    <col min="254" max="254" width="12.42578125" style="159" customWidth="1"/>
    <col min="255" max="255" width="11.140625" style="159" customWidth="1"/>
    <col min="256" max="256" width="9.7109375" style="159" customWidth="1"/>
    <col min="257" max="504" width="9.140625" style="159"/>
    <col min="505" max="505" width="3" style="159" customWidth="1"/>
    <col min="506" max="506" width="9.5703125" style="159" customWidth="1"/>
    <col min="507" max="507" width="7.28515625" style="159" customWidth="1"/>
    <col min="508" max="508" width="42.85546875" style="159" customWidth="1"/>
    <col min="509" max="509" width="11.7109375" style="159" customWidth="1"/>
    <col min="510" max="510" width="12.42578125" style="159" customWidth="1"/>
    <col min="511" max="511" width="11.140625" style="159" customWidth="1"/>
    <col min="512" max="512" width="9.7109375" style="159" customWidth="1"/>
    <col min="513" max="760" width="9.140625" style="159"/>
    <col min="761" max="761" width="3" style="159" customWidth="1"/>
    <col min="762" max="762" width="9.5703125" style="159" customWidth="1"/>
    <col min="763" max="763" width="7.28515625" style="159" customWidth="1"/>
    <col min="764" max="764" width="42.85546875" style="159" customWidth="1"/>
    <col min="765" max="765" width="11.7109375" style="159" customWidth="1"/>
    <col min="766" max="766" width="12.42578125" style="159" customWidth="1"/>
    <col min="767" max="767" width="11.140625" style="159" customWidth="1"/>
    <col min="768" max="768" width="9.7109375" style="159" customWidth="1"/>
    <col min="769" max="1016" width="9.140625" style="159"/>
    <col min="1017" max="1017" width="3" style="159" customWidth="1"/>
    <col min="1018" max="1018" width="9.5703125" style="159" customWidth="1"/>
    <col min="1019" max="1019" width="7.28515625" style="159" customWidth="1"/>
    <col min="1020" max="1020" width="42.85546875" style="159" customWidth="1"/>
    <col min="1021" max="1021" width="11.7109375" style="159" customWidth="1"/>
    <col min="1022" max="1022" width="12.42578125" style="159" customWidth="1"/>
    <col min="1023" max="1023" width="11.140625" style="159" customWidth="1"/>
    <col min="1024" max="1024" width="9.7109375" style="159" customWidth="1"/>
    <col min="1025" max="1272" width="9.140625" style="159"/>
    <col min="1273" max="1273" width="3" style="159" customWidth="1"/>
    <col min="1274" max="1274" width="9.5703125" style="159" customWidth="1"/>
    <col min="1275" max="1275" width="7.28515625" style="159" customWidth="1"/>
    <col min="1276" max="1276" width="42.85546875" style="159" customWidth="1"/>
    <col min="1277" max="1277" width="11.7109375" style="159" customWidth="1"/>
    <col min="1278" max="1278" width="12.42578125" style="159" customWidth="1"/>
    <col min="1279" max="1279" width="11.140625" style="159" customWidth="1"/>
    <col min="1280" max="1280" width="9.7109375" style="159" customWidth="1"/>
    <col min="1281" max="1528" width="9.140625" style="159"/>
    <col min="1529" max="1529" width="3" style="159" customWidth="1"/>
    <col min="1530" max="1530" width="9.5703125" style="159" customWidth="1"/>
    <col min="1531" max="1531" width="7.28515625" style="159" customWidth="1"/>
    <col min="1532" max="1532" width="42.85546875" style="159" customWidth="1"/>
    <col min="1533" max="1533" width="11.7109375" style="159" customWidth="1"/>
    <col min="1534" max="1534" width="12.42578125" style="159" customWidth="1"/>
    <col min="1535" max="1535" width="11.140625" style="159" customWidth="1"/>
    <col min="1536" max="1536" width="9.7109375" style="159" customWidth="1"/>
    <col min="1537" max="1784" width="9.140625" style="159"/>
    <col min="1785" max="1785" width="3" style="159" customWidth="1"/>
    <col min="1786" max="1786" width="9.5703125" style="159" customWidth="1"/>
    <col min="1787" max="1787" width="7.28515625" style="159" customWidth="1"/>
    <col min="1788" max="1788" width="42.85546875" style="159" customWidth="1"/>
    <col min="1789" max="1789" width="11.7109375" style="159" customWidth="1"/>
    <col min="1790" max="1790" width="12.42578125" style="159" customWidth="1"/>
    <col min="1791" max="1791" width="11.140625" style="159" customWidth="1"/>
    <col min="1792" max="1792" width="9.7109375" style="159" customWidth="1"/>
    <col min="1793" max="2040" width="9.140625" style="159"/>
    <col min="2041" max="2041" width="3" style="159" customWidth="1"/>
    <col min="2042" max="2042" width="9.5703125" style="159" customWidth="1"/>
    <col min="2043" max="2043" width="7.28515625" style="159" customWidth="1"/>
    <col min="2044" max="2044" width="42.85546875" style="159" customWidth="1"/>
    <col min="2045" max="2045" width="11.7109375" style="159" customWidth="1"/>
    <col min="2046" max="2046" width="12.42578125" style="159" customWidth="1"/>
    <col min="2047" max="2047" width="11.140625" style="159" customWidth="1"/>
    <col min="2048" max="2048" width="9.7109375" style="159" customWidth="1"/>
    <col min="2049" max="2296" width="9.140625" style="159"/>
    <col min="2297" max="2297" width="3" style="159" customWidth="1"/>
    <col min="2298" max="2298" width="9.5703125" style="159" customWidth="1"/>
    <col min="2299" max="2299" width="7.28515625" style="159" customWidth="1"/>
    <col min="2300" max="2300" width="42.85546875" style="159" customWidth="1"/>
    <col min="2301" max="2301" width="11.7109375" style="159" customWidth="1"/>
    <col min="2302" max="2302" width="12.42578125" style="159" customWidth="1"/>
    <col min="2303" max="2303" width="11.140625" style="159" customWidth="1"/>
    <col min="2304" max="2304" width="9.7109375" style="159" customWidth="1"/>
    <col min="2305" max="2552" width="9.140625" style="159"/>
    <col min="2553" max="2553" width="3" style="159" customWidth="1"/>
    <col min="2554" max="2554" width="9.5703125" style="159" customWidth="1"/>
    <col min="2555" max="2555" width="7.28515625" style="159" customWidth="1"/>
    <col min="2556" max="2556" width="42.85546875" style="159" customWidth="1"/>
    <col min="2557" max="2557" width="11.7109375" style="159" customWidth="1"/>
    <col min="2558" max="2558" width="12.42578125" style="159" customWidth="1"/>
    <col min="2559" max="2559" width="11.140625" style="159" customWidth="1"/>
    <col min="2560" max="2560" width="9.7109375" style="159" customWidth="1"/>
    <col min="2561" max="2808" width="9.140625" style="159"/>
    <col min="2809" max="2809" width="3" style="159" customWidth="1"/>
    <col min="2810" max="2810" width="9.5703125" style="159" customWidth="1"/>
    <col min="2811" max="2811" width="7.28515625" style="159" customWidth="1"/>
    <col min="2812" max="2812" width="42.85546875" style="159" customWidth="1"/>
    <col min="2813" max="2813" width="11.7109375" style="159" customWidth="1"/>
    <col min="2814" max="2814" width="12.42578125" style="159" customWidth="1"/>
    <col min="2815" max="2815" width="11.140625" style="159" customWidth="1"/>
    <col min="2816" max="2816" width="9.7109375" style="159" customWidth="1"/>
    <col min="2817" max="3064" width="9.140625" style="159"/>
    <col min="3065" max="3065" width="3" style="159" customWidth="1"/>
    <col min="3066" max="3066" width="9.5703125" style="159" customWidth="1"/>
    <col min="3067" max="3067" width="7.28515625" style="159" customWidth="1"/>
    <col min="3068" max="3068" width="42.85546875" style="159" customWidth="1"/>
    <col min="3069" max="3069" width="11.7109375" style="159" customWidth="1"/>
    <col min="3070" max="3070" width="12.42578125" style="159" customWidth="1"/>
    <col min="3071" max="3071" width="11.140625" style="159" customWidth="1"/>
    <col min="3072" max="3072" width="9.7109375" style="159" customWidth="1"/>
    <col min="3073" max="3320" width="9.140625" style="159"/>
    <col min="3321" max="3321" width="3" style="159" customWidth="1"/>
    <col min="3322" max="3322" width="9.5703125" style="159" customWidth="1"/>
    <col min="3323" max="3323" width="7.28515625" style="159" customWidth="1"/>
    <col min="3324" max="3324" width="42.85546875" style="159" customWidth="1"/>
    <col min="3325" max="3325" width="11.7109375" style="159" customWidth="1"/>
    <col min="3326" max="3326" width="12.42578125" style="159" customWidth="1"/>
    <col min="3327" max="3327" width="11.140625" style="159" customWidth="1"/>
    <col min="3328" max="3328" width="9.7109375" style="159" customWidth="1"/>
    <col min="3329" max="3576" width="9.140625" style="159"/>
    <col min="3577" max="3577" width="3" style="159" customWidth="1"/>
    <col min="3578" max="3578" width="9.5703125" style="159" customWidth="1"/>
    <col min="3579" max="3579" width="7.28515625" style="159" customWidth="1"/>
    <col min="3580" max="3580" width="42.85546875" style="159" customWidth="1"/>
    <col min="3581" max="3581" width="11.7109375" style="159" customWidth="1"/>
    <col min="3582" max="3582" width="12.42578125" style="159" customWidth="1"/>
    <col min="3583" max="3583" width="11.140625" style="159" customWidth="1"/>
    <col min="3584" max="3584" width="9.7109375" style="159" customWidth="1"/>
    <col min="3585" max="3832" width="9.140625" style="159"/>
    <col min="3833" max="3833" width="3" style="159" customWidth="1"/>
    <col min="3834" max="3834" width="9.5703125" style="159" customWidth="1"/>
    <col min="3835" max="3835" width="7.28515625" style="159" customWidth="1"/>
    <col min="3836" max="3836" width="42.85546875" style="159" customWidth="1"/>
    <col min="3837" max="3837" width="11.7109375" style="159" customWidth="1"/>
    <col min="3838" max="3838" width="12.42578125" style="159" customWidth="1"/>
    <col min="3839" max="3839" width="11.140625" style="159" customWidth="1"/>
    <col min="3840" max="3840" width="9.7109375" style="159" customWidth="1"/>
    <col min="3841" max="4088" width="9.140625" style="159"/>
    <col min="4089" max="4089" width="3" style="159" customWidth="1"/>
    <col min="4090" max="4090" width="9.5703125" style="159" customWidth="1"/>
    <col min="4091" max="4091" width="7.28515625" style="159" customWidth="1"/>
    <col min="4092" max="4092" width="42.85546875" style="159" customWidth="1"/>
    <col min="4093" max="4093" width="11.7109375" style="159" customWidth="1"/>
    <col min="4094" max="4094" width="12.42578125" style="159" customWidth="1"/>
    <col min="4095" max="4095" width="11.140625" style="159" customWidth="1"/>
    <col min="4096" max="4096" width="9.7109375" style="159" customWidth="1"/>
    <col min="4097" max="4344" width="9.140625" style="159"/>
    <col min="4345" max="4345" width="3" style="159" customWidth="1"/>
    <col min="4346" max="4346" width="9.5703125" style="159" customWidth="1"/>
    <col min="4347" max="4347" width="7.28515625" style="159" customWidth="1"/>
    <col min="4348" max="4348" width="42.85546875" style="159" customWidth="1"/>
    <col min="4349" max="4349" width="11.7109375" style="159" customWidth="1"/>
    <col min="4350" max="4350" width="12.42578125" style="159" customWidth="1"/>
    <col min="4351" max="4351" width="11.140625" style="159" customWidth="1"/>
    <col min="4352" max="4352" width="9.7109375" style="159" customWidth="1"/>
    <col min="4353" max="4600" width="9.140625" style="159"/>
    <col min="4601" max="4601" width="3" style="159" customWidth="1"/>
    <col min="4602" max="4602" width="9.5703125" style="159" customWidth="1"/>
    <col min="4603" max="4603" width="7.28515625" style="159" customWidth="1"/>
    <col min="4604" max="4604" width="42.85546875" style="159" customWidth="1"/>
    <col min="4605" max="4605" width="11.7109375" style="159" customWidth="1"/>
    <col min="4606" max="4606" width="12.42578125" style="159" customWidth="1"/>
    <col min="4607" max="4607" width="11.140625" style="159" customWidth="1"/>
    <col min="4608" max="4608" width="9.7109375" style="159" customWidth="1"/>
    <col min="4609" max="4856" width="9.140625" style="159"/>
    <col min="4857" max="4857" width="3" style="159" customWidth="1"/>
    <col min="4858" max="4858" width="9.5703125" style="159" customWidth="1"/>
    <col min="4859" max="4859" width="7.28515625" style="159" customWidth="1"/>
    <col min="4860" max="4860" width="42.85546875" style="159" customWidth="1"/>
    <col min="4861" max="4861" width="11.7109375" style="159" customWidth="1"/>
    <col min="4862" max="4862" width="12.42578125" style="159" customWidth="1"/>
    <col min="4863" max="4863" width="11.140625" style="159" customWidth="1"/>
    <col min="4864" max="4864" width="9.7109375" style="159" customWidth="1"/>
    <col min="4865" max="5112" width="9.140625" style="159"/>
    <col min="5113" max="5113" width="3" style="159" customWidth="1"/>
    <col min="5114" max="5114" width="9.5703125" style="159" customWidth="1"/>
    <col min="5115" max="5115" width="7.28515625" style="159" customWidth="1"/>
    <col min="5116" max="5116" width="42.85546875" style="159" customWidth="1"/>
    <col min="5117" max="5117" width="11.7109375" style="159" customWidth="1"/>
    <col min="5118" max="5118" width="12.42578125" style="159" customWidth="1"/>
    <col min="5119" max="5119" width="11.140625" style="159" customWidth="1"/>
    <col min="5120" max="5120" width="9.7109375" style="159" customWidth="1"/>
    <col min="5121" max="5368" width="9.140625" style="159"/>
    <col min="5369" max="5369" width="3" style="159" customWidth="1"/>
    <col min="5370" max="5370" width="9.5703125" style="159" customWidth="1"/>
    <col min="5371" max="5371" width="7.28515625" style="159" customWidth="1"/>
    <col min="5372" max="5372" width="42.85546875" style="159" customWidth="1"/>
    <col min="5373" max="5373" width="11.7109375" style="159" customWidth="1"/>
    <col min="5374" max="5374" width="12.42578125" style="159" customWidth="1"/>
    <col min="5375" max="5375" width="11.140625" style="159" customWidth="1"/>
    <col min="5376" max="5376" width="9.7109375" style="159" customWidth="1"/>
    <col min="5377" max="5624" width="9.140625" style="159"/>
    <col min="5625" max="5625" width="3" style="159" customWidth="1"/>
    <col min="5626" max="5626" width="9.5703125" style="159" customWidth="1"/>
    <col min="5627" max="5627" width="7.28515625" style="159" customWidth="1"/>
    <col min="5628" max="5628" width="42.85546875" style="159" customWidth="1"/>
    <col min="5629" max="5629" width="11.7109375" style="159" customWidth="1"/>
    <col min="5630" max="5630" width="12.42578125" style="159" customWidth="1"/>
    <col min="5631" max="5631" width="11.140625" style="159" customWidth="1"/>
    <col min="5632" max="5632" width="9.7109375" style="159" customWidth="1"/>
    <col min="5633" max="5880" width="9.140625" style="159"/>
    <col min="5881" max="5881" width="3" style="159" customWidth="1"/>
    <col min="5882" max="5882" width="9.5703125" style="159" customWidth="1"/>
    <col min="5883" max="5883" width="7.28515625" style="159" customWidth="1"/>
    <col min="5884" max="5884" width="42.85546875" style="159" customWidth="1"/>
    <col min="5885" max="5885" width="11.7109375" style="159" customWidth="1"/>
    <col min="5886" max="5886" width="12.42578125" style="159" customWidth="1"/>
    <col min="5887" max="5887" width="11.140625" style="159" customWidth="1"/>
    <col min="5888" max="5888" width="9.7109375" style="159" customWidth="1"/>
    <col min="5889" max="6136" width="9.140625" style="159"/>
    <col min="6137" max="6137" width="3" style="159" customWidth="1"/>
    <col min="6138" max="6138" width="9.5703125" style="159" customWidth="1"/>
    <col min="6139" max="6139" width="7.28515625" style="159" customWidth="1"/>
    <col min="6140" max="6140" width="42.85546875" style="159" customWidth="1"/>
    <col min="6141" max="6141" width="11.7109375" style="159" customWidth="1"/>
    <col min="6142" max="6142" width="12.42578125" style="159" customWidth="1"/>
    <col min="6143" max="6143" width="11.140625" style="159" customWidth="1"/>
    <col min="6144" max="6144" width="9.7109375" style="159" customWidth="1"/>
    <col min="6145" max="6392" width="9.140625" style="159"/>
    <col min="6393" max="6393" width="3" style="159" customWidth="1"/>
    <col min="6394" max="6394" width="9.5703125" style="159" customWidth="1"/>
    <col min="6395" max="6395" width="7.28515625" style="159" customWidth="1"/>
    <col min="6396" max="6396" width="42.85546875" style="159" customWidth="1"/>
    <col min="6397" max="6397" width="11.7109375" style="159" customWidth="1"/>
    <col min="6398" max="6398" width="12.42578125" style="159" customWidth="1"/>
    <col min="6399" max="6399" width="11.140625" style="159" customWidth="1"/>
    <col min="6400" max="6400" width="9.7109375" style="159" customWidth="1"/>
    <col min="6401" max="6648" width="9.140625" style="159"/>
    <col min="6649" max="6649" width="3" style="159" customWidth="1"/>
    <col min="6650" max="6650" width="9.5703125" style="159" customWidth="1"/>
    <col min="6651" max="6651" width="7.28515625" style="159" customWidth="1"/>
    <col min="6652" max="6652" width="42.85546875" style="159" customWidth="1"/>
    <col min="6653" max="6653" width="11.7109375" style="159" customWidth="1"/>
    <col min="6654" max="6654" width="12.42578125" style="159" customWidth="1"/>
    <col min="6655" max="6655" width="11.140625" style="159" customWidth="1"/>
    <col min="6656" max="6656" width="9.7109375" style="159" customWidth="1"/>
    <col min="6657" max="6904" width="9.140625" style="159"/>
    <col min="6905" max="6905" width="3" style="159" customWidth="1"/>
    <col min="6906" max="6906" width="9.5703125" style="159" customWidth="1"/>
    <col min="6907" max="6907" width="7.28515625" style="159" customWidth="1"/>
    <col min="6908" max="6908" width="42.85546875" style="159" customWidth="1"/>
    <col min="6909" max="6909" width="11.7109375" style="159" customWidth="1"/>
    <col min="6910" max="6910" width="12.42578125" style="159" customWidth="1"/>
    <col min="6911" max="6911" width="11.140625" style="159" customWidth="1"/>
    <col min="6912" max="6912" width="9.7109375" style="159" customWidth="1"/>
    <col min="6913" max="7160" width="9.140625" style="159"/>
    <col min="7161" max="7161" width="3" style="159" customWidth="1"/>
    <col min="7162" max="7162" width="9.5703125" style="159" customWidth="1"/>
    <col min="7163" max="7163" width="7.28515625" style="159" customWidth="1"/>
    <col min="7164" max="7164" width="42.85546875" style="159" customWidth="1"/>
    <col min="7165" max="7165" width="11.7109375" style="159" customWidth="1"/>
    <col min="7166" max="7166" width="12.42578125" style="159" customWidth="1"/>
    <col min="7167" max="7167" width="11.140625" style="159" customWidth="1"/>
    <col min="7168" max="7168" width="9.7109375" style="159" customWidth="1"/>
    <col min="7169" max="7416" width="9.140625" style="159"/>
    <col min="7417" max="7417" width="3" style="159" customWidth="1"/>
    <col min="7418" max="7418" width="9.5703125" style="159" customWidth="1"/>
    <col min="7419" max="7419" width="7.28515625" style="159" customWidth="1"/>
    <col min="7420" max="7420" width="42.85546875" style="159" customWidth="1"/>
    <col min="7421" max="7421" width="11.7109375" style="159" customWidth="1"/>
    <col min="7422" max="7422" width="12.42578125" style="159" customWidth="1"/>
    <col min="7423" max="7423" width="11.140625" style="159" customWidth="1"/>
    <col min="7424" max="7424" width="9.7109375" style="159" customWidth="1"/>
    <col min="7425" max="7672" width="9.140625" style="159"/>
    <col min="7673" max="7673" width="3" style="159" customWidth="1"/>
    <col min="7674" max="7674" width="9.5703125" style="159" customWidth="1"/>
    <col min="7675" max="7675" width="7.28515625" style="159" customWidth="1"/>
    <col min="7676" max="7676" width="42.85546875" style="159" customWidth="1"/>
    <col min="7677" max="7677" width="11.7109375" style="159" customWidth="1"/>
    <col min="7678" max="7678" width="12.42578125" style="159" customWidth="1"/>
    <col min="7679" max="7679" width="11.140625" style="159" customWidth="1"/>
    <col min="7680" max="7680" width="9.7109375" style="159" customWidth="1"/>
    <col min="7681" max="7928" width="9.140625" style="159"/>
    <col min="7929" max="7929" width="3" style="159" customWidth="1"/>
    <col min="7930" max="7930" width="9.5703125" style="159" customWidth="1"/>
    <col min="7931" max="7931" width="7.28515625" style="159" customWidth="1"/>
    <col min="7932" max="7932" width="42.85546875" style="159" customWidth="1"/>
    <col min="7933" max="7933" width="11.7109375" style="159" customWidth="1"/>
    <col min="7934" max="7934" width="12.42578125" style="159" customWidth="1"/>
    <col min="7935" max="7935" width="11.140625" style="159" customWidth="1"/>
    <col min="7936" max="7936" width="9.7109375" style="159" customWidth="1"/>
    <col min="7937" max="8184" width="9.140625" style="159"/>
    <col min="8185" max="8185" width="3" style="159" customWidth="1"/>
    <col min="8186" max="8186" width="9.5703125" style="159" customWidth="1"/>
    <col min="8187" max="8187" width="7.28515625" style="159" customWidth="1"/>
    <col min="8188" max="8188" width="42.85546875" style="159" customWidth="1"/>
    <col min="8189" max="8189" width="11.7109375" style="159" customWidth="1"/>
    <col min="8190" max="8190" width="12.42578125" style="159" customWidth="1"/>
    <col min="8191" max="8191" width="11.140625" style="159" customWidth="1"/>
    <col min="8192" max="8192" width="9.7109375" style="159" customWidth="1"/>
    <col min="8193" max="8440" width="9.140625" style="159"/>
    <col min="8441" max="8441" width="3" style="159" customWidth="1"/>
    <col min="8442" max="8442" width="9.5703125" style="159" customWidth="1"/>
    <col min="8443" max="8443" width="7.28515625" style="159" customWidth="1"/>
    <col min="8444" max="8444" width="42.85546875" style="159" customWidth="1"/>
    <col min="8445" max="8445" width="11.7109375" style="159" customWidth="1"/>
    <col min="8446" max="8446" width="12.42578125" style="159" customWidth="1"/>
    <col min="8447" max="8447" width="11.140625" style="159" customWidth="1"/>
    <col min="8448" max="8448" width="9.7109375" style="159" customWidth="1"/>
    <col min="8449" max="8696" width="9.140625" style="159"/>
    <col min="8697" max="8697" width="3" style="159" customWidth="1"/>
    <col min="8698" max="8698" width="9.5703125" style="159" customWidth="1"/>
    <col min="8699" max="8699" width="7.28515625" style="159" customWidth="1"/>
    <col min="8700" max="8700" width="42.85546875" style="159" customWidth="1"/>
    <col min="8701" max="8701" width="11.7109375" style="159" customWidth="1"/>
    <col min="8702" max="8702" width="12.42578125" style="159" customWidth="1"/>
    <col min="8703" max="8703" width="11.140625" style="159" customWidth="1"/>
    <col min="8704" max="8704" width="9.7109375" style="159" customWidth="1"/>
    <col min="8705" max="8952" width="9.140625" style="159"/>
    <col min="8953" max="8953" width="3" style="159" customWidth="1"/>
    <col min="8954" max="8954" width="9.5703125" style="159" customWidth="1"/>
    <col min="8955" max="8955" width="7.28515625" style="159" customWidth="1"/>
    <col min="8956" max="8956" width="42.85546875" style="159" customWidth="1"/>
    <col min="8957" max="8957" width="11.7109375" style="159" customWidth="1"/>
    <col min="8958" max="8958" width="12.42578125" style="159" customWidth="1"/>
    <col min="8959" max="8959" width="11.140625" style="159" customWidth="1"/>
    <col min="8960" max="8960" width="9.7109375" style="159" customWidth="1"/>
    <col min="8961" max="9208" width="9.140625" style="159"/>
    <col min="9209" max="9209" width="3" style="159" customWidth="1"/>
    <col min="9210" max="9210" width="9.5703125" style="159" customWidth="1"/>
    <col min="9211" max="9211" width="7.28515625" style="159" customWidth="1"/>
    <col min="9212" max="9212" width="42.85546875" style="159" customWidth="1"/>
    <col min="9213" max="9213" width="11.7109375" style="159" customWidth="1"/>
    <col min="9214" max="9214" width="12.42578125" style="159" customWidth="1"/>
    <col min="9215" max="9215" width="11.140625" style="159" customWidth="1"/>
    <col min="9216" max="9216" width="9.7109375" style="159" customWidth="1"/>
    <col min="9217" max="9464" width="9.140625" style="159"/>
    <col min="9465" max="9465" width="3" style="159" customWidth="1"/>
    <col min="9466" max="9466" width="9.5703125" style="159" customWidth="1"/>
    <col min="9467" max="9467" width="7.28515625" style="159" customWidth="1"/>
    <col min="9468" max="9468" width="42.85546875" style="159" customWidth="1"/>
    <col min="9469" max="9469" width="11.7109375" style="159" customWidth="1"/>
    <col min="9470" max="9470" width="12.42578125" style="159" customWidth="1"/>
    <col min="9471" max="9471" width="11.140625" style="159" customWidth="1"/>
    <col min="9472" max="9472" width="9.7109375" style="159" customWidth="1"/>
    <col min="9473" max="9720" width="9.140625" style="159"/>
    <col min="9721" max="9721" width="3" style="159" customWidth="1"/>
    <col min="9722" max="9722" width="9.5703125" style="159" customWidth="1"/>
    <col min="9723" max="9723" width="7.28515625" style="159" customWidth="1"/>
    <col min="9724" max="9724" width="42.85546875" style="159" customWidth="1"/>
    <col min="9725" max="9725" width="11.7109375" style="159" customWidth="1"/>
    <col min="9726" max="9726" width="12.42578125" style="159" customWidth="1"/>
    <col min="9727" max="9727" width="11.140625" style="159" customWidth="1"/>
    <col min="9728" max="9728" width="9.7109375" style="159" customWidth="1"/>
    <col min="9729" max="9976" width="9.140625" style="159"/>
    <col min="9977" max="9977" width="3" style="159" customWidth="1"/>
    <col min="9978" max="9978" width="9.5703125" style="159" customWidth="1"/>
    <col min="9979" max="9979" width="7.28515625" style="159" customWidth="1"/>
    <col min="9980" max="9980" width="42.85546875" style="159" customWidth="1"/>
    <col min="9981" max="9981" width="11.7109375" style="159" customWidth="1"/>
    <col min="9982" max="9982" width="12.42578125" style="159" customWidth="1"/>
    <col min="9983" max="9983" width="11.140625" style="159" customWidth="1"/>
    <col min="9984" max="9984" width="9.7109375" style="159" customWidth="1"/>
    <col min="9985" max="10232" width="9.140625" style="159"/>
    <col min="10233" max="10233" width="3" style="159" customWidth="1"/>
    <col min="10234" max="10234" width="9.5703125" style="159" customWidth="1"/>
    <col min="10235" max="10235" width="7.28515625" style="159" customWidth="1"/>
    <col min="10236" max="10236" width="42.85546875" style="159" customWidth="1"/>
    <col min="10237" max="10237" width="11.7109375" style="159" customWidth="1"/>
    <col min="10238" max="10238" width="12.42578125" style="159" customWidth="1"/>
    <col min="10239" max="10239" width="11.140625" style="159" customWidth="1"/>
    <col min="10240" max="10240" width="9.7109375" style="159" customWidth="1"/>
    <col min="10241" max="10488" width="9.140625" style="159"/>
    <col min="10489" max="10489" width="3" style="159" customWidth="1"/>
    <col min="10490" max="10490" width="9.5703125" style="159" customWidth="1"/>
    <col min="10491" max="10491" width="7.28515625" style="159" customWidth="1"/>
    <col min="10492" max="10492" width="42.85546875" style="159" customWidth="1"/>
    <col min="10493" max="10493" width="11.7109375" style="159" customWidth="1"/>
    <col min="10494" max="10494" width="12.42578125" style="159" customWidth="1"/>
    <col min="10495" max="10495" width="11.140625" style="159" customWidth="1"/>
    <col min="10496" max="10496" width="9.7109375" style="159" customWidth="1"/>
    <col min="10497" max="10744" width="9.140625" style="159"/>
    <col min="10745" max="10745" width="3" style="159" customWidth="1"/>
    <col min="10746" max="10746" width="9.5703125" style="159" customWidth="1"/>
    <col min="10747" max="10747" width="7.28515625" style="159" customWidth="1"/>
    <col min="10748" max="10748" width="42.85546875" style="159" customWidth="1"/>
    <col min="10749" max="10749" width="11.7109375" style="159" customWidth="1"/>
    <col min="10750" max="10750" width="12.42578125" style="159" customWidth="1"/>
    <col min="10751" max="10751" width="11.140625" style="159" customWidth="1"/>
    <col min="10752" max="10752" width="9.7109375" style="159" customWidth="1"/>
    <col min="10753" max="11000" width="9.140625" style="159"/>
    <col min="11001" max="11001" width="3" style="159" customWidth="1"/>
    <col min="11002" max="11002" width="9.5703125" style="159" customWidth="1"/>
    <col min="11003" max="11003" width="7.28515625" style="159" customWidth="1"/>
    <col min="11004" max="11004" width="42.85546875" style="159" customWidth="1"/>
    <col min="11005" max="11005" width="11.7109375" style="159" customWidth="1"/>
    <col min="11006" max="11006" width="12.42578125" style="159" customWidth="1"/>
    <col min="11007" max="11007" width="11.140625" style="159" customWidth="1"/>
    <col min="11008" max="11008" width="9.7109375" style="159" customWidth="1"/>
    <col min="11009" max="11256" width="9.140625" style="159"/>
    <col min="11257" max="11257" width="3" style="159" customWidth="1"/>
    <col min="11258" max="11258" width="9.5703125" style="159" customWidth="1"/>
    <col min="11259" max="11259" width="7.28515625" style="159" customWidth="1"/>
    <col min="11260" max="11260" width="42.85546875" style="159" customWidth="1"/>
    <col min="11261" max="11261" width="11.7109375" style="159" customWidth="1"/>
    <col min="11262" max="11262" width="12.42578125" style="159" customWidth="1"/>
    <col min="11263" max="11263" width="11.140625" style="159" customWidth="1"/>
    <col min="11264" max="11264" width="9.7109375" style="159" customWidth="1"/>
    <col min="11265" max="11512" width="9.140625" style="159"/>
    <col min="11513" max="11513" width="3" style="159" customWidth="1"/>
    <col min="11514" max="11514" width="9.5703125" style="159" customWidth="1"/>
    <col min="11515" max="11515" width="7.28515625" style="159" customWidth="1"/>
    <col min="11516" max="11516" width="42.85546875" style="159" customWidth="1"/>
    <col min="11517" max="11517" width="11.7109375" style="159" customWidth="1"/>
    <col min="11518" max="11518" width="12.42578125" style="159" customWidth="1"/>
    <col min="11519" max="11519" width="11.140625" style="159" customWidth="1"/>
    <col min="11520" max="11520" width="9.7109375" style="159" customWidth="1"/>
    <col min="11521" max="11768" width="9.140625" style="159"/>
    <col min="11769" max="11769" width="3" style="159" customWidth="1"/>
    <col min="11770" max="11770" width="9.5703125" style="159" customWidth="1"/>
    <col min="11771" max="11771" width="7.28515625" style="159" customWidth="1"/>
    <col min="11772" max="11772" width="42.85546875" style="159" customWidth="1"/>
    <col min="11773" max="11773" width="11.7109375" style="159" customWidth="1"/>
    <col min="11774" max="11774" width="12.42578125" style="159" customWidth="1"/>
    <col min="11775" max="11775" width="11.140625" style="159" customWidth="1"/>
    <col min="11776" max="11776" width="9.7109375" style="159" customWidth="1"/>
    <col min="11777" max="12024" width="9.140625" style="159"/>
    <col min="12025" max="12025" width="3" style="159" customWidth="1"/>
    <col min="12026" max="12026" width="9.5703125" style="159" customWidth="1"/>
    <col min="12027" max="12027" width="7.28515625" style="159" customWidth="1"/>
    <col min="12028" max="12028" width="42.85546875" style="159" customWidth="1"/>
    <col min="12029" max="12029" width="11.7109375" style="159" customWidth="1"/>
    <col min="12030" max="12030" width="12.42578125" style="159" customWidth="1"/>
    <col min="12031" max="12031" width="11.140625" style="159" customWidth="1"/>
    <col min="12032" max="12032" width="9.7109375" style="159" customWidth="1"/>
    <col min="12033" max="12280" width="9.140625" style="159"/>
    <col min="12281" max="12281" width="3" style="159" customWidth="1"/>
    <col min="12282" max="12282" width="9.5703125" style="159" customWidth="1"/>
    <col min="12283" max="12283" width="7.28515625" style="159" customWidth="1"/>
    <col min="12284" max="12284" width="42.85546875" style="159" customWidth="1"/>
    <col min="12285" max="12285" width="11.7109375" style="159" customWidth="1"/>
    <col min="12286" max="12286" width="12.42578125" style="159" customWidth="1"/>
    <col min="12287" max="12287" width="11.140625" style="159" customWidth="1"/>
    <col min="12288" max="12288" width="9.7109375" style="159" customWidth="1"/>
    <col min="12289" max="12536" width="9.140625" style="159"/>
    <col min="12537" max="12537" width="3" style="159" customWidth="1"/>
    <col min="12538" max="12538" width="9.5703125" style="159" customWidth="1"/>
    <col min="12539" max="12539" width="7.28515625" style="159" customWidth="1"/>
    <col min="12540" max="12540" width="42.85546875" style="159" customWidth="1"/>
    <col min="12541" max="12541" width="11.7109375" style="159" customWidth="1"/>
    <col min="12542" max="12542" width="12.42578125" style="159" customWidth="1"/>
    <col min="12543" max="12543" width="11.140625" style="159" customWidth="1"/>
    <col min="12544" max="12544" width="9.7109375" style="159" customWidth="1"/>
    <col min="12545" max="12792" width="9.140625" style="159"/>
    <col min="12793" max="12793" width="3" style="159" customWidth="1"/>
    <col min="12794" max="12794" width="9.5703125" style="159" customWidth="1"/>
    <col min="12795" max="12795" width="7.28515625" style="159" customWidth="1"/>
    <col min="12796" max="12796" width="42.85546875" style="159" customWidth="1"/>
    <col min="12797" max="12797" width="11.7109375" style="159" customWidth="1"/>
    <col min="12798" max="12798" width="12.42578125" style="159" customWidth="1"/>
    <col min="12799" max="12799" width="11.140625" style="159" customWidth="1"/>
    <col min="12800" max="12800" width="9.7109375" style="159" customWidth="1"/>
    <col min="12801" max="13048" width="9.140625" style="159"/>
    <col min="13049" max="13049" width="3" style="159" customWidth="1"/>
    <col min="13050" max="13050" width="9.5703125" style="159" customWidth="1"/>
    <col min="13051" max="13051" width="7.28515625" style="159" customWidth="1"/>
    <col min="13052" max="13052" width="42.85546875" style="159" customWidth="1"/>
    <col min="13053" max="13053" width="11.7109375" style="159" customWidth="1"/>
    <col min="13054" max="13054" width="12.42578125" style="159" customWidth="1"/>
    <col min="13055" max="13055" width="11.140625" style="159" customWidth="1"/>
    <col min="13056" max="13056" width="9.7109375" style="159" customWidth="1"/>
    <col min="13057" max="13304" width="9.140625" style="159"/>
    <col min="13305" max="13305" width="3" style="159" customWidth="1"/>
    <col min="13306" max="13306" width="9.5703125" style="159" customWidth="1"/>
    <col min="13307" max="13307" width="7.28515625" style="159" customWidth="1"/>
    <col min="13308" max="13308" width="42.85546875" style="159" customWidth="1"/>
    <col min="13309" max="13309" width="11.7109375" style="159" customWidth="1"/>
    <col min="13310" max="13310" width="12.42578125" style="159" customWidth="1"/>
    <col min="13311" max="13311" width="11.140625" style="159" customWidth="1"/>
    <col min="13312" max="13312" width="9.7109375" style="159" customWidth="1"/>
    <col min="13313" max="13560" width="9.140625" style="159"/>
    <col min="13561" max="13561" width="3" style="159" customWidth="1"/>
    <col min="13562" max="13562" width="9.5703125" style="159" customWidth="1"/>
    <col min="13563" max="13563" width="7.28515625" style="159" customWidth="1"/>
    <col min="13564" max="13564" width="42.85546875" style="159" customWidth="1"/>
    <col min="13565" max="13565" width="11.7109375" style="159" customWidth="1"/>
    <col min="13566" max="13566" width="12.42578125" style="159" customWidth="1"/>
    <col min="13567" max="13567" width="11.140625" style="159" customWidth="1"/>
    <col min="13568" max="13568" width="9.7109375" style="159" customWidth="1"/>
    <col min="13569" max="13816" width="9.140625" style="159"/>
    <col min="13817" max="13817" width="3" style="159" customWidth="1"/>
    <col min="13818" max="13818" width="9.5703125" style="159" customWidth="1"/>
    <col min="13819" max="13819" width="7.28515625" style="159" customWidth="1"/>
    <col min="13820" max="13820" width="42.85546875" style="159" customWidth="1"/>
    <col min="13821" max="13821" width="11.7109375" style="159" customWidth="1"/>
    <col min="13822" max="13822" width="12.42578125" style="159" customWidth="1"/>
    <col min="13823" max="13823" width="11.140625" style="159" customWidth="1"/>
    <col min="13824" max="13824" width="9.7109375" style="159" customWidth="1"/>
    <col min="13825" max="14072" width="9.140625" style="159"/>
    <col min="14073" max="14073" width="3" style="159" customWidth="1"/>
    <col min="14074" max="14074" width="9.5703125" style="159" customWidth="1"/>
    <col min="14075" max="14075" width="7.28515625" style="159" customWidth="1"/>
    <col min="14076" max="14076" width="42.85546875" style="159" customWidth="1"/>
    <col min="14077" max="14077" width="11.7109375" style="159" customWidth="1"/>
    <col min="14078" max="14078" width="12.42578125" style="159" customWidth="1"/>
    <col min="14079" max="14079" width="11.140625" style="159" customWidth="1"/>
    <col min="14080" max="14080" width="9.7109375" style="159" customWidth="1"/>
    <col min="14081" max="14328" width="9.140625" style="159"/>
    <col min="14329" max="14329" width="3" style="159" customWidth="1"/>
    <col min="14330" max="14330" width="9.5703125" style="159" customWidth="1"/>
    <col min="14331" max="14331" width="7.28515625" style="159" customWidth="1"/>
    <col min="14332" max="14332" width="42.85546875" style="159" customWidth="1"/>
    <col min="14333" max="14333" width="11.7109375" style="159" customWidth="1"/>
    <col min="14334" max="14334" width="12.42578125" style="159" customWidth="1"/>
    <col min="14335" max="14335" width="11.140625" style="159" customWidth="1"/>
    <col min="14336" max="14336" width="9.7109375" style="159" customWidth="1"/>
    <col min="14337" max="14584" width="9.140625" style="159"/>
    <col min="14585" max="14585" width="3" style="159" customWidth="1"/>
    <col min="14586" max="14586" width="9.5703125" style="159" customWidth="1"/>
    <col min="14587" max="14587" width="7.28515625" style="159" customWidth="1"/>
    <col min="14588" max="14588" width="42.85546875" style="159" customWidth="1"/>
    <col min="14589" max="14589" width="11.7109375" style="159" customWidth="1"/>
    <col min="14590" max="14590" width="12.42578125" style="159" customWidth="1"/>
    <col min="14591" max="14591" width="11.140625" style="159" customWidth="1"/>
    <col min="14592" max="14592" width="9.7109375" style="159" customWidth="1"/>
    <col min="14593" max="14840" width="9.140625" style="159"/>
    <col min="14841" max="14841" width="3" style="159" customWidth="1"/>
    <col min="14842" max="14842" width="9.5703125" style="159" customWidth="1"/>
    <col min="14843" max="14843" width="7.28515625" style="159" customWidth="1"/>
    <col min="14844" max="14844" width="42.85546875" style="159" customWidth="1"/>
    <col min="14845" max="14845" width="11.7109375" style="159" customWidth="1"/>
    <col min="14846" max="14846" width="12.42578125" style="159" customWidth="1"/>
    <col min="14847" max="14847" width="11.140625" style="159" customWidth="1"/>
    <col min="14848" max="14848" width="9.7109375" style="159" customWidth="1"/>
    <col min="14849" max="15096" width="9.140625" style="159"/>
    <col min="15097" max="15097" width="3" style="159" customWidth="1"/>
    <col min="15098" max="15098" width="9.5703125" style="159" customWidth="1"/>
    <col min="15099" max="15099" width="7.28515625" style="159" customWidth="1"/>
    <col min="15100" max="15100" width="42.85546875" style="159" customWidth="1"/>
    <col min="15101" max="15101" width="11.7109375" style="159" customWidth="1"/>
    <col min="15102" max="15102" width="12.42578125" style="159" customWidth="1"/>
    <col min="15103" max="15103" width="11.140625" style="159" customWidth="1"/>
    <col min="15104" max="15104" width="9.7109375" style="159" customWidth="1"/>
    <col min="15105" max="15352" width="9.140625" style="159"/>
    <col min="15353" max="15353" width="3" style="159" customWidth="1"/>
    <col min="15354" max="15354" width="9.5703125" style="159" customWidth="1"/>
    <col min="15355" max="15355" width="7.28515625" style="159" customWidth="1"/>
    <col min="15356" max="15356" width="42.85546875" style="159" customWidth="1"/>
    <col min="15357" max="15357" width="11.7109375" style="159" customWidth="1"/>
    <col min="15358" max="15358" width="12.42578125" style="159" customWidth="1"/>
    <col min="15359" max="15359" width="11.140625" style="159" customWidth="1"/>
    <col min="15360" max="15360" width="9.7109375" style="159" customWidth="1"/>
    <col min="15361" max="15608" width="9.140625" style="159"/>
    <col min="15609" max="15609" width="3" style="159" customWidth="1"/>
    <col min="15610" max="15610" width="9.5703125" style="159" customWidth="1"/>
    <col min="15611" max="15611" width="7.28515625" style="159" customWidth="1"/>
    <col min="15612" max="15612" width="42.85546875" style="159" customWidth="1"/>
    <col min="15613" max="15613" width="11.7109375" style="159" customWidth="1"/>
    <col min="15614" max="15614" width="12.42578125" style="159" customWidth="1"/>
    <col min="15615" max="15615" width="11.140625" style="159" customWidth="1"/>
    <col min="15616" max="15616" width="9.7109375" style="159" customWidth="1"/>
    <col min="15617" max="15864" width="9.140625" style="159"/>
    <col min="15865" max="15865" width="3" style="159" customWidth="1"/>
    <col min="15866" max="15866" width="9.5703125" style="159" customWidth="1"/>
    <col min="15867" max="15867" width="7.28515625" style="159" customWidth="1"/>
    <col min="15868" max="15868" width="42.85546875" style="159" customWidth="1"/>
    <col min="15869" max="15869" width="11.7109375" style="159" customWidth="1"/>
    <col min="15870" max="15870" width="12.42578125" style="159" customWidth="1"/>
    <col min="15871" max="15871" width="11.140625" style="159" customWidth="1"/>
    <col min="15872" max="15872" width="9.7109375" style="159" customWidth="1"/>
    <col min="15873" max="16120" width="9.140625" style="159"/>
    <col min="16121" max="16121" width="3" style="159" customWidth="1"/>
    <col min="16122" max="16122" width="9.5703125" style="159" customWidth="1"/>
    <col min="16123" max="16123" width="7.28515625" style="159" customWidth="1"/>
    <col min="16124" max="16124" width="42.85546875" style="159" customWidth="1"/>
    <col min="16125" max="16125" width="11.7109375" style="159" customWidth="1"/>
    <col min="16126" max="16126" width="12.42578125" style="159" customWidth="1"/>
    <col min="16127" max="16127" width="11.140625" style="159" customWidth="1"/>
    <col min="16128" max="16128" width="9.7109375" style="159" customWidth="1"/>
    <col min="16129" max="16384" width="9.140625" style="159"/>
  </cols>
  <sheetData>
    <row r="1" spans="1:47" ht="46.5" hidden="1" customHeight="1" x14ac:dyDescent="0.2">
      <c r="A1" s="158"/>
      <c r="B1" s="158"/>
      <c r="C1" s="484" t="s">
        <v>305</v>
      </c>
      <c r="D1" s="484"/>
      <c r="E1" s="484"/>
      <c r="F1" s="484"/>
      <c r="T1" s="160"/>
      <c r="U1" s="160"/>
    </row>
    <row r="2" spans="1:47" ht="12.75" hidden="1" x14ac:dyDescent="0.2">
      <c r="B2" s="181" t="s">
        <v>293</v>
      </c>
      <c r="C2" s="177"/>
      <c r="E2" s="179"/>
      <c r="F2" s="182"/>
      <c r="G2" s="182"/>
      <c r="H2" s="182"/>
      <c r="R2" s="171"/>
      <c r="T2" s="160"/>
      <c r="U2" s="160"/>
    </row>
    <row r="3" spans="1:47" ht="46.5" customHeight="1" x14ac:dyDescent="0.2">
      <c r="A3" s="158"/>
      <c r="B3" s="158"/>
      <c r="C3" s="484" t="s">
        <v>355</v>
      </c>
      <c r="D3" s="484"/>
      <c r="E3" s="484"/>
      <c r="F3" s="484"/>
      <c r="T3" s="160"/>
      <c r="U3" s="160"/>
    </row>
    <row r="4" spans="1:47" x14ac:dyDescent="0.2">
      <c r="A4" s="158"/>
      <c r="B4" s="158"/>
      <c r="C4" s="158"/>
      <c r="D4" s="161" t="s">
        <v>356</v>
      </c>
      <c r="E4" s="162"/>
      <c r="F4" s="163" t="s">
        <v>281</v>
      </c>
    </row>
    <row r="5" spans="1:47" ht="45" x14ac:dyDescent="0.2">
      <c r="A5" s="164" t="s">
        <v>282</v>
      </c>
      <c r="B5" s="164" t="s">
        <v>283</v>
      </c>
      <c r="C5" s="164" t="s">
        <v>284</v>
      </c>
      <c r="D5" s="164" t="s">
        <v>285</v>
      </c>
      <c r="E5" s="164" t="s">
        <v>286</v>
      </c>
      <c r="F5" s="165" t="s">
        <v>341</v>
      </c>
      <c r="G5" s="164" t="s">
        <v>287</v>
      </c>
      <c r="H5" s="166" t="s">
        <v>288</v>
      </c>
      <c r="I5" s="167" t="s">
        <v>289</v>
      </c>
      <c r="J5" s="167" t="s">
        <v>287</v>
      </c>
      <c r="K5" s="167" t="s">
        <v>288</v>
      </c>
      <c r="L5" s="167" t="s">
        <v>290</v>
      </c>
      <c r="M5" s="167" t="s">
        <v>287</v>
      </c>
      <c r="N5" s="167" t="s">
        <v>288</v>
      </c>
      <c r="O5" s="167" t="s">
        <v>291</v>
      </c>
      <c r="P5" s="167" t="s">
        <v>287</v>
      </c>
      <c r="Q5" s="167" t="s">
        <v>288</v>
      </c>
      <c r="R5" s="167" t="s">
        <v>292</v>
      </c>
      <c r="S5" s="167" t="s">
        <v>287</v>
      </c>
      <c r="T5" s="167" t="s">
        <v>288</v>
      </c>
      <c r="U5" s="159" t="s">
        <v>357</v>
      </c>
      <c r="V5" s="159" t="s">
        <v>358</v>
      </c>
      <c r="AK5" s="161" t="s">
        <v>283</v>
      </c>
      <c r="AL5" s="161" t="s">
        <v>285</v>
      </c>
      <c r="AM5" s="161">
        <v>2024</v>
      </c>
    </row>
    <row r="6" spans="1:47" ht="10.5" customHeight="1" x14ac:dyDescent="0.2">
      <c r="A6" s="168">
        <v>1</v>
      </c>
      <c r="B6" s="326" t="s">
        <v>215</v>
      </c>
      <c r="C6" s="326"/>
      <c r="D6" s="326" t="s">
        <v>359</v>
      </c>
      <c r="E6" s="327">
        <v>3580055.1</v>
      </c>
      <c r="F6" s="328">
        <v>179379.85</v>
      </c>
      <c r="G6" s="329">
        <f>F6/1.2</f>
        <v>149483.20833333334</v>
      </c>
      <c r="H6" s="329">
        <f>G6*0.2</f>
        <v>29896.64166666667</v>
      </c>
      <c r="I6" s="170"/>
      <c r="J6" s="170"/>
      <c r="K6" s="170"/>
      <c r="L6" s="170"/>
      <c r="M6" s="170"/>
      <c r="N6" s="170"/>
      <c r="O6" s="170"/>
      <c r="P6" s="170"/>
      <c r="Q6" s="170"/>
      <c r="R6" s="170"/>
      <c r="S6" s="170"/>
      <c r="T6" s="170"/>
      <c r="U6" s="330"/>
      <c r="V6" s="171">
        <f t="shared" ref="V6:V11" si="0">F6-I6-L6-O6-R6</f>
        <v>179379.85</v>
      </c>
      <c r="AK6" s="154" t="s">
        <v>215</v>
      </c>
      <c r="AL6" s="201" t="s">
        <v>359</v>
      </c>
      <c r="AM6" s="331">
        <v>514909.41739618068</v>
      </c>
      <c r="AN6" s="201">
        <v>490300</v>
      </c>
      <c r="AO6" s="331">
        <v>24609.41739618067</v>
      </c>
      <c r="AQ6" s="160"/>
      <c r="AS6" s="160"/>
      <c r="AT6" s="160"/>
      <c r="AU6" s="160"/>
    </row>
    <row r="7" spans="1:47" ht="10.5" customHeight="1" x14ac:dyDescent="0.2">
      <c r="A7" s="168">
        <v>2</v>
      </c>
      <c r="B7" s="326" t="s">
        <v>275</v>
      </c>
      <c r="C7" s="326"/>
      <c r="D7" s="326" t="s">
        <v>360</v>
      </c>
      <c r="E7" s="327">
        <v>2200000</v>
      </c>
      <c r="F7" s="332">
        <v>440000</v>
      </c>
      <c r="G7" s="329">
        <f>F7/1.2</f>
        <v>366666.66666666669</v>
      </c>
      <c r="H7" s="329">
        <f>G7*0.2</f>
        <v>73333.333333333343</v>
      </c>
      <c r="I7" s="170"/>
      <c r="J7" s="170"/>
      <c r="K7" s="170"/>
      <c r="L7" s="170"/>
      <c r="M7" s="170"/>
      <c r="N7" s="170"/>
      <c r="O7" s="170"/>
      <c r="P7" s="170"/>
      <c r="Q7" s="170"/>
      <c r="R7" s="170"/>
      <c r="S7" s="170"/>
      <c r="T7" s="170"/>
      <c r="U7" s="330"/>
      <c r="V7" s="171">
        <f t="shared" ref="V7" si="1">F7-I7-L7-O7-R7</f>
        <v>440000</v>
      </c>
      <c r="AK7" s="154" t="s">
        <v>275</v>
      </c>
      <c r="AL7" s="201" t="s">
        <v>360</v>
      </c>
      <c r="AM7" s="331">
        <v>257454.70869809034</v>
      </c>
      <c r="AN7" s="201">
        <v>245150</v>
      </c>
      <c r="AO7" s="331">
        <v>12304.708698090335</v>
      </c>
      <c r="AQ7" s="160"/>
      <c r="AT7" s="160"/>
      <c r="AU7" s="160"/>
    </row>
    <row r="8" spans="1:47" ht="10.5" customHeight="1" x14ac:dyDescent="0.2">
      <c r="A8" s="168">
        <v>3</v>
      </c>
      <c r="B8" s="326" t="s">
        <v>277</v>
      </c>
      <c r="C8" s="326"/>
      <c r="D8" s="326" t="s">
        <v>361</v>
      </c>
      <c r="E8" s="327">
        <v>1870385.2</v>
      </c>
      <c r="F8" s="328">
        <v>528941.75</v>
      </c>
      <c r="G8" s="329">
        <f>F8/1.2</f>
        <v>440784.79166666669</v>
      </c>
      <c r="H8" s="329">
        <f>G8*0.2</f>
        <v>88156.958333333343</v>
      </c>
      <c r="I8" s="170"/>
      <c r="J8" s="170"/>
      <c r="K8" s="170"/>
      <c r="L8" s="170"/>
      <c r="M8" s="170"/>
      <c r="N8" s="170"/>
      <c r="O8" s="170"/>
      <c r="P8" s="170"/>
      <c r="Q8" s="170"/>
      <c r="R8" s="170"/>
      <c r="S8" s="170"/>
      <c r="T8" s="170"/>
      <c r="U8" s="330"/>
      <c r="V8" s="171">
        <f>F8-I8-L8-O8-R8</f>
        <v>528941.75</v>
      </c>
      <c r="AK8" s="154" t="s">
        <v>277</v>
      </c>
      <c r="AL8" s="201" t="s">
        <v>361</v>
      </c>
      <c r="AM8" s="331">
        <v>205963.76695847226</v>
      </c>
      <c r="AN8" s="201">
        <v>196120</v>
      </c>
      <c r="AO8" s="331">
        <v>9843.766958472268</v>
      </c>
      <c r="AQ8" s="160"/>
      <c r="AS8" s="160"/>
      <c r="AT8" s="160"/>
      <c r="AU8" s="160"/>
    </row>
    <row r="9" spans="1:47" x14ac:dyDescent="0.2">
      <c r="A9" s="168">
        <v>4</v>
      </c>
      <c r="B9" s="326" t="s">
        <v>212</v>
      </c>
      <c r="C9" s="326"/>
      <c r="D9" s="326" t="s">
        <v>362</v>
      </c>
      <c r="E9" s="327">
        <v>1907131</v>
      </c>
      <c r="F9" s="332">
        <v>95356.55</v>
      </c>
      <c r="G9" s="329">
        <f t="shared" ref="G9" si="2">F9/1.2</f>
        <v>79463.791666666672</v>
      </c>
      <c r="H9" s="329">
        <f t="shared" ref="H9" si="3">G9*0.2</f>
        <v>15892.758333333335</v>
      </c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330"/>
      <c r="V9" s="171">
        <f t="shared" si="0"/>
        <v>95356.55</v>
      </c>
      <c r="AK9" s="154" t="s">
        <v>212</v>
      </c>
      <c r="AL9" s="201" t="s">
        <v>362</v>
      </c>
      <c r="AM9" s="331">
        <v>382740.05689678679</v>
      </c>
      <c r="AN9" s="201">
        <v>364447.5</v>
      </c>
      <c r="AO9" s="331">
        <v>18292.556896786773</v>
      </c>
      <c r="AQ9" s="160"/>
      <c r="AS9" s="160"/>
      <c r="AT9" s="160"/>
      <c r="AU9" s="160"/>
    </row>
    <row r="10" spans="1:47" x14ac:dyDescent="0.2">
      <c r="A10" s="168">
        <v>5</v>
      </c>
      <c r="B10" s="326" t="s">
        <v>216</v>
      </c>
      <c r="C10" s="326"/>
      <c r="D10" s="326" t="s">
        <v>363</v>
      </c>
      <c r="E10" s="333">
        <v>1521521</v>
      </c>
      <c r="F10" s="328">
        <v>76076.05</v>
      </c>
      <c r="G10" s="329">
        <f t="shared" ref="G10:G11" si="4">F10/1.2</f>
        <v>63396.708333333336</v>
      </c>
      <c r="H10" s="329">
        <f t="shared" ref="H10:H11" si="5">G10*0.2</f>
        <v>12679.341666666667</v>
      </c>
      <c r="I10" s="170"/>
      <c r="J10" s="170"/>
      <c r="K10" s="170"/>
      <c r="L10" s="170"/>
      <c r="M10" s="170"/>
      <c r="N10" s="170"/>
      <c r="O10" s="170"/>
      <c r="P10" s="170"/>
      <c r="Q10" s="170"/>
      <c r="R10" s="170"/>
      <c r="S10" s="170"/>
      <c r="T10" s="170"/>
      <c r="U10" s="330"/>
      <c r="V10" s="171">
        <f t="shared" si="0"/>
        <v>76076.05</v>
      </c>
      <c r="AK10" s="154" t="s">
        <v>216</v>
      </c>
      <c r="AL10" s="201" t="s">
        <v>363</v>
      </c>
      <c r="AM10" s="331">
        <v>205963.76695847226</v>
      </c>
      <c r="AN10" s="201">
        <v>196120</v>
      </c>
      <c r="AO10" s="331">
        <v>9843.766958472268</v>
      </c>
      <c r="AQ10" s="160"/>
      <c r="AS10" s="160"/>
      <c r="AT10" s="160"/>
      <c r="AU10" s="160"/>
    </row>
    <row r="11" spans="1:47" x14ac:dyDescent="0.2">
      <c r="A11" s="168">
        <v>6</v>
      </c>
      <c r="B11" s="326" t="s">
        <v>278</v>
      </c>
      <c r="C11" s="326"/>
      <c r="D11" s="326" t="s">
        <v>364</v>
      </c>
      <c r="E11" s="333">
        <v>1495189.1</v>
      </c>
      <c r="F11" s="332">
        <v>74759.45</v>
      </c>
      <c r="G11" s="329">
        <f t="shared" si="4"/>
        <v>62299.541666666664</v>
      </c>
      <c r="H11" s="329">
        <f t="shared" si="5"/>
        <v>12459.908333333333</v>
      </c>
      <c r="I11" s="170"/>
      <c r="J11" s="170"/>
      <c r="K11" s="170"/>
      <c r="L11" s="170"/>
      <c r="M11" s="170"/>
      <c r="N11" s="170"/>
      <c r="O11" s="170"/>
      <c r="P11" s="170"/>
      <c r="Q11" s="170"/>
      <c r="R11" s="170"/>
      <c r="S11" s="170"/>
      <c r="T11" s="170"/>
      <c r="U11" s="330"/>
      <c r="V11" s="171">
        <f t="shared" si="0"/>
        <v>74759.45</v>
      </c>
      <c r="AK11" s="155" t="s">
        <v>278</v>
      </c>
      <c r="AL11" s="201" t="s">
        <v>364</v>
      </c>
      <c r="AM11" s="331">
        <v>205963.76695847226</v>
      </c>
      <c r="AN11" s="201">
        <v>196120</v>
      </c>
      <c r="AO11" s="331">
        <v>9843.766958472268</v>
      </c>
      <c r="AQ11" s="160"/>
      <c r="AR11" s="160"/>
      <c r="AT11" s="160"/>
      <c r="AU11" s="160"/>
    </row>
    <row r="12" spans="1:47" ht="13.5" customHeight="1" x14ac:dyDescent="0.2">
      <c r="A12" s="172"/>
      <c r="B12" s="173"/>
      <c r="C12" s="174"/>
      <c r="D12" s="175" t="s">
        <v>69</v>
      </c>
      <c r="E12" s="176"/>
      <c r="F12" s="176">
        <f t="shared" ref="F12:T12" si="6">SUM(F6:F11)</f>
        <v>1394513.6500000001</v>
      </c>
      <c r="G12" s="176">
        <f t="shared" si="6"/>
        <v>1162094.7083333335</v>
      </c>
      <c r="H12" s="176">
        <f t="shared" si="6"/>
        <v>232418.94166666668</v>
      </c>
      <c r="I12" s="176">
        <f t="shared" si="6"/>
        <v>0</v>
      </c>
      <c r="J12" s="176">
        <f t="shared" si="6"/>
        <v>0</v>
      </c>
      <c r="K12" s="176">
        <f t="shared" si="6"/>
        <v>0</v>
      </c>
      <c r="L12" s="176">
        <f t="shared" si="6"/>
        <v>0</v>
      </c>
      <c r="M12" s="176">
        <f t="shared" si="6"/>
        <v>0</v>
      </c>
      <c r="N12" s="176">
        <f t="shared" si="6"/>
        <v>0</v>
      </c>
      <c r="O12" s="176">
        <f t="shared" si="6"/>
        <v>0</v>
      </c>
      <c r="P12" s="176">
        <f t="shared" si="6"/>
        <v>0</v>
      </c>
      <c r="Q12" s="176">
        <f t="shared" si="6"/>
        <v>0</v>
      </c>
      <c r="R12" s="176">
        <f t="shared" si="6"/>
        <v>0</v>
      </c>
      <c r="S12" s="176">
        <f t="shared" si="6"/>
        <v>0</v>
      </c>
      <c r="T12" s="176">
        <f t="shared" si="6"/>
        <v>0</v>
      </c>
      <c r="U12" s="176"/>
      <c r="V12" s="176">
        <f>SUM(V6:V11)</f>
        <v>1394513.6500000001</v>
      </c>
      <c r="W12" s="171"/>
      <c r="AM12" s="160">
        <f>SUM(AM6:AM11)</f>
        <v>1772995.4838664746</v>
      </c>
      <c r="AN12" s="160">
        <f>SUM(AN6:AN11)</f>
        <v>1688257.5</v>
      </c>
      <c r="AO12" s="160">
        <f>SUM(AO6:AO11)</f>
        <v>84737.983866474591</v>
      </c>
    </row>
    <row r="13" spans="1:47" x14ac:dyDescent="0.2">
      <c r="E13" s="179"/>
      <c r="F13" s="171"/>
      <c r="G13" s="180">
        <f>G12/F12</f>
        <v>0.83333333333333337</v>
      </c>
      <c r="H13" s="180">
        <f>H12/F12</f>
        <v>0.16666666666666666</v>
      </c>
      <c r="T13" s="160"/>
      <c r="U13" s="160"/>
      <c r="AU13" s="160"/>
    </row>
    <row r="14" spans="1:47" ht="12.75" x14ac:dyDescent="0.2">
      <c r="B14" s="181"/>
      <c r="C14" s="177"/>
      <c r="E14" s="171"/>
      <c r="F14" s="171"/>
      <c r="G14" s="183"/>
      <c r="H14" s="183"/>
      <c r="T14" s="160"/>
      <c r="U14" s="160"/>
    </row>
    <row r="15" spans="1:47" ht="12.75" x14ac:dyDescent="0.2">
      <c r="B15" s="181" t="s">
        <v>294</v>
      </c>
      <c r="C15" s="177"/>
      <c r="E15" s="184"/>
      <c r="F15" s="171"/>
      <c r="S15" s="171"/>
      <c r="T15" s="160"/>
      <c r="U15" s="160"/>
    </row>
    <row r="16" spans="1:47" ht="46.5" hidden="1" customHeight="1" outlineLevel="1" x14ac:dyDescent="0.2">
      <c r="A16" s="158"/>
      <c r="B16" s="158"/>
      <c r="C16" s="484" t="s">
        <v>295</v>
      </c>
      <c r="D16" s="484"/>
      <c r="E16" s="484"/>
      <c r="T16" s="160"/>
      <c r="U16" s="160"/>
      <c r="AK16" s="201"/>
      <c r="AL16" s="201"/>
      <c r="AM16" s="201"/>
      <c r="AN16" s="202" t="e">
        <f>SUM(#REF!)</f>
        <v>#REF!</v>
      </c>
      <c r="AO16" s="202" t="e">
        <f>SUM(#REF!)</f>
        <v>#REF!</v>
      </c>
    </row>
    <row r="17" spans="1:25" hidden="1" outlineLevel="1" x14ac:dyDescent="0.2">
      <c r="B17" s="158"/>
      <c r="C17" s="158"/>
      <c r="D17" s="161" t="e">
        <f>#REF!</f>
        <v>#REF!</v>
      </c>
      <c r="E17" s="162"/>
      <c r="F17" s="163" t="s">
        <v>281</v>
      </c>
      <c r="G17" s="159" t="e">
        <f>#REF!</f>
        <v>#REF!</v>
      </c>
      <c r="T17" s="160"/>
      <c r="U17" s="160"/>
    </row>
    <row r="18" spans="1:25" ht="45" hidden="1" outlineLevel="1" x14ac:dyDescent="0.2">
      <c r="A18" s="164" t="s">
        <v>282</v>
      </c>
      <c r="B18" s="164" t="s">
        <v>283</v>
      </c>
      <c r="C18" s="164" t="s">
        <v>284</v>
      </c>
      <c r="D18" s="164" t="s">
        <v>285</v>
      </c>
      <c r="E18" s="164" t="s">
        <v>286</v>
      </c>
      <c r="F18" s="165" t="s">
        <v>296</v>
      </c>
      <c r="G18" s="166" t="s">
        <v>287</v>
      </c>
      <c r="H18" s="166" t="s">
        <v>288</v>
      </c>
      <c r="I18" s="167" t="s">
        <v>289</v>
      </c>
      <c r="J18" s="167"/>
      <c r="K18" s="167"/>
      <c r="L18" s="167" t="s">
        <v>290</v>
      </c>
      <c r="M18" s="167"/>
      <c r="N18" s="167"/>
      <c r="O18" s="167" t="s">
        <v>291</v>
      </c>
      <c r="P18" s="167"/>
      <c r="Q18" s="167"/>
      <c r="R18" s="167"/>
      <c r="T18" s="160"/>
      <c r="U18" s="160"/>
    </row>
    <row r="19" spans="1:25" hidden="1" outlineLevel="1" x14ac:dyDescent="0.2">
      <c r="A19" s="168"/>
      <c r="B19" s="154"/>
      <c r="C19" s="154"/>
      <c r="D19" s="154"/>
      <c r="E19" s="185"/>
      <c r="F19" s="186"/>
      <c r="G19" s="186"/>
      <c r="H19" s="186"/>
      <c r="I19" s="187">
        <f>F19</f>
        <v>0</v>
      </c>
      <c r="J19" s="187"/>
      <c r="K19" s="187"/>
      <c r="L19" s="187">
        <v>0</v>
      </c>
      <c r="M19" s="187"/>
      <c r="N19" s="187"/>
      <c r="O19" s="187">
        <v>0</v>
      </c>
      <c r="P19" s="187"/>
      <c r="Q19" s="187"/>
      <c r="R19" s="187"/>
      <c r="T19" s="160"/>
      <c r="U19" s="160"/>
    </row>
    <row r="20" spans="1:25" hidden="1" outlineLevel="1" x14ac:dyDescent="0.2">
      <c r="A20" s="168"/>
      <c r="B20" s="154"/>
      <c r="C20" s="154"/>
      <c r="D20" s="154"/>
      <c r="E20" s="169"/>
      <c r="F20" s="186"/>
      <c r="G20" s="188"/>
      <c r="H20" s="188"/>
      <c r="T20" s="160"/>
      <c r="U20" s="160"/>
    </row>
    <row r="21" spans="1:25" hidden="1" outlineLevel="1" x14ac:dyDescent="0.2">
      <c r="A21" s="168"/>
      <c r="B21" s="154"/>
      <c r="C21" s="154"/>
      <c r="D21" s="154"/>
      <c r="E21" s="169"/>
      <c r="F21" s="186"/>
      <c r="G21" s="188"/>
      <c r="H21" s="188"/>
      <c r="T21" s="160"/>
      <c r="U21" s="160"/>
    </row>
    <row r="22" spans="1:25" hidden="1" outlineLevel="1" x14ac:dyDescent="0.2">
      <c r="A22" s="168"/>
      <c r="B22" s="154"/>
      <c r="C22" s="154"/>
      <c r="D22" s="154"/>
      <c r="E22" s="169"/>
      <c r="F22" s="186"/>
      <c r="G22" s="188"/>
      <c r="H22" s="188"/>
      <c r="T22" s="160"/>
      <c r="U22" s="160"/>
    </row>
    <row r="23" spans="1:25" hidden="1" outlineLevel="1" x14ac:dyDescent="0.2">
      <c r="A23" s="172"/>
      <c r="B23" s="173"/>
      <c r="C23" s="174"/>
      <c r="D23" s="175" t="s">
        <v>69</v>
      </c>
      <c r="E23" s="176"/>
      <c r="F23" s="176">
        <f>SUM(F19:F22)</f>
        <v>0</v>
      </c>
      <c r="G23" s="176">
        <f>SUM(G19:G22)</f>
        <v>0</v>
      </c>
      <c r="H23" s="176">
        <f>SUM(H19:H22)</f>
        <v>0</v>
      </c>
      <c r="I23" s="176">
        <f t="shared" ref="I23:V23" si="7">SUM(I19:I22)</f>
        <v>0</v>
      </c>
      <c r="J23" s="176">
        <f t="shared" si="7"/>
        <v>0</v>
      </c>
      <c r="K23" s="176">
        <f t="shared" si="7"/>
        <v>0</v>
      </c>
      <c r="L23" s="176">
        <f t="shared" si="7"/>
        <v>0</v>
      </c>
      <c r="M23" s="176">
        <f t="shared" si="7"/>
        <v>0</v>
      </c>
      <c r="N23" s="176">
        <f t="shared" si="7"/>
        <v>0</v>
      </c>
      <c r="O23" s="176">
        <f t="shared" si="7"/>
        <v>0</v>
      </c>
      <c r="P23" s="176">
        <f t="shared" si="7"/>
        <v>0</v>
      </c>
      <c r="Q23" s="176">
        <f t="shared" si="7"/>
        <v>0</v>
      </c>
      <c r="R23" s="176"/>
      <c r="S23" s="176"/>
      <c r="T23" s="176"/>
      <c r="U23" s="176"/>
      <c r="V23" s="176">
        <f t="shared" si="7"/>
        <v>0</v>
      </c>
    </row>
    <row r="24" spans="1:25" hidden="1" outlineLevel="1" x14ac:dyDescent="0.2">
      <c r="B24" s="159"/>
      <c r="C24" s="177"/>
      <c r="E24" s="189"/>
      <c r="F24" s="170"/>
      <c r="G24" s="190" t="e">
        <f>G23/F23</f>
        <v>#DIV/0!</v>
      </c>
      <c r="H24" s="190" t="e">
        <f>H23/F23</f>
        <v>#DIV/0!</v>
      </c>
    </row>
    <row r="25" spans="1:25" ht="12.75" hidden="1" outlineLevel="1" x14ac:dyDescent="0.2">
      <c r="B25" s="181" t="s">
        <v>293</v>
      </c>
      <c r="C25" s="177"/>
      <c r="E25" s="179"/>
      <c r="F25" s="182"/>
      <c r="G25" s="182"/>
      <c r="H25" s="182"/>
    </row>
    <row r="26" spans="1:25" ht="12.75" hidden="1" outlineLevel="1" x14ac:dyDescent="0.2">
      <c r="B26" s="181"/>
      <c r="C26" s="177"/>
      <c r="E26" s="171"/>
      <c r="F26" s="171"/>
      <c r="G26" s="183"/>
      <c r="H26" s="183"/>
    </row>
    <row r="27" spans="1:25" ht="12.75" hidden="1" outlineLevel="1" x14ac:dyDescent="0.2">
      <c r="B27" s="181"/>
      <c r="C27" s="177"/>
      <c r="F27" s="170"/>
      <c r="G27" s="170"/>
      <c r="H27" s="170"/>
    </row>
    <row r="28" spans="1:25" ht="12.75" hidden="1" outlineLevel="1" x14ac:dyDescent="0.2">
      <c r="B28" s="181" t="s">
        <v>294</v>
      </c>
      <c r="C28" s="177"/>
      <c r="F28" s="170"/>
      <c r="G28" s="170"/>
      <c r="H28" s="170"/>
    </row>
    <row r="29" spans="1:25" ht="57.75" customHeight="1" collapsed="1" x14ac:dyDescent="0.2">
      <c r="A29" s="158"/>
      <c r="B29" s="158"/>
      <c r="C29" s="484" t="s">
        <v>306</v>
      </c>
      <c r="D29" s="484"/>
      <c r="E29" s="484"/>
      <c r="T29" s="160"/>
      <c r="U29" s="160"/>
    </row>
    <row r="30" spans="1:25" x14ac:dyDescent="0.2">
      <c r="B30" s="158"/>
      <c r="C30" s="158"/>
      <c r="D30" s="161"/>
      <c r="E30" s="162"/>
      <c r="F30" s="163" t="s">
        <v>281</v>
      </c>
      <c r="T30" s="160"/>
      <c r="U30" s="160"/>
    </row>
    <row r="31" spans="1:25" ht="45" x14ac:dyDescent="0.2">
      <c r="A31" s="164" t="s">
        <v>282</v>
      </c>
      <c r="B31" s="164" t="s">
        <v>283</v>
      </c>
      <c r="C31" s="164" t="s">
        <v>284</v>
      </c>
      <c r="D31" s="164" t="s">
        <v>285</v>
      </c>
      <c r="E31" s="164" t="s">
        <v>286</v>
      </c>
      <c r="F31" s="165" t="s">
        <v>341</v>
      </c>
      <c r="G31" s="166" t="s">
        <v>287</v>
      </c>
      <c r="H31" s="166" t="s">
        <v>288</v>
      </c>
      <c r="I31" s="167" t="s">
        <v>289</v>
      </c>
      <c r="J31" s="167" t="s">
        <v>287</v>
      </c>
      <c r="K31" s="167" t="s">
        <v>288</v>
      </c>
      <c r="L31" s="167" t="s">
        <v>290</v>
      </c>
      <c r="M31" s="167" t="s">
        <v>287</v>
      </c>
      <c r="N31" s="167" t="s">
        <v>288</v>
      </c>
      <c r="O31" s="167" t="s">
        <v>291</v>
      </c>
      <c r="P31" s="167" t="s">
        <v>287</v>
      </c>
      <c r="Q31" s="167" t="s">
        <v>288</v>
      </c>
      <c r="R31" s="167" t="s">
        <v>292</v>
      </c>
      <c r="S31" s="167" t="s">
        <v>287</v>
      </c>
      <c r="T31" s="167" t="s">
        <v>288</v>
      </c>
      <c r="U31" s="160"/>
    </row>
    <row r="32" spans="1:25" ht="22.5" x14ac:dyDescent="0.2">
      <c r="A32" s="168">
        <v>1</v>
      </c>
      <c r="B32" s="154" t="s">
        <v>297</v>
      </c>
      <c r="C32" s="154" t="s">
        <v>298</v>
      </c>
      <c r="D32" s="154" t="s">
        <v>299</v>
      </c>
      <c r="E32" s="169">
        <v>269223.54375000001</v>
      </c>
      <c r="F32" s="186">
        <v>269223.54375000001</v>
      </c>
      <c r="G32" s="186">
        <f>F32*0.86</f>
        <v>231532.24762500002</v>
      </c>
      <c r="H32" s="186">
        <f>F32-G32</f>
        <v>37691.296124999993</v>
      </c>
      <c r="I32" s="187">
        <f>$F32/4</f>
        <v>67305.885937500003</v>
      </c>
      <c r="J32" s="187">
        <f>I32*0.84</f>
        <v>56536.944187499997</v>
      </c>
      <c r="K32" s="187">
        <f>I32-J32</f>
        <v>10768.941750000005</v>
      </c>
      <c r="L32" s="187">
        <f>$F32/4</f>
        <v>67305.885937500003</v>
      </c>
      <c r="M32" s="187">
        <f>L32*0.84</f>
        <v>56536.944187499997</v>
      </c>
      <c r="N32" s="187">
        <f>L32-M32</f>
        <v>10768.941750000005</v>
      </c>
      <c r="O32" s="187">
        <f>$F32/4</f>
        <v>67305.885937500003</v>
      </c>
      <c r="P32" s="187">
        <f>O32*0.84</f>
        <v>56536.944187499997</v>
      </c>
      <c r="Q32" s="187">
        <f>O32-P32</f>
        <v>10768.941750000005</v>
      </c>
      <c r="R32" s="187">
        <f>$F32/4</f>
        <v>67305.885937500003</v>
      </c>
      <c r="S32" s="187">
        <f>R32*0.84</f>
        <v>56536.944187499997</v>
      </c>
      <c r="T32" s="187">
        <f>R32-S32</f>
        <v>10768.941750000005</v>
      </c>
      <c r="U32" s="160"/>
      <c r="V32" s="171">
        <f t="shared" ref="V32:V40" si="8">F32-I32-L32-O32-R32</f>
        <v>0</v>
      </c>
      <c r="W32" s="171"/>
      <c r="Y32" s="171"/>
    </row>
    <row r="33" spans="1:42" ht="23.25" thickBot="1" x14ac:dyDescent="0.25">
      <c r="A33" s="314">
        <v>2</v>
      </c>
      <c r="B33" s="315" t="s">
        <v>297</v>
      </c>
      <c r="C33" s="315"/>
      <c r="D33" s="315" t="s">
        <v>300</v>
      </c>
      <c r="E33" s="316">
        <v>65689.929600000003</v>
      </c>
      <c r="F33" s="317">
        <v>65689.929600000003</v>
      </c>
      <c r="G33" s="317">
        <f t="shared" ref="G33:G37" si="9">F33*0.84</f>
        <v>55179.540864000002</v>
      </c>
      <c r="H33" s="317">
        <f t="shared" ref="H33:H40" si="10">F33-G33</f>
        <v>10510.388736000001</v>
      </c>
      <c r="I33" s="187">
        <f>$F33/4</f>
        <v>16422.482400000001</v>
      </c>
      <c r="J33" s="187">
        <f t="shared" ref="J33:J37" si="11">I33*0.84</f>
        <v>13794.885216000001</v>
      </c>
      <c r="K33" s="187">
        <f t="shared" ref="K33:K37" si="12">I33-J33</f>
        <v>2627.5971840000002</v>
      </c>
      <c r="L33" s="187">
        <f>$F33/4</f>
        <v>16422.482400000001</v>
      </c>
      <c r="M33" s="187">
        <f t="shared" ref="M33:M37" si="13">L33*0.84</f>
        <v>13794.885216000001</v>
      </c>
      <c r="N33" s="187">
        <f t="shared" ref="N33:N37" si="14">L33-M33</f>
        <v>2627.5971840000002</v>
      </c>
      <c r="O33" s="187">
        <f>$F33/4</f>
        <v>16422.482400000001</v>
      </c>
      <c r="P33" s="187">
        <f t="shared" ref="P33:P37" si="15">O33*0.84</f>
        <v>13794.885216000001</v>
      </c>
      <c r="Q33" s="187">
        <f t="shared" ref="Q33:Q37" si="16">O33-P33</f>
        <v>2627.5971840000002</v>
      </c>
      <c r="R33" s="187">
        <f>$F33/4</f>
        <v>16422.482400000001</v>
      </c>
      <c r="S33" s="187">
        <f t="shared" ref="S33:S37" si="17">R33*0.84</f>
        <v>13794.885216000001</v>
      </c>
      <c r="T33" s="187">
        <f t="shared" ref="T33:T37" si="18">R33-S33</f>
        <v>2627.5971840000002</v>
      </c>
      <c r="U33" s="160"/>
      <c r="V33" s="171">
        <f t="shared" si="8"/>
        <v>0</v>
      </c>
      <c r="W33" s="171"/>
      <c r="Y33" s="171"/>
    </row>
    <row r="34" spans="1:42" x14ac:dyDescent="0.2">
      <c r="A34" s="307"/>
      <c r="B34" s="308"/>
      <c r="C34" s="308"/>
      <c r="D34" s="323">
        <v>5112</v>
      </c>
      <c r="E34" s="324"/>
      <c r="F34" s="325">
        <f>SUM(F32:F33)</f>
        <v>334913.47334999999</v>
      </c>
      <c r="G34" s="325">
        <f t="shared" ref="G34:H34" si="19">SUM(G32:G33)</f>
        <v>286711.788489</v>
      </c>
      <c r="H34" s="325">
        <f t="shared" si="19"/>
        <v>48201.684860999994</v>
      </c>
      <c r="I34" s="187"/>
      <c r="J34" s="187"/>
      <c r="K34" s="187"/>
      <c r="L34" s="187"/>
      <c r="M34" s="187"/>
      <c r="N34" s="187"/>
      <c r="O34" s="187"/>
      <c r="P34" s="187"/>
      <c r="Q34" s="187"/>
      <c r="R34" s="187"/>
      <c r="S34" s="187"/>
      <c r="T34" s="187"/>
      <c r="U34" s="160"/>
      <c r="V34" s="171"/>
      <c r="W34" s="171"/>
      <c r="Y34" s="171"/>
    </row>
    <row r="35" spans="1:42" x14ac:dyDescent="0.2">
      <c r="A35" s="307"/>
      <c r="B35" s="308"/>
      <c r="C35" s="308"/>
      <c r="D35" s="308"/>
      <c r="E35" s="309"/>
      <c r="F35" s="310"/>
      <c r="G35" s="310"/>
      <c r="H35" s="310"/>
      <c r="I35" s="187"/>
      <c r="J35" s="187"/>
      <c r="K35" s="187"/>
      <c r="L35" s="187"/>
      <c r="M35" s="187"/>
      <c r="N35" s="187"/>
      <c r="O35" s="187"/>
      <c r="P35" s="187"/>
      <c r="Q35" s="187"/>
      <c r="R35" s="187"/>
      <c r="S35" s="187"/>
      <c r="T35" s="187"/>
      <c r="U35" s="160"/>
      <c r="V35" s="171"/>
      <c r="W35" s="171"/>
      <c r="Y35" s="171"/>
    </row>
    <row r="36" spans="1:42" s="313" customFormat="1" x14ac:dyDescent="0.2">
      <c r="A36" s="307"/>
      <c r="B36" s="308"/>
      <c r="C36" s="308"/>
      <c r="D36" s="308"/>
      <c r="E36" s="309"/>
      <c r="F36" s="310"/>
      <c r="G36" s="310"/>
      <c r="H36" s="310"/>
      <c r="I36" s="310"/>
      <c r="J36" s="310"/>
      <c r="K36" s="310"/>
      <c r="L36" s="310"/>
      <c r="M36" s="310"/>
      <c r="N36" s="310"/>
      <c r="O36" s="310"/>
      <c r="P36" s="310"/>
      <c r="Q36" s="310"/>
      <c r="R36" s="310"/>
      <c r="S36" s="310"/>
      <c r="T36" s="310"/>
      <c r="U36" s="311"/>
      <c r="V36" s="312"/>
      <c r="W36" s="312"/>
      <c r="Y36" s="312"/>
      <c r="AP36" s="159"/>
    </row>
    <row r="37" spans="1:42" ht="22.5" x14ac:dyDescent="0.2">
      <c r="A37" s="318">
        <v>3</v>
      </c>
      <c r="B37" s="319" t="s">
        <v>297</v>
      </c>
      <c r="C37" s="319" t="s">
        <v>298</v>
      </c>
      <c r="D37" s="319" t="s">
        <v>301</v>
      </c>
      <c r="E37" s="320">
        <v>37360</v>
      </c>
      <c r="F37" s="321">
        <v>37360</v>
      </c>
      <c r="G37" s="321">
        <f t="shared" si="9"/>
        <v>31382.399999999998</v>
      </c>
      <c r="H37" s="321">
        <f t="shared" si="10"/>
        <v>5977.6000000000022</v>
      </c>
      <c r="I37" s="187">
        <f>$F37/4</f>
        <v>9340</v>
      </c>
      <c r="J37" s="187">
        <f t="shared" si="11"/>
        <v>7845.5999999999995</v>
      </c>
      <c r="K37" s="187">
        <f t="shared" si="12"/>
        <v>1494.4000000000005</v>
      </c>
      <c r="L37" s="187">
        <f>$F37/4</f>
        <v>9340</v>
      </c>
      <c r="M37" s="187">
        <f t="shared" si="13"/>
        <v>7845.5999999999995</v>
      </c>
      <c r="N37" s="187">
        <f t="shared" si="14"/>
        <v>1494.4000000000005</v>
      </c>
      <c r="O37" s="187">
        <f>$F37/4</f>
        <v>9340</v>
      </c>
      <c r="P37" s="187">
        <f t="shared" si="15"/>
        <v>7845.5999999999995</v>
      </c>
      <c r="Q37" s="187">
        <f t="shared" si="16"/>
        <v>1494.4000000000005</v>
      </c>
      <c r="R37" s="187">
        <f>$F37/4</f>
        <v>9340</v>
      </c>
      <c r="S37" s="187">
        <f t="shared" si="17"/>
        <v>7845.5999999999995</v>
      </c>
      <c r="T37" s="187">
        <f t="shared" si="18"/>
        <v>1494.4000000000005</v>
      </c>
      <c r="U37" s="160"/>
      <c r="V37" s="171">
        <f t="shared" si="8"/>
        <v>0</v>
      </c>
      <c r="AK37" s="160"/>
    </row>
    <row r="38" spans="1:42" x14ac:dyDescent="0.2">
      <c r="A38" s="168">
        <v>4</v>
      </c>
      <c r="B38" s="154" t="s">
        <v>297</v>
      </c>
      <c r="C38" s="154"/>
      <c r="D38" s="154" t="s">
        <v>302</v>
      </c>
      <c r="E38" s="169">
        <v>0</v>
      </c>
      <c r="F38" s="186">
        <v>0</v>
      </c>
      <c r="G38" s="186">
        <f>F38*0.84</f>
        <v>0</v>
      </c>
      <c r="H38" s="186">
        <f>F38-G38</f>
        <v>0</v>
      </c>
      <c r="I38" s="187">
        <v>0</v>
      </c>
      <c r="J38" s="187">
        <f>I38*0.84</f>
        <v>0</v>
      </c>
      <c r="K38" s="187">
        <f>I38-J38</f>
        <v>0</v>
      </c>
      <c r="L38" s="187">
        <v>0</v>
      </c>
      <c r="M38" s="187">
        <f>L38*0.84</f>
        <v>0</v>
      </c>
      <c r="N38" s="187">
        <f>L38-M38</f>
        <v>0</v>
      </c>
      <c r="O38" s="187">
        <v>0</v>
      </c>
      <c r="P38" s="187">
        <f>O38*0.84</f>
        <v>0</v>
      </c>
      <c r="Q38" s="187">
        <f>O38-P38</f>
        <v>0</v>
      </c>
      <c r="R38" s="187">
        <v>12000</v>
      </c>
      <c r="S38" s="187">
        <f>R38*0.84</f>
        <v>10080</v>
      </c>
      <c r="T38" s="187">
        <f>R38-S38</f>
        <v>1920</v>
      </c>
      <c r="U38" s="160"/>
      <c r="V38" s="171">
        <f t="shared" si="8"/>
        <v>-12000</v>
      </c>
    </row>
    <row r="39" spans="1:42" ht="33.75" x14ac:dyDescent="0.2">
      <c r="A39" s="168">
        <v>5</v>
      </c>
      <c r="B39" s="154" t="s">
        <v>297</v>
      </c>
      <c r="C39" s="154"/>
      <c r="D39" s="154" t="s">
        <v>303</v>
      </c>
      <c r="E39" s="169">
        <f t="shared" ref="E39" si="20">F39</f>
        <v>35000</v>
      </c>
      <c r="F39" s="186">
        <v>35000</v>
      </c>
      <c r="G39" s="186">
        <f>F39*0.75</f>
        <v>26250</v>
      </c>
      <c r="H39" s="186">
        <f t="shared" si="10"/>
        <v>8750</v>
      </c>
      <c r="I39" s="187">
        <f>$F39/4</f>
        <v>8750</v>
      </c>
      <c r="J39" s="187">
        <f>I39*0.75</f>
        <v>6562.5</v>
      </c>
      <c r="K39" s="187">
        <f t="shared" ref="K39:K40" si="21">I39-J39</f>
        <v>2187.5</v>
      </c>
      <c r="L39" s="187">
        <f>$F39/4</f>
        <v>8750</v>
      </c>
      <c r="M39" s="187">
        <f>L39*0.75</f>
        <v>6562.5</v>
      </c>
      <c r="N39" s="187">
        <f t="shared" ref="N39:N40" si="22">L39-M39</f>
        <v>2187.5</v>
      </c>
      <c r="O39" s="187">
        <f>$F39/4</f>
        <v>8750</v>
      </c>
      <c r="P39" s="187">
        <f>O39*0.75</f>
        <v>6562.5</v>
      </c>
      <c r="Q39" s="187">
        <f t="shared" ref="Q39:Q40" si="23">O39-P39</f>
        <v>2187.5</v>
      </c>
      <c r="R39" s="187">
        <f>$F39/4</f>
        <v>8750</v>
      </c>
      <c r="S39" s="187">
        <f>R39*0.75</f>
        <v>6562.5</v>
      </c>
      <c r="T39" s="187">
        <f t="shared" ref="T39:T40" si="24">R39-S39</f>
        <v>2187.5</v>
      </c>
      <c r="U39" s="160"/>
      <c r="V39" s="171">
        <f t="shared" si="8"/>
        <v>0</v>
      </c>
      <c r="AK39" s="160"/>
    </row>
    <row r="40" spans="1:42" ht="17.25" customHeight="1" x14ac:dyDescent="0.2">
      <c r="A40" s="168">
        <v>6</v>
      </c>
      <c r="B40" s="154" t="s">
        <v>275</v>
      </c>
      <c r="C40" s="154" t="s">
        <v>298</v>
      </c>
      <c r="D40" s="191" t="s">
        <v>304</v>
      </c>
      <c r="E40" s="169">
        <v>7000</v>
      </c>
      <c r="F40" s="186">
        <v>7000</v>
      </c>
      <c r="G40" s="186">
        <f>+F40/1.2</f>
        <v>5833.3333333333339</v>
      </c>
      <c r="H40" s="186">
        <f t="shared" si="10"/>
        <v>1166.6666666666661</v>
      </c>
      <c r="I40" s="187">
        <f>0</f>
        <v>0</v>
      </c>
      <c r="J40" s="187">
        <f t="shared" ref="J40" si="25">I40*0.84</f>
        <v>0</v>
      </c>
      <c r="K40" s="187">
        <f t="shared" si="21"/>
        <v>0</v>
      </c>
      <c r="L40" s="187">
        <f>F40</f>
        <v>7000</v>
      </c>
      <c r="M40" s="187">
        <f t="shared" ref="M40" si="26">L40*0.84</f>
        <v>5880</v>
      </c>
      <c r="N40" s="187">
        <f t="shared" si="22"/>
        <v>1120</v>
      </c>
      <c r="O40" s="187">
        <f>0</f>
        <v>0</v>
      </c>
      <c r="P40" s="187">
        <f t="shared" ref="P40" si="27">O40*0.84</f>
        <v>0</v>
      </c>
      <c r="Q40" s="187">
        <f t="shared" si="23"/>
        <v>0</v>
      </c>
      <c r="R40" s="187">
        <f>0</f>
        <v>0</v>
      </c>
      <c r="S40" s="187">
        <f t="shared" ref="S40" si="28">R40*0.84</f>
        <v>0</v>
      </c>
      <c r="T40" s="187">
        <f t="shared" si="24"/>
        <v>0</v>
      </c>
      <c r="U40" s="160"/>
      <c r="V40" s="171">
        <f t="shared" si="8"/>
        <v>0</v>
      </c>
      <c r="AK40" s="160"/>
    </row>
    <row r="41" spans="1:42" ht="21" customHeight="1" x14ac:dyDescent="0.2">
      <c r="A41" s="307"/>
      <c r="B41" s="308"/>
      <c r="C41" s="308"/>
      <c r="D41" s="323">
        <v>5134</v>
      </c>
      <c r="E41" s="324"/>
      <c r="F41" s="325">
        <f>SUM(F37:F40)</f>
        <v>79360</v>
      </c>
      <c r="G41" s="325">
        <f t="shared" ref="G41:AI41" si="29">SUM(G37:G40)</f>
        <v>63465.73333333333</v>
      </c>
      <c r="H41" s="325">
        <f t="shared" si="29"/>
        <v>15894.266666666668</v>
      </c>
      <c r="I41" s="322">
        <f t="shared" si="29"/>
        <v>18090</v>
      </c>
      <c r="J41" s="322">
        <f t="shared" si="29"/>
        <v>14408.099999999999</v>
      </c>
      <c r="K41" s="322">
        <f t="shared" si="29"/>
        <v>3681.9000000000005</v>
      </c>
      <c r="L41" s="322">
        <f t="shared" si="29"/>
        <v>25090</v>
      </c>
      <c r="M41" s="322">
        <f t="shared" si="29"/>
        <v>20288.099999999999</v>
      </c>
      <c r="N41" s="322">
        <f t="shared" si="29"/>
        <v>4801.9000000000005</v>
      </c>
      <c r="O41" s="322">
        <f t="shared" si="29"/>
        <v>18090</v>
      </c>
      <c r="P41" s="322">
        <f t="shared" si="29"/>
        <v>14408.099999999999</v>
      </c>
      <c r="Q41" s="322">
        <f t="shared" si="29"/>
        <v>3681.9000000000005</v>
      </c>
      <c r="R41" s="322">
        <f t="shared" si="29"/>
        <v>30090</v>
      </c>
      <c r="S41" s="322">
        <f t="shared" si="29"/>
        <v>24488.1</v>
      </c>
      <c r="T41" s="322">
        <f t="shared" si="29"/>
        <v>5601.9000000000005</v>
      </c>
      <c r="U41" s="322">
        <f t="shared" si="29"/>
        <v>0</v>
      </c>
      <c r="V41" s="322">
        <f t="shared" si="29"/>
        <v>-12000</v>
      </c>
      <c r="W41" s="322">
        <f t="shared" si="29"/>
        <v>0</v>
      </c>
      <c r="X41" s="322">
        <f t="shared" si="29"/>
        <v>0</v>
      </c>
      <c r="Y41" s="322">
        <f t="shared" si="29"/>
        <v>0</v>
      </c>
      <c r="Z41" s="322">
        <f t="shared" si="29"/>
        <v>0</v>
      </c>
      <c r="AA41" s="322">
        <f t="shared" si="29"/>
        <v>0</v>
      </c>
      <c r="AB41" s="322">
        <f t="shared" si="29"/>
        <v>0</v>
      </c>
      <c r="AC41" s="322">
        <f t="shared" si="29"/>
        <v>0</v>
      </c>
      <c r="AD41" s="322">
        <f t="shared" si="29"/>
        <v>0</v>
      </c>
      <c r="AE41" s="322">
        <f t="shared" si="29"/>
        <v>0</v>
      </c>
      <c r="AF41" s="322">
        <f t="shared" si="29"/>
        <v>0</v>
      </c>
      <c r="AG41" s="322">
        <f t="shared" si="29"/>
        <v>0</v>
      </c>
      <c r="AH41" s="322">
        <f t="shared" si="29"/>
        <v>0</v>
      </c>
      <c r="AI41" s="322">
        <f t="shared" si="29"/>
        <v>0</v>
      </c>
    </row>
    <row r="42" spans="1:42" x14ac:dyDescent="0.2">
      <c r="A42" s="172"/>
      <c r="B42" s="173"/>
      <c r="C42" s="174"/>
      <c r="D42" s="175" t="s">
        <v>69</v>
      </c>
      <c r="E42" s="176"/>
      <c r="F42" s="176">
        <f>+F41+F34</f>
        <v>414273.47334999999</v>
      </c>
      <c r="G42" s="176">
        <f t="shared" ref="G42:H42" si="30">+G41+G34</f>
        <v>350177.52182233334</v>
      </c>
      <c r="H42" s="176">
        <f t="shared" si="30"/>
        <v>64095.951527666664</v>
      </c>
      <c r="I42" s="179" t="e">
        <f>SUM(#REF!)</f>
        <v>#REF!</v>
      </c>
      <c r="J42" s="171" t="e">
        <f>SUM(#REF!)</f>
        <v>#REF!</v>
      </c>
      <c r="K42" s="171" t="e">
        <f>SUM(#REF!)</f>
        <v>#REF!</v>
      </c>
      <c r="L42" s="179" t="e">
        <f>SUM(#REF!)</f>
        <v>#REF!</v>
      </c>
      <c r="M42" s="171" t="e">
        <f>SUM(#REF!)</f>
        <v>#REF!</v>
      </c>
      <c r="N42" s="171" t="e">
        <f>SUM(#REF!)</f>
        <v>#REF!</v>
      </c>
      <c r="O42" s="179" t="e">
        <f>SUM(#REF!)</f>
        <v>#REF!</v>
      </c>
      <c r="P42" s="171" t="e">
        <f>SUM(#REF!)</f>
        <v>#REF!</v>
      </c>
      <c r="Q42" s="171" t="e">
        <f>SUM(#REF!)</f>
        <v>#REF!</v>
      </c>
      <c r="R42" s="179" t="e">
        <f>SUM(#REF!)</f>
        <v>#REF!</v>
      </c>
      <c r="S42" s="171" t="e">
        <f>SUM(#REF!)</f>
        <v>#REF!</v>
      </c>
      <c r="T42" s="171" t="e">
        <f>SUM(#REF!)</f>
        <v>#REF!</v>
      </c>
      <c r="U42" s="160"/>
      <c r="V42" s="171" t="e">
        <f t="shared" ref="V42" si="31">F42-I42-L42-O42-R42</f>
        <v>#REF!</v>
      </c>
      <c r="W42" s="171"/>
    </row>
    <row r="43" spans="1:42" x14ac:dyDescent="0.2">
      <c r="A43" s="192"/>
      <c r="B43" s="193"/>
      <c r="C43" s="194"/>
      <c r="D43" s="195"/>
      <c r="E43" s="196"/>
      <c r="F43" s="196"/>
      <c r="G43" s="180">
        <f>G42/F42</f>
        <v>0.84528106274978643</v>
      </c>
      <c r="H43" s="180">
        <f>H42/F42</f>
        <v>0.15471893725021355</v>
      </c>
      <c r="I43" s="179"/>
      <c r="J43" s="171"/>
      <c r="K43" s="171"/>
      <c r="L43" s="179"/>
      <c r="M43" s="171"/>
      <c r="N43" s="171"/>
      <c r="O43" s="179"/>
      <c r="P43" s="171"/>
      <c r="Q43" s="171"/>
      <c r="R43" s="179"/>
      <c r="S43" s="171"/>
      <c r="T43" s="171"/>
      <c r="U43" s="160"/>
      <c r="W43" s="171"/>
    </row>
    <row r="44" spans="1:42" x14ac:dyDescent="0.2">
      <c r="D44" s="198"/>
      <c r="E44" s="171"/>
      <c r="H44" s="171"/>
    </row>
    <row r="45" spans="1:42" x14ac:dyDescent="0.2">
      <c r="D45" s="198"/>
      <c r="E45" s="171"/>
      <c r="H45" s="171"/>
    </row>
    <row r="46" spans="1:42" x14ac:dyDescent="0.2">
      <c r="B46" s="159"/>
      <c r="D46" s="199"/>
      <c r="E46" s="197"/>
      <c r="F46" s="197"/>
      <c r="G46" s="197"/>
    </row>
    <row r="47" spans="1:42" x14ac:dyDescent="0.2">
      <c r="B47" s="159"/>
      <c r="D47" s="199"/>
      <c r="E47" s="171"/>
      <c r="F47" s="171"/>
      <c r="G47" s="171"/>
    </row>
    <row r="48" spans="1:42" x14ac:dyDescent="0.2">
      <c r="B48" s="159"/>
      <c r="D48" s="199"/>
      <c r="E48" s="171"/>
      <c r="F48" s="171"/>
      <c r="G48" s="171"/>
    </row>
    <row r="49" spans="2:8" x14ac:dyDescent="0.2">
      <c r="B49" s="159"/>
      <c r="D49" s="199"/>
      <c r="E49" s="171"/>
      <c r="F49" s="171"/>
      <c r="G49" s="171"/>
    </row>
    <row r="50" spans="2:8" x14ac:dyDescent="0.2">
      <c r="F50" s="171"/>
    </row>
    <row r="53" spans="2:8" x14ac:dyDescent="0.2">
      <c r="F53" s="171"/>
      <c r="G53" s="171"/>
      <c r="H53" s="171"/>
    </row>
    <row r="56" spans="2:8" x14ac:dyDescent="0.2">
      <c r="F56" s="171"/>
    </row>
  </sheetData>
  <autoFilter ref="B1:B53"/>
  <mergeCells count="4">
    <mergeCell ref="C1:F1"/>
    <mergeCell ref="C16:E16"/>
    <mergeCell ref="C29:E29"/>
    <mergeCell ref="C3:F3"/>
  </mergeCells>
  <pageMargins left="0.25" right="0.25" top="0.75" bottom="0.75" header="0.3" footer="0.3"/>
  <pageSetup paperSize="9" scale="93" orientation="landscape" r:id="rId1"/>
  <rowBreaks count="1" manualBreakCount="1">
    <brk id="28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7"/>
  <sheetViews>
    <sheetView workbookViewId="0">
      <selection activeCell="E4" sqref="E4:J31"/>
    </sheetView>
  </sheetViews>
  <sheetFormatPr defaultRowHeight="15" x14ac:dyDescent="0.25"/>
  <cols>
    <col min="3" max="3" width="12.7109375" customWidth="1"/>
    <col min="4" max="4" width="13" customWidth="1"/>
    <col min="5" max="5" width="13" style="104" customWidth="1"/>
    <col min="6" max="6" width="11.5703125" bestFit="1" customWidth="1"/>
    <col min="7" max="7" width="16.85546875" customWidth="1"/>
    <col min="8" max="8" width="12.140625" customWidth="1"/>
    <col min="9" max="9" width="12.140625" bestFit="1" customWidth="1"/>
    <col min="10" max="10" width="10.5703125" bestFit="1" customWidth="1"/>
  </cols>
  <sheetData>
    <row r="2" spans="2:10" x14ac:dyDescent="0.25">
      <c r="I2">
        <v>5112</v>
      </c>
      <c r="J2">
        <v>5134</v>
      </c>
    </row>
    <row r="4" spans="2:10" x14ac:dyDescent="0.25">
      <c r="B4" s="154" t="s">
        <v>215</v>
      </c>
      <c r="C4" t="s">
        <v>247</v>
      </c>
      <c r="E4" s="200">
        <v>3580055.1</v>
      </c>
      <c r="F4" s="128">
        <f>+I4+J4</f>
        <v>514909.41739618068</v>
      </c>
      <c r="G4" s="108">
        <v>1000000</v>
      </c>
      <c r="H4">
        <f>+G4/2</f>
        <v>500000</v>
      </c>
      <c r="I4">
        <f>+H4*0.9806</f>
        <v>490300</v>
      </c>
      <c r="J4" s="128">
        <f>+$H$36/$I$32*I4</f>
        <v>24609.41739618067</v>
      </c>
    </row>
    <row r="5" spans="2:10" x14ac:dyDescent="0.25">
      <c r="B5" s="154" t="s">
        <v>275</v>
      </c>
      <c r="C5" t="s">
        <v>248</v>
      </c>
      <c r="E5" s="200">
        <v>1870385.2</v>
      </c>
      <c r="F5" s="128">
        <f t="shared" ref="F5:F31" si="0">+I5+J5</f>
        <v>257454.70869809034</v>
      </c>
      <c r="G5" s="108">
        <v>500000</v>
      </c>
      <c r="H5" s="104">
        <f t="shared" ref="H5:H31" si="1">+G5/2</f>
        <v>250000</v>
      </c>
      <c r="I5" s="104">
        <f t="shared" ref="I5:I31" si="2">+H5*0.9806</f>
        <v>245150</v>
      </c>
      <c r="J5" s="128">
        <f t="shared" ref="J5:J31" si="3">+$H$36/$I$32*I5</f>
        <v>12304.708698090335</v>
      </c>
    </row>
    <row r="6" spans="2:10" x14ac:dyDescent="0.25">
      <c r="B6" s="154" t="s">
        <v>276</v>
      </c>
      <c r="C6" t="s">
        <v>249</v>
      </c>
      <c r="E6" s="200">
        <v>1953777.8</v>
      </c>
      <c r="F6" s="128">
        <f t="shared" si="0"/>
        <v>442822.0989607154</v>
      </c>
      <c r="G6" s="108">
        <v>860000</v>
      </c>
      <c r="H6" s="104">
        <f t="shared" si="1"/>
        <v>430000</v>
      </c>
      <c r="I6" s="104">
        <f t="shared" si="2"/>
        <v>421658</v>
      </c>
      <c r="J6" s="128">
        <f t="shared" si="3"/>
        <v>21164.098960715379</v>
      </c>
    </row>
    <row r="7" spans="2:10" x14ac:dyDescent="0.25">
      <c r="B7" s="154" t="s">
        <v>277</v>
      </c>
      <c r="C7" t="s">
        <v>250</v>
      </c>
      <c r="E7" s="200">
        <v>1870385.2</v>
      </c>
      <c r="F7" s="128">
        <f t="shared" si="0"/>
        <v>205963.76695847226</v>
      </c>
      <c r="G7" s="108">
        <v>400000</v>
      </c>
      <c r="H7" s="104">
        <f t="shared" si="1"/>
        <v>200000</v>
      </c>
      <c r="I7" s="104">
        <f t="shared" si="2"/>
        <v>196120</v>
      </c>
      <c r="J7" s="128">
        <f t="shared" si="3"/>
        <v>9843.766958472268</v>
      </c>
    </row>
    <row r="8" spans="2:10" x14ac:dyDescent="0.25">
      <c r="B8" s="154" t="s">
        <v>212</v>
      </c>
      <c r="C8" t="s">
        <v>251</v>
      </c>
      <c r="E8" s="200">
        <v>1886432.3</v>
      </c>
      <c r="F8" s="128">
        <f t="shared" si="0"/>
        <v>382740.05689678679</v>
      </c>
      <c r="G8" s="108">
        <v>743000</v>
      </c>
      <c r="H8" s="104">
        <f t="shared" si="1"/>
        <v>371500</v>
      </c>
      <c r="I8" s="104">
        <f>+H8*0.9806+154.6</f>
        <v>364447.5</v>
      </c>
      <c r="J8" s="128">
        <f t="shared" si="3"/>
        <v>18292.556896786773</v>
      </c>
    </row>
    <row r="9" spans="2:10" x14ac:dyDescent="0.25">
      <c r="B9" s="154" t="s">
        <v>212</v>
      </c>
      <c r="C9" t="s">
        <v>252</v>
      </c>
      <c r="E9" s="200">
        <v>1706057.6</v>
      </c>
      <c r="F9" s="128">
        <f t="shared" si="0"/>
        <v>350138.40382940287</v>
      </c>
      <c r="G9" s="108">
        <v>680000</v>
      </c>
      <c r="H9" s="104">
        <f t="shared" si="1"/>
        <v>340000</v>
      </c>
      <c r="I9" s="104">
        <f t="shared" si="2"/>
        <v>333404</v>
      </c>
      <c r="J9" s="128">
        <f t="shared" si="3"/>
        <v>16734.403829402858</v>
      </c>
    </row>
    <row r="10" spans="2:10" x14ac:dyDescent="0.25">
      <c r="B10" s="154" t="s">
        <v>218</v>
      </c>
      <c r="C10" t="s">
        <v>253</v>
      </c>
      <c r="E10" s="200">
        <v>1822020.4</v>
      </c>
      <c r="F10" s="128">
        <f t="shared" si="0"/>
        <v>278051.08539393754</v>
      </c>
      <c r="G10" s="108">
        <v>540000</v>
      </c>
      <c r="H10" s="104">
        <f t="shared" si="1"/>
        <v>270000</v>
      </c>
      <c r="I10" s="104">
        <f t="shared" si="2"/>
        <v>264762</v>
      </c>
      <c r="J10" s="128">
        <f t="shared" si="3"/>
        <v>13289.085393937563</v>
      </c>
    </row>
    <row r="11" spans="2:10" x14ac:dyDescent="0.25">
      <c r="B11" s="154" t="s">
        <v>278</v>
      </c>
      <c r="C11" t="s">
        <v>254</v>
      </c>
      <c r="E11" s="200">
        <v>1828165.8</v>
      </c>
      <c r="F11" s="128">
        <f t="shared" si="0"/>
        <v>288349.27374186117</v>
      </c>
      <c r="G11" s="108">
        <v>560000</v>
      </c>
      <c r="H11" s="104">
        <f t="shared" si="1"/>
        <v>280000</v>
      </c>
      <c r="I11" s="104">
        <f t="shared" si="2"/>
        <v>274568</v>
      </c>
      <c r="J11" s="128">
        <f t="shared" si="3"/>
        <v>13781.273741861176</v>
      </c>
    </row>
    <row r="12" spans="2:10" x14ac:dyDescent="0.25">
      <c r="B12" s="155" t="s">
        <v>215</v>
      </c>
      <c r="C12" t="s">
        <v>255</v>
      </c>
      <c r="E12" s="200">
        <v>1768781.9</v>
      </c>
      <c r="F12" s="128">
        <f t="shared" si="0"/>
        <v>257454.70869809034</v>
      </c>
      <c r="G12" s="108">
        <v>500000</v>
      </c>
      <c r="H12" s="104">
        <f t="shared" si="1"/>
        <v>250000</v>
      </c>
      <c r="I12" s="104">
        <f t="shared" si="2"/>
        <v>245150</v>
      </c>
      <c r="J12" s="128">
        <f t="shared" si="3"/>
        <v>12304.708698090335</v>
      </c>
    </row>
    <row r="13" spans="2:10" x14ac:dyDescent="0.25">
      <c r="B13" s="154" t="s">
        <v>216</v>
      </c>
      <c r="C13" t="s">
        <v>256</v>
      </c>
      <c r="E13" s="200">
        <v>1521520.7</v>
      </c>
      <c r="F13" s="128">
        <f t="shared" si="0"/>
        <v>205963.76695847226</v>
      </c>
      <c r="G13" s="108">
        <v>400000</v>
      </c>
      <c r="H13" s="104">
        <f t="shared" si="1"/>
        <v>200000</v>
      </c>
      <c r="I13" s="104">
        <f t="shared" si="2"/>
        <v>196120</v>
      </c>
      <c r="J13" s="128">
        <f t="shared" si="3"/>
        <v>9843.766958472268</v>
      </c>
    </row>
    <row r="14" spans="2:10" x14ac:dyDescent="0.25">
      <c r="B14" s="155" t="s">
        <v>278</v>
      </c>
      <c r="C14" t="s">
        <v>257</v>
      </c>
      <c r="E14" s="200">
        <v>1495189.1</v>
      </c>
      <c r="F14" s="128">
        <f t="shared" si="0"/>
        <v>205963.76695847226</v>
      </c>
      <c r="G14" s="108">
        <v>400000</v>
      </c>
      <c r="H14" s="104">
        <f t="shared" si="1"/>
        <v>200000</v>
      </c>
      <c r="I14" s="104">
        <f t="shared" si="2"/>
        <v>196120</v>
      </c>
      <c r="J14" s="128">
        <f t="shared" si="3"/>
        <v>9843.766958472268</v>
      </c>
    </row>
    <row r="15" spans="2:10" x14ac:dyDescent="0.25">
      <c r="B15" s="155" t="s">
        <v>277</v>
      </c>
      <c r="C15" t="s">
        <v>258</v>
      </c>
      <c r="E15" s="200">
        <v>1352350.6</v>
      </c>
      <c r="F15" s="128">
        <f t="shared" si="0"/>
        <v>308945.65043770842</v>
      </c>
      <c r="G15" s="108">
        <v>600000</v>
      </c>
      <c r="H15" s="104">
        <f t="shared" si="1"/>
        <v>300000</v>
      </c>
      <c r="I15" s="104">
        <f t="shared" si="2"/>
        <v>294180</v>
      </c>
      <c r="J15" s="128">
        <f t="shared" si="3"/>
        <v>14765.650437708402</v>
      </c>
    </row>
    <row r="16" spans="2:10" x14ac:dyDescent="0.25">
      <c r="B16" s="155" t="s">
        <v>275</v>
      </c>
      <c r="C16" t="s">
        <v>259</v>
      </c>
      <c r="E16" s="200">
        <v>1268356</v>
      </c>
      <c r="F16" s="128">
        <f t="shared" si="0"/>
        <v>257454.70869809034</v>
      </c>
      <c r="G16" s="108">
        <v>500000</v>
      </c>
      <c r="H16" s="104">
        <f t="shared" si="1"/>
        <v>250000</v>
      </c>
      <c r="I16" s="104">
        <f t="shared" si="2"/>
        <v>245150</v>
      </c>
      <c r="J16" s="128">
        <f t="shared" si="3"/>
        <v>12304.708698090335</v>
      </c>
    </row>
    <row r="17" spans="2:10" x14ac:dyDescent="0.25">
      <c r="B17" s="155" t="s">
        <v>278</v>
      </c>
      <c r="C17" t="s">
        <v>260</v>
      </c>
      <c r="E17" s="200">
        <v>1277137.8</v>
      </c>
      <c r="F17" s="128">
        <f t="shared" si="0"/>
        <v>56640.035913579872</v>
      </c>
      <c r="G17" s="108">
        <v>110000</v>
      </c>
      <c r="H17" s="104">
        <f t="shared" si="1"/>
        <v>55000</v>
      </c>
      <c r="I17" s="104">
        <f t="shared" si="2"/>
        <v>53933</v>
      </c>
      <c r="J17" s="128">
        <f t="shared" si="3"/>
        <v>2707.035913579874</v>
      </c>
    </row>
    <row r="18" spans="2:10" x14ac:dyDescent="0.25">
      <c r="B18" s="154" t="s">
        <v>279</v>
      </c>
      <c r="C18" t="s">
        <v>261</v>
      </c>
      <c r="E18" s="200">
        <v>1800000</v>
      </c>
      <c r="F18" s="128">
        <f t="shared" si="0"/>
        <v>205963.76695847226</v>
      </c>
      <c r="G18" s="108">
        <v>400000</v>
      </c>
      <c r="H18" s="104">
        <f t="shared" si="1"/>
        <v>200000</v>
      </c>
      <c r="I18" s="104">
        <f t="shared" si="2"/>
        <v>196120</v>
      </c>
      <c r="J18" s="128">
        <f t="shared" si="3"/>
        <v>9843.766958472268</v>
      </c>
    </row>
    <row r="19" spans="2:10" x14ac:dyDescent="0.25">
      <c r="B19" s="155" t="s">
        <v>280</v>
      </c>
      <c r="C19" t="s">
        <v>262</v>
      </c>
      <c r="E19" s="200">
        <v>1600000</v>
      </c>
      <c r="F19" s="128">
        <f t="shared" si="0"/>
        <v>154472.82521885421</v>
      </c>
      <c r="G19" s="108">
        <v>300000</v>
      </c>
      <c r="H19" s="104">
        <f t="shared" si="1"/>
        <v>150000</v>
      </c>
      <c r="I19" s="104">
        <f t="shared" si="2"/>
        <v>147090</v>
      </c>
      <c r="J19" s="128">
        <f t="shared" si="3"/>
        <v>7382.825218854201</v>
      </c>
    </row>
    <row r="20" spans="2:10" x14ac:dyDescent="0.25">
      <c r="B20" s="155" t="s">
        <v>212</v>
      </c>
      <c r="C20" t="s">
        <v>263</v>
      </c>
      <c r="E20" s="200">
        <v>1800000</v>
      </c>
      <c r="F20" s="128">
        <f t="shared" si="0"/>
        <v>205963.76695847226</v>
      </c>
      <c r="G20" s="108">
        <v>400000</v>
      </c>
      <c r="H20" s="104">
        <f t="shared" si="1"/>
        <v>200000</v>
      </c>
      <c r="I20" s="104">
        <f t="shared" si="2"/>
        <v>196120</v>
      </c>
      <c r="J20" s="128">
        <f t="shared" si="3"/>
        <v>9843.766958472268</v>
      </c>
    </row>
    <row r="21" spans="2:10" x14ac:dyDescent="0.25">
      <c r="B21" s="155" t="s">
        <v>279</v>
      </c>
      <c r="C21" t="s">
        <v>264</v>
      </c>
      <c r="E21" s="200">
        <v>1600000</v>
      </c>
      <c r="F21" s="128">
        <f t="shared" si="0"/>
        <v>154472.82521885421</v>
      </c>
      <c r="G21" s="108">
        <v>300000</v>
      </c>
      <c r="H21" s="104">
        <f t="shared" si="1"/>
        <v>150000</v>
      </c>
      <c r="I21" s="104">
        <f t="shared" si="2"/>
        <v>147090</v>
      </c>
      <c r="J21" s="128">
        <f t="shared" si="3"/>
        <v>7382.825218854201</v>
      </c>
    </row>
    <row r="22" spans="2:10" x14ac:dyDescent="0.25">
      <c r="B22" s="155" t="s">
        <v>276</v>
      </c>
      <c r="C22" t="s">
        <v>265</v>
      </c>
      <c r="E22" s="200">
        <v>1600000</v>
      </c>
      <c r="F22" s="128">
        <f t="shared" si="0"/>
        <v>154472.82521885421</v>
      </c>
      <c r="G22" s="108">
        <v>300000</v>
      </c>
      <c r="H22" s="104">
        <f t="shared" si="1"/>
        <v>150000</v>
      </c>
      <c r="I22" s="104">
        <f t="shared" si="2"/>
        <v>147090</v>
      </c>
      <c r="J22" s="128">
        <f t="shared" si="3"/>
        <v>7382.825218854201</v>
      </c>
    </row>
    <row r="23" spans="2:10" x14ac:dyDescent="0.25">
      <c r="B23" s="155" t="s">
        <v>215</v>
      </c>
      <c r="C23" t="s">
        <v>266</v>
      </c>
      <c r="E23" s="200">
        <v>1600000</v>
      </c>
      <c r="F23" s="128">
        <f t="shared" si="0"/>
        <v>154472.82521885421</v>
      </c>
      <c r="G23" s="108">
        <v>300000</v>
      </c>
      <c r="H23" s="104">
        <f t="shared" si="1"/>
        <v>150000</v>
      </c>
      <c r="I23" s="104">
        <f t="shared" si="2"/>
        <v>147090</v>
      </c>
      <c r="J23" s="128">
        <f t="shared" si="3"/>
        <v>7382.825218854201</v>
      </c>
    </row>
    <row r="24" spans="2:10" x14ac:dyDescent="0.25">
      <c r="B24" t="s">
        <v>212</v>
      </c>
      <c r="C24" t="s">
        <v>267</v>
      </c>
      <c r="E24" s="200">
        <v>3000000</v>
      </c>
      <c r="F24" s="128">
        <f t="shared" si="0"/>
        <v>257454.70869809034</v>
      </c>
      <c r="G24" s="108">
        <v>500000</v>
      </c>
      <c r="H24" s="104">
        <f t="shared" si="1"/>
        <v>250000</v>
      </c>
      <c r="I24" s="104">
        <f t="shared" si="2"/>
        <v>245150</v>
      </c>
      <c r="J24" s="128">
        <f t="shared" si="3"/>
        <v>12304.708698090335</v>
      </c>
    </row>
    <row r="25" spans="2:10" x14ac:dyDescent="0.25">
      <c r="B25" s="157" t="s">
        <v>276</v>
      </c>
      <c r="C25" t="s">
        <v>268</v>
      </c>
      <c r="E25" s="200">
        <v>1800000</v>
      </c>
      <c r="F25" s="128">
        <f t="shared" si="0"/>
        <v>154472.82521885421</v>
      </c>
      <c r="G25" s="108">
        <v>300000</v>
      </c>
      <c r="H25" s="104">
        <f t="shared" si="1"/>
        <v>150000</v>
      </c>
      <c r="I25" s="104">
        <f t="shared" si="2"/>
        <v>147090</v>
      </c>
      <c r="J25" s="128">
        <f t="shared" si="3"/>
        <v>7382.825218854201</v>
      </c>
    </row>
    <row r="26" spans="2:10" x14ac:dyDescent="0.25">
      <c r="B26" s="157" t="s">
        <v>279</v>
      </c>
      <c r="C26" t="s">
        <v>269</v>
      </c>
      <c r="E26" s="200">
        <v>1800000</v>
      </c>
      <c r="F26" s="128">
        <f t="shared" si="0"/>
        <v>154472.82521885421</v>
      </c>
      <c r="G26" s="108">
        <v>300000</v>
      </c>
      <c r="H26" s="104">
        <f t="shared" si="1"/>
        <v>150000</v>
      </c>
      <c r="I26" s="104">
        <f t="shared" si="2"/>
        <v>147090</v>
      </c>
      <c r="J26" s="128">
        <f t="shared" si="3"/>
        <v>7382.825218854201</v>
      </c>
    </row>
    <row r="27" spans="2:10" x14ac:dyDescent="0.25">
      <c r="B27" s="157" t="s">
        <v>279</v>
      </c>
      <c r="C27" t="s">
        <v>270</v>
      </c>
      <c r="E27" s="200">
        <v>1600000</v>
      </c>
      <c r="F27" s="128">
        <f t="shared" si="0"/>
        <v>154472.82521885421</v>
      </c>
      <c r="G27" s="108">
        <v>300000</v>
      </c>
      <c r="H27" s="104">
        <f t="shared" si="1"/>
        <v>150000</v>
      </c>
      <c r="I27" s="104">
        <f t="shared" si="2"/>
        <v>147090</v>
      </c>
      <c r="J27" s="128">
        <f t="shared" si="3"/>
        <v>7382.825218854201</v>
      </c>
    </row>
    <row r="28" spans="2:10" x14ac:dyDescent="0.25">
      <c r="B28" s="157" t="s">
        <v>212</v>
      </c>
      <c r="C28" t="s">
        <v>271</v>
      </c>
      <c r="E28" s="200">
        <v>1800000</v>
      </c>
      <c r="F28" s="128">
        <f t="shared" si="0"/>
        <v>205963.76695847226</v>
      </c>
      <c r="G28" s="108">
        <v>400000</v>
      </c>
      <c r="H28" s="104">
        <f t="shared" si="1"/>
        <v>200000</v>
      </c>
      <c r="I28" s="104">
        <f t="shared" si="2"/>
        <v>196120</v>
      </c>
      <c r="J28" s="128">
        <f t="shared" si="3"/>
        <v>9843.766958472268</v>
      </c>
    </row>
    <row r="29" spans="2:10" x14ac:dyDescent="0.25">
      <c r="B29" s="157" t="s">
        <v>277</v>
      </c>
      <c r="C29" t="s">
        <v>272</v>
      </c>
      <c r="E29" s="200">
        <v>1600000</v>
      </c>
      <c r="F29" s="128">
        <f t="shared" si="0"/>
        <v>205963.76695847226</v>
      </c>
      <c r="G29" s="108">
        <v>400000</v>
      </c>
      <c r="H29" s="104">
        <f t="shared" si="1"/>
        <v>200000</v>
      </c>
      <c r="I29" s="104">
        <f t="shared" si="2"/>
        <v>196120</v>
      </c>
      <c r="J29" s="128">
        <f t="shared" si="3"/>
        <v>9843.766958472268</v>
      </c>
    </row>
    <row r="30" spans="2:10" x14ac:dyDescent="0.25">
      <c r="B30" s="154" t="s">
        <v>275</v>
      </c>
      <c r="C30" t="s">
        <v>273</v>
      </c>
      <c r="E30" s="200">
        <v>2200000</v>
      </c>
      <c r="F30" s="128">
        <f t="shared" si="0"/>
        <v>308945.65043770842</v>
      </c>
      <c r="G30" s="108">
        <v>600000</v>
      </c>
      <c r="H30" s="104">
        <f t="shared" si="1"/>
        <v>300000</v>
      </c>
      <c r="I30" s="104">
        <f t="shared" si="2"/>
        <v>294180</v>
      </c>
      <c r="J30" s="128">
        <f t="shared" si="3"/>
        <v>14765.650437708402</v>
      </c>
    </row>
    <row r="31" spans="2:10" x14ac:dyDescent="0.25">
      <c r="B31" s="154" t="s">
        <v>275</v>
      </c>
      <c r="C31" t="s">
        <v>274</v>
      </c>
      <c r="E31" s="200">
        <v>1800000</v>
      </c>
      <c r="F31" s="128">
        <f t="shared" si="0"/>
        <v>205963.76695847226</v>
      </c>
      <c r="G31" s="108">
        <v>400000</v>
      </c>
      <c r="H31" s="104">
        <f t="shared" si="1"/>
        <v>200000</v>
      </c>
      <c r="I31" s="104">
        <f t="shared" si="2"/>
        <v>196120</v>
      </c>
      <c r="J31" s="128">
        <f t="shared" si="3"/>
        <v>9843.766958472268</v>
      </c>
    </row>
    <row r="32" spans="2:10" x14ac:dyDescent="0.25">
      <c r="G32" s="116">
        <f>SUM(G4:G31)</f>
        <v>12993000</v>
      </c>
      <c r="H32" s="116">
        <f>SUM(H4:H31)</f>
        <v>6496500</v>
      </c>
      <c r="I32" s="116">
        <f>SUM(I4:I31)</f>
        <v>6370622.5</v>
      </c>
      <c r="J32" s="116">
        <f>SUM(J4:J31)</f>
        <v>319757.92</v>
      </c>
    </row>
    <row r="34" spans="7:10" x14ac:dyDescent="0.25">
      <c r="G34" s="152">
        <v>15554760</v>
      </c>
      <c r="H34">
        <v>6370622.5200000005</v>
      </c>
      <c r="I34" s="128">
        <f>+H34-H32</f>
        <v>-125877.47999999952</v>
      </c>
    </row>
    <row r="35" spans="7:10" x14ac:dyDescent="0.25">
      <c r="G35" s="151">
        <f>+G34*395.7</f>
        <v>6155018532</v>
      </c>
      <c r="I35" s="156">
        <f>+I34/H32</f>
        <v>-1.9376199492034098E-2</v>
      </c>
      <c r="J35">
        <v>1</v>
      </c>
    </row>
    <row r="36" spans="7:10" x14ac:dyDescent="0.25">
      <c r="H36">
        <v>319757.92</v>
      </c>
    </row>
    <row r="37" spans="7:10" x14ac:dyDescent="0.25">
      <c r="H37">
        <f>SUM(H34:H36)</f>
        <v>6690380.4400000004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3"/>
  <sheetViews>
    <sheetView workbookViewId="0">
      <selection activeCell="B13" sqref="B13:E13"/>
    </sheetView>
  </sheetViews>
  <sheetFormatPr defaultRowHeight="15" x14ac:dyDescent="0.25"/>
  <cols>
    <col min="5" max="5" width="40.42578125" customWidth="1"/>
    <col min="6" max="6" width="11.85546875" bestFit="1" customWidth="1"/>
    <col min="7" max="7" width="12.140625" bestFit="1" customWidth="1"/>
    <col min="8" max="8" width="11.7109375" bestFit="1" customWidth="1"/>
    <col min="9" max="9" width="10" bestFit="1" customWidth="1"/>
    <col min="10" max="10" width="9.28515625" bestFit="1" customWidth="1"/>
    <col min="11" max="11" width="64.42578125" customWidth="1"/>
  </cols>
  <sheetData>
    <row r="1" spans="2:10" s="203" customFormat="1" x14ac:dyDescent="0.25">
      <c r="B1" s="208" t="s">
        <v>333</v>
      </c>
    </row>
    <row r="2" spans="2:10" s="203" customFormat="1" x14ac:dyDescent="0.25">
      <c r="B2" s="208" t="s">
        <v>334</v>
      </c>
    </row>
    <row r="3" spans="2:10" s="203" customFormat="1" x14ac:dyDescent="0.25">
      <c r="B3" s="208"/>
    </row>
    <row r="4" spans="2:10" s="203" customFormat="1" x14ac:dyDescent="0.25">
      <c r="B4" s="208" t="s">
        <v>335</v>
      </c>
    </row>
    <row r="5" spans="2:10" s="203" customFormat="1" x14ac:dyDescent="0.25"/>
    <row r="7" spans="2:10" ht="15" customHeight="1" x14ac:dyDescent="0.25">
      <c r="B7" s="539" t="s">
        <v>310</v>
      </c>
      <c r="C7" s="540"/>
      <c r="D7" s="540"/>
      <c r="E7" s="540"/>
      <c r="F7" s="540"/>
      <c r="G7" s="540"/>
      <c r="H7" s="540"/>
      <c r="I7" s="540"/>
      <c r="J7" s="541"/>
    </row>
    <row r="8" spans="2:10" ht="27" customHeight="1" x14ac:dyDescent="0.25">
      <c r="B8" s="494" t="s">
        <v>311</v>
      </c>
      <c r="C8" s="495"/>
      <c r="D8" s="495"/>
      <c r="E8" s="495"/>
      <c r="F8" s="495"/>
      <c r="G8" s="495"/>
      <c r="H8" s="495"/>
      <c r="I8" s="495"/>
      <c r="J8" s="496"/>
    </row>
    <row r="9" spans="2:10" ht="15" customHeight="1" x14ac:dyDescent="0.25">
      <c r="B9" s="488" t="s">
        <v>312</v>
      </c>
      <c r="C9" s="489"/>
      <c r="D9" s="489"/>
      <c r="E9" s="489"/>
      <c r="F9" s="489"/>
      <c r="G9" s="489"/>
      <c r="H9" s="489"/>
      <c r="I9" s="489"/>
      <c r="J9" s="490"/>
    </row>
    <row r="10" spans="2:10" ht="15" customHeight="1" x14ac:dyDescent="0.25">
      <c r="B10" s="491" t="s">
        <v>313</v>
      </c>
      <c r="C10" s="492"/>
      <c r="D10" s="492"/>
      <c r="E10" s="493"/>
      <c r="F10" s="491" t="s">
        <v>314</v>
      </c>
      <c r="G10" s="492"/>
      <c r="H10" s="493"/>
      <c r="I10" s="491"/>
      <c r="J10" s="493"/>
    </row>
    <row r="11" spans="2:10" ht="38.25" customHeight="1" x14ac:dyDescent="0.25">
      <c r="B11" s="519" t="s">
        <v>231</v>
      </c>
      <c r="C11" s="520"/>
      <c r="D11" s="520"/>
      <c r="E11" s="521"/>
      <c r="F11" s="525">
        <v>0.187</v>
      </c>
      <c r="G11" s="526"/>
      <c r="H11" s="527"/>
      <c r="I11" s="531"/>
      <c r="J11" s="532"/>
    </row>
    <row r="12" spans="2:10" x14ac:dyDescent="0.25">
      <c r="B12" s="522"/>
      <c r="C12" s="523"/>
      <c r="D12" s="523"/>
      <c r="E12" s="524"/>
      <c r="F12" s="528"/>
      <c r="G12" s="529"/>
      <c r="H12" s="530"/>
      <c r="I12" s="533"/>
      <c r="J12" s="534"/>
    </row>
    <row r="13" spans="2:10" ht="81" customHeight="1" x14ac:dyDescent="0.25">
      <c r="B13" s="497" t="s">
        <v>232</v>
      </c>
      <c r="C13" s="535"/>
      <c r="D13" s="535"/>
      <c r="E13" s="498"/>
      <c r="F13" s="536">
        <v>46</v>
      </c>
      <c r="G13" s="537"/>
      <c r="H13" s="538"/>
      <c r="I13" s="494"/>
      <c r="J13" s="496"/>
    </row>
    <row r="14" spans="2:10" ht="15" customHeight="1" x14ac:dyDescent="0.25">
      <c r="B14" s="488" t="s">
        <v>315</v>
      </c>
      <c r="C14" s="489"/>
      <c r="D14" s="489"/>
      <c r="E14" s="489"/>
      <c r="F14" s="489"/>
      <c r="G14" s="489"/>
      <c r="H14" s="489"/>
      <c r="I14" s="489"/>
      <c r="J14" s="490"/>
    </row>
    <row r="15" spans="2:10" ht="40.5" customHeight="1" x14ac:dyDescent="0.25">
      <c r="B15" s="209" t="s">
        <v>316</v>
      </c>
      <c r="C15" s="485" t="s">
        <v>317</v>
      </c>
      <c r="D15" s="487"/>
      <c r="E15" s="209" t="s">
        <v>318</v>
      </c>
      <c r="F15" s="210">
        <v>2022</v>
      </c>
      <c r="G15" s="210">
        <v>2023</v>
      </c>
      <c r="H15" s="210">
        <v>2024</v>
      </c>
      <c r="I15" s="210">
        <v>2025</v>
      </c>
      <c r="J15" s="210">
        <v>2026</v>
      </c>
    </row>
    <row r="16" spans="2:10" ht="15" customHeight="1" x14ac:dyDescent="0.25">
      <c r="B16" s="510">
        <v>11001</v>
      </c>
      <c r="C16" s="513" t="s">
        <v>225</v>
      </c>
      <c r="D16" s="514"/>
      <c r="E16" s="211" t="s">
        <v>239</v>
      </c>
      <c r="F16" s="213">
        <v>1</v>
      </c>
      <c r="G16" s="212">
        <v>1</v>
      </c>
      <c r="H16" s="212">
        <v>1</v>
      </c>
      <c r="I16" s="212"/>
      <c r="J16" s="211"/>
    </row>
    <row r="17" spans="2:10" x14ac:dyDescent="0.25">
      <c r="B17" s="511"/>
      <c r="C17" s="515"/>
      <c r="D17" s="516"/>
      <c r="E17" s="211" t="s">
        <v>309</v>
      </c>
      <c r="F17" s="213">
        <v>12</v>
      </c>
      <c r="G17" s="212">
        <v>12</v>
      </c>
      <c r="H17" s="212">
        <v>12</v>
      </c>
      <c r="I17" s="212"/>
      <c r="J17" s="211"/>
    </row>
    <row r="18" spans="2:10" ht="27" x14ac:dyDescent="0.25">
      <c r="B18" s="511"/>
      <c r="C18" s="515"/>
      <c r="D18" s="516"/>
      <c r="E18" s="211" t="s">
        <v>243</v>
      </c>
      <c r="F18" s="213"/>
      <c r="G18" s="212"/>
      <c r="H18" s="212"/>
      <c r="I18" s="212"/>
      <c r="J18" s="211"/>
    </row>
    <row r="19" spans="2:10" ht="27" x14ac:dyDescent="0.25">
      <c r="B19" s="511"/>
      <c r="C19" s="515"/>
      <c r="D19" s="516"/>
      <c r="E19" s="211" t="s">
        <v>319</v>
      </c>
      <c r="F19" s="213"/>
      <c r="G19" s="212"/>
      <c r="H19" s="212"/>
      <c r="I19" s="212"/>
      <c r="J19" s="211"/>
    </row>
    <row r="20" spans="2:10" ht="94.5" x14ac:dyDescent="0.25">
      <c r="B20" s="511"/>
      <c r="C20" s="515"/>
      <c r="D20" s="516"/>
      <c r="E20" s="211" t="s">
        <v>244</v>
      </c>
      <c r="F20" s="224">
        <v>10</v>
      </c>
      <c r="G20" s="213">
        <v>2</v>
      </c>
      <c r="H20" s="213">
        <v>28</v>
      </c>
      <c r="I20" s="213"/>
      <c r="J20" s="211"/>
    </row>
    <row r="21" spans="2:10" ht="40.5" x14ac:dyDescent="0.25">
      <c r="B21" s="512"/>
      <c r="C21" s="517"/>
      <c r="D21" s="518"/>
      <c r="E21" s="211" t="s">
        <v>245</v>
      </c>
      <c r="F21" s="224">
        <v>20</v>
      </c>
      <c r="G21" s="224">
        <v>10</v>
      </c>
      <c r="H21" s="213">
        <v>15</v>
      </c>
      <c r="I21" s="213"/>
      <c r="J21" s="211"/>
    </row>
    <row r="22" spans="2:10" ht="40.5" customHeight="1" x14ac:dyDescent="0.25">
      <c r="B22" s="501">
        <v>12001</v>
      </c>
      <c r="C22" s="504" t="s">
        <v>227</v>
      </c>
      <c r="D22" s="505"/>
      <c r="E22" s="211" t="s">
        <v>233</v>
      </c>
      <c r="F22" s="213">
        <v>23</v>
      </c>
      <c r="G22" s="213">
        <v>22</v>
      </c>
      <c r="H22" s="213">
        <v>28</v>
      </c>
      <c r="I22" s="213"/>
      <c r="J22" s="213"/>
    </row>
    <row r="23" spans="2:10" ht="27" x14ac:dyDescent="0.25">
      <c r="B23" s="502"/>
      <c r="C23" s="506"/>
      <c r="D23" s="507"/>
      <c r="E23" s="211" t="s">
        <v>234</v>
      </c>
      <c r="F23" s="213">
        <v>23</v>
      </c>
      <c r="G23" s="213">
        <v>22</v>
      </c>
      <c r="H23" s="213">
        <v>28</v>
      </c>
      <c r="I23" s="213"/>
      <c r="J23" s="213"/>
    </row>
    <row r="24" spans="2:10" ht="54" x14ac:dyDescent="0.25">
      <c r="B24" s="502"/>
      <c r="C24" s="506"/>
      <c r="D24" s="507"/>
      <c r="E24" s="211" t="s">
        <v>235</v>
      </c>
      <c r="F24" s="213">
        <v>3</v>
      </c>
      <c r="G24" s="213">
        <v>5</v>
      </c>
      <c r="H24" s="213">
        <v>8</v>
      </c>
      <c r="I24" s="213"/>
      <c r="J24" s="213"/>
    </row>
    <row r="25" spans="2:10" ht="40.5" x14ac:dyDescent="0.25">
      <c r="B25" s="502"/>
      <c r="C25" s="506"/>
      <c r="D25" s="507"/>
      <c r="E25" s="211" t="s">
        <v>236</v>
      </c>
      <c r="F25" s="224">
        <v>0</v>
      </c>
      <c r="G25" s="224">
        <v>2500</v>
      </c>
      <c r="H25" s="214">
        <v>4000</v>
      </c>
      <c r="I25" s="211"/>
      <c r="J25" s="211"/>
    </row>
    <row r="26" spans="2:10" ht="40.5" x14ac:dyDescent="0.25">
      <c r="B26" s="503"/>
      <c r="C26" s="508"/>
      <c r="D26" s="509"/>
      <c r="E26" s="211" t="s">
        <v>238</v>
      </c>
      <c r="F26" s="224">
        <v>0</v>
      </c>
      <c r="G26" s="225">
        <v>0.154</v>
      </c>
      <c r="H26" s="215">
        <v>0.16500000000000001</v>
      </c>
      <c r="I26" s="211"/>
      <c r="J26" s="211"/>
    </row>
    <row r="27" spans="2:10" ht="15" customHeight="1" x14ac:dyDescent="0.25">
      <c r="B27" s="488" t="s">
        <v>320</v>
      </c>
      <c r="C27" s="489"/>
      <c r="D27" s="489"/>
      <c r="E27" s="489"/>
      <c r="F27" s="489"/>
      <c r="G27" s="489"/>
      <c r="H27" s="489"/>
      <c r="I27" s="489"/>
      <c r="J27" s="490"/>
    </row>
    <row r="28" spans="2:10" ht="27.75" customHeight="1" x14ac:dyDescent="0.25">
      <c r="B28" s="491" t="s">
        <v>316</v>
      </c>
      <c r="C28" s="493"/>
      <c r="D28" s="491" t="s">
        <v>317</v>
      </c>
      <c r="E28" s="493"/>
      <c r="F28" s="216">
        <v>2022</v>
      </c>
      <c r="G28" s="210">
        <v>2023</v>
      </c>
      <c r="H28" s="210">
        <v>2024</v>
      </c>
      <c r="I28" s="210">
        <v>2025</v>
      </c>
      <c r="J28" s="210">
        <v>2026</v>
      </c>
    </row>
    <row r="29" spans="2:10" ht="27.75" customHeight="1" x14ac:dyDescent="0.25">
      <c r="B29" s="497">
        <v>11001</v>
      </c>
      <c r="C29" s="498"/>
      <c r="D29" s="499" t="s">
        <v>225</v>
      </c>
      <c r="E29" s="500"/>
      <c r="F29" s="226">
        <f>+'Հ3 Մաս 4'!D27</f>
        <v>120493</v>
      </c>
      <c r="G29" s="226">
        <f>+'Հ3 Մաս 4'!E27</f>
        <v>224661</v>
      </c>
      <c r="H29" s="226">
        <f>+'Հ3 Մաս 4'!F27</f>
        <v>266731</v>
      </c>
      <c r="I29" s="226">
        <f>+'Հ3 Մաս 4'!G27</f>
        <v>0</v>
      </c>
      <c r="J29" s="226">
        <f>+'Հ3 Մաս 4'!H27</f>
        <v>0</v>
      </c>
    </row>
    <row r="30" spans="2:10" ht="27.75" customHeight="1" x14ac:dyDescent="0.25">
      <c r="B30" s="497">
        <v>12001</v>
      </c>
      <c r="C30" s="498"/>
      <c r="D30" s="499" t="s">
        <v>227</v>
      </c>
      <c r="E30" s="500"/>
      <c r="F30" s="226">
        <f>+'Հ3 Մաս 4'!D43</f>
        <v>12007681.5</v>
      </c>
      <c r="G30" s="226">
        <f>+'Հ3 Մաս 4'!E43</f>
        <v>4736773.7</v>
      </c>
      <c r="H30" s="226">
        <f>+'Հ3 Մաս 4'!F43</f>
        <v>1808787.1233500002</v>
      </c>
      <c r="I30" s="226">
        <f>+'Հ3 Մաս 4'!G43</f>
        <v>33794.066039999991</v>
      </c>
      <c r="J30" s="226">
        <f>+'Հ3 Մաս 4'!H43</f>
        <v>0</v>
      </c>
    </row>
    <row r="31" spans="2:10" ht="15" customHeight="1" x14ac:dyDescent="0.25">
      <c r="B31" s="485" t="s">
        <v>321</v>
      </c>
      <c r="C31" s="486"/>
      <c r="D31" s="486"/>
      <c r="E31" s="487"/>
      <c r="F31" s="494"/>
      <c r="G31" s="496"/>
      <c r="H31" s="217"/>
      <c r="I31" s="217"/>
      <c r="J31" s="217"/>
    </row>
    <row r="32" spans="2:10" ht="15" customHeight="1" x14ac:dyDescent="0.25">
      <c r="B32" s="488" t="s">
        <v>322</v>
      </c>
      <c r="C32" s="489"/>
      <c r="D32" s="489"/>
      <c r="E32" s="489"/>
      <c r="F32" s="489"/>
      <c r="G32" s="489"/>
      <c r="H32" s="489"/>
      <c r="I32" s="489"/>
      <c r="J32" s="490"/>
    </row>
    <row r="33" spans="2:10" ht="15" customHeight="1" x14ac:dyDescent="0.25">
      <c r="B33" s="491" t="s">
        <v>323</v>
      </c>
      <c r="C33" s="492"/>
      <c r="D33" s="492"/>
      <c r="E33" s="493"/>
      <c r="F33" s="216">
        <v>2022</v>
      </c>
      <c r="G33" s="210">
        <v>2023</v>
      </c>
      <c r="H33" s="210">
        <v>2024</v>
      </c>
      <c r="I33" s="210">
        <v>2025</v>
      </c>
      <c r="J33" s="210">
        <v>2026</v>
      </c>
    </row>
    <row r="34" spans="2:10" ht="15" customHeight="1" x14ac:dyDescent="0.25">
      <c r="B34" s="485" t="s">
        <v>324</v>
      </c>
      <c r="C34" s="486"/>
      <c r="D34" s="486"/>
      <c r="E34" s="487"/>
      <c r="F34" s="222">
        <f>+'Հ7 Ձև1 AMD'!I8</f>
        <v>4532920.5999999996</v>
      </c>
      <c r="G34" s="222">
        <f>+'Հ7 Ձև1 AMD'!L8</f>
        <v>839420.5</v>
      </c>
      <c r="H34" s="222">
        <f>+'Հ7 Ձև1 AMD'!O8</f>
        <v>368682.259861</v>
      </c>
      <c r="I34" s="222">
        <f>+'Հ7 Ձև1 AMD'!R8</f>
        <v>13232.450359999999</v>
      </c>
      <c r="J34" s="218"/>
    </row>
    <row r="35" spans="2:10" ht="15" customHeight="1" x14ac:dyDescent="0.25">
      <c r="B35" s="485" t="s">
        <v>325</v>
      </c>
      <c r="C35" s="486"/>
      <c r="D35" s="486"/>
      <c r="E35" s="487"/>
      <c r="F35" s="223">
        <f>+F34</f>
        <v>4532920.5999999996</v>
      </c>
      <c r="G35" s="223">
        <f t="shared" ref="G35:I35" si="0">+G34</f>
        <v>839420.5</v>
      </c>
      <c r="H35" s="223">
        <f t="shared" si="0"/>
        <v>368682.259861</v>
      </c>
      <c r="I35" s="223">
        <f t="shared" si="0"/>
        <v>13232.450359999999</v>
      </c>
      <c r="J35" s="219"/>
    </row>
    <row r="36" spans="2:10" ht="15" customHeight="1" x14ac:dyDescent="0.25">
      <c r="B36" s="485" t="s">
        <v>326</v>
      </c>
      <c r="C36" s="486"/>
      <c r="D36" s="486"/>
      <c r="E36" s="487"/>
      <c r="F36" s="217"/>
      <c r="G36" s="217"/>
      <c r="H36" s="217"/>
      <c r="I36" s="217"/>
      <c r="J36" s="217"/>
    </row>
    <row r="37" spans="2:10" x14ac:dyDescent="0.25">
      <c r="B37" s="485" t="s">
        <v>327</v>
      </c>
      <c r="C37" s="486"/>
      <c r="D37" s="486"/>
      <c r="E37" s="487"/>
      <c r="F37" s="217"/>
      <c r="G37" s="217"/>
      <c r="H37" s="217"/>
      <c r="I37" s="217"/>
      <c r="J37" s="217"/>
    </row>
    <row r="38" spans="2:10" ht="15" customHeight="1" x14ac:dyDescent="0.25">
      <c r="B38" s="485" t="s">
        <v>328</v>
      </c>
      <c r="C38" s="486"/>
      <c r="D38" s="486"/>
      <c r="E38" s="487"/>
      <c r="F38" s="222">
        <f>+'Հ7 Ձև1 AMD'!H8</f>
        <v>7595253.9000000004</v>
      </c>
      <c r="G38" s="222">
        <f>+'Հ7 Ձև1 AMD'!K8</f>
        <v>4122014.2</v>
      </c>
      <c r="H38" s="222">
        <f>+'Հ7 Ձև1 AMD'!N8</f>
        <v>1706835.8634890001</v>
      </c>
      <c r="I38" s="222">
        <f>+'Հ7 Ձև1 AMD'!Q8</f>
        <v>20561.615679999995</v>
      </c>
      <c r="J38" s="220"/>
    </row>
    <row r="39" spans="2:10" ht="15" customHeight="1" x14ac:dyDescent="0.25">
      <c r="B39" s="485" t="s">
        <v>329</v>
      </c>
      <c r="C39" s="486"/>
      <c r="D39" s="486"/>
      <c r="E39" s="487"/>
      <c r="F39" s="217"/>
      <c r="G39" s="217"/>
      <c r="H39" s="217"/>
      <c r="I39" s="217"/>
      <c r="J39" s="217"/>
    </row>
    <row r="40" spans="2:10" ht="15" customHeight="1" x14ac:dyDescent="0.25">
      <c r="B40" s="485" t="s">
        <v>330</v>
      </c>
      <c r="C40" s="486"/>
      <c r="D40" s="486"/>
      <c r="E40" s="487"/>
      <c r="F40" s="223">
        <f>+F38</f>
        <v>7595253.9000000004</v>
      </c>
      <c r="G40" s="223">
        <f t="shared" ref="G40:I40" si="1">+G38</f>
        <v>4122014.2</v>
      </c>
      <c r="H40" s="223">
        <f t="shared" si="1"/>
        <v>1706835.8634890001</v>
      </c>
      <c r="I40" s="223">
        <f t="shared" si="1"/>
        <v>20561.615679999995</v>
      </c>
      <c r="J40" s="221"/>
    </row>
    <row r="41" spans="2:10" ht="15" customHeight="1" x14ac:dyDescent="0.25">
      <c r="B41" s="485" t="s">
        <v>331</v>
      </c>
      <c r="C41" s="486"/>
      <c r="D41" s="486"/>
      <c r="E41" s="487"/>
      <c r="F41" s="217"/>
      <c r="G41" s="217"/>
      <c r="H41" s="217"/>
      <c r="I41" s="217"/>
      <c r="J41" s="217"/>
    </row>
    <row r="42" spans="2:10" ht="15" customHeight="1" x14ac:dyDescent="0.25">
      <c r="B42" s="488" t="s">
        <v>332</v>
      </c>
      <c r="C42" s="489"/>
      <c r="D42" s="489"/>
      <c r="E42" s="489"/>
      <c r="F42" s="489"/>
      <c r="G42" s="489"/>
      <c r="H42" s="489"/>
      <c r="I42" s="489"/>
      <c r="J42" s="490"/>
    </row>
    <row r="43" spans="2:10" x14ac:dyDescent="0.25">
      <c r="B43" s="494"/>
      <c r="C43" s="495"/>
      <c r="D43" s="495"/>
      <c r="E43" s="495"/>
      <c r="F43" s="495"/>
      <c r="G43" s="495"/>
      <c r="H43" s="495"/>
      <c r="I43" s="495"/>
      <c r="J43" s="496"/>
    </row>
  </sheetData>
  <mergeCells count="39">
    <mergeCell ref="B7:J7"/>
    <mergeCell ref="B8:J8"/>
    <mergeCell ref="B9:J9"/>
    <mergeCell ref="B10:E10"/>
    <mergeCell ref="F10:H10"/>
    <mergeCell ref="I10:J10"/>
    <mergeCell ref="B11:E12"/>
    <mergeCell ref="F11:H12"/>
    <mergeCell ref="I11:J12"/>
    <mergeCell ref="B13:E13"/>
    <mergeCell ref="F13:H13"/>
    <mergeCell ref="I13:J13"/>
    <mergeCell ref="B27:J27"/>
    <mergeCell ref="B22:B26"/>
    <mergeCell ref="C22:D26"/>
    <mergeCell ref="B14:J14"/>
    <mergeCell ref="C15:D15"/>
    <mergeCell ref="B16:B21"/>
    <mergeCell ref="C16:D21"/>
    <mergeCell ref="B31:E31"/>
    <mergeCell ref="F31:G31"/>
    <mergeCell ref="B28:C28"/>
    <mergeCell ref="D28:E28"/>
    <mergeCell ref="B29:C29"/>
    <mergeCell ref="D29:E29"/>
    <mergeCell ref="B30:C30"/>
    <mergeCell ref="D30:E30"/>
    <mergeCell ref="B41:E41"/>
    <mergeCell ref="B42:J42"/>
    <mergeCell ref="B43:J43"/>
    <mergeCell ref="B39:E39"/>
    <mergeCell ref="B40:E40"/>
    <mergeCell ref="B37:E37"/>
    <mergeCell ref="B38:E38"/>
    <mergeCell ref="B35:E35"/>
    <mergeCell ref="B36:E36"/>
    <mergeCell ref="B32:J32"/>
    <mergeCell ref="B33:E33"/>
    <mergeCell ref="B34:E34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3"/>
  <sheetViews>
    <sheetView topLeftCell="A13" workbookViewId="0">
      <selection activeCell="A28" sqref="A28:H28"/>
    </sheetView>
  </sheetViews>
  <sheetFormatPr defaultRowHeight="15" x14ac:dyDescent="0.25"/>
  <cols>
    <col min="6" max="6" width="47.28515625" customWidth="1"/>
    <col min="7" max="7" width="26.28515625" customWidth="1"/>
    <col min="8" max="8" width="33.42578125" customWidth="1"/>
    <col min="9" max="9" width="3.42578125" customWidth="1"/>
  </cols>
  <sheetData>
    <row r="1" spans="1:12" ht="21.75" customHeight="1" x14ac:dyDescent="0.25">
      <c r="A1" s="545" t="s">
        <v>50</v>
      </c>
      <c r="B1" s="545"/>
      <c r="C1" s="545"/>
      <c r="D1" s="545"/>
      <c r="E1" s="545"/>
      <c r="F1" s="545"/>
      <c r="G1" s="545"/>
      <c r="H1" s="545"/>
    </row>
    <row r="2" spans="1:12" ht="21.75" customHeight="1" x14ac:dyDescent="0.25">
      <c r="A2" s="548" t="s">
        <v>79</v>
      </c>
      <c r="B2" s="548"/>
      <c r="C2" s="548"/>
      <c r="D2" s="548"/>
      <c r="E2" s="548"/>
      <c r="F2" s="548"/>
      <c r="G2" s="548"/>
      <c r="H2" s="548"/>
    </row>
    <row r="3" spans="1:12" ht="15" customHeight="1" x14ac:dyDescent="0.25">
      <c r="A3" s="545"/>
      <c r="B3" s="545"/>
      <c r="C3" s="545"/>
      <c r="D3" s="545"/>
      <c r="E3" s="545"/>
      <c r="F3" s="545"/>
      <c r="G3" s="545"/>
      <c r="H3" s="545"/>
    </row>
    <row r="4" spans="1:12" x14ac:dyDescent="0.25">
      <c r="A4" s="542" t="s">
        <v>56</v>
      </c>
      <c r="B4" s="542"/>
      <c r="C4" s="542"/>
      <c r="D4" s="542"/>
      <c r="E4" s="542"/>
      <c r="F4" s="542"/>
      <c r="G4" s="542"/>
      <c r="H4" s="542"/>
    </row>
    <row r="5" spans="1:12" x14ac:dyDescent="0.25">
      <c r="A5" s="544"/>
      <c r="B5" s="544"/>
      <c r="C5" s="544"/>
      <c r="D5" s="544"/>
      <c r="E5" s="544"/>
      <c r="F5" s="544"/>
      <c r="G5" s="544"/>
      <c r="H5" s="544"/>
    </row>
    <row r="6" spans="1:12" x14ac:dyDescent="0.25">
      <c r="A6" s="552" t="s">
        <v>80</v>
      </c>
      <c r="B6" s="553"/>
      <c r="C6" s="553"/>
      <c r="D6" s="553"/>
      <c r="E6" s="553"/>
      <c r="F6" s="553"/>
      <c r="G6" s="553"/>
      <c r="H6" s="553"/>
    </row>
    <row r="7" spans="1:12" x14ac:dyDescent="0.25">
      <c r="A7" s="550"/>
      <c r="B7" s="551"/>
      <c r="C7" s="551"/>
      <c r="D7" s="551"/>
      <c r="E7" s="551"/>
      <c r="F7" s="551"/>
      <c r="G7" s="551"/>
      <c r="H7" s="551"/>
    </row>
    <row r="8" spans="1:12" ht="18" customHeight="1" x14ac:dyDescent="0.25">
      <c r="A8" s="549" t="s">
        <v>0</v>
      </c>
      <c r="B8" s="542"/>
      <c r="C8" s="542"/>
      <c r="D8" s="542"/>
      <c r="E8" s="542"/>
      <c r="F8" s="542"/>
      <c r="G8" s="542"/>
      <c r="H8" s="542"/>
    </row>
    <row r="9" spans="1:12" ht="30.75" customHeight="1" x14ac:dyDescent="0.25">
      <c r="A9" s="552" t="s">
        <v>88</v>
      </c>
      <c r="B9" s="553"/>
      <c r="C9" s="553"/>
      <c r="D9" s="553"/>
      <c r="E9" s="553"/>
      <c r="F9" s="553"/>
      <c r="G9" s="553"/>
      <c r="H9" s="553"/>
    </row>
    <row r="10" spans="1:12" ht="42" customHeight="1" x14ac:dyDescent="0.25">
      <c r="A10" s="552" t="s">
        <v>89</v>
      </c>
      <c r="B10" s="553"/>
      <c r="C10" s="553"/>
      <c r="D10" s="553"/>
      <c r="E10" s="553"/>
      <c r="F10" s="553"/>
      <c r="G10" s="553"/>
      <c r="H10" s="553"/>
    </row>
    <row r="11" spans="1:12" ht="28.5" customHeight="1" x14ac:dyDescent="0.25">
      <c r="A11" s="553" t="s">
        <v>90</v>
      </c>
      <c r="B11" s="553"/>
      <c r="C11" s="553"/>
      <c r="D11" s="553"/>
      <c r="E11" s="553"/>
      <c r="F11" s="553"/>
      <c r="G11" s="553"/>
      <c r="H11" s="553"/>
    </row>
    <row r="12" spans="1:12" ht="33" customHeight="1" x14ac:dyDescent="0.25">
      <c r="A12" s="553" t="s">
        <v>91</v>
      </c>
      <c r="B12" s="553"/>
      <c r="C12" s="553"/>
      <c r="D12" s="553"/>
      <c r="E12" s="553"/>
      <c r="F12" s="553"/>
      <c r="G12" s="553"/>
      <c r="H12" s="553"/>
      <c r="I12" s="73"/>
      <c r="J12" s="73"/>
      <c r="K12" s="73"/>
      <c r="L12" s="73"/>
    </row>
    <row r="13" spans="1:12" ht="19.5" customHeight="1" x14ac:dyDescent="0.25">
      <c r="A13" s="551"/>
      <c r="B13" s="551"/>
      <c r="C13" s="551"/>
      <c r="D13" s="551"/>
      <c r="E13" s="551"/>
      <c r="F13" s="551"/>
      <c r="G13" s="551"/>
      <c r="H13" s="551"/>
      <c r="I13" s="73"/>
      <c r="J13" s="73"/>
      <c r="K13" s="73"/>
      <c r="L13" s="73"/>
    </row>
    <row r="14" spans="1:12" ht="16.5" customHeight="1" x14ac:dyDescent="0.25">
      <c r="A14" s="542" t="s">
        <v>1</v>
      </c>
      <c r="B14" s="542"/>
      <c r="C14" s="542"/>
      <c r="D14" s="542"/>
      <c r="E14" s="542"/>
      <c r="F14" s="542"/>
      <c r="G14" s="542"/>
      <c r="H14" s="542"/>
      <c r="I14" s="73"/>
      <c r="J14" s="73"/>
      <c r="K14" s="73"/>
      <c r="L14" s="73"/>
    </row>
    <row r="15" spans="1:12" ht="15.75" customHeight="1" x14ac:dyDescent="0.25">
      <c r="A15" s="555"/>
      <c r="B15" s="555"/>
      <c r="C15" s="555"/>
      <c r="D15" s="555"/>
      <c r="E15" s="555"/>
      <c r="F15" s="555"/>
      <c r="G15" s="555"/>
      <c r="H15" s="555"/>
    </row>
    <row r="16" spans="1:12" ht="15.75" customHeight="1" x14ac:dyDescent="0.25">
      <c r="A16" s="556" t="s">
        <v>92</v>
      </c>
      <c r="B16" s="556"/>
      <c r="C16" s="556"/>
      <c r="D16" s="556"/>
      <c r="E16" s="556"/>
      <c r="F16" s="556"/>
      <c r="G16" s="556"/>
      <c r="H16" s="556"/>
    </row>
    <row r="17" spans="1:9" ht="25.5" customHeight="1" x14ac:dyDescent="0.25">
      <c r="A17" s="556" t="s">
        <v>93</v>
      </c>
      <c r="B17" s="556"/>
      <c r="C17" s="556"/>
      <c r="D17" s="556"/>
      <c r="E17" s="556"/>
      <c r="F17" s="556"/>
      <c r="G17" s="556"/>
      <c r="H17" s="556"/>
    </row>
    <row r="18" spans="1:9" ht="40.5" customHeight="1" x14ac:dyDescent="0.25">
      <c r="A18" s="556" t="s">
        <v>94</v>
      </c>
      <c r="B18" s="556"/>
      <c r="C18" s="556"/>
      <c r="D18" s="556"/>
      <c r="E18" s="556"/>
      <c r="F18" s="556"/>
      <c r="G18" s="556"/>
      <c r="H18" s="556"/>
    </row>
    <row r="19" spans="1:9" ht="17.25" customHeight="1" x14ac:dyDescent="0.25">
      <c r="A19" s="556" t="s">
        <v>95</v>
      </c>
      <c r="B19" s="556"/>
      <c r="C19" s="556"/>
      <c r="D19" s="556"/>
      <c r="E19" s="556"/>
      <c r="F19" s="556"/>
      <c r="G19" s="556"/>
      <c r="H19" s="556"/>
    </row>
    <row r="20" spans="1:9" ht="41.25" customHeight="1" x14ac:dyDescent="0.25">
      <c r="A20" s="556" t="s">
        <v>96</v>
      </c>
      <c r="B20" s="556"/>
      <c r="C20" s="556"/>
      <c r="D20" s="556"/>
      <c r="E20" s="556"/>
      <c r="F20" s="556"/>
      <c r="G20" s="556"/>
      <c r="H20" s="556"/>
    </row>
    <row r="21" spans="1:9" ht="10.5" customHeight="1" x14ac:dyDescent="0.25">
      <c r="A21" s="554"/>
      <c r="B21" s="554"/>
      <c r="C21" s="554"/>
      <c r="D21" s="554"/>
      <c r="E21" s="554"/>
      <c r="F21" s="554"/>
      <c r="G21" s="554"/>
      <c r="H21" s="554"/>
    </row>
    <row r="22" spans="1:9" x14ac:dyDescent="0.25">
      <c r="A22" s="542" t="s">
        <v>81</v>
      </c>
      <c r="B22" s="542"/>
      <c r="C22" s="542"/>
      <c r="D22" s="542"/>
      <c r="E22" s="542"/>
      <c r="F22" s="542"/>
      <c r="G22" s="542"/>
      <c r="H22" s="542"/>
      <c r="I22" s="74"/>
    </row>
    <row r="23" spans="1:9" ht="12" customHeight="1" x14ac:dyDescent="0.25">
      <c r="A23" s="544"/>
      <c r="B23" s="544"/>
      <c r="C23" s="544"/>
      <c r="D23" s="544"/>
      <c r="E23" s="544"/>
      <c r="F23" s="544"/>
      <c r="G23" s="544"/>
      <c r="H23" s="544"/>
      <c r="I23" s="72"/>
    </row>
    <row r="24" spans="1:9" ht="12" customHeight="1" x14ac:dyDescent="0.25">
      <c r="A24" s="543" t="s">
        <v>97</v>
      </c>
      <c r="B24" s="543"/>
      <c r="C24" s="543"/>
      <c r="D24" s="543"/>
      <c r="E24" s="543"/>
      <c r="F24" s="543"/>
      <c r="G24" s="543"/>
      <c r="H24" s="543"/>
      <c r="I24" s="72"/>
    </row>
    <row r="25" spans="1:9" ht="12" customHeight="1" x14ac:dyDescent="0.25">
      <c r="A25" s="543" t="s">
        <v>98</v>
      </c>
      <c r="B25" s="543"/>
      <c r="C25" s="543"/>
      <c r="D25" s="543"/>
      <c r="E25" s="543"/>
      <c r="F25" s="543"/>
      <c r="G25" s="543"/>
      <c r="H25" s="543"/>
      <c r="I25" s="72"/>
    </row>
    <row r="26" spans="1:9" ht="12" customHeight="1" x14ac:dyDescent="0.25">
      <c r="A26" s="543" t="s">
        <v>99</v>
      </c>
      <c r="B26" s="543"/>
      <c r="C26" s="543"/>
      <c r="D26" s="543"/>
      <c r="E26" s="543"/>
      <c r="F26" s="543"/>
      <c r="G26" s="543"/>
      <c r="H26" s="543"/>
      <c r="I26" s="72"/>
    </row>
    <row r="27" spans="1:9" ht="15" customHeight="1" x14ac:dyDescent="0.25">
      <c r="A27" s="543" t="s">
        <v>100</v>
      </c>
      <c r="B27" s="543"/>
      <c r="C27" s="543"/>
      <c r="D27" s="543"/>
      <c r="E27" s="543"/>
      <c r="F27" s="543"/>
      <c r="G27" s="543"/>
      <c r="H27" s="543"/>
      <c r="I27" s="72"/>
    </row>
    <row r="28" spans="1:9" ht="30.75" customHeight="1" x14ac:dyDescent="0.25">
      <c r="A28" s="543" t="s">
        <v>101</v>
      </c>
      <c r="B28" s="543"/>
      <c r="C28" s="543"/>
      <c r="D28" s="543"/>
      <c r="E28" s="543"/>
      <c r="F28" s="543"/>
      <c r="G28" s="543"/>
      <c r="H28" s="543"/>
      <c r="I28" s="72"/>
    </row>
    <row r="29" spans="1:9" ht="15" customHeight="1" x14ac:dyDescent="0.25">
      <c r="A29" s="543" t="s">
        <v>102</v>
      </c>
      <c r="B29" s="543"/>
      <c r="C29" s="543"/>
      <c r="D29" s="543"/>
      <c r="E29" s="543"/>
      <c r="F29" s="543"/>
      <c r="G29" s="543"/>
      <c r="H29" s="543"/>
      <c r="I29" s="72"/>
    </row>
    <row r="30" spans="1:9" ht="25.5" customHeight="1" x14ac:dyDescent="0.25">
      <c r="A30" s="543" t="s">
        <v>103</v>
      </c>
      <c r="B30" s="543"/>
      <c r="C30" s="543"/>
      <c r="D30" s="543"/>
      <c r="E30" s="543"/>
      <c r="F30" s="543"/>
      <c r="G30" s="543"/>
      <c r="H30" s="543"/>
      <c r="I30" s="72"/>
    </row>
    <row r="31" spans="1:9" ht="15.75" customHeight="1" x14ac:dyDescent="0.25">
      <c r="A31" s="543" t="s">
        <v>104</v>
      </c>
      <c r="B31" s="543"/>
      <c r="C31" s="543"/>
      <c r="D31" s="543"/>
      <c r="E31" s="543"/>
      <c r="F31" s="543"/>
      <c r="G31" s="543"/>
      <c r="H31" s="543"/>
      <c r="I31" s="72"/>
    </row>
    <row r="32" spans="1:9" ht="42" customHeight="1" x14ac:dyDescent="0.25">
      <c r="A32" s="543" t="s">
        <v>105</v>
      </c>
      <c r="B32" s="543"/>
      <c r="C32" s="543"/>
      <c r="D32" s="543"/>
      <c r="E32" s="543"/>
      <c r="F32" s="543"/>
      <c r="G32" s="543"/>
      <c r="H32" s="543"/>
      <c r="I32" s="72"/>
    </row>
    <row r="33" spans="1:18" ht="57.75" customHeight="1" x14ac:dyDescent="0.25">
      <c r="A33" s="543" t="s">
        <v>106</v>
      </c>
      <c r="B33" s="543"/>
      <c r="C33" s="543"/>
      <c r="D33" s="543"/>
      <c r="E33" s="543"/>
      <c r="F33" s="543"/>
      <c r="G33" s="543"/>
      <c r="H33" s="543"/>
      <c r="I33" s="72"/>
    </row>
    <row r="34" spans="1:18" ht="15.75" customHeight="1" x14ac:dyDescent="0.25">
      <c r="A34" s="547"/>
      <c r="B34" s="547"/>
      <c r="C34" s="547"/>
      <c r="D34" s="547"/>
      <c r="E34" s="547"/>
      <c r="F34" s="547"/>
      <c r="G34" s="547"/>
      <c r="H34" s="547"/>
      <c r="I34" s="72"/>
    </row>
    <row r="35" spans="1:18" x14ac:dyDescent="0.25">
      <c r="A35" s="542" t="s">
        <v>82</v>
      </c>
      <c r="B35" s="542"/>
      <c r="C35" s="542"/>
      <c r="D35" s="542"/>
      <c r="E35" s="542"/>
      <c r="F35" s="542"/>
      <c r="G35" s="542"/>
      <c r="H35" s="542"/>
    </row>
    <row r="36" spans="1:18" x14ac:dyDescent="0.25">
      <c r="A36" s="555"/>
      <c r="B36" s="555"/>
      <c r="C36" s="555"/>
      <c r="D36" s="555"/>
      <c r="E36" s="555"/>
      <c r="F36" s="555"/>
      <c r="G36" s="555"/>
      <c r="H36" s="555"/>
    </row>
    <row r="37" spans="1:18" ht="21" customHeight="1" x14ac:dyDescent="0.25">
      <c r="A37" s="546" t="s">
        <v>107</v>
      </c>
      <c r="B37" s="546"/>
      <c r="C37" s="546"/>
      <c r="D37" s="546"/>
      <c r="E37" s="546"/>
      <c r="F37" s="546"/>
      <c r="G37" s="546"/>
      <c r="H37" s="546"/>
    </row>
    <row r="38" spans="1:18" ht="15.75" customHeight="1" x14ac:dyDescent="0.25">
      <c r="A38" s="542" t="s">
        <v>83</v>
      </c>
      <c r="B38" s="542"/>
      <c r="C38" s="542"/>
      <c r="D38" s="542"/>
      <c r="E38" s="542"/>
      <c r="F38" s="542"/>
      <c r="G38" s="542"/>
      <c r="H38" s="542"/>
    </row>
    <row r="39" spans="1:18" ht="29.25" customHeight="1" x14ac:dyDescent="0.25">
      <c r="A39" s="546" t="s">
        <v>108</v>
      </c>
      <c r="B39" s="546"/>
      <c r="C39" s="546"/>
      <c r="D39" s="546"/>
      <c r="E39" s="546"/>
      <c r="F39" s="546"/>
      <c r="G39" s="546"/>
      <c r="H39" s="546"/>
    </row>
    <row r="40" spans="1:18" ht="27" customHeight="1" x14ac:dyDescent="0.25">
      <c r="A40" s="546" t="s">
        <v>109</v>
      </c>
      <c r="B40" s="546"/>
      <c r="C40" s="546"/>
      <c r="D40" s="546"/>
      <c r="E40" s="546"/>
      <c r="F40" s="546"/>
      <c r="G40" s="546"/>
      <c r="H40" s="546"/>
    </row>
    <row r="41" spans="1:18" ht="38.25" customHeight="1" x14ac:dyDescent="0.25">
      <c r="A41" s="546" t="s">
        <v>110</v>
      </c>
      <c r="B41" s="546"/>
      <c r="C41" s="546"/>
      <c r="D41" s="546"/>
      <c r="E41" s="546"/>
      <c r="F41" s="546"/>
      <c r="G41" s="546"/>
      <c r="H41" s="546"/>
    </row>
    <row r="42" spans="1:18" ht="30.75" customHeight="1" x14ac:dyDescent="0.25">
      <c r="A42" s="546" t="s">
        <v>111</v>
      </c>
      <c r="B42" s="546"/>
      <c r="C42" s="546"/>
      <c r="D42" s="546"/>
      <c r="E42" s="546"/>
      <c r="F42" s="546"/>
      <c r="G42" s="546"/>
      <c r="H42" s="546"/>
    </row>
    <row r="43" spans="1:18" ht="80.25" customHeight="1" x14ac:dyDescent="0.25">
      <c r="A43" s="546" t="s">
        <v>112</v>
      </c>
      <c r="B43" s="546"/>
      <c r="C43" s="546"/>
      <c r="D43" s="546"/>
      <c r="E43" s="546"/>
      <c r="F43" s="546"/>
      <c r="G43" s="546"/>
      <c r="H43" s="546"/>
    </row>
    <row r="44" spans="1:18" ht="15.75" customHeight="1" x14ac:dyDescent="0.25">
      <c r="A44" s="547"/>
      <c r="B44" s="547"/>
      <c r="C44" s="547"/>
      <c r="D44" s="547"/>
      <c r="E44" s="547"/>
      <c r="F44" s="547"/>
      <c r="G44" s="547"/>
      <c r="H44" s="547"/>
    </row>
    <row r="45" spans="1:18" ht="29.25" customHeight="1" x14ac:dyDescent="0.25">
      <c r="A45" s="542" t="s">
        <v>61</v>
      </c>
      <c r="B45" s="542"/>
      <c r="C45" s="542"/>
      <c r="D45" s="542"/>
      <c r="E45" s="542"/>
      <c r="F45" s="542"/>
      <c r="G45" s="542"/>
      <c r="H45" s="542"/>
      <c r="I45" s="10"/>
      <c r="J45" s="10"/>
      <c r="K45" s="10"/>
      <c r="L45" s="10"/>
      <c r="M45" s="10"/>
      <c r="N45" s="10"/>
      <c r="O45" s="10"/>
      <c r="P45" s="10"/>
      <c r="Q45" s="10"/>
      <c r="R45" s="10"/>
    </row>
    <row r="46" spans="1:18" x14ac:dyDescent="0.25">
      <c r="A46" s="557" t="s">
        <v>113</v>
      </c>
      <c r="B46" s="558"/>
      <c r="C46" s="558"/>
      <c r="D46" s="558"/>
      <c r="E46" s="558"/>
      <c r="F46" s="558"/>
      <c r="G46" s="558"/>
      <c r="H46" s="558"/>
      <c r="I46" s="7"/>
      <c r="J46" s="7"/>
      <c r="K46" s="7"/>
      <c r="L46" s="7"/>
      <c r="M46" s="7"/>
      <c r="N46" s="7"/>
      <c r="O46" s="7"/>
      <c r="P46" s="7"/>
      <c r="Q46" s="7"/>
      <c r="R46" s="7"/>
    </row>
    <row r="47" spans="1:18" x14ac:dyDescent="0.25">
      <c r="A47" s="557" t="s">
        <v>114</v>
      </c>
      <c r="B47" s="558"/>
      <c r="C47" s="558"/>
      <c r="D47" s="558"/>
      <c r="E47" s="558"/>
      <c r="F47" s="558"/>
      <c r="G47" s="558"/>
      <c r="H47" s="558"/>
      <c r="I47" s="7"/>
      <c r="J47" s="7"/>
      <c r="K47" s="7"/>
      <c r="L47" s="7"/>
      <c r="M47" s="7"/>
      <c r="N47" s="7"/>
      <c r="O47" s="7"/>
      <c r="P47" s="7"/>
      <c r="Q47" s="7"/>
      <c r="R47" s="7"/>
    </row>
    <row r="48" spans="1:18" x14ac:dyDescent="0.25">
      <c r="A48" s="559"/>
      <c r="B48" s="559"/>
      <c r="C48" s="559"/>
      <c r="D48" s="559"/>
      <c r="E48" s="559"/>
      <c r="F48" s="559"/>
      <c r="G48" s="559"/>
      <c r="H48" s="559"/>
      <c r="I48" s="70"/>
      <c r="J48" s="70"/>
      <c r="K48" s="7"/>
      <c r="L48" s="7"/>
      <c r="M48" s="7"/>
      <c r="N48" s="7"/>
      <c r="O48" s="7"/>
      <c r="P48" s="7"/>
      <c r="Q48" s="7"/>
      <c r="R48" s="7"/>
    </row>
    <row r="49" spans="1:18" ht="15" customHeight="1" x14ac:dyDescent="0.25">
      <c r="A49" s="542" t="s">
        <v>67</v>
      </c>
      <c r="B49" s="542"/>
      <c r="C49" s="542"/>
      <c r="D49" s="542"/>
      <c r="E49" s="542"/>
      <c r="F49" s="542"/>
      <c r="G49" s="542"/>
      <c r="H49" s="542"/>
      <c r="I49" s="75"/>
      <c r="J49" s="75"/>
      <c r="K49" s="75"/>
      <c r="L49" s="75"/>
      <c r="M49" s="75"/>
      <c r="N49" s="75"/>
      <c r="O49" s="75"/>
      <c r="P49" s="75"/>
      <c r="Q49" s="542"/>
      <c r="R49" s="542"/>
    </row>
    <row r="50" spans="1:18" x14ac:dyDescent="0.25">
      <c r="A50" s="555"/>
      <c r="B50" s="555"/>
      <c r="C50" s="555"/>
      <c r="D50" s="555"/>
      <c r="E50" s="555"/>
      <c r="F50" s="555"/>
      <c r="G50" s="555"/>
      <c r="H50" s="555"/>
      <c r="I50" s="71"/>
      <c r="J50" s="71"/>
      <c r="K50" s="71"/>
      <c r="L50" s="71"/>
      <c r="M50" s="71"/>
      <c r="N50" s="71"/>
      <c r="O50" s="71"/>
      <c r="P50" s="71"/>
      <c r="Q50" s="71"/>
      <c r="R50" s="71"/>
    </row>
    <row r="51" spans="1:18" x14ac:dyDescent="0.25">
      <c r="A51" s="557" t="s">
        <v>115</v>
      </c>
      <c r="B51" s="558"/>
      <c r="C51" s="558"/>
      <c r="D51" s="558"/>
      <c r="E51" s="558"/>
      <c r="F51" s="558"/>
      <c r="G51" s="558"/>
      <c r="H51" s="558"/>
      <c r="I51" s="71"/>
      <c r="J51" s="71"/>
      <c r="K51" s="71"/>
      <c r="L51" s="71"/>
      <c r="M51" s="71"/>
      <c r="N51" s="71"/>
      <c r="O51" s="71"/>
      <c r="P51" s="71"/>
      <c r="Q51" s="71"/>
      <c r="R51" s="71"/>
    </row>
    <row r="52" spans="1:18" x14ac:dyDescent="0.25">
      <c r="A52" s="559"/>
      <c r="B52" s="559"/>
      <c r="C52" s="559"/>
      <c r="D52" s="559"/>
      <c r="E52" s="559"/>
      <c r="F52" s="559"/>
      <c r="G52" s="559"/>
      <c r="H52" s="559"/>
      <c r="I52" s="71"/>
      <c r="J52" s="71"/>
      <c r="K52" s="71"/>
      <c r="L52" s="71"/>
      <c r="M52" s="71"/>
      <c r="N52" s="71"/>
      <c r="O52" s="71"/>
      <c r="P52" s="71"/>
      <c r="Q52" s="71"/>
      <c r="R52" s="71"/>
    </row>
    <row r="53" spans="1:18" x14ac:dyDescent="0.25">
      <c r="A53" s="542" t="s">
        <v>66</v>
      </c>
      <c r="B53" s="542"/>
      <c r="C53" s="542"/>
      <c r="D53" s="542"/>
      <c r="E53" s="542"/>
      <c r="F53" s="542"/>
      <c r="G53" s="542"/>
      <c r="H53" s="542"/>
      <c r="I53" s="71"/>
      <c r="J53" s="71"/>
      <c r="K53" s="71"/>
      <c r="L53" s="71"/>
      <c r="M53" s="71"/>
      <c r="N53" s="71"/>
      <c r="O53" s="71"/>
      <c r="P53" s="71"/>
      <c r="Q53" s="71"/>
      <c r="R53" s="71"/>
    </row>
    <row r="54" spans="1:18" x14ac:dyDescent="0.25">
      <c r="A54" s="560"/>
      <c r="B54" s="560"/>
      <c r="C54" s="560"/>
      <c r="D54" s="560"/>
      <c r="E54" s="560"/>
      <c r="F54" s="560"/>
      <c r="G54" s="560"/>
      <c r="H54" s="560"/>
      <c r="I54" s="71"/>
      <c r="J54" s="71"/>
      <c r="K54" s="71"/>
      <c r="L54" s="71"/>
      <c r="M54" s="71"/>
      <c r="N54" s="71"/>
      <c r="O54" s="71"/>
      <c r="P54" s="71"/>
      <c r="Q54" s="71"/>
      <c r="R54" s="71"/>
    </row>
    <row r="55" spans="1:18" ht="15" customHeight="1" x14ac:dyDescent="0.25">
      <c r="A55" s="557" t="s">
        <v>116</v>
      </c>
      <c r="B55" s="558"/>
      <c r="C55" s="558"/>
      <c r="D55" s="558"/>
      <c r="E55" s="558"/>
      <c r="F55" s="558"/>
      <c r="G55" s="558"/>
      <c r="H55" s="558"/>
      <c r="I55" s="71"/>
      <c r="J55" s="71"/>
      <c r="K55" s="71"/>
      <c r="L55" s="71"/>
      <c r="M55" s="71"/>
      <c r="N55" s="71"/>
      <c r="O55" s="71"/>
      <c r="P55" s="71"/>
      <c r="Q55" s="71"/>
      <c r="R55" s="71"/>
    </row>
    <row r="56" spans="1:18" x14ac:dyDescent="0.25">
      <c r="A56" s="560"/>
      <c r="B56" s="560"/>
      <c r="C56" s="560"/>
      <c r="D56" s="560"/>
      <c r="E56" s="560"/>
      <c r="F56" s="560"/>
      <c r="G56" s="560"/>
      <c r="H56" s="560"/>
      <c r="I56" s="71"/>
      <c r="J56" s="71"/>
      <c r="K56" s="71"/>
      <c r="L56" s="71"/>
      <c r="M56" s="71"/>
      <c r="N56" s="71"/>
      <c r="O56" s="71"/>
      <c r="P56" s="71"/>
      <c r="Q56" s="71"/>
      <c r="R56" s="71"/>
    </row>
    <row r="57" spans="1:18" ht="29.25" customHeight="1" x14ac:dyDescent="0.25">
      <c r="A57" s="542" t="s">
        <v>74</v>
      </c>
      <c r="B57" s="542"/>
      <c r="C57" s="542"/>
      <c r="D57" s="542"/>
      <c r="E57" s="542"/>
      <c r="F57" s="542"/>
      <c r="G57" s="542"/>
      <c r="H57" s="542"/>
      <c r="I57" s="71"/>
      <c r="J57" s="71"/>
      <c r="K57" s="71"/>
      <c r="L57" s="71"/>
      <c r="M57" s="71"/>
      <c r="N57" s="71"/>
      <c r="O57" s="71"/>
      <c r="P57" s="71"/>
      <c r="Q57" s="71"/>
      <c r="R57" s="71"/>
    </row>
    <row r="58" spans="1:18" x14ac:dyDescent="0.25">
      <c r="A58" s="560"/>
      <c r="B58" s="560"/>
      <c r="C58" s="560"/>
      <c r="D58" s="560"/>
      <c r="E58" s="560"/>
      <c r="F58" s="560"/>
      <c r="G58" s="560"/>
      <c r="H58" s="560"/>
      <c r="I58" s="71"/>
      <c r="J58" s="71"/>
      <c r="K58" s="71"/>
      <c r="L58" s="71"/>
      <c r="M58" s="71"/>
      <c r="N58" s="71"/>
      <c r="O58" s="71"/>
      <c r="P58" s="71"/>
      <c r="Q58" s="71"/>
      <c r="R58" s="71"/>
    </row>
    <row r="59" spans="1:18" x14ac:dyDescent="0.25">
      <c r="A59" s="542" t="s">
        <v>76</v>
      </c>
      <c r="B59" s="542"/>
      <c r="C59" s="542"/>
      <c r="D59" s="542"/>
      <c r="E59" s="542"/>
      <c r="F59" s="542"/>
      <c r="G59" s="542"/>
      <c r="H59" s="542"/>
      <c r="I59" s="71"/>
      <c r="J59" s="71"/>
      <c r="K59" s="71"/>
      <c r="L59" s="71"/>
      <c r="M59" s="71"/>
      <c r="N59" s="71"/>
      <c r="O59" s="71"/>
      <c r="P59" s="71"/>
      <c r="Q59" s="71"/>
      <c r="R59" s="71"/>
    </row>
    <row r="60" spans="1:18" x14ac:dyDescent="0.25">
      <c r="A60" s="560"/>
      <c r="B60" s="560"/>
      <c r="C60" s="560"/>
      <c r="D60" s="560"/>
      <c r="E60" s="560"/>
      <c r="F60" s="560"/>
      <c r="G60" s="560"/>
      <c r="H60" s="560"/>
      <c r="I60" s="71"/>
      <c r="J60" s="71"/>
      <c r="K60" s="71"/>
      <c r="L60" s="71"/>
      <c r="M60" s="71"/>
      <c r="N60" s="71"/>
      <c r="O60" s="71"/>
      <c r="P60" s="71"/>
      <c r="Q60" s="71"/>
      <c r="R60" s="71"/>
    </row>
    <row r="61" spans="1:18" x14ac:dyDescent="0.25">
      <c r="A61" s="557" t="s">
        <v>84</v>
      </c>
      <c r="B61" s="558"/>
      <c r="C61" s="558"/>
      <c r="D61" s="558"/>
      <c r="E61" s="558"/>
      <c r="F61" s="558"/>
      <c r="G61" s="558"/>
      <c r="H61" s="558"/>
      <c r="Q61" s="71"/>
      <c r="R61" s="71"/>
    </row>
    <row r="62" spans="1:18" x14ac:dyDescent="0.25">
      <c r="A62" s="557" t="s">
        <v>117</v>
      </c>
      <c r="B62" s="558"/>
      <c r="C62" s="558"/>
      <c r="D62" s="558"/>
      <c r="E62" s="558"/>
      <c r="F62" s="558"/>
      <c r="G62" s="558"/>
      <c r="H62" s="558"/>
      <c r="Q62" s="71"/>
      <c r="R62" s="71"/>
    </row>
    <row r="63" spans="1:18" x14ac:dyDescent="0.25">
      <c r="A63" s="560"/>
      <c r="B63" s="560"/>
      <c r="C63" s="560"/>
      <c r="D63" s="560"/>
      <c r="E63" s="560"/>
      <c r="F63" s="560"/>
      <c r="G63" s="560"/>
      <c r="H63" s="560"/>
      <c r="I63" s="71"/>
      <c r="J63" s="71"/>
      <c r="K63" s="71"/>
      <c r="L63" s="71"/>
      <c r="M63" s="71"/>
      <c r="N63" s="71"/>
      <c r="O63" s="71"/>
      <c r="P63" s="71"/>
      <c r="Q63" s="71"/>
      <c r="R63" s="71"/>
    </row>
    <row r="64" spans="1:18" ht="30.75" customHeight="1" x14ac:dyDescent="0.25">
      <c r="A64" s="542" t="s">
        <v>77</v>
      </c>
      <c r="B64" s="542"/>
      <c r="C64" s="542"/>
      <c r="D64" s="542"/>
      <c r="E64" s="542"/>
      <c r="F64" s="542"/>
      <c r="G64" s="542"/>
      <c r="H64" s="542"/>
      <c r="I64" s="71"/>
      <c r="J64" s="71"/>
      <c r="K64" s="71"/>
      <c r="L64" s="71"/>
      <c r="M64" s="71"/>
      <c r="N64" s="71"/>
      <c r="O64" s="71"/>
      <c r="P64" s="71"/>
      <c r="Q64" s="71"/>
      <c r="R64" s="71"/>
    </row>
    <row r="65" spans="1:18" ht="12" customHeight="1" x14ac:dyDescent="0.25">
      <c r="A65" s="560"/>
      <c r="B65" s="560"/>
      <c r="C65" s="560"/>
      <c r="D65" s="560"/>
      <c r="E65" s="560"/>
      <c r="F65" s="560"/>
      <c r="G65" s="560"/>
      <c r="H65" s="560"/>
      <c r="I65" s="71"/>
      <c r="J65" s="71"/>
      <c r="K65" s="71"/>
      <c r="L65" s="71"/>
      <c r="M65" s="71"/>
      <c r="N65" s="71"/>
      <c r="O65" s="71"/>
      <c r="P65" s="71"/>
      <c r="Q65" s="71"/>
      <c r="R65" s="71"/>
    </row>
    <row r="66" spans="1:18" ht="15" customHeight="1" x14ac:dyDescent="0.25">
      <c r="A66" s="557" t="s">
        <v>118</v>
      </c>
      <c r="B66" s="558"/>
      <c r="C66" s="558"/>
      <c r="D66" s="558"/>
      <c r="E66" s="558"/>
      <c r="F66" s="558"/>
      <c r="G66" s="558"/>
      <c r="H66" s="558"/>
      <c r="I66" s="71"/>
      <c r="J66" s="71"/>
      <c r="K66" s="71"/>
      <c r="L66" s="71"/>
      <c r="M66" s="71"/>
      <c r="N66" s="71"/>
      <c r="O66" s="71"/>
      <c r="P66" s="71"/>
      <c r="Q66" s="71"/>
      <c r="R66" s="71"/>
    </row>
    <row r="67" spans="1:18" ht="12" customHeight="1" x14ac:dyDescent="0.25">
      <c r="A67" s="559"/>
      <c r="B67" s="559"/>
      <c r="C67" s="559"/>
      <c r="D67" s="559"/>
      <c r="E67" s="559"/>
      <c r="F67" s="559"/>
      <c r="G67" s="559"/>
      <c r="H67" s="559"/>
      <c r="I67" s="71"/>
      <c r="J67" s="71"/>
      <c r="K67" s="71"/>
      <c r="L67" s="71"/>
      <c r="M67" s="71"/>
      <c r="N67" s="71"/>
      <c r="O67" s="71"/>
      <c r="P67" s="71"/>
      <c r="Q67" s="71"/>
      <c r="R67" s="71"/>
    </row>
    <row r="68" spans="1:18" ht="17.25" customHeight="1" x14ac:dyDescent="0.25">
      <c r="A68" s="542" t="s">
        <v>85</v>
      </c>
      <c r="B68" s="542"/>
      <c r="C68" s="542"/>
      <c r="D68" s="542"/>
      <c r="E68" s="542"/>
      <c r="F68" s="542"/>
      <c r="G68" s="542"/>
      <c r="H68" s="542"/>
      <c r="I68" s="71"/>
      <c r="J68" s="71"/>
      <c r="K68" s="71"/>
      <c r="L68" s="71"/>
      <c r="M68" s="71"/>
      <c r="N68" s="71"/>
      <c r="O68" s="71"/>
      <c r="P68" s="71"/>
      <c r="Q68" s="71"/>
      <c r="R68" s="71"/>
    </row>
    <row r="69" spans="1:18" ht="12" customHeight="1" x14ac:dyDescent="0.25">
      <c r="A69" s="559"/>
      <c r="B69" s="559"/>
      <c r="C69" s="559"/>
      <c r="D69" s="559"/>
      <c r="E69" s="559"/>
      <c r="F69" s="559"/>
      <c r="G69" s="559"/>
      <c r="H69" s="559"/>
      <c r="I69" s="71"/>
      <c r="J69" s="71"/>
      <c r="K69" s="71"/>
      <c r="L69" s="71"/>
      <c r="M69" s="71"/>
      <c r="N69" s="71"/>
      <c r="O69" s="71"/>
      <c r="P69" s="71"/>
      <c r="Q69" s="71"/>
      <c r="R69" s="71"/>
    </row>
    <row r="70" spans="1:18" ht="15.75" customHeight="1" x14ac:dyDescent="0.25">
      <c r="A70" s="561" t="s">
        <v>119</v>
      </c>
      <c r="B70" s="562"/>
      <c r="C70" s="562"/>
      <c r="D70" s="562"/>
      <c r="E70" s="562"/>
      <c r="F70" s="562"/>
      <c r="G70" s="562"/>
      <c r="H70" s="562"/>
      <c r="I70" s="71"/>
      <c r="J70" s="71"/>
      <c r="K70" s="8"/>
      <c r="L70" s="8"/>
      <c r="M70" s="8"/>
      <c r="N70" s="8"/>
      <c r="O70" s="8"/>
      <c r="P70" s="8"/>
      <c r="Q70" s="8"/>
      <c r="R70" s="8"/>
    </row>
    <row r="71" spans="1:18" ht="42.75" customHeight="1" x14ac:dyDescent="0.25">
      <c r="A71" s="562" t="s">
        <v>120</v>
      </c>
      <c r="B71" s="562"/>
      <c r="C71" s="562"/>
      <c r="D71" s="562"/>
      <c r="E71" s="562"/>
      <c r="F71" s="562"/>
      <c r="G71" s="562"/>
      <c r="H71" s="562"/>
      <c r="I71" s="7"/>
      <c r="J71" s="7"/>
      <c r="K71" s="9"/>
      <c r="L71" s="9"/>
      <c r="M71" s="9"/>
      <c r="N71" s="9"/>
      <c r="O71" s="9"/>
      <c r="P71" s="9"/>
      <c r="Q71" s="9"/>
      <c r="R71" s="9"/>
    </row>
    <row r="72" spans="1:18" ht="30.75" customHeight="1" x14ac:dyDescent="0.25">
      <c r="A72" s="562" t="s">
        <v>121</v>
      </c>
      <c r="B72" s="562"/>
      <c r="C72" s="562"/>
      <c r="D72" s="562"/>
      <c r="E72" s="562"/>
      <c r="F72" s="562"/>
      <c r="G72" s="562"/>
      <c r="H72" s="562"/>
      <c r="I72" s="7"/>
      <c r="J72" s="7"/>
      <c r="K72" s="9"/>
      <c r="L72" s="9"/>
      <c r="M72" s="9"/>
      <c r="N72" s="9"/>
      <c r="O72" s="9"/>
      <c r="P72" s="9"/>
      <c r="Q72" s="9"/>
      <c r="R72" s="9"/>
    </row>
    <row r="73" spans="1:18" ht="30" customHeight="1" x14ac:dyDescent="0.25">
      <c r="A73" s="562" t="s">
        <v>122</v>
      </c>
      <c r="B73" s="562"/>
      <c r="C73" s="562"/>
      <c r="D73" s="562"/>
      <c r="E73" s="562"/>
      <c r="F73" s="562"/>
      <c r="G73" s="562"/>
      <c r="H73" s="562"/>
      <c r="I73" s="7"/>
      <c r="J73" s="7"/>
      <c r="K73" s="9"/>
      <c r="L73" s="9"/>
      <c r="M73" s="9"/>
      <c r="N73" s="9"/>
      <c r="O73" s="9"/>
      <c r="P73" s="9"/>
      <c r="Q73" s="9"/>
      <c r="R73" s="9"/>
    </row>
    <row r="74" spans="1:18" ht="27.75" customHeight="1" x14ac:dyDescent="0.25">
      <c r="A74" s="562" t="s">
        <v>123</v>
      </c>
      <c r="B74" s="562"/>
      <c r="C74" s="562"/>
      <c r="D74" s="562"/>
      <c r="E74" s="562"/>
      <c r="F74" s="562"/>
      <c r="G74" s="562"/>
      <c r="H74" s="562"/>
      <c r="I74" s="7"/>
      <c r="J74" s="7"/>
      <c r="K74" s="9"/>
      <c r="L74" s="9"/>
      <c r="M74" s="9"/>
      <c r="N74" s="9"/>
      <c r="O74" s="9"/>
      <c r="P74" s="9"/>
      <c r="Q74" s="9"/>
      <c r="R74" s="9"/>
    </row>
    <row r="75" spans="1:18" ht="13.5" customHeight="1" x14ac:dyDescent="0.25">
      <c r="A75" s="563"/>
      <c r="B75" s="563"/>
      <c r="C75" s="563"/>
      <c r="D75" s="563"/>
      <c r="E75" s="563"/>
      <c r="F75" s="563"/>
      <c r="G75" s="563"/>
      <c r="H75" s="563"/>
      <c r="I75" s="70"/>
      <c r="J75" s="70"/>
      <c r="K75" s="9"/>
      <c r="L75" s="9"/>
      <c r="M75" s="9"/>
      <c r="N75" s="9"/>
      <c r="O75" s="9"/>
      <c r="P75" s="9"/>
      <c r="Q75" s="9"/>
      <c r="R75" s="9"/>
    </row>
    <row r="76" spans="1:18" ht="13.5" customHeight="1" x14ac:dyDescent="0.25">
      <c r="A76" s="542" t="s">
        <v>47</v>
      </c>
      <c r="B76" s="542"/>
      <c r="C76" s="542"/>
      <c r="D76" s="542"/>
      <c r="E76" s="542"/>
      <c r="F76" s="542"/>
      <c r="G76" s="542"/>
      <c r="H76" s="542"/>
      <c r="I76" s="70"/>
      <c r="J76" s="70"/>
      <c r="K76" s="9"/>
      <c r="L76" s="9"/>
      <c r="M76" s="9"/>
      <c r="N76" s="9"/>
      <c r="O76" s="9"/>
      <c r="P76" s="9"/>
      <c r="Q76" s="9"/>
      <c r="R76" s="9"/>
    </row>
    <row r="77" spans="1:18" ht="28.5" customHeight="1" x14ac:dyDescent="0.25">
      <c r="A77" s="562" t="s">
        <v>124</v>
      </c>
      <c r="B77" s="562"/>
      <c r="C77" s="562"/>
      <c r="D77" s="562"/>
      <c r="E77" s="562"/>
      <c r="F77" s="562"/>
      <c r="G77" s="562"/>
      <c r="H77" s="562"/>
      <c r="I77" s="7"/>
      <c r="J77" s="7"/>
      <c r="K77" s="9"/>
      <c r="L77" s="9"/>
      <c r="M77" s="9"/>
      <c r="N77" s="9"/>
      <c r="O77" s="9"/>
      <c r="P77" s="9"/>
      <c r="Q77" s="9"/>
      <c r="R77" s="9"/>
    </row>
    <row r="78" spans="1:18" ht="57.75" customHeight="1" x14ac:dyDescent="0.25">
      <c r="A78" s="562" t="s">
        <v>125</v>
      </c>
      <c r="B78" s="562"/>
      <c r="C78" s="562"/>
      <c r="D78" s="562"/>
      <c r="E78" s="562"/>
      <c r="F78" s="562"/>
      <c r="G78" s="562"/>
      <c r="H78" s="562"/>
      <c r="I78" s="7"/>
      <c r="J78" s="7"/>
      <c r="K78" s="9"/>
      <c r="L78" s="9"/>
      <c r="M78" s="9"/>
      <c r="N78" s="9"/>
      <c r="O78" s="9"/>
      <c r="P78" s="9"/>
      <c r="Q78" s="9"/>
      <c r="R78" s="9"/>
    </row>
    <row r="79" spans="1:18" ht="17.25" customHeight="1" x14ac:dyDescent="0.25">
      <c r="A79" s="563"/>
      <c r="B79" s="563"/>
      <c r="C79" s="563"/>
      <c r="D79" s="563"/>
      <c r="E79" s="563"/>
      <c r="F79" s="563"/>
      <c r="G79" s="563"/>
      <c r="H79" s="563"/>
      <c r="I79" s="70"/>
      <c r="J79" s="70"/>
      <c r="K79" s="9"/>
      <c r="L79" s="9"/>
      <c r="M79" s="9"/>
      <c r="N79" s="9"/>
      <c r="O79" s="9"/>
      <c r="P79" s="9"/>
      <c r="Q79" s="9"/>
      <c r="R79" s="9"/>
    </row>
    <row r="80" spans="1:18" x14ac:dyDescent="0.25">
      <c r="A80" s="542" t="s">
        <v>78</v>
      </c>
      <c r="B80" s="542"/>
      <c r="C80" s="542"/>
      <c r="D80" s="542"/>
      <c r="E80" s="542"/>
      <c r="F80" s="542"/>
      <c r="G80" s="542"/>
      <c r="H80" s="542"/>
      <c r="I80" s="75"/>
      <c r="J80" s="75"/>
      <c r="K80" s="10"/>
      <c r="L80" s="10"/>
      <c r="M80" s="10"/>
      <c r="N80" s="10"/>
      <c r="O80" s="10"/>
      <c r="P80" s="10"/>
      <c r="Q80" s="10"/>
      <c r="R80" s="10"/>
    </row>
    <row r="81" spans="1:18" ht="13.5" customHeight="1" x14ac:dyDescent="0.25">
      <c r="A81" s="555"/>
      <c r="B81" s="555"/>
      <c r="C81" s="555"/>
      <c r="D81" s="555"/>
      <c r="E81" s="555"/>
      <c r="F81" s="555"/>
      <c r="G81" s="555"/>
      <c r="H81" s="555"/>
      <c r="I81" s="71"/>
      <c r="J81" s="71"/>
      <c r="K81" s="10"/>
      <c r="L81" s="10"/>
      <c r="M81" s="10"/>
      <c r="N81" s="10"/>
      <c r="O81" s="10"/>
      <c r="P81" s="10"/>
      <c r="Q81" s="10"/>
      <c r="R81" s="10"/>
    </row>
    <row r="82" spans="1:18" ht="15.75" customHeight="1" x14ac:dyDescent="0.25">
      <c r="A82" s="564" t="s">
        <v>126</v>
      </c>
      <c r="B82" s="565"/>
      <c r="C82" s="565"/>
      <c r="D82" s="565"/>
      <c r="E82" s="565"/>
      <c r="F82" s="565"/>
      <c r="G82" s="565"/>
      <c r="H82" s="565"/>
      <c r="I82" s="9"/>
      <c r="J82" s="9"/>
      <c r="K82" s="9"/>
      <c r="L82" s="9"/>
      <c r="M82" s="9"/>
      <c r="N82" s="9"/>
      <c r="O82" s="9"/>
      <c r="P82" s="9"/>
      <c r="Q82" s="9"/>
      <c r="R82" s="9"/>
    </row>
    <row r="83" spans="1:18" x14ac:dyDescent="0.25">
      <c r="A83" s="555"/>
      <c r="B83" s="555"/>
      <c r="C83" s="555"/>
      <c r="D83" s="555"/>
      <c r="E83" s="555"/>
      <c r="F83" s="555"/>
      <c r="G83" s="555"/>
      <c r="H83" s="555"/>
      <c r="I83" s="1"/>
      <c r="J83" s="1"/>
      <c r="K83" s="1"/>
      <c r="L83" s="1"/>
      <c r="M83" s="1"/>
      <c r="N83" s="1"/>
      <c r="O83" s="1"/>
      <c r="P83" s="1"/>
      <c r="Q83" s="1"/>
      <c r="R83" s="1"/>
    </row>
  </sheetData>
  <mergeCells count="84">
    <mergeCell ref="A80:H80"/>
    <mergeCell ref="A81:H81"/>
    <mergeCell ref="A83:H83"/>
    <mergeCell ref="A82:H82"/>
    <mergeCell ref="A78:H78"/>
    <mergeCell ref="A75:H75"/>
    <mergeCell ref="A76:H76"/>
    <mergeCell ref="A79:H79"/>
    <mergeCell ref="A73:H73"/>
    <mergeCell ref="A74:H74"/>
    <mergeCell ref="A77:H77"/>
    <mergeCell ref="A70:H70"/>
    <mergeCell ref="A71:H71"/>
    <mergeCell ref="A72:H72"/>
    <mergeCell ref="A65:H65"/>
    <mergeCell ref="A66:H66"/>
    <mergeCell ref="A67:H67"/>
    <mergeCell ref="A68:H68"/>
    <mergeCell ref="A69:H69"/>
    <mergeCell ref="A62:H62"/>
    <mergeCell ref="A63:H63"/>
    <mergeCell ref="A59:H59"/>
    <mergeCell ref="A60:H60"/>
    <mergeCell ref="A64:H64"/>
    <mergeCell ref="A56:H56"/>
    <mergeCell ref="A54:H54"/>
    <mergeCell ref="A57:H57"/>
    <mergeCell ref="A58:H58"/>
    <mergeCell ref="A61:H61"/>
    <mergeCell ref="A50:H50"/>
    <mergeCell ref="A51:H51"/>
    <mergeCell ref="A53:H53"/>
    <mergeCell ref="A52:H52"/>
    <mergeCell ref="A55:H55"/>
    <mergeCell ref="A47:H47"/>
    <mergeCell ref="A48:H48"/>
    <mergeCell ref="A49:H49"/>
    <mergeCell ref="Q49:R49"/>
    <mergeCell ref="A36:H36"/>
    <mergeCell ref="A38:H38"/>
    <mergeCell ref="A45:H45"/>
    <mergeCell ref="A44:H44"/>
    <mergeCell ref="A46:H46"/>
    <mergeCell ref="A14:H14"/>
    <mergeCell ref="A21:H21"/>
    <mergeCell ref="A3:H3"/>
    <mergeCell ref="A10:H10"/>
    <mergeCell ref="A12:H12"/>
    <mergeCell ref="A11:H11"/>
    <mergeCell ref="A13:H13"/>
    <mergeCell ref="A15:H15"/>
    <mergeCell ref="A19:H19"/>
    <mergeCell ref="A20:H20"/>
    <mergeCell ref="A16:H16"/>
    <mergeCell ref="A17:H17"/>
    <mergeCell ref="A18:H18"/>
    <mergeCell ref="A2:H2"/>
    <mergeCell ref="A8:H8"/>
    <mergeCell ref="A5:H5"/>
    <mergeCell ref="A7:H7"/>
    <mergeCell ref="A9:H9"/>
    <mergeCell ref="A6:H6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22:H22"/>
    <mergeCell ref="A32:H32"/>
    <mergeCell ref="A23:H23"/>
    <mergeCell ref="A25:H25"/>
    <mergeCell ref="A24:H24"/>
    <mergeCell ref="A26:H2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zoomScale="120" zoomScaleNormal="120" workbookViewId="0">
      <selection activeCell="H12" sqref="H12"/>
    </sheetView>
  </sheetViews>
  <sheetFormatPr defaultRowHeight="15" x14ac:dyDescent="0.25"/>
  <cols>
    <col min="1" max="1" width="4.140625" customWidth="1"/>
    <col min="2" max="2" width="15.28515625" customWidth="1"/>
    <col min="3" max="4" width="16.7109375" customWidth="1"/>
    <col min="5" max="5" width="31.140625" customWidth="1"/>
    <col min="6" max="6" width="12.85546875" customWidth="1"/>
    <col min="7" max="7" width="12.7109375" customWidth="1"/>
    <col min="8" max="8" width="13" customWidth="1"/>
    <col min="9" max="9" width="13.7109375" customWidth="1"/>
    <col min="10" max="10" width="42.85546875" customWidth="1"/>
    <col min="11" max="11" width="23.140625" customWidth="1"/>
  </cols>
  <sheetData>
    <row r="1" spans="1:11" x14ac:dyDescent="0.25">
      <c r="A1" s="5" t="s">
        <v>59</v>
      </c>
    </row>
    <row r="3" spans="1:11" x14ac:dyDescent="0.25">
      <c r="A3" s="19" t="s">
        <v>10</v>
      </c>
      <c r="B3" s="20"/>
      <c r="C3" s="20"/>
      <c r="D3" s="20"/>
      <c r="E3" s="21"/>
      <c r="F3" s="21"/>
      <c r="G3" s="21"/>
      <c r="H3" s="19"/>
      <c r="I3" s="19"/>
      <c r="J3" s="19"/>
      <c r="K3" s="19"/>
    </row>
    <row r="5" spans="1:11" x14ac:dyDescent="0.25">
      <c r="B5" s="414" t="s">
        <v>133</v>
      </c>
      <c r="C5" s="414" t="s">
        <v>134</v>
      </c>
      <c r="D5" s="414" t="s">
        <v>135</v>
      </c>
      <c r="E5" s="414" t="s">
        <v>11</v>
      </c>
      <c r="F5" s="414"/>
      <c r="G5" s="414"/>
      <c r="H5" s="414"/>
      <c r="I5" s="414"/>
      <c r="J5" s="414" t="s">
        <v>141</v>
      </c>
      <c r="K5" s="414" t="s">
        <v>142</v>
      </c>
    </row>
    <row r="6" spans="1:11" x14ac:dyDescent="0.25">
      <c r="B6" s="414"/>
      <c r="C6" s="414"/>
      <c r="D6" s="414"/>
      <c r="E6" s="415" t="s">
        <v>136</v>
      </c>
      <c r="F6" s="416" t="s">
        <v>12</v>
      </c>
      <c r="G6" s="416"/>
      <c r="H6" s="416" t="s">
        <v>13</v>
      </c>
      <c r="I6" s="416"/>
      <c r="J6" s="414"/>
      <c r="K6" s="414"/>
    </row>
    <row r="7" spans="1:11" ht="24.75" customHeight="1" x14ac:dyDescent="0.25">
      <c r="B7" s="414"/>
      <c r="C7" s="414"/>
      <c r="D7" s="414"/>
      <c r="E7" s="415"/>
      <c r="F7" s="34" t="s">
        <v>137</v>
      </c>
      <c r="G7" s="34" t="s">
        <v>138</v>
      </c>
      <c r="H7" s="34" t="s">
        <v>139</v>
      </c>
      <c r="I7" s="34" t="s">
        <v>140</v>
      </c>
      <c r="J7" s="414"/>
      <c r="K7" s="414"/>
    </row>
    <row r="8" spans="1:11" ht="114.75" customHeight="1" x14ac:dyDescent="0.25">
      <c r="B8" s="412" t="s">
        <v>222</v>
      </c>
      <c r="C8" s="407" t="s">
        <v>220</v>
      </c>
      <c r="D8" s="407" t="str">
        <f>+'Հ3 Մաս 1 և 2'!D26</f>
        <v>Դպրոցների սեյսմիկ անվտանգության մակարդակի բարձրացման ծրագիր</v>
      </c>
      <c r="E8" s="244" t="s">
        <v>231</v>
      </c>
      <c r="F8" s="268">
        <v>0.13400000000000001</v>
      </c>
      <c r="G8" s="269" t="s">
        <v>230</v>
      </c>
      <c r="H8" s="270">
        <v>0.187</v>
      </c>
      <c r="I8" s="271" t="s">
        <v>229</v>
      </c>
      <c r="J8" s="410" t="s">
        <v>336</v>
      </c>
      <c r="K8" s="412"/>
    </row>
    <row r="9" spans="1:11" ht="153" x14ac:dyDescent="0.25">
      <c r="B9" s="413"/>
      <c r="C9" s="413"/>
      <c r="D9" s="402"/>
      <c r="E9" s="244" t="s">
        <v>232</v>
      </c>
      <c r="F9" s="269">
        <v>0</v>
      </c>
      <c r="G9" s="269">
        <v>2015</v>
      </c>
      <c r="H9" s="269">
        <v>46</v>
      </c>
      <c r="I9" s="271" t="s">
        <v>229</v>
      </c>
      <c r="J9" s="411"/>
      <c r="K9" s="413"/>
    </row>
    <row r="11" spans="1:11" x14ac:dyDescent="0.25">
      <c r="I11" s="207"/>
    </row>
    <row r="12" spans="1:11" x14ac:dyDescent="0.25">
      <c r="I12" s="207"/>
    </row>
  </sheetData>
  <mergeCells count="14">
    <mergeCell ref="C8:C9"/>
    <mergeCell ref="D8:D9"/>
    <mergeCell ref="B5:B7"/>
    <mergeCell ref="C5:C7"/>
    <mergeCell ref="E5:I5"/>
    <mergeCell ref="D5:D7"/>
    <mergeCell ref="B8:B9"/>
    <mergeCell ref="J8:J9"/>
    <mergeCell ref="K8:K9"/>
    <mergeCell ref="J5:J7"/>
    <mergeCell ref="K5:K7"/>
    <mergeCell ref="E6:E7"/>
    <mergeCell ref="F6:G6"/>
    <mergeCell ref="H6:I6"/>
  </mergeCells>
  <phoneticPr fontId="39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A45"/>
  <sheetViews>
    <sheetView zoomScale="120" zoomScaleNormal="120" workbookViewId="0">
      <selection activeCell="C40" sqref="C40"/>
    </sheetView>
  </sheetViews>
  <sheetFormatPr defaultRowHeight="15" x14ac:dyDescent="0.25"/>
  <cols>
    <col min="2" max="2" width="37.7109375" customWidth="1"/>
    <col min="3" max="3" width="56.28515625" customWidth="1"/>
    <col min="4" max="4" width="14" customWidth="1"/>
    <col min="5" max="5" width="12" customWidth="1"/>
    <col min="6" max="6" width="12.42578125" bestFit="1" customWidth="1"/>
    <col min="7" max="7" width="9.28515625" bestFit="1" customWidth="1"/>
    <col min="8" max="8" width="12.42578125" customWidth="1"/>
    <col min="9" max="9" width="13.85546875" customWidth="1"/>
    <col min="11" max="11" width="55.140625" bestFit="1" customWidth="1"/>
  </cols>
  <sheetData>
    <row r="1" spans="1:10" x14ac:dyDescent="0.25">
      <c r="A1" s="5" t="s">
        <v>59</v>
      </c>
    </row>
    <row r="3" spans="1:10" ht="17.25" x14ac:dyDescent="0.25">
      <c r="A3" s="19" t="s">
        <v>143</v>
      </c>
      <c r="B3" s="25"/>
      <c r="C3" s="20"/>
      <c r="D3" s="20"/>
      <c r="E3" s="20"/>
      <c r="F3" s="21"/>
      <c r="G3" s="21"/>
      <c r="H3" s="21"/>
      <c r="I3" s="19"/>
    </row>
    <row r="5" spans="1:10" x14ac:dyDescent="0.25">
      <c r="B5" s="14" t="s">
        <v>14</v>
      </c>
      <c r="C5" s="14" t="s">
        <v>15</v>
      </c>
    </row>
    <row r="6" spans="1:10" ht="30" x14ac:dyDescent="0.25">
      <c r="B6" s="99" t="s">
        <v>220</v>
      </c>
      <c r="C6" s="284" t="str">
        <f>+'Հ3 Մաս 1 և 2'!D26</f>
        <v>Դպրոցների սեյսմիկ անվտանգության մակարդակի բարձրացման ծրագիր</v>
      </c>
    </row>
    <row r="8" spans="1:10" ht="15.75" x14ac:dyDescent="0.25">
      <c r="A8" s="5" t="s">
        <v>144</v>
      </c>
      <c r="C8" s="24"/>
      <c r="D8" s="24"/>
      <c r="E8" s="24"/>
      <c r="F8" s="24"/>
      <c r="G8" s="24"/>
      <c r="H8" s="24"/>
      <c r="I8" s="24"/>
    </row>
    <row r="9" spans="1:10" x14ac:dyDescent="0.25">
      <c r="J9" s="1"/>
    </row>
    <row r="10" spans="1:10" x14ac:dyDescent="0.25">
      <c r="B10" s="26" t="s">
        <v>16</v>
      </c>
      <c r="C10" s="272" t="str">
        <f>+B6</f>
        <v>1189</v>
      </c>
      <c r="D10" s="414" t="s">
        <v>54</v>
      </c>
      <c r="E10" s="414"/>
      <c r="F10" s="414"/>
      <c r="G10" s="414"/>
      <c r="H10" s="414"/>
      <c r="I10" s="414"/>
    </row>
    <row r="11" spans="1:10" x14ac:dyDescent="0.25">
      <c r="B11" s="26" t="s">
        <v>17</v>
      </c>
      <c r="C11" s="273">
        <v>11001</v>
      </c>
      <c r="D11" s="406" t="s">
        <v>347</v>
      </c>
      <c r="E11" s="406" t="s">
        <v>348</v>
      </c>
      <c r="F11" s="422" t="s">
        <v>18</v>
      </c>
      <c r="G11" s="422" t="s">
        <v>22</v>
      </c>
      <c r="H11" s="414" t="s">
        <v>340</v>
      </c>
      <c r="I11" s="425" t="s">
        <v>145</v>
      </c>
    </row>
    <row r="12" spans="1:10" ht="25.5" x14ac:dyDescent="0.25">
      <c r="B12" s="26" t="s">
        <v>7</v>
      </c>
      <c r="C12" s="266" t="str">
        <f>+'Հ3 Մաս 1 և 2'!D34</f>
        <v>Ասիական զարգացման բանկի աջակցությամբ իրականացվող Դպրոցների սեյսմիկ պաշտպանության ծրագրի կառավարում</v>
      </c>
      <c r="D12" s="420"/>
      <c r="E12" s="420"/>
      <c r="F12" s="423"/>
      <c r="G12" s="423"/>
      <c r="H12" s="414"/>
      <c r="I12" s="425"/>
    </row>
    <row r="13" spans="1:10" ht="25.5" x14ac:dyDescent="0.25">
      <c r="B13" s="26" t="s">
        <v>19</v>
      </c>
      <c r="C13" s="266" t="str">
        <f>+'Հ3 Մաս 1 և 2'!D36</f>
        <v>Դպրոցների սեյսմիկ պաշտպանության ծրագիր` ՀՀ դպրոցների սեյսմիկ անվտանգության բարելավման նպատակով</v>
      </c>
      <c r="D13" s="420"/>
      <c r="E13" s="420"/>
      <c r="F13" s="423"/>
      <c r="G13" s="423"/>
      <c r="H13" s="414"/>
      <c r="I13" s="425"/>
    </row>
    <row r="14" spans="1:10" ht="17.25" x14ac:dyDescent="0.25">
      <c r="B14" s="26" t="s">
        <v>146</v>
      </c>
      <c r="C14" s="266" t="str">
        <f>+'Հ3 Մաս 1 և 2'!D38</f>
        <v>Ծառայությունների մաստուցում</v>
      </c>
      <c r="D14" s="420"/>
      <c r="E14" s="420"/>
      <c r="F14" s="423"/>
      <c r="G14" s="423"/>
      <c r="H14" s="414"/>
      <c r="I14" s="425"/>
    </row>
    <row r="15" spans="1:10" x14ac:dyDescent="0.25">
      <c r="B15" s="36" t="s">
        <v>147</v>
      </c>
      <c r="C15" s="274" t="s">
        <v>182</v>
      </c>
      <c r="D15" s="421"/>
      <c r="E15" s="421"/>
      <c r="F15" s="424"/>
      <c r="G15" s="424"/>
      <c r="H15" s="422"/>
      <c r="I15" s="426"/>
    </row>
    <row r="16" spans="1:10" x14ac:dyDescent="0.25">
      <c r="B16" s="417" t="s">
        <v>20</v>
      </c>
      <c r="C16" s="418"/>
      <c r="D16" s="27"/>
      <c r="E16" s="27"/>
      <c r="F16" s="27"/>
      <c r="G16" s="27"/>
      <c r="H16" s="27"/>
      <c r="I16" s="28"/>
    </row>
    <row r="17" spans="1:16381" x14ac:dyDescent="0.25">
      <c r="B17" s="30" t="s">
        <v>148</v>
      </c>
      <c r="C17" s="31" t="s">
        <v>60</v>
      </c>
      <c r="D17" s="32"/>
      <c r="E17" s="32"/>
      <c r="F17" s="32"/>
      <c r="G17" s="32"/>
      <c r="H17" s="32"/>
      <c r="I17" s="33"/>
    </row>
    <row r="18" spans="1:16381" s="104" customFormat="1" ht="15" customHeight="1" x14ac:dyDescent="0.25">
      <c r="B18" s="275" t="s">
        <v>184</v>
      </c>
      <c r="C18" s="276" t="s">
        <v>239</v>
      </c>
      <c r="D18" s="277">
        <v>1</v>
      </c>
      <c r="E18" s="277">
        <v>1</v>
      </c>
      <c r="F18" s="337">
        <v>1</v>
      </c>
      <c r="G18" s="277">
        <v>1</v>
      </c>
      <c r="H18" s="277"/>
      <c r="I18" s="277"/>
      <c r="J18" s="203"/>
      <c r="K18" s="149"/>
      <c r="L18" s="149"/>
      <c r="M18" s="148"/>
      <c r="N18" s="148"/>
      <c r="O18" s="148"/>
      <c r="P18" s="148"/>
    </row>
    <row r="19" spans="1:16381" s="203" customFormat="1" hidden="1" x14ac:dyDescent="0.25">
      <c r="B19" s="275"/>
      <c r="C19" s="276" t="s">
        <v>309</v>
      </c>
      <c r="D19" s="277"/>
      <c r="E19" s="277"/>
      <c r="F19" s="337"/>
      <c r="G19" s="277"/>
      <c r="H19" s="277"/>
      <c r="I19" s="277"/>
      <c r="K19" s="149"/>
      <c r="L19" s="149"/>
      <c r="M19" s="148"/>
      <c r="N19" s="148"/>
      <c r="O19" s="148"/>
      <c r="P19" s="148"/>
    </row>
    <row r="20" spans="1:16381" s="104" customFormat="1" ht="25.5" hidden="1" customHeight="1" x14ac:dyDescent="0.25">
      <c r="B20" s="275" t="s">
        <v>184</v>
      </c>
      <c r="C20" s="276" t="s">
        <v>240</v>
      </c>
      <c r="D20" s="277">
        <v>1</v>
      </c>
      <c r="E20" s="277"/>
      <c r="F20" s="337"/>
      <c r="G20" s="277"/>
      <c r="H20" s="277"/>
      <c r="I20" s="277"/>
      <c r="J20" s="203"/>
      <c r="K20" s="149"/>
      <c r="L20" s="149"/>
      <c r="M20" s="148"/>
      <c r="N20" s="148"/>
      <c r="O20" s="148"/>
      <c r="P20" s="148"/>
    </row>
    <row r="21" spans="1:16381" s="104" customFormat="1" ht="38.25" customHeight="1" x14ac:dyDescent="0.25">
      <c r="B21" s="275" t="s">
        <v>184</v>
      </c>
      <c r="C21" s="276" t="s">
        <v>241</v>
      </c>
      <c r="D21" s="277">
        <v>12</v>
      </c>
      <c r="E21" s="277">
        <v>4</v>
      </c>
      <c r="F21" s="337">
        <v>4</v>
      </c>
      <c r="G21" s="277"/>
      <c r="H21" s="277"/>
      <c r="I21" s="277"/>
      <c r="J21" s="203"/>
      <c r="K21" s="149"/>
      <c r="L21" s="149"/>
      <c r="M21" s="148"/>
      <c r="N21" s="148"/>
      <c r="O21" s="148"/>
      <c r="P21" s="148"/>
    </row>
    <row r="22" spans="1:16381" s="104" customFormat="1" ht="25.5" hidden="1" customHeight="1" x14ac:dyDescent="0.25">
      <c r="B22" s="275" t="s">
        <v>184</v>
      </c>
      <c r="C22" s="276" t="s">
        <v>242</v>
      </c>
      <c r="D22" s="277">
        <v>1</v>
      </c>
      <c r="E22" s="277"/>
      <c r="F22" s="277"/>
      <c r="G22" s="277"/>
      <c r="H22" s="277"/>
      <c r="I22" s="277"/>
      <c r="J22" s="203"/>
      <c r="K22" s="149"/>
      <c r="L22" s="149"/>
      <c r="M22" s="148"/>
      <c r="N22" s="148"/>
      <c r="O22" s="148"/>
      <c r="P22" s="148"/>
    </row>
    <row r="23" spans="1:16381" s="104" customFormat="1" ht="15" hidden="1" customHeight="1" x14ac:dyDescent="0.25">
      <c r="B23" s="275" t="s">
        <v>184</v>
      </c>
      <c r="C23" s="276" t="s">
        <v>243</v>
      </c>
      <c r="D23" s="277">
        <v>1</v>
      </c>
      <c r="E23" s="277"/>
      <c r="F23" s="277"/>
      <c r="G23" s="277"/>
      <c r="H23" s="277"/>
      <c r="I23" s="277"/>
      <c r="J23" s="203"/>
      <c r="K23" s="149"/>
      <c r="L23" s="149"/>
      <c r="M23" s="148"/>
      <c r="N23" s="148"/>
      <c r="O23" s="148"/>
      <c r="P23" s="148"/>
    </row>
    <row r="24" spans="1:16381" s="104" customFormat="1" ht="51" hidden="1" customHeight="1" x14ac:dyDescent="0.25">
      <c r="B24" s="275" t="s">
        <v>184</v>
      </c>
      <c r="C24" s="276" t="s">
        <v>244</v>
      </c>
      <c r="D24" s="277">
        <v>2</v>
      </c>
      <c r="E24" s="277"/>
      <c r="F24" s="277"/>
      <c r="G24" s="277"/>
      <c r="H24" s="277"/>
      <c r="I24" s="277"/>
      <c r="J24" s="203"/>
      <c r="K24" s="149"/>
      <c r="L24" s="149"/>
      <c r="M24" s="148"/>
      <c r="N24" s="148"/>
      <c r="O24" s="148"/>
      <c r="P24" s="148"/>
    </row>
    <row r="25" spans="1:16381" s="104" customFormat="1" ht="63.75" hidden="1" customHeight="1" x14ac:dyDescent="0.25">
      <c r="B25" s="275" t="s">
        <v>184</v>
      </c>
      <c r="C25" s="276" t="s">
        <v>246</v>
      </c>
      <c r="D25" s="277">
        <v>10</v>
      </c>
      <c r="E25" s="277"/>
      <c r="F25" s="277"/>
      <c r="G25" s="277"/>
      <c r="H25" s="277"/>
      <c r="I25" s="277"/>
      <c r="J25" s="203"/>
      <c r="K25" s="149"/>
      <c r="L25" s="149"/>
      <c r="M25" s="148"/>
      <c r="N25" s="148"/>
      <c r="O25" s="148"/>
      <c r="P25" s="148"/>
    </row>
    <row r="26" spans="1:16381" ht="25.5" hidden="1" customHeight="1" x14ac:dyDescent="0.25">
      <c r="B26" s="275" t="s">
        <v>184</v>
      </c>
      <c r="C26" s="276" t="s">
        <v>245</v>
      </c>
      <c r="D26" s="277">
        <v>10</v>
      </c>
      <c r="E26" s="277"/>
      <c r="F26" s="277"/>
      <c r="G26" s="277"/>
      <c r="H26" s="277"/>
      <c r="I26" s="277"/>
      <c r="J26" s="203"/>
      <c r="K26" s="149"/>
      <c r="L26" s="149"/>
      <c r="M26" s="148"/>
      <c r="N26" s="148"/>
      <c r="O26" s="148"/>
      <c r="P26" s="148"/>
    </row>
    <row r="27" spans="1:16381" x14ac:dyDescent="0.25">
      <c r="B27" s="428" t="s">
        <v>21</v>
      </c>
      <c r="C27" s="428"/>
      <c r="D27" s="278">
        <f>+'Հ3 Մաս 1 և 2'!E33</f>
        <v>120493</v>
      </c>
      <c r="E27" s="278">
        <f>+'Հ3 Մաս 1 և 2'!F33</f>
        <v>224661</v>
      </c>
      <c r="F27" s="278">
        <f>+'Հ3 Մաս 1 և 2'!G33</f>
        <v>266731</v>
      </c>
      <c r="G27" s="278">
        <f>+'Հ3 Մաս 1 և 2'!H33</f>
        <v>0</v>
      </c>
      <c r="H27" s="278">
        <f>+'Հ3 Մաս 1 և 2'!I33</f>
        <v>0</v>
      </c>
      <c r="I27" s="279">
        <v>2026</v>
      </c>
      <c r="K27" s="427"/>
      <c r="L27" s="427"/>
      <c r="M27" s="148"/>
      <c r="N27" s="148"/>
      <c r="O27" s="148"/>
      <c r="P27" s="148"/>
    </row>
    <row r="28" spans="1:16381" s="6" customFormat="1" ht="16.5" customHeight="1" x14ac:dyDescent="0.25">
      <c r="A28"/>
      <c r="B28"/>
      <c r="C28"/>
      <c r="D28"/>
      <c r="E28"/>
      <c r="F28"/>
      <c r="G28"/>
      <c r="H28"/>
      <c r="I28"/>
      <c r="J28"/>
      <c r="K28" s="427"/>
      <c r="L28" s="427"/>
      <c r="M28" s="148"/>
      <c r="N28" s="148"/>
      <c r="O28" s="148"/>
      <c r="P28" s="14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  <c r="AMK28"/>
      <c r="AML28"/>
      <c r="AMM28"/>
      <c r="AMN28"/>
      <c r="AMO28"/>
      <c r="AMP28"/>
      <c r="AMQ28"/>
      <c r="AMR28"/>
      <c r="AMS28"/>
      <c r="AMT28"/>
      <c r="AMU28"/>
      <c r="AMV28"/>
      <c r="AMW28"/>
      <c r="AMX28"/>
      <c r="AMY28"/>
      <c r="AMZ28"/>
      <c r="ANA28"/>
      <c r="ANB28"/>
      <c r="ANC28"/>
      <c r="AND28"/>
      <c r="ANE28"/>
      <c r="ANF28"/>
      <c r="ANG28"/>
      <c r="ANH28"/>
      <c r="ANI28"/>
      <c r="ANJ28"/>
      <c r="ANK28"/>
      <c r="ANL28"/>
      <c r="ANM28"/>
      <c r="ANN28"/>
      <c r="ANO28"/>
      <c r="ANP28"/>
      <c r="ANQ28"/>
      <c r="ANR28"/>
      <c r="ANS28"/>
      <c r="ANT28"/>
      <c r="ANU28"/>
      <c r="ANV28"/>
      <c r="ANW28"/>
      <c r="ANX28"/>
      <c r="ANY28"/>
      <c r="ANZ28"/>
      <c r="AOA28"/>
      <c r="AOB28"/>
      <c r="AOC28"/>
      <c r="AOD28"/>
      <c r="AOE28"/>
      <c r="AOF28"/>
      <c r="AOG28"/>
      <c r="AOH28"/>
      <c r="AOI28"/>
      <c r="AOJ28"/>
      <c r="AOK28"/>
      <c r="AOL28"/>
      <c r="AOM28"/>
      <c r="AON28"/>
      <c r="AOO28"/>
      <c r="AOP28"/>
      <c r="AOQ28"/>
      <c r="AOR28"/>
      <c r="AOS28"/>
      <c r="AOT28"/>
      <c r="AOU28"/>
      <c r="AOV28"/>
      <c r="AOW28"/>
      <c r="AOX28"/>
      <c r="AOY28"/>
      <c r="AOZ28"/>
      <c r="APA28"/>
      <c r="APB28"/>
      <c r="APC28"/>
      <c r="APD28"/>
      <c r="APE28"/>
      <c r="APF28"/>
      <c r="APG28"/>
      <c r="APH28"/>
      <c r="API28"/>
      <c r="APJ28"/>
      <c r="APK28"/>
      <c r="APL28"/>
      <c r="APM28"/>
      <c r="APN28"/>
      <c r="APO28"/>
      <c r="APP28"/>
      <c r="APQ28"/>
      <c r="APR28"/>
      <c r="APS28"/>
      <c r="APT28"/>
      <c r="APU28"/>
      <c r="APV28"/>
      <c r="APW28"/>
      <c r="APX28"/>
      <c r="APY28"/>
      <c r="APZ28"/>
      <c r="AQA28"/>
      <c r="AQB28"/>
      <c r="AQC28"/>
      <c r="AQD28"/>
      <c r="AQE28"/>
      <c r="AQF28"/>
      <c r="AQG28"/>
      <c r="AQH28"/>
      <c r="AQI28"/>
      <c r="AQJ28"/>
      <c r="AQK28"/>
      <c r="AQL28"/>
      <c r="AQM28"/>
      <c r="AQN28"/>
      <c r="AQO28"/>
      <c r="AQP28"/>
      <c r="AQQ28"/>
      <c r="AQR28"/>
      <c r="AQS28"/>
      <c r="AQT28"/>
      <c r="AQU28"/>
      <c r="AQV28"/>
      <c r="AQW28"/>
      <c r="AQX28"/>
      <c r="AQY28"/>
      <c r="AQZ28"/>
      <c r="ARA28"/>
      <c r="ARB28"/>
      <c r="ARC28"/>
      <c r="ARD28"/>
      <c r="ARE28"/>
      <c r="ARF28"/>
      <c r="ARG28"/>
      <c r="ARH28"/>
      <c r="ARI28"/>
      <c r="ARJ28"/>
      <c r="ARK28"/>
      <c r="ARL28"/>
      <c r="ARM28"/>
      <c r="ARN28"/>
      <c r="ARO28"/>
      <c r="ARP28"/>
      <c r="ARQ28"/>
      <c r="ARR28"/>
      <c r="ARS28"/>
      <c r="ART28"/>
      <c r="ARU28"/>
      <c r="ARV28"/>
      <c r="ARW28"/>
      <c r="ARX28"/>
      <c r="ARY28"/>
      <c r="ARZ28"/>
      <c r="ASA28"/>
      <c r="ASB28"/>
      <c r="ASC28"/>
      <c r="ASD28"/>
      <c r="ASE28"/>
      <c r="ASF28"/>
      <c r="ASG28"/>
      <c r="ASH28"/>
      <c r="ASI28"/>
      <c r="ASJ28"/>
      <c r="ASK28"/>
      <c r="ASL28"/>
      <c r="ASM28"/>
      <c r="ASN28"/>
      <c r="ASO28"/>
      <c r="ASP28"/>
      <c r="ASQ28"/>
      <c r="ASR28"/>
      <c r="ASS28"/>
      <c r="AST28"/>
      <c r="ASU28"/>
      <c r="ASV28"/>
      <c r="ASW28"/>
      <c r="ASX28"/>
      <c r="ASY28"/>
      <c r="ASZ28"/>
      <c r="ATA28"/>
      <c r="ATB28"/>
      <c r="ATC28"/>
      <c r="ATD28"/>
      <c r="ATE28"/>
      <c r="ATF28"/>
      <c r="ATG28"/>
      <c r="ATH28"/>
      <c r="ATI28"/>
      <c r="ATJ28"/>
      <c r="ATK28"/>
      <c r="ATL28"/>
      <c r="ATM28"/>
      <c r="ATN28"/>
      <c r="ATO28"/>
      <c r="ATP28"/>
      <c r="ATQ28"/>
      <c r="ATR28"/>
      <c r="ATS28"/>
      <c r="ATT28"/>
      <c r="ATU28"/>
      <c r="ATV28"/>
      <c r="ATW28"/>
      <c r="ATX28"/>
      <c r="ATY28"/>
      <c r="ATZ28"/>
      <c r="AUA28"/>
      <c r="AUB28"/>
      <c r="AUC28"/>
      <c r="AUD28"/>
      <c r="AUE28"/>
      <c r="AUF28"/>
      <c r="AUG28"/>
      <c r="AUH28"/>
      <c r="AUI28"/>
      <c r="AUJ28"/>
      <c r="AUK28"/>
      <c r="AUL28"/>
      <c r="AUM28"/>
      <c r="AUN28"/>
      <c r="AUO28"/>
      <c r="AUP28"/>
      <c r="AUQ28"/>
      <c r="AUR28"/>
      <c r="AUS28"/>
      <c r="AUT28"/>
      <c r="AUU28"/>
      <c r="AUV28"/>
      <c r="AUW28"/>
      <c r="AUX28"/>
      <c r="AUY28"/>
      <c r="AUZ28"/>
      <c r="AVA28"/>
      <c r="AVB28"/>
      <c r="AVC28"/>
      <c r="AVD28"/>
      <c r="AVE28"/>
      <c r="AVF28"/>
      <c r="AVG28"/>
      <c r="AVH28"/>
      <c r="AVI28"/>
      <c r="AVJ28"/>
      <c r="AVK28"/>
      <c r="AVL28"/>
      <c r="AVM28"/>
      <c r="AVN28"/>
      <c r="AVO28"/>
      <c r="AVP28"/>
      <c r="AVQ28"/>
      <c r="AVR28"/>
      <c r="AVS28"/>
      <c r="AVT28"/>
      <c r="AVU28"/>
      <c r="AVV28"/>
      <c r="AVW28"/>
      <c r="AVX28"/>
      <c r="AVY28"/>
      <c r="AVZ28"/>
      <c r="AWA28"/>
      <c r="AWB28"/>
      <c r="AWC28"/>
      <c r="AWD28"/>
      <c r="AWE28"/>
      <c r="AWF28"/>
      <c r="AWG28"/>
      <c r="AWH28"/>
      <c r="AWI28"/>
      <c r="AWJ28"/>
      <c r="AWK28"/>
      <c r="AWL28"/>
      <c r="AWM28"/>
      <c r="AWN28"/>
      <c r="AWO28"/>
      <c r="AWP28"/>
      <c r="AWQ28"/>
      <c r="AWR28"/>
      <c r="AWS28"/>
      <c r="AWT28"/>
      <c r="AWU28"/>
      <c r="AWV28"/>
      <c r="AWW28"/>
      <c r="AWX28"/>
      <c r="AWY28"/>
      <c r="AWZ28"/>
      <c r="AXA28"/>
      <c r="AXB28"/>
      <c r="AXC28"/>
      <c r="AXD28"/>
      <c r="AXE28"/>
      <c r="AXF28"/>
      <c r="AXG28"/>
      <c r="AXH28"/>
      <c r="AXI28"/>
      <c r="AXJ28"/>
      <c r="AXK28"/>
      <c r="AXL28"/>
      <c r="AXM28"/>
      <c r="AXN28"/>
      <c r="AXO28"/>
      <c r="AXP28"/>
      <c r="AXQ28"/>
      <c r="AXR28"/>
      <c r="AXS28"/>
      <c r="AXT28"/>
      <c r="AXU28"/>
      <c r="AXV28"/>
      <c r="AXW28"/>
      <c r="AXX28"/>
      <c r="AXY28"/>
      <c r="AXZ28"/>
      <c r="AYA28"/>
      <c r="AYB28"/>
      <c r="AYC28"/>
      <c r="AYD28"/>
      <c r="AYE28"/>
      <c r="AYF28"/>
      <c r="AYG28"/>
      <c r="AYH28"/>
      <c r="AYI28"/>
      <c r="AYJ28"/>
      <c r="AYK28"/>
      <c r="AYL28"/>
      <c r="AYM28"/>
      <c r="AYN28"/>
      <c r="AYO28"/>
      <c r="AYP28"/>
      <c r="AYQ28"/>
      <c r="AYR28"/>
      <c r="AYS28"/>
      <c r="AYT28"/>
      <c r="AYU28"/>
      <c r="AYV28"/>
      <c r="AYW28"/>
      <c r="AYX28"/>
      <c r="AYY28"/>
      <c r="AYZ28"/>
      <c r="AZA28"/>
      <c r="AZB28"/>
      <c r="AZC28"/>
      <c r="AZD28"/>
      <c r="AZE28"/>
      <c r="AZF28"/>
      <c r="AZG28"/>
      <c r="AZH28"/>
      <c r="AZI28"/>
      <c r="AZJ28"/>
      <c r="AZK28"/>
      <c r="AZL28"/>
      <c r="AZM28"/>
      <c r="AZN28"/>
      <c r="AZO28"/>
      <c r="AZP28"/>
      <c r="AZQ28"/>
      <c r="AZR28"/>
      <c r="AZS28"/>
      <c r="AZT28"/>
      <c r="AZU28"/>
      <c r="AZV28"/>
      <c r="AZW28"/>
      <c r="AZX28"/>
      <c r="AZY28"/>
      <c r="AZZ28"/>
      <c r="BAA28"/>
      <c r="BAB28"/>
      <c r="BAC28"/>
      <c r="BAD28"/>
      <c r="BAE28"/>
      <c r="BAF28"/>
      <c r="BAG28"/>
      <c r="BAH28"/>
      <c r="BAI28"/>
      <c r="BAJ28"/>
      <c r="BAK28"/>
      <c r="BAL28"/>
      <c r="BAM28"/>
      <c r="BAN28"/>
      <c r="BAO28"/>
      <c r="BAP28"/>
      <c r="BAQ28"/>
      <c r="BAR28"/>
      <c r="BAS28"/>
      <c r="BAT28"/>
      <c r="BAU28"/>
      <c r="BAV28"/>
      <c r="BAW28"/>
      <c r="BAX28"/>
      <c r="BAY28"/>
      <c r="BAZ28"/>
      <c r="BBA28"/>
      <c r="BBB28"/>
      <c r="BBC28"/>
      <c r="BBD28"/>
      <c r="BBE28"/>
      <c r="BBF28"/>
      <c r="BBG28"/>
      <c r="BBH28"/>
      <c r="BBI28"/>
      <c r="BBJ28"/>
      <c r="BBK28"/>
      <c r="BBL28"/>
      <c r="BBM28"/>
      <c r="BBN28"/>
      <c r="BBO28"/>
      <c r="BBP28"/>
      <c r="BBQ28"/>
      <c r="BBR28"/>
      <c r="BBS28"/>
      <c r="BBT28"/>
      <c r="BBU28"/>
      <c r="BBV28"/>
      <c r="BBW28"/>
      <c r="BBX28"/>
      <c r="BBY28"/>
      <c r="BBZ28"/>
      <c r="BCA28"/>
      <c r="BCB28"/>
      <c r="BCC28"/>
      <c r="BCD28"/>
      <c r="BCE28"/>
      <c r="BCF28"/>
      <c r="BCG28"/>
      <c r="BCH28"/>
      <c r="BCI28"/>
      <c r="BCJ28"/>
      <c r="BCK28"/>
      <c r="BCL28"/>
      <c r="BCM28"/>
      <c r="BCN28"/>
      <c r="BCO28"/>
      <c r="BCP28"/>
      <c r="BCQ28"/>
      <c r="BCR28"/>
      <c r="BCS28"/>
      <c r="BCT28"/>
      <c r="BCU28"/>
      <c r="BCV28"/>
      <c r="BCW28"/>
      <c r="BCX28"/>
      <c r="BCY28"/>
      <c r="BCZ28"/>
      <c r="BDA28"/>
      <c r="BDB28"/>
      <c r="BDC28"/>
      <c r="BDD28"/>
      <c r="BDE28"/>
      <c r="BDF28"/>
      <c r="BDG28"/>
      <c r="BDH28"/>
      <c r="BDI28"/>
      <c r="BDJ28"/>
      <c r="BDK28"/>
      <c r="BDL28"/>
      <c r="BDM28"/>
      <c r="BDN28"/>
      <c r="BDO28"/>
      <c r="BDP28"/>
      <c r="BDQ28"/>
      <c r="BDR28"/>
      <c r="BDS28"/>
      <c r="BDT28"/>
      <c r="BDU28"/>
      <c r="BDV28"/>
      <c r="BDW28"/>
      <c r="BDX28"/>
      <c r="BDY28"/>
      <c r="BDZ28"/>
      <c r="BEA28"/>
      <c r="BEB28"/>
      <c r="BEC28"/>
      <c r="BED28"/>
      <c r="BEE28"/>
      <c r="BEF28"/>
      <c r="BEG28"/>
      <c r="BEH28"/>
      <c r="BEI28"/>
      <c r="BEJ28"/>
      <c r="BEK28"/>
      <c r="BEL28"/>
      <c r="BEM28"/>
      <c r="BEN28"/>
      <c r="BEO28"/>
      <c r="BEP28"/>
      <c r="BEQ28"/>
      <c r="BER28"/>
      <c r="BES28"/>
      <c r="BET28"/>
      <c r="BEU28"/>
      <c r="BEV28"/>
      <c r="BEW28"/>
      <c r="BEX28"/>
      <c r="BEY28"/>
      <c r="BEZ28"/>
      <c r="BFA28"/>
      <c r="BFB28"/>
      <c r="BFC28"/>
      <c r="BFD28"/>
      <c r="BFE28"/>
      <c r="BFF28"/>
      <c r="BFG28"/>
      <c r="BFH28"/>
      <c r="BFI28"/>
      <c r="BFJ28"/>
      <c r="BFK28"/>
      <c r="BFL28"/>
      <c r="BFM28"/>
      <c r="BFN28"/>
      <c r="BFO28"/>
      <c r="BFP28"/>
      <c r="BFQ28"/>
      <c r="BFR28"/>
      <c r="BFS28"/>
      <c r="BFT28"/>
      <c r="BFU28"/>
      <c r="BFV28"/>
      <c r="BFW28"/>
      <c r="BFX28"/>
      <c r="BFY28"/>
      <c r="BFZ28"/>
      <c r="BGA28"/>
      <c r="BGB28"/>
      <c r="BGC28"/>
      <c r="BGD28"/>
      <c r="BGE28"/>
      <c r="BGF28"/>
      <c r="BGG28"/>
      <c r="BGH28"/>
      <c r="BGI28"/>
      <c r="BGJ28"/>
      <c r="BGK28"/>
      <c r="BGL28"/>
      <c r="BGM28"/>
      <c r="BGN28"/>
      <c r="BGO28"/>
      <c r="BGP28"/>
      <c r="BGQ28"/>
      <c r="BGR28"/>
      <c r="BGS28"/>
      <c r="BGT28"/>
      <c r="BGU28"/>
      <c r="BGV28"/>
      <c r="BGW28"/>
      <c r="BGX28"/>
      <c r="BGY28"/>
      <c r="BGZ28"/>
      <c r="BHA28"/>
      <c r="BHB28"/>
      <c r="BHC28"/>
      <c r="BHD28"/>
      <c r="BHE28"/>
      <c r="BHF28"/>
      <c r="BHG28"/>
      <c r="BHH28"/>
      <c r="BHI28"/>
      <c r="BHJ28"/>
      <c r="BHK28"/>
      <c r="BHL28"/>
      <c r="BHM28"/>
      <c r="BHN28"/>
      <c r="BHO28"/>
      <c r="BHP28"/>
      <c r="BHQ28"/>
      <c r="BHR28"/>
      <c r="BHS28"/>
      <c r="BHT28"/>
      <c r="BHU28"/>
      <c r="BHV28"/>
      <c r="BHW28"/>
      <c r="BHX28"/>
      <c r="BHY28"/>
      <c r="BHZ28"/>
      <c r="BIA28"/>
      <c r="BIB28"/>
      <c r="BIC28"/>
      <c r="BID28"/>
      <c r="BIE28"/>
      <c r="BIF28"/>
      <c r="BIG28"/>
      <c r="BIH28"/>
      <c r="BII28"/>
      <c r="BIJ28"/>
      <c r="BIK28"/>
      <c r="BIL28"/>
      <c r="BIM28"/>
      <c r="BIN28"/>
      <c r="BIO28"/>
      <c r="BIP28"/>
      <c r="BIQ28"/>
      <c r="BIR28"/>
      <c r="BIS28"/>
      <c r="BIT28"/>
      <c r="BIU28"/>
      <c r="BIV28"/>
      <c r="BIW28"/>
      <c r="BIX28"/>
      <c r="BIY28"/>
      <c r="BIZ28"/>
      <c r="BJA28"/>
      <c r="BJB28"/>
      <c r="BJC28"/>
      <c r="BJD28"/>
      <c r="BJE28"/>
      <c r="BJF28"/>
      <c r="BJG28"/>
      <c r="BJH28"/>
      <c r="BJI28"/>
      <c r="BJJ28"/>
      <c r="BJK28"/>
      <c r="BJL28"/>
      <c r="BJM28"/>
      <c r="BJN28"/>
      <c r="BJO28"/>
      <c r="BJP28"/>
      <c r="BJQ28"/>
      <c r="BJR28"/>
      <c r="BJS28"/>
      <c r="BJT28"/>
      <c r="BJU28"/>
      <c r="BJV28"/>
      <c r="BJW28"/>
      <c r="BJX28"/>
      <c r="BJY28"/>
      <c r="BJZ28"/>
      <c r="BKA28"/>
      <c r="BKB28"/>
      <c r="BKC28"/>
      <c r="BKD28"/>
      <c r="BKE28"/>
      <c r="BKF28"/>
      <c r="BKG28"/>
      <c r="BKH28"/>
      <c r="BKI28"/>
      <c r="BKJ28"/>
      <c r="BKK28"/>
      <c r="BKL28"/>
      <c r="BKM28"/>
      <c r="BKN28"/>
      <c r="BKO28"/>
      <c r="BKP28"/>
      <c r="BKQ28"/>
      <c r="BKR28"/>
      <c r="BKS28"/>
      <c r="BKT28"/>
      <c r="BKU28"/>
      <c r="BKV28"/>
      <c r="BKW28"/>
      <c r="BKX28"/>
      <c r="BKY28"/>
      <c r="BKZ28"/>
      <c r="BLA28"/>
      <c r="BLB28"/>
      <c r="BLC28"/>
      <c r="BLD28"/>
      <c r="BLE28"/>
      <c r="BLF28"/>
      <c r="BLG28"/>
      <c r="BLH28"/>
      <c r="BLI28"/>
      <c r="BLJ28"/>
      <c r="BLK28"/>
      <c r="BLL28"/>
      <c r="BLM28"/>
      <c r="BLN28"/>
      <c r="BLO28"/>
      <c r="BLP28"/>
      <c r="BLQ28"/>
      <c r="BLR28"/>
      <c r="BLS28"/>
      <c r="BLT28"/>
      <c r="BLU28"/>
      <c r="BLV28"/>
      <c r="BLW28"/>
      <c r="BLX28"/>
      <c r="BLY28"/>
      <c r="BLZ28"/>
      <c r="BMA28"/>
      <c r="BMB28"/>
      <c r="BMC28"/>
      <c r="BMD28"/>
      <c r="BME28"/>
      <c r="BMF28"/>
      <c r="BMG28"/>
      <c r="BMH28"/>
      <c r="BMI28"/>
      <c r="BMJ28"/>
      <c r="BMK28"/>
      <c r="BML28"/>
      <c r="BMM28"/>
      <c r="BMN28"/>
      <c r="BMO28"/>
      <c r="BMP28"/>
      <c r="BMQ28"/>
      <c r="BMR28"/>
      <c r="BMS28"/>
      <c r="BMT28"/>
      <c r="BMU28"/>
      <c r="BMV28"/>
      <c r="BMW28"/>
      <c r="BMX28"/>
      <c r="BMY28"/>
      <c r="BMZ28"/>
      <c r="BNA28"/>
      <c r="BNB28"/>
      <c r="BNC28"/>
      <c r="BND28"/>
      <c r="BNE28"/>
      <c r="BNF28"/>
      <c r="BNG28"/>
      <c r="BNH28"/>
      <c r="BNI28"/>
      <c r="BNJ28"/>
      <c r="BNK28"/>
      <c r="BNL28"/>
      <c r="BNM28"/>
      <c r="BNN28"/>
      <c r="BNO28"/>
      <c r="BNP28"/>
      <c r="BNQ28"/>
      <c r="BNR28"/>
      <c r="BNS28"/>
      <c r="BNT28"/>
      <c r="BNU28"/>
      <c r="BNV28"/>
      <c r="BNW28"/>
      <c r="BNX28"/>
      <c r="BNY28"/>
      <c r="BNZ28"/>
      <c r="BOA28"/>
      <c r="BOB28"/>
      <c r="BOC28"/>
      <c r="BOD28"/>
      <c r="BOE28"/>
      <c r="BOF28"/>
      <c r="BOG28"/>
      <c r="BOH28"/>
      <c r="BOI28"/>
      <c r="BOJ28"/>
      <c r="BOK28"/>
      <c r="BOL28"/>
      <c r="BOM28"/>
      <c r="BON28"/>
      <c r="BOO28"/>
      <c r="BOP28"/>
      <c r="BOQ28"/>
      <c r="BOR28"/>
      <c r="BOS28"/>
      <c r="BOT28"/>
      <c r="BOU28"/>
      <c r="BOV28"/>
      <c r="BOW28"/>
      <c r="BOX28"/>
      <c r="BOY28"/>
      <c r="BOZ28"/>
      <c r="BPA28"/>
      <c r="BPB28"/>
      <c r="BPC28"/>
      <c r="BPD28"/>
      <c r="BPE28"/>
      <c r="BPF28"/>
      <c r="BPG28"/>
      <c r="BPH28"/>
      <c r="BPI28"/>
      <c r="BPJ28"/>
      <c r="BPK28"/>
      <c r="BPL28"/>
      <c r="BPM28"/>
      <c r="BPN28"/>
      <c r="BPO28"/>
      <c r="BPP28"/>
      <c r="BPQ28"/>
      <c r="BPR28"/>
      <c r="BPS28"/>
      <c r="BPT28"/>
      <c r="BPU28"/>
      <c r="BPV28"/>
      <c r="BPW28"/>
      <c r="BPX28"/>
      <c r="BPY28"/>
      <c r="BPZ28"/>
      <c r="BQA28"/>
      <c r="BQB28"/>
      <c r="BQC28"/>
      <c r="BQD28"/>
      <c r="BQE28"/>
      <c r="BQF28"/>
      <c r="BQG28"/>
      <c r="BQH28"/>
      <c r="BQI28"/>
      <c r="BQJ28"/>
      <c r="BQK28"/>
      <c r="BQL28"/>
      <c r="BQM28"/>
      <c r="BQN28"/>
      <c r="BQO28"/>
      <c r="BQP28"/>
      <c r="BQQ28"/>
      <c r="BQR28"/>
      <c r="BQS28"/>
      <c r="BQT28"/>
      <c r="BQU28"/>
      <c r="BQV28"/>
      <c r="BQW28"/>
      <c r="BQX28"/>
      <c r="BQY28"/>
      <c r="BQZ28"/>
      <c r="BRA28"/>
      <c r="BRB28"/>
      <c r="BRC28"/>
      <c r="BRD28"/>
      <c r="BRE28"/>
      <c r="BRF28"/>
      <c r="BRG28"/>
      <c r="BRH28"/>
      <c r="BRI28"/>
      <c r="BRJ28"/>
      <c r="BRK28"/>
      <c r="BRL28"/>
      <c r="BRM28"/>
      <c r="BRN28"/>
      <c r="BRO28"/>
      <c r="BRP28"/>
      <c r="BRQ28"/>
      <c r="BRR28"/>
      <c r="BRS28"/>
      <c r="BRT28"/>
      <c r="BRU28"/>
      <c r="BRV28"/>
      <c r="BRW28"/>
      <c r="BRX28"/>
      <c r="BRY28"/>
      <c r="BRZ28"/>
      <c r="BSA28"/>
      <c r="BSB28"/>
      <c r="BSC28"/>
      <c r="BSD28"/>
      <c r="BSE28"/>
      <c r="BSF28"/>
      <c r="BSG28"/>
      <c r="BSH28"/>
      <c r="BSI28"/>
      <c r="BSJ28"/>
      <c r="BSK28"/>
      <c r="BSL28"/>
      <c r="BSM28"/>
      <c r="BSN28"/>
      <c r="BSO28"/>
      <c r="BSP28"/>
      <c r="BSQ28"/>
      <c r="BSR28"/>
      <c r="BSS28"/>
      <c r="BST28"/>
      <c r="BSU28"/>
      <c r="BSV28"/>
      <c r="BSW28"/>
      <c r="BSX28"/>
      <c r="BSY28"/>
      <c r="BSZ28"/>
      <c r="BTA28"/>
      <c r="BTB28"/>
      <c r="BTC28"/>
      <c r="BTD28"/>
      <c r="BTE28"/>
      <c r="BTF28"/>
      <c r="BTG28"/>
      <c r="BTH28"/>
      <c r="BTI28"/>
      <c r="BTJ28"/>
      <c r="BTK28"/>
      <c r="BTL28"/>
      <c r="BTM28"/>
      <c r="BTN28"/>
      <c r="BTO28"/>
      <c r="BTP28"/>
      <c r="BTQ28"/>
      <c r="BTR28"/>
      <c r="BTS28"/>
      <c r="BTT28"/>
      <c r="BTU28"/>
      <c r="BTV28"/>
      <c r="BTW28"/>
      <c r="BTX28"/>
      <c r="BTY28"/>
      <c r="BTZ28"/>
      <c r="BUA28"/>
      <c r="BUB28"/>
      <c r="BUC28"/>
      <c r="BUD28"/>
      <c r="BUE28"/>
      <c r="BUF28"/>
      <c r="BUG28"/>
      <c r="BUH28"/>
      <c r="BUI28"/>
      <c r="BUJ28"/>
      <c r="BUK28"/>
      <c r="BUL28"/>
      <c r="BUM28"/>
      <c r="BUN28"/>
      <c r="BUO28"/>
      <c r="BUP28"/>
      <c r="BUQ28"/>
      <c r="BUR28"/>
      <c r="BUS28"/>
      <c r="BUT28"/>
      <c r="BUU28"/>
      <c r="BUV28"/>
      <c r="BUW28"/>
      <c r="BUX28"/>
      <c r="BUY28"/>
      <c r="BUZ28"/>
      <c r="BVA28"/>
      <c r="BVB28"/>
      <c r="BVC28"/>
      <c r="BVD28"/>
      <c r="BVE28"/>
      <c r="BVF28"/>
      <c r="BVG28"/>
      <c r="BVH28"/>
      <c r="BVI28"/>
      <c r="BVJ28"/>
      <c r="BVK28"/>
      <c r="BVL28"/>
      <c r="BVM28"/>
      <c r="BVN28"/>
      <c r="BVO28"/>
      <c r="BVP28"/>
      <c r="BVQ28"/>
      <c r="BVR28"/>
      <c r="BVS28"/>
      <c r="BVT28"/>
      <c r="BVU28"/>
      <c r="BVV28"/>
      <c r="BVW28"/>
      <c r="BVX28"/>
      <c r="BVY28"/>
      <c r="BVZ28"/>
      <c r="BWA28"/>
      <c r="BWB28"/>
      <c r="BWC28"/>
      <c r="BWD28"/>
      <c r="BWE28"/>
      <c r="BWF28"/>
      <c r="BWG28"/>
      <c r="BWH28"/>
      <c r="BWI28"/>
      <c r="BWJ28"/>
      <c r="BWK28"/>
      <c r="BWL28"/>
      <c r="BWM28"/>
      <c r="BWN28"/>
      <c r="BWO28"/>
      <c r="BWP28"/>
      <c r="BWQ28"/>
      <c r="BWR28"/>
      <c r="BWS28"/>
      <c r="BWT28"/>
      <c r="BWU28"/>
      <c r="BWV28"/>
      <c r="BWW28"/>
      <c r="BWX28"/>
      <c r="BWY28"/>
      <c r="BWZ28"/>
      <c r="BXA28"/>
      <c r="BXB28"/>
      <c r="BXC28"/>
      <c r="BXD28"/>
      <c r="BXE28"/>
      <c r="BXF28"/>
      <c r="BXG28"/>
      <c r="BXH28"/>
      <c r="BXI28"/>
      <c r="BXJ28"/>
      <c r="BXK28"/>
      <c r="BXL28"/>
      <c r="BXM28"/>
      <c r="BXN28"/>
      <c r="BXO28"/>
      <c r="BXP28"/>
      <c r="BXQ28"/>
      <c r="BXR28"/>
      <c r="BXS28"/>
      <c r="BXT28"/>
      <c r="BXU28"/>
      <c r="BXV28"/>
      <c r="BXW28"/>
      <c r="BXX28"/>
      <c r="BXY28"/>
      <c r="BXZ28"/>
      <c r="BYA28"/>
      <c r="BYB28"/>
      <c r="BYC28"/>
      <c r="BYD28"/>
      <c r="BYE28"/>
      <c r="BYF28"/>
      <c r="BYG28"/>
      <c r="BYH28"/>
      <c r="BYI28"/>
      <c r="BYJ28"/>
      <c r="BYK28"/>
      <c r="BYL28"/>
      <c r="BYM28"/>
      <c r="BYN28"/>
      <c r="BYO28"/>
      <c r="BYP28"/>
      <c r="BYQ28"/>
      <c r="BYR28"/>
      <c r="BYS28"/>
      <c r="BYT28"/>
      <c r="BYU28"/>
      <c r="BYV28"/>
      <c r="BYW28"/>
      <c r="BYX28"/>
      <c r="BYY28"/>
      <c r="BYZ28"/>
      <c r="BZA28"/>
      <c r="BZB28"/>
      <c r="BZC28"/>
      <c r="BZD28"/>
      <c r="BZE28"/>
      <c r="BZF28"/>
      <c r="BZG28"/>
      <c r="BZH28"/>
      <c r="BZI28"/>
      <c r="BZJ28"/>
      <c r="BZK28"/>
      <c r="BZL28"/>
      <c r="BZM28"/>
      <c r="BZN28"/>
      <c r="BZO28"/>
      <c r="BZP28"/>
      <c r="BZQ28"/>
      <c r="BZR28"/>
      <c r="BZS28"/>
      <c r="BZT28"/>
      <c r="BZU28"/>
      <c r="BZV28"/>
      <c r="BZW28"/>
      <c r="BZX28"/>
      <c r="BZY28"/>
      <c r="BZZ28"/>
      <c r="CAA28"/>
      <c r="CAB28"/>
      <c r="CAC28"/>
      <c r="CAD28"/>
      <c r="CAE28"/>
      <c r="CAF28"/>
      <c r="CAG28"/>
      <c r="CAH28"/>
      <c r="CAI28"/>
      <c r="CAJ28"/>
      <c r="CAK28"/>
      <c r="CAL28"/>
      <c r="CAM28"/>
      <c r="CAN28"/>
      <c r="CAO28"/>
      <c r="CAP28"/>
      <c r="CAQ28"/>
      <c r="CAR28"/>
      <c r="CAS28"/>
      <c r="CAT28"/>
      <c r="CAU28"/>
      <c r="CAV28"/>
      <c r="CAW28"/>
      <c r="CAX28"/>
      <c r="CAY28"/>
      <c r="CAZ28"/>
      <c r="CBA28"/>
      <c r="CBB28"/>
      <c r="CBC28"/>
      <c r="CBD28"/>
      <c r="CBE28"/>
      <c r="CBF28"/>
      <c r="CBG28"/>
      <c r="CBH28"/>
      <c r="CBI28"/>
      <c r="CBJ28"/>
      <c r="CBK28"/>
      <c r="CBL28"/>
      <c r="CBM28"/>
      <c r="CBN28"/>
      <c r="CBO28"/>
      <c r="CBP28"/>
      <c r="CBQ28"/>
      <c r="CBR28"/>
      <c r="CBS28"/>
      <c r="CBT28"/>
      <c r="CBU28"/>
      <c r="CBV28"/>
      <c r="CBW28"/>
      <c r="CBX28"/>
      <c r="CBY28"/>
      <c r="CBZ28"/>
      <c r="CCA28"/>
      <c r="CCB28"/>
      <c r="CCC28"/>
      <c r="CCD28"/>
      <c r="CCE28"/>
      <c r="CCF28"/>
      <c r="CCG28"/>
      <c r="CCH28"/>
      <c r="CCI28"/>
      <c r="CCJ28"/>
      <c r="CCK28"/>
      <c r="CCL28"/>
      <c r="CCM28"/>
      <c r="CCN28"/>
      <c r="CCO28"/>
      <c r="CCP28"/>
      <c r="CCQ28"/>
      <c r="CCR28"/>
      <c r="CCS28"/>
      <c r="CCT28"/>
      <c r="CCU28"/>
      <c r="CCV28"/>
      <c r="CCW28"/>
      <c r="CCX28"/>
      <c r="CCY28"/>
      <c r="CCZ28"/>
      <c r="CDA28"/>
      <c r="CDB28"/>
      <c r="CDC28"/>
      <c r="CDD28"/>
      <c r="CDE28"/>
      <c r="CDF28"/>
      <c r="CDG28"/>
      <c r="CDH28"/>
      <c r="CDI28"/>
      <c r="CDJ28"/>
      <c r="CDK28"/>
      <c r="CDL28"/>
      <c r="CDM28"/>
      <c r="CDN28"/>
      <c r="CDO28"/>
      <c r="CDP28"/>
      <c r="CDQ28"/>
      <c r="CDR28"/>
      <c r="CDS28"/>
      <c r="CDT28"/>
      <c r="CDU28"/>
      <c r="CDV28"/>
      <c r="CDW28"/>
      <c r="CDX28"/>
      <c r="CDY28"/>
      <c r="CDZ28"/>
      <c r="CEA28"/>
      <c r="CEB28"/>
      <c r="CEC28"/>
      <c r="CED28"/>
      <c r="CEE28"/>
      <c r="CEF28"/>
      <c r="CEG28"/>
      <c r="CEH28"/>
      <c r="CEI28"/>
      <c r="CEJ28"/>
      <c r="CEK28"/>
      <c r="CEL28"/>
      <c r="CEM28"/>
      <c r="CEN28"/>
      <c r="CEO28"/>
      <c r="CEP28"/>
      <c r="CEQ28"/>
      <c r="CER28"/>
      <c r="CES28"/>
      <c r="CET28"/>
      <c r="CEU28"/>
      <c r="CEV28"/>
      <c r="CEW28"/>
      <c r="CEX28"/>
      <c r="CEY28"/>
      <c r="CEZ28"/>
      <c r="CFA28"/>
      <c r="CFB28"/>
      <c r="CFC28"/>
      <c r="CFD28"/>
      <c r="CFE28"/>
      <c r="CFF28"/>
      <c r="CFG28"/>
      <c r="CFH28"/>
      <c r="CFI28"/>
      <c r="CFJ28"/>
      <c r="CFK28"/>
      <c r="CFL28"/>
      <c r="CFM28"/>
      <c r="CFN28"/>
      <c r="CFO28"/>
      <c r="CFP28"/>
      <c r="CFQ28"/>
      <c r="CFR28"/>
      <c r="CFS28"/>
      <c r="CFT28"/>
      <c r="CFU28"/>
      <c r="CFV28"/>
      <c r="CFW28"/>
      <c r="CFX28"/>
      <c r="CFY28"/>
      <c r="CFZ28"/>
      <c r="CGA28"/>
      <c r="CGB28"/>
      <c r="CGC28"/>
      <c r="CGD28"/>
      <c r="CGE28"/>
      <c r="CGF28"/>
      <c r="CGG28"/>
      <c r="CGH28"/>
      <c r="CGI28"/>
      <c r="CGJ28"/>
      <c r="CGK28"/>
      <c r="CGL28"/>
      <c r="CGM28"/>
      <c r="CGN28"/>
      <c r="CGO28"/>
      <c r="CGP28"/>
      <c r="CGQ28"/>
      <c r="CGR28"/>
      <c r="CGS28"/>
      <c r="CGT28"/>
      <c r="CGU28"/>
      <c r="CGV28"/>
      <c r="CGW28"/>
      <c r="CGX28"/>
      <c r="CGY28"/>
      <c r="CGZ28"/>
      <c r="CHA28"/>
      <c r="CHB28"/>
      <c r="CHC28"/>
      <c r="CHD28"/>
      <c r="CHE28"/>
      <c r="CHF28"/>
      <c r="CHG28"/>
      <c r="CHH28"/>
      <c r="CHI28"/>
      <c r="CHJ28"/>
      <c r="CHK28"/>
      <c r="CHL28"/>
      <c r="CHM28"/>
      <c r="CHN28"/>
      <c r="CHO28"/>
      <c r="CHP28"/>
      <c r="CHQ28"/>
      <c r="CHR28"/>
      <c r="CHS28"/>
      <c r="CHT28"/>
      <c r="CHU28"/>
      <c r="CHV28"/>
      <c r="CHW28"/>
      <c r="CHX28"/>
      <c r="CHY28"/>
      <c r="CHZ28"/>
      <c r="CIA28"/>
      <c r="CIB28"/>
      <c r="CIC28"/>
      <c r="CID28"/>
      <c r="CIE28"/>
      <c r="CIF28"/>
      <c r="CIG28"/>
      <c r="CIH28"/>
      <c r="CII28"/>
      <c r="CIJ28"/>
      <c r="CIK28"/>
      <c r="CIL28"/>
      <c r="CIM28"/>
      <c r="CIN28"/>
      <c r="CIO28"/>
      <c r="CIP28"/>
      <c r="CIQ28"/>
      <c r="CIR28"/>
      <c r="CIS28"/>
      <c r="CIT28"/>
      <c r="CIU28"/>
      <c r="CIV28"/>
      <c r="CIW28"/>
      <c r="CIX28"/>
      <c r="CIY28"/>
      <c r="CIZ28"/>
      <c r="CJA28"/>
      <c r="CJB28"/>
      <c r="CJC28"/>
      <c r="CJD28"/>
      <c r="CJE28"/>
      <c r="CJF28"/>
      <c r="CJG28"/>
      <c r="CJH28"/>
      <c r="CJI28"/>
      <c r="CJJ28"/>
      <c r="CJK28"/>
      <c r="CJL28"/>
      <c r="CJM28"/>
      <c r="CJN28"/>
      <c r="CJO28"/>
      <c r="CJP28"/>
      <c r="CJQ28"/>
      <c r="CJR28"/>
      <c r="CJS28"/>
      <c r="CJT28"/>
      <c r="CJU28"/>
      <c r="CJV28"/>
      <c r="CJW28"/>
      <c r="CJX28"/>
      <c r="CJY28"/>
      <c r="CJZ28"/>
      <c r="CKA28"/>
      <c r="CKB28"/>
      <c r="CKC28"/>
      <c r="CKD28"/>
      <c r="CKE28"/>
      <c r="CKF28"/>
      <c r="CKG28"/>
      <c r="CKH28"/>
      <c r="CKI28"/>
      <c r="CKJ28"/>
      <c r="CKK28"/>
      <c r="CKL28"/>
      <c r="CKM28"/>
      <c r="CKN28"/>
      <c r="CKO28"/>
      <c r="CKP28"/>
      <c r="CKQ28"/>
      <c r="CKR28"/>
      <c r="CKS28"/>
      <c r="CKT28"/>
      <c r="CKU28"/>
      <c r="CKV28"/>
      <c r="CKW28"/>
      <c r="CKX28"/>
      <c r="CKY28"/>
      <c r="CKZ28"/>
      <c r="CLA28"/>
      <c r="CLB28"/>
      <c r="CLC28"/>
      <c r="CLD28"/>
      <c r="CLE28"/>
      <c r="CLF28"/>
      <c r="CLG28"/>
      <c r="CLH28"/>
      <c r="CLI28"/>
      <c r="CLJ28"/>
      <c r="CLK28"/>
      <c r="CLL28"/>
      <c r="CLM28"/>
      <c r="CLN28"/>
      <c r="CLO28"/>
      <c r="CLP28"/>
      <c r="CLQ28"/>
      <c r="CLR28"/>
      <c r="CLS28"/>
      <c r="CLT28"/>
      <c r="CLU28"/>
      <c r="CLV28"/>
      <c r="CLW28"/>
      <c r="CLX28"/>
      <c r="CLY28"/>
      <c r="CLZ28"/>
      <c r="CMA28"/>
      <c r="CMB28"/>
      <c r="CMC28"/>
      <c r="CMD28"/>
      <c r="CME28"/>
      <c r="CMF28"/>
      <c r="CMG28"/>
      <c r="CMH28"/>
      <c r="CMI28"/>
      <c r="CMJ28"/>
      <c r="CMK28"/>
      <c r="CML28"/>
      <c r="CMM28"/>
      <c r="CMN28"/>
      <c r="CMO28"/>
      <c r="CMP28"/>
      <c r="CMQ28"/>
      <c r="CMR28"/>
      <c r="CMS28"/>
      <c r="CMT28"/>
      <c r="CMU28"/>
      <c r="CMV28"/>
      <c r="CMW28"/>
      <c r="CMX28"/>
      <c r="CMY28"/>
      <c r="CMZ28"/>
      <c r="CNA28"/>
      <c r="CNB28"/>
      <c r="CNC28"/>
      <c r="CND28"/>
      <c r="CNE28"/>
      <c r="CNF28"/>
      <c r="CNG28"/>
      <c r="CNH28"/>
      <c r="CNI28"/>
      <c r="CNJ28"/>
      <c r="CNK28"/>
      <c r="CNL28"/>
      <c r="CNM28"/>
      <c r="CNN28"/>
      <c r="CNO28"/>
      <c r="CNP28"/>
      <c r="CNQ28"/>
      <c r="CNR28"/>
      <c r="CNS28"/>
      <c r="CNT28"/>
      <c r="CNU28"/>
      <c r="CNV28"/>
      <c r="CNW28"/>
      <c r="CNX28"/>
      <c r="CNY28"/>
      <c r="CNZ28"/>
      <c r="COA28"/>
      <c r="COB28"/>
      <c r="COC28"/>
      <c r="COD28"/>
      <c r="COE28"/>
      <c r="COF28"/>
      <c r="COG28"/>
      <c r="COH28"/>
      <c r="COI28"/>
      <c r="COJ28"/>
      <c r="COK28"/>
      <c r="COL28"/>
      <c r="COM28"/>
      <c r="CON28"/>
      <c r="COO28"/>
      <c r="COP28"/>
      <c r="COQ28"/>
      <c r="COR28"/>
      <c r="COS28"/>
      <c r="COT28"/>
      <c r="COU28"/>
      <c r="COV28"/>
      <c r="COW28"/>
      <c r="COX28"/>
      <c r="COY28"/>
      <c r="COZ28"/>
      <c r="CPA28"/>
      <c r="CPB28"/>
      <c r="CPC28"/>
      <c r="CPD28"/>
      <c r="CPE28"/>
      <c r="CPF28"/>
      <c r="CPG28"/>
      <c r="CPH28"/>
      <c r="CPI28"/>
      <c r="CPJ28"/>
      <c r="CPK28"/>
      <c r="CPL28"/>
      <c r="CPM28"/>
      <c r="CPN28"/>
      <c r="CPO28"/>
      <c r="CPP28"/>
      <c r="CPQ28"/>
      <c r="CPR28"/>
      <c r="CPS28"/>
      <c r="CPT28"/>
      <c r="CPU28"/>
      <c r="CPV28"/>
      <c r="CPW28"/>
      <c r="CPX28"/>
      <c r="CPY28"/>
      <c r="CPZ28"/>
      <c r="CQA28"/>
      <c r="CQB28"/>
      <c r="CQC28"/>
      <c r="CQD28"/>
      <c r="CQE28"/>
      <c r="CQF28"/>
      <c r="CQG28"/>
      <c r="CQH28"/>
      <c r="CQI28"/>
      <c r="CQJ28"/>
      <c r="CQK28"/>
      <c r="CQL28"/>
      <c r="CQM28"/>
      <c r="CQN28"/>
      <c r="CQO28"/>
      <c r="CQP28"/>
      <c r="CQQ28"/>
      <c r="CQR28"/>
      <c r="CQS28"/>
      <c r="CQT28"/>
      <c r="CQU28"/>
      <c r="CQV28"/>
      <c r="CQW28"/>
      <c r="CQX28"/>
      <c r="CQY28"/>
      <c r="CQZ28"/>
      <c r="CRA28"/>
      <c r="CRB28"/>
      <c r="CRC28"/>
      <c r="CRD28"/>
      <c r="CRE28"/>
      <c r="CRF28"/>
      <c r="CRG28"/>
      <c r="CRH28"/>
      <c r="CRI28"/>
      <c r="CRJ28"/>
      <c r="CRK28"/>
      <c r="CRL28"/>
      <c r="CRM28"/>
      <c r="CRN28"/>
      <c r="CRO28"/>
      <c r="CRP28"/>
      <c r="CRQ28"/>
      <c r="CRR28"/>
      <c r="CRS28"/>
      <c r="CRT28"/>
      <c r="CRU28"/>
      <c r="CRV28"/>
      <c r="CRW28"/>
      <c r="CRX28"/>
      <c r="CRY28"/>
      <c r="CRZ28"/>
      <c r="CSA28"/>
      <c r="CSB28"/>
      <c r="CSC28"/>
      <c r="CSD28"/>
      <c r="CSE28"/>
      <c r="CSF28"/>
      <c r="CSG28"/>
      <c r="CSH28"/>
      <c r="CSI28"/>
      <c r="CSJ28"/>
      <c r="CSK28"/>
      <c r="CSL28"/>
      <c r="CSM28"/>
      <c r="CSN28"/>
      <c r="CSO28"/>
      <c r="CSP28"/>
      <c r="CSQ28"/>
      <c r="CSR28"/>
      <c r="CSS28"/>
      <c r="CST28"/>
      <c r="CSU28"/>
      <c r="CSV28"/>
      <c r="CSW28"/>
      <c r="CSX28"/>
      <c r="CSY28"/>
      <c r="CSZ28"/>
      <c r="CTA28"/>
      <c r="CTB28"/>
      <c r="CTC28"/>
      <c r="CTD28"/>
      <c r="CTE28"/>
      <c r="CTF28"/>
      <c r="CTG28"/>
      <c r="CTH28"/>
      <c r="CTI28"/>
      <c r="CTJ28"/>
      <c r="CTK28"/>
      <c r="CTL28"/>
      <c r="CTM28"/>
      <c r="CTN28"/>
      <c r="CTO28"/>
      <c r="CTP28"/>
      <c r="CTQ28"/>
      <c r="CTR28"/>
      <c r="CTS28"/>
      <c r="CTT28"/>
      <c r="CTU28"/>
      <c r="CTV28"/>
      <c r="CTW28"/>
      <c r="CTX28"/>
      <c r="CTY28"/>
      <c r="CTZ28"/>
      <c r="CUA28"/>
      <c r="CUB28"/>
      <c r="CUC28"/>
      <c r="CUD28"/>
      <c r="CUE28"/>
      <c r="CUF28"/>
      <c r="CUG28"/>
      <c r="CUH28"/>
      <c r="CUI28"/>
      <c r="CUJ28"/>
      <c r="CUK28"/>
      <c r="CUL28"/>
      <c r="CUM28"/>
      <c r="CUN28"/>
      <c r="CUO28"/>
      <c r="CUP28"/>
      <c r="CUQ28"/>
      <c r="CUR28"/>
      <c r="CUS28"/>
      <c r="CUT28"/>
      <c r="CUU28"/>
      <c r="CUV28"/>
      <c r="CUW28"/>
      <c r="CUX28"/>
      <c r="CUY28"/>
      <c r="CUZ28"/>
      <c r="CVA28"/>
      <c r="CVB28"/>
      <c r="CVC28"/>
      <c r="CVD28"/>
      <c r="CVE28"/>
      <c r="CVF28"/>
      <c r="CVG28"/>
      <c r="CVH28"/>
      <c r="CVI28"/>
      <c r="CVJ28"/>
      <c r="CVK28"/>
      <c r="CVL28"/>
      <c r="CVM28"/>
      <c r="CVN28"/>
      <c r="CVO28"/>
      <c r="CVP28"/>
      <c r="CVQ28"/>
      <c r="CVR28"/>
      <c r="CVS28"/>
      <c r="CVT28"/>
      <c r="CVU28"/>
      <c r="CVV28"/>
      <c r="CVW28"/>
      <c r="CVX28"/>
      <c r="CVY28"/>
      <c r="CVZ28"/>
      <c r="CWA28"/>
      <c r="CWB28"/>
      <c r="CWC28"/>
      <c r="CWD28"/>
      <c r="CWE28"/>
      <c r="CWF28"/>
      <c r="CWG28"/>
      <c r="CWH28"/>
      <c r="CWI28"/>
      <c r="CWJ28"/>
      <c r="CWK28"/>
      <c r="CWL28"/>
      <c r="CWM28"/>
      <c r="CWN28"/>
      <c r="CWO28"/>
      <c r="CWP28"/>
      <c r="CWQ28"/>
      <c r="CWR28"/>
      <c r="CWS28"/>
      <c r="CWT28"/>
      <c r="CWU28"/>
      <c r="CWV28"/>
      <c r="CWW28"/>
      <c r="CWX28"/>
      <c r="CWY28"/>
      <c r="CWZ28"/>
      <c r="CXA28"/>
      <c r="CXB28"/>
      <c r="CXC28"/>
      <c r="CXD28"/>
      <c r="CXE28"/>
      <c r="CXF28"/>
      <c r="CXG28"/>
      <c r="CXH28"/>
      <c r="CXI28"/>
      <c r="CXJ28"/>
      <c r="CXK28"/>
      <c r="CXL28"/>
      <c r="CXM28"/>
      <c r="CXN28"/>
      <c r="CXO28"/>
      <c r="CXP28"/>
      <c r="CXQ28"/>
      <c r="CXR28"/>
      <c r="CXS28"/>
      <c r="CXT28"/>
      <c r="CXU28"/>
      <c r="CXV28"/>
      <c r="CXW28"/>
      <c r="CXX28"/>
      <c r="CXY28"/>
      <c r="CXZ28"/>
      <c r="CYA28"/>
      <c r="CYB28"/>
      <c r="CYC28"/>
      <c r="CYD28"/>
      <c r="CYE28"/>
      <c r="CYF28"/>
      <c r="CYG28"/>
      <c r="CYH28"/>
      <c r="CYI28"/>
      <c r="CYJ28"/>
      <c r="CYK28"/>
      <c r="CYL28"/>
      <c r="CYM28"/>
      <c r="CYN28"/>
      <c r="CYO28"/>
      <c r="CYP28"/>
      <c r="CYQ28"/>
      <c r="CYR28"/>
      <c r="CYS28"/>
      <c r="CYT28"/>
      <c r="CYU28"/>
      <c r="CYV28"/>
      <c r="CYW28"/>
      <c r="CYX28"/>
      <c r="CYY28"/>
      <c r="CYZ28"/>
      <c r="CZA28"/>
      <c r="CZB28"/>
      <c r="CZC28"/>
      <c r="CZD28"/>
      <c r="CZE28"/>
      <c r="CZF28"/>
      <c r="CZG28"/>
      <c r="CZH28"/>
      <c r="CZI28"/>
      <c r="CZJ28"/>
      <c r="CZK28"/>
      <c r="CZL28"/>
      <c r="CZM28"/>
      <c r="CZN28"/>
      <c r="CZO28"/>
      <c r="CZP28"/>
      <c r="CZQ28"/>
      <c r="CZR28"/>
      <c r="CZS28"/>
      <c r="CZT28"/>
      <c r="CZU28"/>
      <c r="CZV28"/>
      <c r="CZW28"/>
      <c r="CZX28"/>
      <c r="CZY28"/>
      <c r="CZZ28"/>
      <c r="DAA28"/>
      <c r="DAB28"/>
      <c r="DAC28"/>
      <c r="DAD28"/>
      <c r="DAE28"/>
      <c r="DAF28"/>
      <c r="DAG28"/>
      <c r="DAH28"/>
      <c r="DAI28"/>
      <c r="DAJ28"/>
      <c r="DAK28"/>
      <c r="DAL28"/>
      <c r="DAM28"/>
      <c r="DAN28"/>
      <c r="DAO28"/>
      <c r="DAP28"/>
      <c r="DAQ28"/>
      <c r="DAR28"/>
      <c r="DAS28"/>
      <c r="DAT28"/>
      <c r="DAU28"/>
      <c r="DAV28"/>
      <c r="DAW28"/>
      <c r="DAX28"/>
      <c r="DAY28"/>
      <c r="DAZ28"/>
      <c r="DBA28"/>
      <c r="DBB28"/>
      <c r="DBC28"/>
      <c r="DBD28"/>
      <c r="DBE28"/>
      <c r="DBF28"/>
      <c r="DBG28"/>
      <c r="DBH28"/>
      <c r="DBI28"/>
      <c r="DBJ28"/>
      <c r="DBK28"/>
      <c r="DBL28"/>
      <c r="DBM28"/>
      <c r="DBN28"/>
      <c r="DBO28"/>
      <c r="DBP28"/>
      <c r="DBQ28"/>
      <c r="DBR28"/>
      <c r="DBS28"/>
      <c r="DBT28"/>
      <c r="DBU28"/>
      <c r="DBV28"/>
      <c r="DBW28"/>
      <c r="DBX28"/>
      <c r="DBY28"/>
      <c r="DBZ28"/>
      <c r="DCA28"/>
      <c r="DCB28"/>
      <c r="DCC28"/>
      <c r="DCD28"/>
      <c r="DCE28"/>
      <c r="DCF28"/>
      <c r="DCG28"/>
      <c r="DCH28"/>
      <c r="DCI28"/>
      <c r="DCJ28"/>
      <c r="DCK28"/>
      <c r="DCL28"/>
      <c r="DCM28"/>
      <c r="DCN28"/>
      <c r="DCO28"/>
      <c r="DCP28"/>
      <c r="DCQ28"/>
      <c r="DCR28"/>
      <c r="DCS28"/>
      <c r="DCT28"/>
      <c r="DCU28"/>
      <c r="DCV28"/>
      <c r="DCW28"/>
      <c r="DCX28"/>
      <c r="DCY28"/>
      <c r="DCZ28"/>
      <c r="DDA28"/>
      <c r="DDB28"/>
      <c r="DDC28"/>
      <c r="DDD28"/>
      <c r="DDE28"/>
      <c r="DDF28"/>
      <c r="DDG28"/>
      <c r="DDH28"/>
      <c r="DDI28"/>
      <c r="DDJ28"/>
      <c r="DDK28"/>
      <c r="DDL28"/>
      <c r="DDM28"/>
      <c r="DDN28"/>
      <c r="DDO28"/>
      <c r="DDP28"/>
      <c r="DDQ28"/>
      <c r="DDR28"/>
      <c r="DDS28"/>
      <c r="DDT28"/>
      <c r="DDU28"/>
      <c r="DDV28"/>
      <c r="DDW28"/>
      <c r="DDX28"/>
      <c r="DDY28"/>
      <c r="DDZ28"/>
      <c r="DEA28"/>
      <c r="DEB28"/>
      <c r="DEC28"/>
      <c r="DED28"/>
      <c r="DEE28"/>
      <c r="DEF28"/>
      <c r="DEG28"/>
      <c r="DEH28"/>
      <c r="DEI28"/>
      <c r="DEJ28"/>
      <c r="DEK28"/>
      <c r="DEL28"/>
      <c r="DEM28"/>
      <c r="DEN28"/>
      <c r="DEO28"/>
      <c r="DEP28"/>
      <c r="DEQ28"/>
      <c r="DER28"/>
      <c r="DES28"/>
      <c r="DET28"/>
      <c r="DEU28"/>
      <c r="DEV28"/>
      <c r="DEW28"/>
      <c r="DEX28"/>
      <c r="DEY28"/>
      <c r="DEZ28"/>
      <c r="DFA28"/>
      <c r="DFB28"/>
      <c r="DFC28"/>
      <c r="DFD28"/>
      <c r="DFE28"/>
      <c r="DFF28"/>
      <c r="DFG28"/>
      <c r="DFH28"/>
      <c r="DFI28"/>
      <c r="DFJ28"/>
      <c r="DFK28"/>
      <c r="DFL28"/>
      <c r="DFM28"/>
      <c r="DFN28"/>
      <c r="DFO28"/>
      <c r="DFP28"/>
      <c r="DFQ28"/>
      <c r="DFR28"/>
      <c r="DFS28"/>
      <c r="DFT28"/>
      <c r="DFU28"/>
      <c r="DFV28"/>
      <c r="DFW28"/>
      <c r="DFX28"/>
      <c r="DFY28"/>
      <c r="DFZ28"/>
      <c r="DGA28"/>
      <c r="DGB28"/>
      <c r="DGC28"/>
      <c r="DGD28"/>
      <c r="DGE28"/>
      <c r="DGF28"/>
      <c r="DGG28"/>
      <c r="DGH28"/>
      <c r="DGI28"/>
      <c r="DGJ28"/>
      <c r="DGK28"/>
      <c r="DGL28"/>
      <c r="DGM28"/>
      <c r="DGN28"/>
      <c r="DGO28"/>
      <c r="DGP28"/>
      <c r="DGQ28"/>
      <c r="DGR28"/>
      <c r="DGS28"/>
      <c r="DGT28"/>
      <c r="DGU28"/>
      <c r="DGV28"/>
      <c r="DGW28"/>
      <c r="DGX28"/>
      <c r="DGY28"/>
      <c r="DGZ28"/>
      <c r="DHA28"/>
      <c r="DHB28"/>
      <c r="DHC28"/>
      <c r="DHD28"/>
      <c r="DHE28"/>
      <c r="DHF28"/>
      <c r="DHG28"/>
      <c r="DHH28"/>
      <c r="DHI28"/>
      <c r="DHJ28"/>
      <c r="DHK28"/>
      <c r="DHL28"/>
      <c r="DHM28"/>
      <c r="DHN28"/>
      <c r="DHO28"/>
      <c r="DHP28"/>
      <c r="DHQ28"/>
      <c r="DHR28"/>
      <c r="DHS28"/>
      <c r="DHT28"/>
      <c r="DHU28"/>
      <c r="DHV28"/>
      <c r="DHW28"/>
      <c r="DHX28"/>
      <c r="DHY28"/>
      <c r="DHZ28"/>
      <c r="DIA28"/>
      <c r="DIB28"/>
      <c r="DIC28"/>
      <c r="DID28"/>
      <c r="DIE28"/>
      <c r="DIF28"/>
      <c r="DIG28"/>
      <c r="DIH28"/>
      <c r="DII28"/>
      <c r="DIJ28"/>
      <c r="DIK28"/>
      <c r="DIL28"/>
      <c r="DIM28"/>
      <c r="DIN28"/>
      <c r="DIO28"/>
      <c r="DIP28"/>
      <c r="DIQ28"/>
      <c r="DIR28"/>
      <c r="DIS28"/>
      <c r="DIT28"/>
      <c r="DIU28"/>
      <c r="DIV28"/>
      <c r="DIW28"/>
      <c r="DIX28"/>
      <c r="DIY28"/>
      <c r="DIZ28"/>
      <c r="DJA28"/>
      <c r="DJB28"/>
      <c r="DJC28"/>
      <c r="DJD28"/>
      <c r="DJE28"/>
      <c r="DJF28"/>
      <c r="DJG28"/>
      <c r="DJH28"/>
      <c r="DJI28"/>
      <c r="DJJ28"/>
      <c r="DJK28"/>
      <c r="DJL28"/>
      <c r="DJM28"/>
      <c r="DJN28"/>
      <c r="DJO28"/>
      <c r="DJP28"/>
      <c r="DJQ28"/>
      <c r="DJR28"/>
      <c r="DJS28"/>
      <c r="DJT28"/>
      <c r="DJU28"/>
      <c r="DJV28"/>
      <c r="DJW28"/>
      <c r="DJX28"/>
      <c r="DJY28"/>
      <c r="DJZ28"/>
      <c r="DKA28"/>
      <c r="DKB28"/>
      <c r="DKC28"/>
      <c r="DKD28"/>
      <c r="DKE28"/>
      <c r="DKF28"/>
      <c r="DKG28"/>
      <c r="DKH28"/>
      <c r="DKI28"/>
      <c r="DKJ28"/>
      <c r="DKK28"/>
      <c r="DKL28"/>
      <c r="DKM28"/>
      <c r="DKN28"/>
      <c r="DKO28"/>
      <c r="DKP28"/>
      <c r="DKQ28"/>
      <c r="DKR28"/>
      <c r="DKS28"/>
      <c r="DKT28"/>
      <c r="DKU28"/>
      <c r="DKV28"/>
      <c r="DKW28"/>
      <c r="DKX28"/>
      <c r="DKY28"/>
      <c r="DKZ28"/>
      <c r="DLA28"/>
      <c r="DLB28"/>
      <c r="DLC28"/>
      <c r="DLD28"/>
      <c r="DLE28"/>
      <c r="DLF28"/>
      <c r="DLG28"/>
      <c r="DLH28"/>
      <c r="DLI28"/>
      <c r="DLJ28"/>
      <c r="DLK28"/>
      <c r="DLL28"/>
      <c r="DLM28"/>
      <c r="DLN28"/>
      <c r="DLO28"/>
      <c r="DLP28"/>
      <c r="DLQ28"/>
      <c r="DLR28"/>
      <c r="DLS28"/>
      <c r="DLT28"/>
      <c r="DLU28"/>
      <c r="DLV28"/>
      <c r="DLW28"/>
      <c r="DLX28"/>
      <c r="DLY28"/>
      <c r="DLZ28"/>
      <c r="DMA28"/>
      <c r="DMB28"/>
      <c r="DMC28"/>
      <c r="DMD28"/>
      <c r="DME28"/>
      <c r="DMF28"/>
      <c r="DMG28"/>
      <c r="DMH28"/>
      <c r="DMI28"/>
      <c r="DMJ28"/>
      <c r="DMK28"/>
      <c r="DML28"/>
      <c r="DMM28"/>
      <c r="DMN28"/>
      <c r="DMO28"/>
      <c r="DMP28"/>
      <c r="DMQ28"/>
      <c r="DMR28"/>
      <c r="DMS28"/>
      <c r="DMT28"/>
      <c r="DMU28"/>
      <c r="DMV28"/>
      <c r="DMW28"/>
      <c r="DMX28"/>
      <c r="DMY28"/>
      <c r="DMZ28"/>
      <c r="DNA28"/>
      <c r="DNB28"/>
      <c r="DNC28"/>
      <c r="DND28"/>
      <c r="DNE28"/>
      <c r="DNF28"/>
      <c r="DNG28"/>
      <c r="DNH28"/>
      <c r="DNI28"/>
      <c r="DNJ28"/>
      <c r="DNK28"/>
      <c r="DNL28"/>
      <c r="DNM28"/>
      <c r="DNN28"/>
      <c r="DNO28"/>
      <c r="DNP28"/>
      <c r="DNQ28"/>
      <c r="DNR28"/>
      <c r="DNS28"/>
      <c r="DNT28"/>
      <c r="DNU28"/>
      <c r="DNV28"/>
      <c r="DNW28"/>
      <c r="DNX28"/>
      <c r="DNY28"/>
      <c r="DNZ28"/>
      <c r="DOA28"/>
      <c r="DOB28"/>
      <c r="DOC28"/>
      <c r="DOD28"/>
      <c r="DOE28"/>
      <c r="DOF28"/>
      <c r="DOG28"/>
      <c r="DOH28"/>
      <c r="DOI28"/>
      <c r="DOJ28"/>
      <c r="DOK28"/>
      <c r="DOL28"/>
      <c r="DOM28"/>
      <c r="DON28"/>
      <c r="DOO28"/>
      <c r="DOP28"/>
      <c r="DOQ28"/>
      <c r="DOR28"/>
      <c r="DOS28"/>
      <c r="DOT28"/>
      <c r="DOU28"/>
      <c r="DOV28"/>
      <c r="DOW28"/>
      <c r="DOX28"/>
      <c r="DOY28"/>
      <c r="DOZ28"/>
      <c r="DPA28"/>
      <c r="DPB28"/>
      <c r="DPC28"/>
      <c r="DPD28"/>
      <c r="DPE28"/>
      <c r="DPF28"/>
      <c r="DPG28"/>
      <c r="DPH28"/>
      <c r="DPI28"/>
      <c r="DPJ28"/>
      <c r="DPK28"/>
      <c r="DPL28"/>
      <c r="DPM28"/>
      <c r="DPN28"/>
      <c r="DPO28"/>
      <c r="DPP28"/>
      <c r="DPQ28"/>
      <c r="DPR28"/>
      <c r="DPS28"/>
      <c r="DPT28"/>
      <c r="DPU28"/>
      <c r="DPV28"/>
      <c r="DPW28"/>
      <c r="DPX28"/>
      <c r="DPY28"/>
      <c r="DPZ28"/>
      <c r="DQA28"/>
      <c r="DQB28"/>
      <c r="DQC28"/>
      <c r="DQD28"/>
      <c r="DQE28"/>
      <c r="DQF28"/>
      <c r="DQG28"/>
      <c r="DQH28"/>
      <c r="DQI28"/>
      <c r="DQJ28"/>
      <c r="DQK28"/>
      <c r="DQL28"/>
      <c r="DQM28"/>
      <c r="DQN28"/>
      <c r="DQO28"/>
      <c r="DQP28"/>
      <c r="DQQ28"/>
      <c r="DQR28"/>
      <c r="DQS28"/>
      <c r="DQT28"/>
      <c r="DQU28"/>
      <c r="DQV28"/>
      <c r="DQW28"/>
      <c r="DQX28"/>
      <c r="DQY28"/>
      <c r="DQZ28"/>
      <c r="DRA28"/>
      <c r="DRB28"/>
      <c r="DRC28"/>
      <c r="DRD28"/>
      <c r="DRE28"/>
      <c r="DRF28"/>
      <c r="DRG28"/>
      <c r="DRH28"/>
      <c r="DRI28"/>
      <c r="DRJ28"/>
      <c r="DRK28"/>
      <c r="DRL28"/>
      <c r="DRM28"/>
      <c r="DRN28"/>
      <c r="DRO28"/>
      <c r="DRP28"/>
      <c r="DRQ28"/>
      <c r="DRR28"/>
      <c r="DRS28"/>
      <c r="DRT28"/>
      <c r="DRU28"/>
      <c r="DRV28"/>
      <c r="DRW28"/>
      <c r="DRX28"/>
      <c r="DRY28"/>
      <c r="DRZ28"/>
      <c r="DSA28"/>
      <c r="DSB28"/>
      <c r="DSC28"/>
      <c r="DSD28"/>
      <c r="DSE28"/>
      <c r="DSF28"/>
      <c r="DSG28"/>
      <c r="DSH28"/>
      <c r="DSI28"/>
      <c r="DSJ28"/>
      <c r="DSK28"/>
      <c r="DSL28"/>
      <c r="DSM28"/>
      <c r="DSN28"/>
      <c r="DSO28"/>
      <c r="DSP28"/>
      <c r="DSQ28"/>
      <c r="DSR28"/>
      <c r="DSS28"/>
      <c r="DST28"/>
      <c r="DSU28"/>
      <c r="DSV28"/>
      <c r="DSW28"/>
      <c r="DSX28"/>
      <c r="DSY28"/>
      <c r="DSZ28"/>
      <c r="DTA28"/>
      <c r="DTB28"/>
      <c r="DTC28"/>
      <c r="DTD28"/>
      <c r="DTE28"/>
      <c r="DTF28"/>
      <c r="DTG28"/>
      <c r="DTH28"/>
      <c r="DTI28"/>
      <c r="DTJ28"/>
      <c r="DTK28"/>
      <c r="DTL28"/>
      <c r="DTM28"/>
      <c r="DTN28"/>
      <c r="DTO28"/>
      <c r="DTP28"/>
      <c r="DTQ28"/>
      <c r="DTR28"/>
      <c r="DTS28"/>
      <c r="DTT28"/>
      <c r="DTU28"/>
      <c r="DTV28"/>
      <c r="DTW28"/>
      <c r="DTX28"/>
      <c r="DTY28"/>
      <c r="DTZ28"/>
      <c r="DUA28"/>
      <c r="DUB28"/>
      <c r="DUC28"/>
      <c r="DUD28"/>
      <c r="DUE28"/>
      <c r="DUF28"/>
      <c r="DUG28"/>
      <c r="DUH28"/>
      <c r="DUI28"/>
      <c r="DUJ28"/>
      <c r="DUK28"/>
      <c r="DUL28"/>
      <c r="DUM28"/>
      <c r="DUN28"/>
      <c r="DUO28"/>
      <c r="DUP28"/>
      <c r="DUQ28"/>
      <c r="DUR28"/>
      <c r="DUS28"/>
      <c r="DUT28"/>
      <c r="DUU28"/>
      <c r="DUV28"/>
      <c r="DUW28"/>
      <c r="DUX28"/>
      <c r="DUY28"/>
      <c r="DUZ28"/>
      <c r="DVA28"/>
      <c r="DVB28"/>
      <c r="DVC28"/>
      <c r="DVD28"/>
      <c r="DVE28"/>
      <c r="DVF28"/>
      <c r="DVG28"/>
      <c r="DVH28"/>
      <c r="DVI28"/>
      <c r="DVJ28"/>
      <c r="DVK28"/>
      <c r="DVL28"/>
      <c r="DVM28"/>
      <c r="DVN28"/>
      <c r="DVO28"/>
      <c r="DVP28"/>
      <c r="DVQ28"/>
      <c r="DVR28"/>
      <c r="DVS28"/>
      <c r="DVT28"/>
      <c r="DVU28"/>
      <c r="DVV28"/>
      <c r="DVW28"/>
      <c r="DVX28"/>
      <c r="DVY28"/>
      <c r="DVZ28"/>
      <c r="DWA28"/>
      <c r="DWB28"/>
      <c r="DWC28"/>
      <c r="DWD28"/>
      <c r="DWE28"/>
      <c r="DWF28"/>
      <c r="DWG28"/>
      <c r="DWH28"/>
      <c r="DWI28"/>
      <c r="DWJ28"/>
      <c r="DWK28"/>
      <c r="DWL28"/>
      <c r="DWM28"/>
      <c r="DWN28"/>
      <c r="DWO28"/>
      <c r="DWP28"/>
      <c r="DWQ28"/>
      <c r="DWR28"/>
      <c r="DWS28"/>
      <c r="DWT28"/>
      <c r="DWU28"/>
      <c r="DWV28"/>
      <c r="DWW28"/>
      <c r="DWX28"/>
      <c r="DWY28"/>
      <c r="DWZ28"/>
      <c r="DXA28"/>
      <c r="DXB28"/>
      <c r="DXC28"/>
      <c r="DXD28"/>
      <c r="DXE28"/>
      <c r="DXF28"/>
      <c r="DXG28"/>
      <c r="DXH28"/>
      <c r="DXI28"/>
      <c r="DXJ28"/>
      <c r="DXK28"/>
      <c r="DXL28"/>
      <c r="DXM28"/>
      <c r="DXN28"/>
      <c r="DXO28"/>
      <c r="DXP28"/>
      <c r="DXQ28"/>
      <c r="DXR28"/>
      <c r="DXS28"/>
      <c r="DXT28"/>
      <c r="DXU28"/>
      <c r="DXV28"/>
      <c r="DXW28"/>
      <c r="DXX28"/>
      <c r="DXY28"/>
      <c r="DXZ28"/>
      <c r="DYA28"/>
      <c r="DYB28"/>
      <c r="DYC28"/>
      <c r="DYD28"/>
      <c r="DYE28"/>
      <c r="DYF28"/>
      <c r="DYG28"/>
      <c r="DYH28"/>
      <c r="DYI28"/>
      <c r="DYJ28"/>
      <c r="DYK28"/>
      <c r="DYL28"/>
      <c r="DYM28"/>
      <c r="DYN28"/>
      <c r="DYO28"/>
      <c r="DYP28"/>
      <c r="DYQ28"/>
      <c r="DYR28"/>
      <c r="DYS28"/>
      <c r="DYT28"/>
      <c r="DYU28"/>
      <c r="DYV28"/>
      <c r="DYW28"/>
      <c r="DYX28"/>
      <c r="DYY28"/>
      <c r="DYZ28"/>
      <c r="DZA28"/>
      <c r="DZB28"/>
      <c r="DZC28"/>
      <c r="DZD28"/>
      <c r="DZE28"/>
      <c r="DZF28"/>
      <c r="DZG28"/>
      <c r="DZH28"/>
      <c r="DZI28"/>
      <c r="DZJ28"/>
      <c r="DZK28"/>
      <c r="DZL28"/>
      <c r="DZM28"/>
      <c r="DZN28"/>
      <c r="DZO28"/>
      <c r="DZP28"/>
      <c r="DZQ28"/>
      <c r="DZR28"/>
      <c r="DZS28"/>
      <c r="DZT28"/>
      <c r="DZU28"/>
      <c r="DZV28"/>
      <c r="DZW28"/>
      <c r="DZX28"/>
      <c r="DZY28"/>
      <c r="DZZ28"/>
      <c r="EAA28"/>
      <c r="EAB28"/>
      <c r="EAC28"/>
      <c r="EAD28"/>
      <c r="EAE28"/>
      <c r="EAF28"/>
      <c r="EAG28"/>
      <c r="EAH28"/>
      <c r="EAI28"/>
      <c r="EAJ28"/>
      <c r="EAK28"/>
      <c r="EAL28"/>
      <c r="EAM28"/>
      <c r="EAN28"/>
      <c r="EAO28"/>
      <c r="EAP28"/>
      <c r="EAQ28"/>
      <c r="EAR28"/>
      <c r="EAS28"/>
      <c r="EAT28"/>
      <c r="EAU28"/>
      <c r="EAV28"/>
      <c r="EAW28"/>
      <c r="EAX28"/>
      <c r="EAY28"/>
      <c r="EAZ28"/>
      <c r="EBA28"/>
      <c r="EBB28"/>
      <c r="EBC28"/>
      <c r="EBD28"/>
      <c r="EBE28"/>
      <c r="EBF28"/>
      <c r="EBG28"/>
      <c r="EBH28"/>
      <c r="EBI28"/>
      <c r="EBJ28"/>
      <c r="EBK28"/>
      <c r="EBL28"/>
      <c r="EBM28"/>
      <c r="EBN28"/>
      <c r="EBO28"/>
      <c r="EBP28"/>
      <c r="EBQ28"/>
      <c r="EBR28"/>
      <c r="EBS28"/>
      <c r="EBT28"/>
      <c r="EBU28"/>
      <c r="EBV28"/>
      <c r="EBW28"/>
      <c r="EBX28"/>
      <c r="EBY28"/>
      <c r="EBZ28"/>
      <c r="ECA28"/>
      <c r="ECB28"/>
      <c r="ECC28"/>
      <c r="ECD28"/>
      <c r="ECE28"/>
      <c r="ECF28"/>
      <c r="ECG28"/>
      <c r="ECH28"/>
      <c r="ECI28"/>
      <c r="ECJ28"/>
      <c r="ECK28"/>
      <c r="ECL28"/>
      <c r="ECM28"/>
      <c r="ECN28"/>
      <c r="ECO28"/>
      <c r="ECP28"/>
      <c r="ECQ28"/>
      <c r="ECR28"/>
      <c r="ECS28"/>
      <c r="ECT28"/>
      <c r="ECU28"/>
      <c r="ECV28"/>
      <c r="ECW28"/>
      <c r="ECX28"/>
      <c r="ECY28"/>
      <c r="ECZ28"/>
      <c r="EDA28"/>
      <c r="EDB28"/>
      <c r="EDC28"/>
      <c r="EDD28"/>
      <c r="EDE28"/>
      <c r="EDF28"/>
      <c r="EDG28"/>
      <c r="EDH28"/>
      <c r="EDI28"/>
      <c r="EDJ28"/>
      <c r="EDK28"/>
      <c r="EDL28"/>
      <c r="EDM28"/>
      <c r="EDN28"/>
      <c r="EDO28"/>
      <c r="EDP28"/>
      <c r="EDQ28"/>
      <c r="EDR28"/>
      <c r="EDS28"/>
      <c r="EDT28"/>
      <c r="EDU28"/>
      <c r="EDV28"/>
      <c r="EDW28"/>
      <c r="EDX28"/>
      <c r="EDY28"/>
      <c r="EDZ28"/>
      <c r="EEA28"/>
      <c r="EEB28"/>
      <c r="EEC28"/>
      <c r="EED28"/>
      <c r="EEE28"/>
      <c r="EEF28"/>
      <c r="EEG28"/>
      <c r="EEH28"/>
      <c r="EEI28"/>
      <c r="EEJ28"/>
      <c r="EEK28"/>
      <c r="EEL28"/>
      <c r="EEM28"/>
      <c r="EEN28"/>
      <c r="EEO28"/>
      <c r="EEP28"/>
      <c r="EEQ28"/>
      <c r="EER28"/>
      <c r="EES28"/>
      <c r="EET28"/>
      <c r="EEU28"/>
      <c r="EEV28"/>
      <c r="EEW28"/>
      <c r="EEX28"/>
      <c r="EEY28"/>
      <c r="EEZ28"/>
      <c r="EFA28"/>
      <c r="EFB28"/>
      <c r="EFC28"/>
      <c r="EFD28"/>
      <c r="EFE28"/>
      <c r="EFF28"/>
      <c r="EFG28"/>
      <c r="EFH28"/>
      <c r="EFI28"/>
      <c r="EFJ28"/>
      <c r="EFK28"/>
      <c r="EFL28"/>
      <c r="EFM28"/>
      <c r="EFN28"/>
      <c r="EFO28"/>
      <c r="EFP28"/>
      <c r="EFQ28"/>
      <c r="EFR28"/>
      <c r="EFS28"/>
      <c r="EFT28"/>
      <c r="EFU28"/>
      <c r="EFV28"/>
      <c r="EFW28"/>
      <c r="EFX28"/>
      <c r="EFY28"/>
      <c r="EFZ28"/>
      <c r="EGA28"/>
      <c r="EGB28"/>
      <c r="EGC28"/>
      <c r="EGD28"/>
      <c r="EGE28"/>
      <c r="EGF28"/>
      <c r="EGG28"/>
      <c r="EGH28"/>
      <c r="EGI28"/>
      <c r="EGJ28"/>
      <c r="EGK28"/>
      <c r="EGL28"/>
      <c r="EGM28"/>
      <c r="EGN28"/>
      <c r="EGO28"/>
      <c r="EGP28"/>
      <c r="EGQ28"/>
      <c r="EGR28"/>
      <c r="EGS28"/>
      <c r="EGT28"/>
      <c r="EGU28"/>
      <c r="EGV28"/>
      <c r="EGW28"/>
      <c r="EGX28"/>
      <c r="EGY28"/>
      <c r="EGZ28"/>
      <c r="EHA28"/>
      <c r="EHB28"/>
      <c r="EHC28"/>
      <c r="EHD28"/>
      <c r="EHE28"/>
      <c r="EHF28"/>
      <c r="EHG28"/>
      <c r="EHH28"/>
      <c r="EHI28"/>
      <c r="EHJ28"/>
      <c r="EHK28"/>
      <c r="EHL28"/>
      <c r="EHM28"/>
      <c r="EHN28"/>
      <c r="EHO28"/>
      <c r="EHP28"/>
      <c r="EHQ28"/>
      <c r="EHR28"/>
      <c r="EHS28"/>
      <c r="EHT28"/>
      <c r="EHU28"/>
      <c r="EHV28"/>
      <c r="EHW28"/>
      <c r="EHX28"/>
      <c r="EHY28"/>
      <c r="EHZ28"/>
      <c r="EIA28"/>
      <c r="EIB28"/>
      <c r="EIC28"/>
      <c r="EID28"/>
      <c r="EIE28"/>
      <c r="EIF28"/>
      <c r="EIG28"/>
      <c r="EIH28"/>
      <c r="EII28"/>
      <c r="EIJ28"/>
      <c r="EIK28"/>
      <c r="EIL28"/>
      <c r="EIM28"/>
      <c r="EIN28"/>
      <c r="EIO28"/>
      <c r="EIP28"/>
      <c r="EIQ28"/>
      <c r="EIR28"/>
      <c r="EIS28"/>
      <c r="EIT28"/>
      <c r="EIU28"/>
      <c r="EIV28"/>
      <c r="EIW28"/>
      <c r="EIX28"/>
      <c r="EIY28"/>
      <c r="EIZ28"/>
      <c r="EJA28"/>
      <c r="EJB28"/>
      <c r="EJC28"/>
      <c r="EJD28"/>
      <c r="EJE28"/>
      <c r="EJF28"/>
      <c r="EJG28"/>
      <c r="EJH28"/>
      <c r="EJI28"/>
      <c r="EJJ28"/>
      <c r="EJK28"/>
      <c r="EJL28"/>
      <c r="EJM28"/>
      <c r="EJN28"/>
      <c r="EJO28"/>
      <c r="EJP28"/>
      <c r="EJQ28"/>
      <c r="EJR28"/>
      <c r="EJS28"/>
      <c r="EJT28"/>
      <c r="EJU28"/>
      <c r="EJV28"/>
      <c r="EJW28"/>
      <c r="EJX28"/>
      <c r="EJY28"/>
      <c r="EJZ28"/>
      <c r="EKA28"/>
      <c r="EKB28"/>
      <c r="EKC28"/>
      <c r="EKD28"/>
      <c r="EKE28"/>
      <c r="EKF28"/>
      <c r="EKG28"/>
      <c r="EKH28"/>
      <c r="EKI28"/>
      <c r="EKJ28"/>
      <c r="EKK28"/>
      <c r="EKL28"/>
      <c r="EKM28"/>
      <c r="EKN28"/>
      <c r="EKO28"/>
      <c r="EKP28"/>
      <c r="EKQ28"/>
      <c r="EKR28"/>
      <c r="EKS28"/>
      <c r="EKT28"/>
      <c r="EKU28"/>
      <c r="EKV28"/>
      <c r="EKW28"/>
      <c r="EKX28"/>
      <c r="EKY28"/>
      <c r="EKZ28"/>
      <c r="ELA28"/>
      <c r="ELB28"/>
      <c r="ELC28"/>
      <c r="ELD28"/>
      <c r="ELE28"/>
      <c r="ELF28"/>
      <c r="ELG28"/>
      <c r="ELH28"/>
      <c r="ELI28"/>
      <c r="ELJ28"/>
      <c r="ELK28"/>
      <c r="ELL28"/>
      <c r="ELM28"/>
      <c r="ELN28"/>
      <c r="ELO28"/>
      <c r="ELP28"/>
      <c r="ELQ28"/>
      <c r="ELR28"/>
      <c r="ELS28"/>
      <c r="ELT28"/>
      <c r="ELU28"/>
      <c r="ELV28"/>
      <c r="ELW28"/>
      <c r="ELX28"/>
      <c r="ELY28"/>
      <c r="ELZ28"/>
      <c r="EMA28"/>
      <c r="EMB28"/>
      <c r="EMC28"/>
      <c r="EMD28"/>
      <c r="EME28"/>
      <c r="EMF28"/>
      <c r="EMG28"/>
      <c r="EMH28"/>
      <c r="EMI28"/>
      <c r="EMJ28"/>
      <c r="EMK28"/>
      <c r="EML28"/>
      <c r="EMM28"/>
      <c r="EMN28"/>
      <c r="EMO28"/>
      <c r="EMP28"/>
      <c r="EMQ28"/>
      <c r="EMR28"/>
      <c r="EMS28"/>
      <c r="EMT28"/>
      <c r="EMU28"/>
      <c r="EMV28"/>
      <c r="EMW28"/>
      <c r="EMX28"/>
      <c r="EMY28"/>
      <c r="EMZ28"/>
      <c r="ENA28"/>
      <c r="ENB28"/>
      <c r="ENC28"/>
      <c r="END28"/>
      <c r="ENE28"/>
      <c r="ENF28"/>
      <c r="ENG28"/>
      <c r="ENH28"/>
      <c r="ENI28"/>
      <c r="ENJ28"/>
      <c r="ENK28"/>
      <c r="ENL28"/>
      <c r="ENM28"/>
      <c r="ENN28"/>
      <c r="ENO28"/>
      <c r="ENP28"/>
      <c r="ENQ28"/>
      <c r="ENR28"/>
      <c r="ENS28"/>
      <c r="ENT28"/>
      <c r="ENU28"/>
      <c r="ENV28"/>
      <c r="ENW28"/>
      <c r="ENX28"/>
      <c r="ENY28"/>
      <c r="ENZ28"/>
      <c r="EOA28"/>
      <c r="EOB28"/>
      <c r="EOC28"/>
      <c r="EOD28"/>
      <c r="EOE28"/>
      <c r="EOF28"/>
      <c r="EOG28"/>
      <c r="EOH28"/>
      <c r="EOI28"/>
      <c r="EOJ28"/>
      <c r="EOK28"/>
      <c r="EOL28"/>
      <c r="EOM28"/>
      <c r="EON28"/>
      <c r="EOO28"/>
      <c r="EOP28"/>
      <c r="EOQ28"/>
      <c r="EOR28"/>
      <c r="EOS28"/>
      <c r="EOT28"/>
      <c r="EOU28"/>
      <c r="EOV28"/>
      <c r="EOW28"/>
      <c r="EOX28"/>
      <c r="EOY28"/>
      <c r="EOZ28"/>
      <c r="EPA28"/>
      <c r="EPB28"/>
      <c r="EPC28"/>
      <c r="EPD28"/>
      <c r="EPE28"/>
      <c r="EPF28"/>
      <c r="EPG28"/>
      <c r="EPH28"/>
      <c r="EPI28"/>
      <c r="EPJ28"/>
      <c r="EPK28"/>
      <c r="EPL28"/>
      <c r="EPM28"/>
      <c r="EPN28"/>
      <c r="EPO28"/>
      <c r="EPP28"/>
      <c r="EPQ28"/>
      <c r="EPR28"/>
      <c r="EPS28"/>
      <c r="EPT28"/>
      <c r="EPU28"/>
      <c r="EPV28"/>
      <c r="EPW28"/>
      <c r="EPX28"/>
      <c r="EPY28"/>
      <c r="EPZ28"/>
      <c r="EQA28"/>
      <c r="EQB28"/>
      <c r="EQC28"/>
      <c r="EQD28"/>
      <c r="EQE28"/>
      <c r="EQF28"/>
      <c r="EQG28"/>
      <c r="EQH28"/>
      <c r="EQI28"/>
      <c r="EQJ28"/>
      <c r="EQK28"/>
      <c r="EQL28"/>
      <c r="EQM28"/>
      <c r="EQN28"/>
      <c r="EQO28"/>
      <c r="EQP28"/>
      <c r="EQQ28"/>
      <c r="EQR28"/>
      <c r="EQS28"/>
      <c r="EQT28"/>
      <c r="EQU28"/>
      <c r="EQV28"/>
      <c r="EQW28"/>
      <c r="EQX28"/>
      <c r="EQY28"/>
      <c r="EQZ28"/>
      <c r="ERA28"/>
      <c r="ERB28"/>
      <c r="ERC28"/>
      <c r="ERD28"/>
      <c r="ERE28"/>
      <c r="ERF28"/>
      <c r="ERG28"/>
      <c r="ERH28"/>
      <c r="ERI28"/>
      <c r="ERJ28"/>
      <c r="ERK28"/>
      <c r="ERL28"/>
      <c r="ERM28"/>
      <c r="ERN28"/>
      <c r="ERO28"/>
      <c r="ERP28"/>
      <c r="ERQ28"/>
      <c r="ERR28"/>
      <c r="ERS28"/>
      <c r="ERT28"/>
      <c r="ERU28"/>
      <c r="ERV28"/>
      <c r="ERW28"/>
      <c r="ERX28"/>
      <c r="ERY28"/>
      <c r="ERZ28"/>
      <c r="ESA28"/>
      <c r="ESB28"/>
      <c r="ESC28"/>
      <c r="ESD28"/>
      <c r="ESE28"/>
      <c r="ESF28"/>
      <c r="ESG28"/>
      <c r="ESH28"/>
      <c r="ESI28"/>
      <c r="ESJ28"/>
      <c r="ESK28"/>
      <c r="ESL28"/>
      <c r="ESM28"/>
      <c r="ESN28"/>
      <c r="ESO28"/>
      <c r="ESP28"/>
      <c r="ESQ28"/>
      <c r="ESR28"/>
      <c r="ESS28"/>
      <c r="EST28"/>
      <c r="ESU28"/>
      <c r="ESV28"/>
      <c r="ESW28"/>
      <c r="ESX28"/>
      <c r="ESY28"/>
      <c r="ESZ28"/>
      <c r="ETA28"/>
      <c r="ETB28"/>
      <c r="ETC28"/>
      <c r="ETD28"/>
      <c r="ETE28"/>
      <c r="ETF28"/>
      <c r="ETG28"/>
      <c r="ETH28"/>
      <c r="ETI28"/>
      <c r="ETJ28"/>
      <c r="ETK28"/>
      <c r="ETL28"/>
      <c r="ETM28"/>
      <c r="ETN28"/>
      <c r="ETO28"/>
      <c r="ETP28"/>
      <c r="ETQ28"/>
      <c r="ETR28"/>
      <c r="ETS28"/>
      <c r="ETT28"/>
      <c r="ETU28"/>
      <c r="ETV28"/>
      <c r="ETW28"/>
      <c r="ETX28"/>
      <c r="ETY28"/>
      <c r="ETZ28"/>
      <c r="EUA28"/>
      <c r="EUB28"/>
      <c r="EUC28"/>
      <c r="EUD28"/>
      <c r="EUE28"/>
      <c r="EUF28"/>
      <c r="EUG28"/>
      <c r="EUH28"/>
      <c r="EUI28"/>
      <c r="EUJ28"/>
      <c r="EUK28"/>
      <c r="EUL28"/>
      <c r="EUM28"/>
      <c r="EUN28"/>
      <c r="EUO28"/>
      <c r="EUP28"/>
      <c r="EUQ28"/>
      <c r="EUR28"/>
      <c r="EUS28"/>
      <c r="EUT28"/>
      <c r="EUU28"/>
      <c r="EUV28"/>
      <c r="EUW28"/>
      <c r="EUX28"/>
      <c r="EUY28"/>
      <c r="EUZ28"/>
      <c r="EVA28"/>
      <c r="EVB28"/>
      <c r="EVC28"/>
      <c r="EVD28"/>
      <c r="EVE28"/>
      <c r="EVF28"/>
      <c r="EVG28"/>
      <c r="EVH28"/>
      <c r="EVI28"/>
      <c r="EVJ28"/>
      <c r="EVK28"/>
      <c r="EVL28"/>
      <c r="EVM28"/>
      <c r="EVN28"/>
      <c r="EVO28"/>
      <c r="EVP28"/>
      <c r="EVQ28"/>
      <c r="EVR28"/>
      <c r="EVS28"/>
      <c r="EVT28"/>
      <c r="EVU28"/>
      <c r="EVV28"/>
      <c r="EVW28"/>
      <c r="EVX28"/>
      <c r="EVY28"/>
      <c r="EVZ28"/>
      <c r="EWA28"/>
      <c r="EWB28"/>
      <c r="EWC28"/>
      <c r="EWD28"/>
      <c r="EWE28"/>
      <c r="EWF28"/>
      <c r="EWG28"/>
      <c r="EWH28"/>
      <c r="EWI28"/>
      <c r="EWJ28"/>
      <c r="EWK28"/>
      <c r="EWL28"/>
      <c r="EWM28"/>
      <c r="EWN28"/>
      <c r="EWO28"/>
      <c r="EWP28"/>
      <c r="EWQ28"/>
      <c r="EWR28"/>
      <c r="EWS28"/>
      <c r="EWT28"/>
      <c r="EWU28"/>
      <c r="EWV28"/>
      <c r="EWW28"/>
      <c r="EWX28"/>
      <c r="EWY28"/>
      <c r="EWZ28"/>
      <c r="EXA28"/>
      <c r="EXB28"/>
      <c r="EXC28"/>
      <c r="EXD28"/>
      <c r="EXE28"/>
      <c r="EXF28"/>
      <c r="EXG28"/>
      <c r="EXH28"/>
      <c r="EXI28"/>
      <c r="EXJ28"/>
      <c r="EXK28"/>
      <c r="EXL28"/>
      <c r="EXM28"/>
      <c r="EXN28"/>
      <c r="EXO28"/>
      <c r="EXP28"/>
      <c r="EXQ28"/>
      <c r="EXR28"/>
      <c r="EXS28"/>
      <c r="EXT28"/>
      <c r="EXU28"/>
      <c r="EXV28"/>
      <c r="EXW28"/>
      <c r="EXX28"/>
      <c r="EXY28"/>
      <c r="EXZ28"/>
      <c r="EYA28"/>
      <c r="EYB28"/>
      <c r="EYC28"/>
      <c r="EYD28"/>
      <c r="EYE28"/>
      <c r="EYF28"/>
      <c r="EYG28"/>
      <c r="EYH28"/>
      <c r="EYI28"/>
      <c r="EYJ28"/>
      <c r="EYK28"/>
      <c r="EYL28"/>
      <c r="EYM28"/>
      <c r="EYN28"/>
      <c r="EYO28"/>
      <c r="EYP28"/>
      <c r="EYQ28"/>
      <c r="EYR28"/>
      <c r="EYS28"/>
      <c r="EYT28"/>
      <c r="EYU28"/>
      <c r="EYV28"/>
      <c r="EYW28"/>
      <c r="EYX28"/>
      <c r="EYY28"/>
      <c r="EYZ28"/>
      <c r="EZA28"/>
      <c r="EZB28"/>
      <c r="EZC28"/>
      <c r="EZD28"/>
      <c r="EZE28"/>
      <c r="EZF28"/>
      <c r="EZG28"/>
      <c r="EZH28"/>
      <c r="EZI28"/>
      <c r="EZJ28"/>
      <c r="EZK28"/>
      <c r="EZL28"/>
      <c r="EZM28"/>
      <c r="EZN28"/>
      <c r="EZO28"/>
      <c r="EZP28"/>
      <c r="EZQ28"/>
      <c r="EZR28"/>
      <c r="EZS28"/>
      <c r="EZT28"/>
      <c r="EZU28"/>
      <c r="EZV28"/>
      <c r="EZW28"/>
      <c r="EZX28"/>
      <c r="EZY28"/>
      <c r="EZZ28"/>
      <c r="FAA28"/>
      <c r="FAB28"/>
      <c r="FAC28"/>
      <c r="FAD28"/>
      <c r="FAE28"/>
      <c r="FAF28"/>
      <c r="FAG28"/>
      <c r="FAH28"/>
      <c r="FAI28"/>
      <c r="FAJ28"/>
      <c r="FAK28"/>
      <c r="FAL28"/>
      <c r="FAM28"/>
      <c r="FAN28"/>
      <c r="FAO28"/>
      <c r="FAP28"/>
      <c r="FAQ28"/>
      <c r="FAR28"/>
      <c r="FAS28"/>
      <c r="FAT28"/>
      <c r="FAU28"/>
      <c r="FAV28"/>
      <c r="FAW28"/>
      <c r="FAX28"/>
      <c r="FAY28"/>
      <c r="FAZ28"/>
      <c r="FBA28"/>
      <c r="FBB28"/>
      <c r="FBC28"/>
      <c r="FBD28"/>
      <c r="FBE28"/>
      <c r="FBF28"/>
      <c r="FBG28"/>
      <c r="FBH28"/>
      <c r="FBI28"/>
      <c r="FBJ28"/>
      <c r="FBK28"/>
      <c r="FBL28"/>
      <c r="FBM28"/>
      <c r="FBN28"/>
      <c r="FBO28"/>
      <c r="FBP28"/>
      <c r="FBQ28"/>
      <c r="FBR28"/>
      <c r="FBS28"/>
      <c r="FBT28"/>
      <c r="FBU28"/>
      <c r="FBV28"/>
      <c r="FBW28"/>
      <c r="FBX28"/>
      <c r="FBY28"/>
      <c r="FBZ28"/>
      <c r="FCA28"/>
      <c r="FCB28"/>
      <c r="FCC28"/>
      <c r="FCD28"/>
      <c r="FCE28"/>
      <c r="FCF28"/>
      <c r="FCG28"/>
      <c r="FCH28"/>
      <c r="FCI28"/>
      <c r="FCJ28"/>
      <c r="FCK28"/>
      <c r="FCL28"/>
      <c r="FCM28"/>
      <c r="FCN28"/>
      <c r="FCO28"/>
      <c r="FCP28"/>
      <c r="FCQ28"/>
      <c r="FCR28"/>
      <c r="FCS28"/>
      <c r="FCT28"/>
      <c r="FCU28"/>
      <c r="FCV28"/>
      <c r="FCW28"/>
      <c r="FCX28"/>
      <c r="FCY28"/>
      <c r="FCZ28"/>
      <c r="FDA28"/>
      <c r="FDB28"/>
      <c r="FDC28"/>
      <c r="FDD28"/>
      <c r="FDE28"/>
      <c r="FDF28"/>
      <c r="FDG28"/>
      <c r="FDH28"/>
      <c r="FDI28"/>
      <c r="FDJ28"/>
      <c r="FDK28"/>
      <c r="FDL28"/>
      <c r="FDM28"/>
      <c r="FDN28"/>
      <c r="FDO28"/>
      <c r="FDP28"/>
      <c r="FDQ28"/>
      <c r="FDR28"/>
      <c r="FDS28"/>
      <c r="FDT28"/>
      <c r="FDU28"/>
      <c r="FDV28"/>
      <c r="FDW28"/>
      <c r="FDX28"/>
      <c r="FDY28"/>
      <c r="FDZ28"/>
      <c r="FEA28"/>
      <c r="FEB28"/>
      <c r="FEC28"/>
      <c r="FED28"/>
      <c r="FEE28"/>
      <c r="FEF28"/>
      <c r="FEG28"/>
      <c r="FEH28"/>
      <c r="FEI28"/>
      <c r="FEJ28"/>
      <c r="FEK28"/>
      <c r="FEL28"/>
      <c r="FEM28"/>
      <c r="FEN28"/>
      <c r="FEO28"/>
      <c r="FEP28"/>
      <c r="FEQ28"/>
      <c r="FER28"/>
      <c r="FES28"/>
      <c r="FET28"/>
      <c r="FEU28"/>
      <c r="FEV28"/>
      <c r="FEW28"/>
      <c r="FEX28"/>
      <c r="FEY28"/>
      <c r="FEZ28"/>
      <c r="FFA28"/>
      <c r="FFB28"/>
      <c r="FFC28"/>
      <c r="FFD28"/>
      <c r="FFE28"/>
      <c r="FFF28"/>
      <c r="FFG28"/>
      <c r="FFH28"/>
      <c r="FFI28"/>
      <c r="FFJ28"/>
      <c r="FFK28"/>
      <c r="FFL28"/>
      <c r="FFM28"/>
      <c r="FFN28"/>
      <c r="FFO28"/>
      <c r="FFP28"/>
      <c r="FFQ28"/>
      <c r="FFR28"/>
      <c r="FFS28"/>
      <c r="FFT28"/>
      <c r="FFU28"/>
      <c r="FFV28"/>
      <c r="FFW28"/>
      <c r="FFX28"/>
      <c r="FFY28"/>
      <c r="FFZ28"/>
      <c r="FGA28"/>
      <c r="FGB28"/>
      <c r="FGC28"/>
      <c r="FGD28"/>
      <c r="FGE28"/>
      <c r="FGF28"/>
      <c r="FGG28"/>
      <c r="FGH28"/>
      <c r="FGI28"/>
      <c r="FGJ28"/>
      <c r="FGK28"/>
      <c r="FGL28"/>
      <c r="FGM28"/>
      <c r="FGN28"/>
      <c r="FGO28"/>
      <c r="FGP28"/>
      <c r="FGQ28"/>
      <c r="FGR28"/>
      <c r="FGS28"/>
      <c r="FGT28"/>
      <c r="FGU28"/>
      <c r="FGV28"/>
      <c r="FGW28"/>
      <c r="FGX28"/>
      <c r="FGY28"/>
      <c r="FGZ28"/>
      <c r="FHA28"/>
      <c r="FHB28"/>
      <c r="FHC28"/>
      <c r="FHD28"/>
      <c r="FHE28"/>
      <c r="FHF28"/>
      <c r="FHG28"/>
      <c r="FHH28"/>
      <c r="FHI28"/>
      <c r="FHJ28"/>
      <c r="FHK28"/>
      <c r="FHL28"/>
      <c r="FHM28"/>
      <c r="FHN28"/>
      <c r="FHO28"/>
      <c r="FHP28"/>
      <c r="FHQ28"/>
      <c r="FHR28"/>
      <c r="FHS28"/>
      <c r="FHT28"/>
      <c r="FHU28"/>
      <c r="FHV28"/>
      <c r="FHW28"/>
      <c r="FHX28"/>
      <c r="FHY28"/>
      <c r="FHZ28"/>
      <c r="FIA28"/>
      <c r="FIB28"/>
      <c r="FIC28"/>
      <c r="FID28"/>
      <c r="FIE28"/>
      <c r="FIF28"/>
      <c r="FIG28"/>
      <c r="FIH28"/>
      <c r="FII28"/>
      <c r="FIJ28"/>
      <c r="FIK28"/>
      <c r="FIL28"/>
      <c r="FIM28"/>
      <c r="FIN28"/>
      <c r="FIO28"/>
      <c r="FIP28"/>
      <c r="FIQ28"/>
      <c r="FIR28"/>
      <c r="FIS28"/>
      <c r="FIT28"/>
      <c r="FIU28"/>
      <c r="FIV28"/>
      <c r="FIW28"/>
      <c r="FIX28"/>
      <c r="FIY28"/>
      <c r="FIZ28"/>
      <c r="FJA28"/>
      <c r="FJB28"/>
      <c r="FJC28"/>
      <c r="FJD28"/>
      <c r="FJE28"/>
      <c r="FJF28"/>
      <c r="FJG28"/>
      <c r="FJH28"/>
      <c r="FJI28"/>
      <c r="FJJ28"/>
      <c r="FJK28"/>
      <c r="FJL28"/>
      <c r="FJM28"/>
      <c r="FJN28"/>
      <c r="FJO28"/>
      <c r="FJP28"/>
      <c r="FJQ28"/>
      <c r="FJR28"/>
      <c r="FJS28"/>
      <c r="FJT28"/>
      <c r="FJU28"/>
      <c r="FJV28"/>
      <c r="FJW28"/>
      <c r="FJX28"/>
      <c r="FJY28"/>
      <c r="FJZ28"/>
      <c r="FKA28"/>
      <c r="FKB28"/>
      <c r="FKC28"/>
      <c r="FKD28"/>
      <c r="FKE28"/>
      <c r="FKF28"/>
      <c r="FKG28"/>
      <c r="FKH28"/>
      <c r="FKI28"/>
      <c r="FKJ28"/>
      <c r="FKK28"/>
      <c r="FKL28"/>
      <c r="FKM28"/>
      <c r="FKN28"/>
      <c r="FKO28"/>
      <c r="FKP28"/>
      <c r="FKQ28"/>
      <c r="FKR28"/>
      <c r="FKS28"/>
      <c r="FKT28"/>
      <c r="FKU28"/>
      <c r="FKV28"/>
      <c r="FKW28"/>
      <c r="FKX28"/>
      <c r="FKY28"/>
      <c r="FKZ28"/>
      <c r="FLA28"/>
      <c r="FLB28"/>
      <c r="FLC28"/>
      <c r="FLD28"/>
      <c r="FLE28"/>
      <c r="FLF28"/>
      <c r="FLG28"/>
      <c r="FLH28"/>
      <c r="FLI28"/>
      <c r="FLJ28"/>
      <c r="FLK28"/>
      <c r="FLL28"/>
      <c r="FLM28"/>
      <c r="FLN28"/>
      <c r="FLO28"/>
      <c r="FLP28"/>
      <c r="FLQ28"/>
      <c r="FLR28"/>
      <c r="FLS28"/>
      <c r="FLT28"/>
      <c r="FLU28"/>
      <c r="FLV28"/>
      <c r="FLW28"/>
      <c r="FLX28"/>
      <c r="FLY28"/>
      <c r="FLZ28"/>
      <c r="FMA28"/>
      <c r="FMB28"/>
      <c r="FMC28"/>
      <c r="FMD28"/>
      <c r="FME28"/>
      <c r="FMF28"/>
      <c r="FMG28"/>
      <c r="FMH28"/>
      <c r="FMI28"/>
      <c r="FMJ28"/>
      <c r="FMK28"/>
      <c r="FML28"/>
      <c r="FMM28"/>
      <c r="FMN28"/>
      <c r="FMO28"/>
      <c r="FMP28"/>
      <c r="FMQ28"/>
      <c r="FMR28"/>
      <c r="FMS28"/>
      <c r="FMT28"/>
      <c r="FMU28"/>
      <c r="FMV28"/>
      <c r="FMW28"/>
      <c r="FMX28"/>
      <c r="FMY28"/>
      <c r="FMZ28"/>
      <c r="FNA28"/>
      <c r="FNB28"/>
      <c r="FNC28"/>
      <c r="FND28"/>
      <c r="FNE28"/>
      <c r="FNF28"/>
      <c r="FNG28"/>
      <c r="FNH28"/>
      <c r="FNI28"/>
      <c r="FNJ28"/>
      <c r="FNK28"/>
      <c r="FNL28"/>
      <c r="FNM28"/>
      <c r="FNN28"/>
      <c r="FNO28"/>
      <c r="FNP28"/>
      <c r="FNQ28"/>
      <c r="FNR28"/>
      <c r="FNS28"/>
      <c r="FNT28"/>
      <c r="FNU28"/>
      <c r="FNV28"/>
      <c r="FNW28"/>
      <c r="FNX28"/>
      <c r="FNY28"/>
      <c r="FNZ28"/>
      <c r="FOA28"/>
      <c r="FOB28"/>
      <c r="FOC28"/>
      <c r="FOD28"/>
      <c r="FOE28"/>
      <c r="FOF28"/>
      <c r="FOG28"/>
      <c r="FOH28"/>
      <c r="FOI28"/>
      <c r="FOJ28"/>
      <c r="FOK28"/>
      <c r="FOL28"/>
      <c r="FOM28"/>
      <c r="FON28"/>
      <c r="FOO28"/>
      <c r="FOP28"/>
      <c r="FOQ28"/>
      <c r="FOR28"/>
      <c r="FOS28"/>
      <c r="FOT28"/>
      <c r="FOU28"/>
      <c r="FOV28"/>
      <c r="FOW28"/>
      <c r="FOX28"/>
      <c r="FOY28"/>
      <c r="FOZ28"/>
      <c r="FPA28"/>
      <c r="FPB28"/>
      <c r="FPC28"/>
      <c r="FPD28"/>
      <c r="FPE28"/>
      <c r="FPF28"/>
      <c r="FPG28"/>
      <c r="FPH28"/>
      <c r="FPI28"/>
      <c r="FPJ28"/>
      <c r="FPK28"/>
      <c r="FPL28"/>
      <c r="FPM28"/>
      <c r="FPN28"/>
      <c r="FPO28"/>
      <c r="FPP28"/>
      <c r="FPQ28"/>
      <c r="FPR28"/>
      <c r="FPS28"/>
      <c r="FPT28"/>
      <c r="FPU28"/>
      <c r="FPV28"/>
      <c r="FPW28"/>
      <c r="FPX28"/>
      <c r="FPY28"/>
      <c r="FPZ28"/>
      <c r="FQA28"/>
      <c r="FQB28"/>
      <c r="FQC28"/>
      <c r="FQD28"/>
      <c r="FQE28"/>
      <c r="FQF28"/>
      <c r="FQG28"/>
      <c r="FQH28"/>
      <c r="FQI28"/>
      <c r="FQJ28"/>
      <c r="FQK28"/>
      <c r="FQL28"/>
      <c r="FQM28"/>
      <c r="FQN28"/>
      <c r="FQO28"/>
      <c r="FQP28"/>
      <c r="FQQ28"/>
      <c r="FQR28"/>
      <c r="FQS28"/>
      <c r="FQT28"/>
      <c r="FQU28"/>
      <c r="FQV28"/>
      <c r="FQW28"/>
      <c r="FQX28"/>
      <c r="FQY28"/>
      <c r="FQZ28"/>
      <c r="FRA28"/>
      <c r="FRB28"/>
      <c r="FRC28"/>
      <c r="FRD28"/>
      <c r="FRE28"/>
      <c r="FRF28"/>
      <c r="FRG28"/>
      <c r="FRH28"/>
      <c r="FRI28"/>
      <c r="FRJ28"/>
      <c r="FRK28"/>
      <c r="FRL28"/>
      <c r="FRM28"/>
      <c r="FRN28"/>
      <c r="FRO28"/>
      <c r="FRP28"/>
      <c r="FRQ28"/>
      <c r="FRR28"/>
      <c r="FRS28"/>
      <c r="FRT28"/>
      <c r="FRU28"/>
      <c r="FRV28"/>
      <c r="FRW28"/>
      <c r="FRX28"/>
      <c r="FRY28"/>
      <c r="FRZ28"/>
      <c r="FSA28"/>
      <c r="FSB28"/>
      <c r="FSC28"/>
      <c r="FSD28"/>
      <c r="FSE28"/>
      <c r="FSF28"/>
      <c r="FSG28"/>
      <c r="FSH28"/>
      <c r="FSI28"/>
      <c r="FSJ28"/>
      <c r="FSK28"/>
      <c r="FSL28"/>
      <c r="FSM28"/>
      <c r="FSN28"/>
      <c r="FSO28"/>
      <c r="FSP28"/>
      <c r="FSQ28"/>
      <c r="FSR28"/>
      <c r="FSS28"/>
      <c r="FST28"/>
      <c r="FSU28"/>
      <c r="FSV28"/>
      <c r="FSW28"/>
      <c r="FSX28"/>
      <c r="FSY28"/>
      <c r="FSZ28"/>
      <c r="FTA28"/>
      <c r="FTB28"/>
      <c r="FTC28"/>
      <c r="FTD28"/>
      <c r="FTE28"/>
      <c r="FTF28"/>
      <c r="FTG28"/>
      <c r="FTH28"/>
      <c r="FTI28"/>
      <c r="FTJ28"/>
      <c r="FTK28"/>
      <c r="FTL28"/>
      <c r="FTM28"/>
      <c r="FTN28"/>
      <c r="FTO28"/>
      <c r="FTP28"/>
      <c r="FTQ28"/>
      <c r="FTR28"/>
      <c r="FTS28"/>
      <c r="FTT28"/>
      <c r="FTU28"/>
      <c r="FTV28"/>
      <c r="FTW28"/>
      <c r="FTX28"/>
      <c r="FTY28"/>
      <c r="FTZ28"/>
      <c r="FUA28"/>
      <c r="FUB28"/>
      <c r="FUC28"/>
      <c r="FUD28"/>
      <c r="FUE28"/>
      <c r="FUF28"/>
      <c r="FUG28"/>
      <c r="FUH28"/>
      <c r="FUI28"/>
      <c r="FUJ28"/>
      <c r="FUK28"/>
      <c r="FUL28"/>
      <c r="FUM28"/>
      <c r="FUN28"/>
      <c r="FUO28"/>
      <c r="FUP28"/>
      <c r="FUQ28"/>
      <c r="FUR28"/>
      <c r="FUS28"/>
      <c r="FUT28"/>
      <c r="FUU28"/>
      <c r="FUV28"/>
      <c r="FUW28"/>
      <c r="FUX28"/>
      <c r="FUY28"/>
      <c r="FUZ28"/>
      <c r="FVA28"/>
      <c r="FVB28"/>
      <c r="FVC28"/>
      <c r="FVD28"/>
      <c r="FVE28"/>
      <c r="FVF28"/>
      <c r="FVG28"/>
      <c r="FVH28"/>
      <c r="FVI28"/>
      <c r="FVJ28"/>
      <c r="FVK28"/>
      <c r="FVL28"/>
      <c r="FVM28"/>
      <c r="FVN28"/>
      <c r="FVO28"/>
      <c r="FVP28"/>
      <c r="FVQ28"/>
      <c r="FVR28"/>
      <c r="FVS28"/>
      <c r="FVT28"/>
      <c r="FVU28"/>
      <c r="FVV28"/>
      <c r="FVW28"/>
      <c r="FVX28"/>
      <c r="FVY28"/>
      <c r="FVZ28"/>
      <c r="FWA28"/>
      <c r="FWB28"/>
      <c r="FWC28"/>
      <c r="FWD28"/>
      <c r="FWE28"/>
      <c r="FWF28"/>
      <c r="FWG28"/>
      <c r="FWH28"/>
      <c r="FWI28"/>
      <c r="FWJ28"/>
      <c r="FWK28"/>
      <c r="FWL28"/>
      <c r="FWM28"/>
      <c r="FWN28"/>
      <c r="FWO28"/>
      <c r="FWP28"/>
      <c r="FWQ28"/>
      <c r="FWR28"/>
      <c r="FWS28"/>
      <c r="FWT28"/>
      <c r="FWU28"/>
      <c r="FWV28"/>
      <c r="FWW28"/>
      <c r="FWX28"/>
      <c r="FWY28"/>
      <c r="FWZ28"/>
      <c r="FXA28"/>
      <c r="FXB28"/>
      <c r="FXC28"/>
      <c r="FXD28"/>
      <c r="FXE28"/>
      <c r="FXF28"/>
      <c r="FXG28"/>
      <c r="FXH28"/>
      <c r="FXI28"/>
      <c r="FXJ28"/>
      <c r="FXK28"/>
      <c r="FXL28"/>
      <c r="FXM28"/>
      <c r="FXN28"/>
      <c r="FXO28"/>
      <c r="FXP28"/>
      <c r="FXQ28"/>
      <c r="FXR28"/>
      <c r="FXS28"/>
      <c r="FXT28"/>
      <c r="FXU28"/>
      <c r="FXV28"/>
      <c r="FXW28"/>
      <c r="FXX28"/>
      <c r="FXY28"/>
      <c r="FXZ28"/>
      <c r="FYA28"/>
      <c r="FYB28"/>
      <c r="FYC28"/>
      <c r="FYD28"/>
      <c r="FYE28"/>
      <c r="FYF28"/>
      <c r="FYG28"/>
      <c r="FYH28"/>
      <c r="FYI28"/>
      <c r="FYJ28"/>
      <c r="FYK28"/>
      <c r="FYL28"/>
      <c r="FYM28"/>
      <c r="FYN28"/>
      <c r="FYO28"/>
      <c r="FYP28"/>
      <c r="FYQ28"/>
      <c r="FYR28"/>
      <c r="FYS28"/>
      <c r="FYT28"/>
      <c r="FYU28"/>
      <c r="FYV28"/>
      <c r="FYW28"/>
      <c r="FYX28"/>
      <c r="FYY28"/>
      <c r="FYZ28"/>
      <c r="FZA28"/>
      <c r="FZB28"/>
      <c r="FZC28"/>
      <c r="FZD28"/>
      <c r="FZE28"/>
      <c r="FZF28"/>
      <c r="FZG28"/>
      <c r="FZH28"/>
      <c r="FZI28"/>
      <c r="FZJ28"/>
      <c r="FZK28"/>
      <c r="FZL28"/>
      <c r="FZM28"/>
      <c r="FZN28"/>
      <c r="FZO28"/>
      <c r="FZP28"/>
      <c r="FZQ28"/>
      <c r="FZR28"/>
      <c r="FZS28"/>
      <c r="FZT28"/>
      <c r="FZU28"/>
      <c r="FZV28"/>
      <c r="FZW28"/>
      <c r="FZX28"/>
      <c r="FZY28"/>
      <c r="FZZ28"/>
      <c r="GAA28"/>
      <c r="GAB28"/>
      <c r="GAC28"/>
      <c r="GAD28"/>
      <c r="GAE28"/>
      <c r="GAF28"/>
      <c r="GAG28"/>
      <c r="GAH28"/>
      <c r="GAI28"/>
      <c r="GAJ28"/>
      <c r="GAK28"/>
      <c r="GAL28"/>
      <c r="GAM28"/>
      <c r="GAN28"/>
      <c r="GAO28"/>
      <c r="GAP28"/>
      <c r="GAQ28"/>
      <c r="GAR28"/>
      <c r="GAS28"/>
      <c r="GAT28"/>
      <c r="GAU28"/>
      <c r="GAV28"/>
      <c r="GAW28"/>
      <c r="GAX28"/>
      <c r="GAY28"/>
      <c r="GAZ28"/>
      <c r="GBA28"/>
      <c r="GBB28"/>
      <c r="GBC28"/>
      <c r="GBD28"/>
      <c r="GBE28"/>
      <c r="GBF28"/>
      <c r="GBG28"/>
      <c r="GBH28"/>
      <c r="GBI28"/>
      <c r="GBJ28"/>
      <c r="GBK28"/>
      <c r="GBL28"/>
      <c r="GBM28"/>
      <c r="GBN28"/>
      <c r="GBO28"/>
      <c r="GBP28"/>
      <c r="GBQ28"/>
      <c r="GBR28"/>
      <c r="GBS28"/>
      <c r="GBT28"/>
      <c r="GBU28"/>
      <c r="GBV28"/>
      <c r="GBW28"/>
      <c r="GBX28"/>
      <c r="GBY28"/>
      <c r="GBZ28"/>
      <c r="GCA28"/>
      <c r="GCB28"/>
      <c r="GCC28"/>
      <c r="GCD28"/>
      <c r="GCE28"/>
      <c r="GCF28"/>
      <c r="GCG28"/>
      <c r="GCH28"/>
      <c r="GCI28"/>
      <c r="GCJ28"/>
      <c r="GCK28"/>
      <c r="GCL28"/>
      <c r="GCM28"/>
      <c r="GCN28"/>
      <c r="GCO28"/>
      <c r="GCP28"/>
      <c r="GCQ28"/>
      <c r="GCR28"/>
      <c r="GCS28"/>
      <c r="GCT28"/>
      <c r="GCU28"/>
      <c r="GCV28"/>
      <c r="GCW28"/>
      <c r="GCX28"/>
      <c r="GCY28"/>
      <c r="GCZ28"/>
      <c r="GDA28"/>
      <c r="GDB28"/>
      <c r="GDC28"/>
      <c r="GDD28"/>
      <c r="GDE28"/>
      <c r="GDF28"/>
      <c r="GDG28"/>
      <c r="GDH28"/>
      <c r="GDI28"/>
      <c r="GDJ28"/>
      <c r="GDK28"/>
      <c r="GDL28"/>
      <c r="GDM28"/>
      <c r="GDN28"/>
      <c r="GDO28"/>
      <c r="GDP28"/>
      <c r="GDQ28"/>
      <c r="GDR28"/>
      <c r="GDS28"/>
      <c r="GDT28"/>
      <c r="GDU28"/>
      <c r="GDV28"/>
      <c r="GDW28"/>
      <c r="GDX28"/>
      <c r="GDY28"/>
      <c r="GDZ28"/>
      <c r="GEA28"/>
      <c r="GEB28"/>
      <c r="GEC28"/>
      <c r="GED28"/>
      <c r="GEE28"/>
      <c r="GEF28"/>
      <c r="GEG28"/>
      <c r="GEH28"/>
      <c r="GEI28"/>
      <c r="GEJ28"/>
      <c r="GEK28"/>
      <c r="GEL28"/>
      <c r="GEM28"/>
      <c r="GEN28"/>
      <c r="GEO28"/>
      <c r="GEP28"/>
      <c r="GEQ28"/>
      <c r="GER28"/>
      <c r="GES28"/>
      <c r="GET28"/>
      <c r="GEU28"/>
      <c r="GEV28"/>
      <c r="GEW28"/>
      <c r="GEX28"/>
      <c r="GEY28"/>
      <c r="GEZ28"/>
      <c r="GFA28"/>
      <c r="GFB28"/>
      <c r="GFC28"/>
      <c r="GFD28"/>
      <c r="GFE28"/>
      <c r="GFF28"/>
      <c r="GFG28"/>
      <c r="GFH28"/>
      <c r="GFI28"/>
      <c r="GFJ28"/>
      <c r="GFK28"/>
      <c r="GFL28"/>
      <c r="GFM28"/>
      <c r="GFN28"/>
      <c r="GFO28"/>
      <c r="GFP28"/>
      <c r="GFQ28"/>
      <c r="GFR28"/>
      <c r="GFS28"/>
      <c r="GFT28"/>
      <c r="GFU28"/>
      <c r="GFV28"/>
      <c r="GFW28"/>
      <c r="GFX28"/>
      <c r="GFY28"/>
      <c r="GFZ28"/>
      <c r="GGA28"/>
      <c r="GGB28"/>
      <c r="GGC28"/>
      <c r="GGD28"/>
      <c r="GGE28"/>
      <c r="GGF28"/>
      <c r="GGG28"/>
      <c r="GGH28"/>
      <c r="GGI28"/>
      <c r="GGJ28"/>
      <c r="GGK28"/>
      <c r="GGL28"/>
      <c r="GGM28"/>
      <c r="GGN28"/>
      <c r="GGO28"/>
      <c r="GGP28"/>
      <c r="GGQ28"/>
      <c r="GGR28"/>
      <c r="GGS28"/>
      <c r="GGT28"/>
      <c r="GGU28"/>
      <c r="GGV28"/>
      <c r="GGW28"/>
      <c r="GGX28"/>
      <c r="GGY28"/>
      <c r="GGZ28"/>
      <c r="GHA28"/>
      <c r="GHB28"/>
      <c r="GHC28"/>
      <c r="GHD28"/>
      <c r="GHE28"/>
      <c r="GHF28"/>
      <c r="GHG28"/>
      <c r="GHH28"/>
      <c r="GHI28"/>
      <c r="GHJ28"/>
      <c r="GHK28"/>
      <c r="GHL28"/>
      <c r="GHM28"/>
      <c r="GHN28"/>
      <c r="GHO28"/>
      <c r="GHP28"/>
      <c r="GHQ28"/>
      <c r="GHR28"/>
      <c r="GHS28"/>
      <c r="GHT28"/>
      <c r="GHU28"/>
      <c r="GHV28"/>
      <c r="GHW28"/>
      <c r="GHX28"/>
      <c r="GHY28"/>
      <c r="GHZ28"/>
      <c r="GIA28"/>
      <c r="GIB28"/>
      <c r="GIC28"/>
      <c r="GID28"/>
      <c r="GIE28"/>
      <c r="GIF28"/>
      <c r="GIG28"/>
      <c r="GIH28"/>
      <c r="GII28"/>
      <c r="GIJ28"/>
      <c r="GIK28"/>
      <c r="GIL28"/>
      <c r="GIM28"/>
      <c r="GIN28"/>
      <c r="GIO28"/>
      <c r="GIP28"/>
      <c r="GIQ28"/>
      <c r="GIR28"/>
      <c r="GIS28"/>
      <c r="GIT28"/>
      <c r="GIU28"/>
      <c r="GIV28"/>
      <c r="GIW28"/>
      <c r="GIX28"/>
      <c r="GIY28"/>
      <c r="GIZ28"/>
      <c r="GJA28"/>
      <c r="GJB28"/>
      <c r="GJC28"/>
      <c r="GJD28"/>
      <c r="GJE28"/>
      <c r="GJF28"/>
      <c r="GJG28"/>
      <c r="GJH28"/>
      <c r="GJI28"/>
      <c r="GJJ28"/>
      <c r="GJK28"/>
      <c r="GJL28"/>
      <c r="GJM28"/>
      <c r="GJN28"/>
      <c r="GJO28"/>
      <c r="GJP28"/>
      <c r="GJQ28"/>
      <c r="GJR28"/>
      <c r="GJS28"/>
      <c r="GJT28"/>
      <c r="GJU28"/>
      <c r="GJV28"/>
      <c r="GJW28"/>
      <c r="GJX28"/>
      <c r="GJY28"/>
      <c r="GJZ28"/>
      <c r="GKA28"/>
      <c r="GKB28"/>
      <c r="GKC28"/>
      <c r="GKD28"/>
      <c r="GKE28"/>
      <c r="GKF28"/>
      <c r="GKG28"/>
      <c r="GKH28"/>
      <c r="GKI28"/>
      <c r="GKJ28"/>
      <c r="GKK28"/>
      <c r="GKL28"/>
      <c r="GKM28"/>
      <c r="GKN28"/>
      <c r="GKO28"/>
      <c r="GKP28"/>
      <c r="GKQ28"/>
      <c r="GKR28"/>
      <c r="GKS28"/>
      <c r="GKT28"/>
      <c r="GKU28"/>
      <c r="GKV28"/>
      <c r="GKW28"/>
      <c r="GKX28"/>
      <c r="GKY28"/>
      <c r="GKZ28"/>
      <c r="GLA28"/>
      <c r="GLB28"/>
      <c r="GLC28"/>
      <c r="GLD28"/>
      <c r="GLE28"/>
      <c r="GLF28"/>
      <c r="GLG28"/>
      <c r="GLH28"/>
      <c r="GLI28"/>
      <c r="GLJ28"/>
      <c r="GLK28"/>
      <c r="GLL28"/>
      <c r="GLM28"/>
      <c r="GLN28"/>
      <c r="GLO28"/>
      <c r="GLP28"/>
      <c r="GLQ28"/>
      <c r="GLR28"/>
      <c r="GLS28"/>
      <c r="GLT28"/>
      <c r="GLU28"/>
      <c r="GLV28"/>
      <c r="GLW28"/>
      <c r="GLX28"/>
      <c r="GLY28"/>
      <c r="GLZ28"/>
      <c r="GMA28"/>
      <c r="GMB28"/>
      <c r="GMC28"/>
      <c r="GMD28"/>
      <c r="GME28"/>
      <c r="GMF28"/>
      <c r="GMG28"/>
      <c r="GMH28"/>
      <c r="GMI28"/>
      <c r="GMJ28"/>
      <c r="GMK28"/>
      <c r="GML28"/>
      <c r="GMM28"/>
      <c r="GMN28"/>
      <c r="GMO28"/>
      <c r="GMP28"/>
      <c r="GMQ28"/>
      <c r="GMR28"/>
      <c r="GMS28"/>
      <c r="GMT28"/>
      <c r="GMU28"/>
      <c r="GMV28"/>
      <c r="GMW28"/>
      <c r="GMX28"/>
      <c r="GMY28"/>
      <c r="GMZ28"/>
      <c r="GNA28"/>
      <c r="GNB28"/>
      <c r="GNC28"/>
      <c r="GND28"/>
      <c r="GNE28"/>
      <c r="GNF28"/>
      <c r="GNG28"/>
      <c r="GNH28"/>
      <c r="GNI28"/>
      <c r="GNJ28"/>
      <c r="GNK28"/>
      <c r="GNL28"/>
      <c r="GNM28"/>
      <c r="GNN28"/>
      <c r="GNO28"/>
      <c r="GNP28"/>
      <c r="GNQ28"/>
      <c r="GNR28"/>
      <c r="GNS28"/>
      <c r="GNT28"/>
      <c r="GNU28"/>
      <c r="GNV28"/>
      <c r="GNW28"/>
      <c r="GNX28"/>
      <c r="GNY28"/>
      <c r="GNZ28"/>
      <c r="GOA28"/>
      <c r="GOB28"/>
      <c r="GOC28"/>
      <c r="GOD28"/>
      <c r="GOE28"/>
      <c r="GOF28"/>
      <c r="GOG28"/>
      <c r="GOH28"/>
      <c r="GOI28"/>
      <c r="GOJ28"/>
      <c r="GOK28"/>
      <c r="GOL28"/>
      <c r="GOM28"/>
      <c r="GON28"/>
      <c r="GOO28"/>
      <c r="GOP28"/>
      <c r="GOQ28"/>
      <c r="GOR28"/>
      <c r="GOS28"/>
      <c r="GOT28"/>
      <c r="GOU28"/>
      <c r="GOV28"/>
      <c r="GOW28"/>
      <c r="GOX28"/>
      <c r="GOY28"/>
      <c r="GOZ28"/>
      <c r="GPA28"/>
      <c r="GPB28"/>
      <c r="GPC28"/>
      <c r="GPD28"/>
      <c r="GPE28"/>
      <c r="GPF28"/>
      <c r="GPG28"/>
      <c r="GPH28"/>
      <c r="GPI28"/>
      <c r="GPJ28"/>
      <c r="GPK28"/>
      <c r="GPL28"/>
      <c r="GPM28"/>
      <c r="GPN28"/>
      <c r="GPO28"/>
      <c r="GPP28"/>
      <c r="GPQ28"/>
      <c r="GPR28"/>
      <c r="GPS28"/>
      <c r="GPT28"/>
      <c r="GPU28"/>
      <c r="GPV28"/>
      <c r="GPW28"/>
      <c r="GPX28"/>
      <c r="GPY28"/>
      <c r="GPZ28"/>
      <c r="GQA28"/>
      <c r="GQB28"/>
      <c r="GQC28"/>
      <c r="GQD28"/>
      <c r="GQE28"/>
      <c r="GQF28"/>
      <c r="GQG28"/>
      <c r="GQH28"/>
      <c r="GQI28"/>
      <c r="GQJ28"/>
      <c r="GQK28"/>
      <c r="GQL28"/>
      <c r="GQM28"/>
      <c r="GQN28"/>
      <c r="GQO28"/>
      <c r="GQP28"/>
      <c r="GQQ28"/>
      <c r="GQR28"/>
      <c r="GQS28"/>
      <c r="GQT28"/>
      <c r="GQU28"/>
      <c r="GQV28"/>
      <c r="GQW28"/>
      <c r="GQX28"/>
      <c r="GQY28"/>
      <c r="GQZ28"/>
      <c r="GRA28"/>
      <c r="GRB28"/>
      <c r="GRC28"/>
      <c r="GRD28"/>
      <c r="GRE28"/>
      <c r="GRF28"/>
      <c r="GRG28"/>
      <c r="GRH28"/>
      <c r="GRI28"/>
      <c r="GRJ28"/>
      <c r="GRK28"/>
      <c r="GRL28"/>
      <c r="GRM28"/>
      <c r="GRN28"/>
      <c r="GRO28"/>
      <c r="GRP28"/>
      <c r="GRQ28"/>
      <c r="GRR28"/>
      <c r="GRS28"/>
      <c r="GRT28"/>
      <c r="GRU28"/>
      <c r="GRV28"/>
      <c r="GRW28"/>
      <c r="GRX28"/>
      <c r="GRY28"/>
      <c r="GRZ28"/>
      <c r="GSA28"/>
      <c r="GSB28"/>
      <c r="GSC28"/>
      <c r="GSD28"/>
      <c r="GSE28"/>
      <c r="GSF28"/>
      <c r="GSG28"/>
      <c r="GSH28"/>
      <c r="GSI28"/>
      <c r="GSJ28"/>
      <c r="GSK28"/>
      <c r="GSL28"/>
      <c r="GSM28"/>
      <c r="GSN28"/>
      <c r="GSO28"/>
      <c r="GSP28"/>
      <c r="GSQ28"/>
      <c r="GSR28"/>
      <c r="GSS28"/>
      <c r="GST28"/>
      <c r="GSU28"/>
      <c r="GSV28"/>
      <c r="GSW28"/>
      <c r="GSX28"/>
      <c r="GSY28"/>
      <c r="GSZ28"/>
      <c r="GTA28"/>
      <c r="GTB28"/>
      <c r="GTC28"/>
      <c r="GTD28"/>
      <c r="GTE28"/>
      <c r="GTF28"/>
      <c r="GTG28"/>
      <c r="GTH28"/>
      <c r="GTI28"/>
      <c r="GTJ28"/>
      <c r="GTK28"/>
      <c r="GTL28"/>
      <c r="GTM28"/>
      <c r="GTN28"/>
      <c r="GTO28"/>
      <c r="GTP28"/>
      <c r="GTQ28"/>
      <c r="GTR28"/>
      <c r="GTS28"/>
      <c r="GTT28"/>
      <c r="GTU28"/>
      <c r="GTV28"/>
      <c r="GTW28"/>
      <c r="GTX28"/>
      <c r="GTY28"/>
      <c r="GTZ28"/>
      <c r="GUA28"/>
      <c r="GUB28"/>
      <c r="GUC28"/>
      <c r="GUD28"/>
      <c r="GUE28"/>
      <c r="GUF28"/>
      <c r="GUG28"/>
      <c r="GUH28"/>
      <c r="GUI28"/>
      <c r="GUJ28"/>
      <c r="GUK28"/>
      <c r="GUL28"/>
      <c r="GUM28"/>
      <c r="GUN28"/>
      <c r="GUO28"/>
      <c r="GUP28"/>
      <c r="GUQ28"/>
      <c r="GUR28"/>
      <c r="GUS28"/>
      <c r="GUT28"/>
      <c r="GUU28"/>
      <c r="GUV28"/>
      <c r="GUW28"/>
      <c r="GUX28"/>
      <c r="GUY28"/>
      <c r="GUZ28"/>
      <c r="GVA28"/>
      <c r="GVB28"/>
      <c r="GVC28"/>
      <c r="GVD28"/>
      <c r="GVE28"/>
      <c r="GVF28"/>
      <c r="GVG28"/>
      <c r="GVH28"/>
      <c r="GVI28"/>
      <c r="GVJ28"/>
      <c r="GVK28"/>
      <c r="GVL28"/>
      <c r="GVM28"/>
      <c r="GVN28"/>
      <c r="GVO28"/>
      <c r="GVP28"/>
      <c r="GVQ28"/>
      <c r="GVR28"/>
      <c r="GVS28"/>
      <c r="GVT28"/>
      <c r="GVU28"/>
      <c r="GVV28"/>
      <c r="GVW28"/>
      <c r="GVX28"/>
      <c r="GVY28"/>
      <c r="GVZ28"/>
      <c r="GWA28"/>
      <c r="GWB28"/>
      <c r="GWC28"/>
      <c r="GWD28"/>
      <c r="GWE28"/>
      <c r="GWF28"/>
      <c r="GWG28"/>
      <c r="GWH28"/>
      <c r="GWI28"/>
      <c r="GWJ28"/>
      <c r="GWK28"/>
      <c r="GWL28"/>
      <c r="GWM28"/>
      <c r="GWN28"/>
      <c r="GWO28"/>
      <c r="GWP28"/>
      <c r="GWQ28"/>
      <c r="GWR28"/>
      <c r="GWS28"/>
      <c r="GWT28"/>
      <c r="GWU28"/>
      <c r="GWV28"/>
      <c r="GWW28"/>
      <c r="GWX28"/>
      <c r="GWY28"/>
      <c r="GWZ28"/>
      <c r="GXA28"/>
      <c r="GXB28"/>
      <c r="GXC28"/>
      <c r="GXD28"/>
      <c r="GXE28"/>
      <c r="GXF28"/>
      <c r="GXG28"/>
      <c r="GXH28"/>
      <c r="GXI28"/>
      <c r="GXJ28"/>
      <c r="GXK28"/>
      <c r="GXL28"/>
      <c r="GXM28"/>
      <c r="GXN28"/>
      <c r="GXO28"/>
      <c r="GXP28"/>
      <c r="GXQ28"/>
      <c r="GXR28"/>
      <c r="GXS28"/>
      <c r="GXT28"/>
      <c r="GXU28"/>
      <c r="GXV28"/>
      <c r="GXW28"/>
      <c r="GXX28"/>
      <c r="GXY28"/>
      <c r="GXZ28"/>
      <c r="GYA28"/>
      <c r="GYB28"/>
      <c r="GYC28"/>
      <c r="GYD28"/>
      <c r="GYE28"/>
      <c r="GYF28"/>
      <c r="GYG28"/>
      <c r="GYH28"/>
      <c r="GYI28"/>
      <c r="GYJ28"/>
      <c r="GYK28"/>
      <c r="GYL28"/>
      <c r="GYM28"/>
      <c r="GYN28"/>
      <c r="GYO28"/>
      <c r="GYP28"/>
      <c r="GYQ28"/>
      <c r="GYR28"/>
      <c r="GYS28"/>
      <c r="GYT28"/>
      <c r="GYU28"/>
      <c r="GYV28"/>
      <c r="GYW28"/>
      <c r="GYX28"/>
      <c r="GYY28"/>
      <c r="GYZ28"/>
      <c r="GZA28"/>
      <c r="GZB28"/>
      <c r="GZC28"/>
      <c r="GZD28"/>
      <c r="GZE28"/>
      <c r="GZF28"/>
      <c r="GZG28"/>
      <c r="GZH28"/>
      <c r="GZI28"/>
      <c r="GZJ28"/>
      <c r="GZK28"/>
      <c r="GZL28"/>
      <c r="GZM28"/>
      <c r="GZN28"/>
      <c r="GZO28"/>
      <c r="GZP28"/>
      <c r="GZQ28"/>
      <c r="GZR28"/>
      <c r="GZS28"/>
      <c r="GZT28"/>
      <c r="GZU28"/>
      <c r="GZV28"/>
      <c r="GZW28"/>
      <c r="GZX28"/>
      <c r="GZY28"/>
      <c r="GZZ28"/>
      <c r="HAA28"/>
      <c r="HAB28"/>
      <c r="HAC28"/>
      <c r="HAD28"/>
      <c r="HAE28"/>
      <c r="HAF28"/>
      <c r="HAG28"/>
      <c r="HAH28"/>
      <c r="HAI28"/>
      <c r="HAJ28"/>
      <c r="HAK28"/>
      <c r="HAL28"/>
      <c r="HAM28"/>
      <c r="HAN28"/>
      <c r="HAO28"/>
      <c r="HAP28"/>
      <c r="HAQ28"/>
      <c r="HAR28"/>
      <c r="HAS28"/>
      <c r="HAT28"/>
      <c r="HAU28"/>
      <c r="HAV28"/>
      <c r="HAW28"/>
      <c r="HAX28"/>
      <c r="HAY28"/>
      <c r="HAZ28"/>
      <c r="HBA28"/>
      <c r="HBB28"/>
      <c r="HBC28"/>
      <c r="HBD28"/>
      <c r="HBE28"/>
      <c r="HBF28"/>
      <c r="HBG28"/>
      <c r="HBH28"/>
      <c r="HBI28"/>
      <c r="HBJ28"/>
      <c r="HBK28"/>
      <c r="HBL28"/>
      <c r="HBM28"/>
      <c r="HBN28"/>
      <c r="HBO28"/>
      <c r="HBP28"/>
      <c r="HBQ28"/>
      <c r="HBR28"/>
      <c r="HBS28"/>
      <c r="HBT28"/>
      <c r="HBU28"/>
      <c r="HBV28"/>
      <c r="HBW28"/>
      <c r="HBX28"/>
      <c r="HBY28"/>
      <c r="HBZ28"/>
      <c r="HCA28"/>
      <c r="HCB28"/>
      <c r="HCC28"/>
      <c r="HCD28"/>
      <c r="HCE28"/>
      <c r="HCF28"/>
      <c r="HCG28"/>
      <c r="HCH28"/>
      <c r="HCI28"/>
      <c r="HCJ28"/>
      <c r="HCK28"/>
      <c r="HCL28"/>
      <c r="HCM28"/>
      <c r="HCN28"/>
      <c r="HCO28"/>
      <c r="HCP28"/>
      <c r="HCQ28"/>
      <c r="HCR28"/>
      <c r="HCS28"/>
      <c r="HCT28"/>
      <c r="HCU28"/>
      <c r="HCV28"/>
      <c r="HCW28"/>
      <c r="HCX28"/>
      <c r="HCY28"/>
      <c r="HCZ28"/>
      <c r="HDA28"/>
      <c r="HDB28"/>
      <c r="HDC28"/>
      <c r="HDD28"/>
      <c r="HDE28"/>
      <c r="HDF28"/>
      <c r="HDG28"/>
      <c r="HDH28"/>
      <c r="HDI28"/>
      <c r="HDJ28"/>
      <c r="HDK28"/>
      <c r="HDL28"/>
      <c r="HDM28"/>
      <c r="HDN28"/>
      <c r="HDO28"/>
      <c r="HDP28"/>
      <c r="HDQ28"/>
      <c r="HDR28"/>
      <c r="HDS28"/>
      <c r="HDT28"/>
      <c r="HDU28"/>
      <c r="HDV28"/>
      <c r="HDW28"/>
      <c r="HDX28"/>
      <c r="HDY28"/>
      <c r="HDZ28"/>
      <c r="HEA28"/>
      <c r="HEB28"/>
      <c r="HEC28"/>
      <c r="HED28"/>
      <c r="HEE28"/>
      <c r="HEF28"/>
      <c r="HEG28"/>
      <c r="HEH28"/>
      <c r="HEI28"/>
      <c r="HEJ28"/>
      <c r="HEK28"/>
      <c r="HEL28"/>
      <c r="HEM28"/>
      <c r="HEN28"/>
      <c r="HEO28"/>
      <c r="HEP28"/>
      <c r="HEQ28"/>
      <c r="HER28"/>
      <c r="HES28"/>
      <c r="HET28"/>
      <c r="HEU28"/>
      <c r="HEV28"/>
      <c r="HEW28"/>
      <c r="HEX28"/>
      <c r="HEY28"/>
      <c r="HEZ28"/>
      <c r="HFA28"/>
      <c r="HFB28"/>
      <c r="HFC28"/>
      <c r="HFD28"/>
      <c r="HFE28"/>
      <c r="HFF28"/>
      <c r="HFG28"/>
      <c r="HFH28"/>
      <c r="HFI28"/>
      <c r="HFJ28"/>
      <c r="HFK28"/>
      <c r="HFL28"/>
      <c r="HFM28"/>
      <c r="HFN28"/>
      <c r="HFO28"/>
      <c r="HFP28"/>
      <c r="HFQ28"/>
      <c r="HFR28"/>
      <c r="HFS28"/>
      <c r="HFT28"/>
      <c r="HFU28"/>
      <c r="HFV28"/>
      <c r="HFW28"/>
      <c r="HFX28"/>
      <c r="HFY28"/>
      <c r="HFZ28"/>
      <c r="HGA28"/>
      <c r="HGB28"/>
      <c r="HGC28"/>
      <c r="HGD28"/>
      <c r="HGE28"/>
      <c r="HGF28"/>
      <c r="HGG28"/>
      <c r="HGH28"/>
      <c r="HGI28"/>
      <c r="HGJ28"/>
      <c r="HGK28"/>
      <c r="HGL28"/>
      <c r="HGM28"/>
      <c r="HGN28"/>
      <c r="HGO28"/>
      <c r="HGP28"/>
      <c r="HGQ28"/>
      <c r="HGR28"/>
      <c r="HGS28"/>
      <c r="HGT28"/>
      <c r="HGU28"/>
      <c r="HGV28"/>
      <c r="HGW28"/>
      <c r="HGX28"/>
      <c r="HGY28"/>
      <c r="HGZ28"/>
      <c r="HHA28"/>
      <c r="HHB28"/>
      <c r="HHC28"/>
      <c r="HHD28"/>
      <c r="HHE28"/>
      <c r="HHF28"/>
      <c r="HHG28"/>
      <c r="HHH28"/>
      <c r="HHI28"/>
      <c r="HHJ28"/>
      <c r="HHK28"/>
      <c r="HHL28"/>
      <c r="HHM28"/>
      <c r="HHN28"/>
      <c r="HHO28"/>
      <c r="HHP28"/>
      <c r="HHQ28"/>
      <c r="HHR28"/>
      <c r="HHS28"/>
      <c r="HHT28"/>
      <c r="HHU28"/>
      <c r="HHV28"/>
      <c r="HHW28"/>
      <c r="HHX28"/>
      <c r="HHY28"/>
      <c r="HHZ28"/>
      <c r="HIA28"/>
      <c r="HIB28"/>
      <c r="HIC28"/>
      <c r="HID28"/>
      <c r="HIE28"/>
      <c r="HIF28"/>
      <c r="HIG28"/>
      <c r="HIH28"/>
      <c r="HII28"/>
      <c r="HIJ28"/>
      <c r="HIK28"/>
      <c r="HIL28"/>
      <c r="HIM28"/>
      <c r="HIN28"/>
      <c r="HIO28"/>
      <c r="HIP28"/>
      <c r="HIQ28"/>
      <c r="HIR28"/>
      <c r="HIS28"/>
      <c r="HIT28"/>
      <c r="HIU28"/>
      <c r="HIV28"/>
      <c r="HIW28"/>
      <c r="HIX28"/>
      <c r="HIY28"/>
      <c r="HIZ28"/>
      <c r="HJA28"/>
      <c r="HJB28"/>
      <c r="HJC28"/>
      <c r="HJD28"/>
      <c r="HJE28"/>
      <c r="HJF28"/>
      <c r="HJG28"/>
      <c r="HJH28"/>
      <c r="HJI28"/>
      <c r="HJJ28"/>
      <c r="HJK28"/>
      <c r="HJL28"/>
      <c r="HJM28"/>
      <c r="HJN28"/>
      <c r="HJO28"/>
      <c r="HJP28"/>
      <c r="HJQ28"/>
      <c r="HJR28"/>
      <c r="HJS28"/>
      <c r="HJT28"/>
      <c r="HJU28"/>
      <c r="HJV28"/>
      <c r="HJW28"/>
      <c r="HJX28"/>
      <c r="HJY28"/>
      <c r="HJZ28"/>
      <c r="HKA28"/>
      <c r="HKB28"/>
      <c r="HKC28"/>
      <c r="HKD28"/>
      <c r="HKE28"/>
      <c r="HKF28"/>
      <c r="HKG28"/>
      <c r="HKH28"/>
      <c r="HKI28"/>
      <c r="HKJ28"/>
      <c r="HKK28"/>
      <c r="HKL28"/>
      <c r="HKM28"/>
      <c r="HKN28"/>
      <c r="HKO28"/>
      <c r="HKP28"/>
      <c r="HKQ28"/>
      <c r="HKR28"/>
      <c r="HKS28"/>
      <c r="HKT28"/>
      <c r="HKU28"/>
      <c r="HKV28"/>
      <c r="HKW28"/>
      <c r="HKX28"/>
      <c r="HKY28"/>
      <c r="HKZ28"/>
      <c r="HLA28"/>
      <c r="HLB28"/>
      <c r="HLC28"/>
      <c r="HLD28"/>
      <c r="HLE28"/>
      <c r="HLF28"/>
      <c r="HLG28"/>
      <c r="HLH28"/>
      <c r="HLI28"/>
      <c r="HLJ28"/>
      <c r="HLK28"/>
      <c r="HLL28"/>
      <c r="HLM28"/>
      <c r="HLN28"/>
      <c r="HLO28"/>
      <c r="HLP28"/>
      <c r="HLQ28"/>
      <c r="HLR28"/>
      <c r="HLS28"/>
      <c r="HLT28"/>
      <c r="HLU28"/>
      <c r="HLV28"/>
      <c r="HLW28"/>
      <c r="HLX28"/>
      <c r="HLY28"/>
      <c r="HLZ28"/>
      <c r="HMA28"/>
      <c r="HMB28"/>
      <c r="HMC28"/>
      <c r="HMD28"/>
      <c r="HME28"/>
      <c r="HMF28"/>
      <c r="HMG28"/>
      <c r="HMH28"/>
      <c r="HMI28"/>
      <c r="HMJ28"/>
      <c r="HMK28"/>
      <c r="HML28"/>
      <c r="HMM28"/>
      <c r="HMN28"/>
      <c r="HMO28"/>
      <c r="HMP28"/>
      <c r="HMQ28"/>
      <c r="HMR28"/>
      <c r="HMS28"/>
      <c r="HMT28"/>
      <c r="HMU28"/>
      <c r="HMV28"/>
      <c r="HMW28"/>
      <c r="HMX28"/>
      <c r="HMY28"/>
      <c r="HMZ28"/>
      <c r="HNA28"/>
      <c r="HNB28"/>
      <c r="HNC28"/>
      <c r="HND28"/>
      <c r="HNE28"/>
      <c r="HNF28"/>
      <c r="HNG28"/>
      <c r="HNH28"/>
      <c r="HNI28"/>
      <c r="HNJ28"/>
      <c r="HNK28"/>
      <c r="HNL28"/>
      <c r="HNM28"/>
      <c r="HNN28"/>
      <c r="HNO28"/>
      <c r="HNP28"/>
      <c r="HNQ28"/>
      <c r="HNR28"/>
      <c r="HNS28"/>
      <c r="HNT28"/>
      <c r="HNU28"/>
      <c r="HNV28"/>
      <c r="HNW28"/>
      <c r="HNX28"/>
      <c r="HNY28"/>
      <c r="HNZ28"/>
      <c r="HOA28"/>
      <c r="HOB28"/>
      <c r="HOC28"/>
      <c r="HOD28"/>
      <c r="HOE28"/>
      <c r="HOF28"/>
      <c r="HOG28"/>
      <c r="HOH28"/>
      <c r="HOI28"/>
      <c r="HOJ28"/>
      <c r="HOK28"/>
      <c r="HOL28"/>
      <c r="HOM28"/>
      <c r="HON28"/>
      <c r="HOO28"/>
      <c r="HOP28"/>
      <c r="HOQ28"/>
      <c r="HOR28"/>
      <c r="HOS28"/>
      <c r="HOT28"/>
      <c r="HOU28"/>
      <c r="HOV28"/>
      <c r="HOW28"/>
      <c r="HOX28"/>
      <c r="HOY28"/>
      <c r="HOZ28"/>
      <c r="HPA28"/>
      <c r="HPB28"/>
      <c r="HPC28"/>
      <c r="HPD28"/>
      <c r="HPE28"/>
      <c r="HPF28"/>
      <c r="HPG28"/>
      <c r="HPH28"/>
      <c r="HPI28"/>
      <c r="HPJ28"/>
      <c r="HPK28"/>
      <c r="HPL28"/>
      <c r="HPM28"/>
      <c r="HPN28"/>
      <c r="HPO28"/>
      <c r="HPP28"/>
      <c r="HPQ28"/>
      <c r="HPR28"/>
      <c r="HPS28"/>
      <c r="HPT28"/>
      <c r="HPU28"/>
      <c r="HPV28"/>
      <c r="HPW28"/>
      <c r="HPX28"/>
      <c r="HPY28"/>
      <c r="HPZ28"/>
      <c r="HQA28"/>
      <c r="HQB28"/>
      <c r="HQC28"/>
      <c r="HQD28"/>
      <c r="HQE28"/>
      <c r="HQF28"/>
      <c r="HQG28"/>
      <c r="HQH28"/>
      <c r="HQI28"/>
      <c r="HQJ28"/>
      <c r="HQK28"/>
      <c r="HQL28"/>
      <c r="HQM28"/>
      <c r="HQN28"/>
      <c r="HQO28"/>
      <c r="HQP28"/>
      <c r="HQQ28"/>
      <c r="HQR28"/>
      <c r="HQS28"/>
      <c r="HQT28"/>
      <c r="HQU28"/>
      <c r="HQV28"/>
      <c r="HQW28"/>
      <c r="HQX28"/>
      <c r="HQY28"/>
      <c r="HQZ28"/>
      <c r="HRA28"/>
      <c r="HRB28"/>
      <c r="HRC28"/>
      <c r="HRD28"/>
      <c r="HRE28"/>
      <c r="HRF28"/>
      <c r="HRG28"/>
      <c r="HRH28"/>
      <c r="HRI28"/>
      <c r="HRJ28"/>
      <c r="HRK28"/>
      <c r="HRL28"/>
      <c r="HRM28"/>
      <c r="HRN28"/>
      <c r="HRO28"/>
      <c r="HRP28"/>
      <c r="HRQ28"/>
      <c r="HRR28"/>
      <c r="HRS28"/>
      <c r="HRT28"/>
      <c r="HRU28"/>
      <c r="HRV28"/>
      <c r="HRW28"/>
      <c r="HRX28"/>
      <c r="HRY28"/>
      <c r="HRZ28"/>
      <c r="HSA28"/>
      <c r="HSB28"/>
      <c r="HSC28"/>
      <c r="HSD28"/>
      <c r="HSE28"/>
      <c r="HSF28"/>
      <c r="HSG28"/>
      <c r="HSH28"/>
      <c r="HSI28"/>
      <c r="HSJ28"/>
      <c r="HSK28"/>
      <c r="HSL28"/>
      <c r="HSM28"/>
      <c r="HSN28"/>
      <c r="HSO28"/>
      <c r="HSP28"/>
      <c r="HSQ28"/>
      <c r="HSR28"/>
      <c r="HSS28"/>
      <c r="HST28"/>
      <c r="HSU28"/>
      <c r="HSV28"/>
      <c r="HSW28"/>
      <c r="HSX28"/>
      <c r="HSY28"/>
      <c r="HSZ28"/>
      <c r="HTA28"/>
      <c r="HTB28"/>
      <c r="HTC28"/>
      <c r="HTD28"/>
      <c r="HTE28"/>
      <c r="HTF28"/>
      <c r="HTG28"/>
      <c r="HTH28"/>
      <c r="HTI28"/>
      <c r="HTJ28"/>
      <c r="HTK28"/>
      <c r="HTL28"/>
      <c r="HTM28"/>
      <c r="HTN28"/>
      <c r="HTO28"/>
      <c r="HTP28"/>
      <c r="HTQ28"/>
      <c r="HTR28"/>
      <c r="HTS28"/>
      <c r="HTT28"/>
      <c r="HTU28"/>
      <c r="HTV28"/>
      <c r="HTW28"/>
      <c r="HTX28"/>
      <c r="HTY28"/>
      <c r="HTZ28"/>
      <c r="HUA28"/>
      <c r="HUB28"/>
      <c r="HUC28"/>
      <c r="HUD28"/>
      <c r="HUE28"/>
      <c r="HUF28"/>
      <c r="HUG28"/>
      <c r="HUH28"/>
      <c r="HUI28"/>
      <c r="HUJ28"/>
      <c r="HUK28"/>
      <c r="HUL28"/>
      <c r="HUM28"/>
      <c r="HUN28"/>
      <c r="HUO28"/>
      <c r="HUP28"/>
      <c r="HUQ28"/>
      <c r="HUR28"/>
      <c r="HUS28"/>
      <c r="HUT28"/>
      <c r="HUU28"/>
      <c r="HUV28"/>
      <c r="HUW28"/>
      <c r="HUX28"/>
      <c r="HUY28"/>
      <c r="HUZ28"/>
      <c r="HVA28"/>
      <c r="HVB28"/>
      <c r="HVC28"/>
      <c r="HVD28"/>
      <c r="HVE28"/>
      <c r="HVF28"/>
      <c r="HVG28"/>
      <c r="HVH28"/>
      <c r="HVI28"/>
      <c r="HVJ28"/>
      <c r="HVK28"/>
      <c r="HVL28"/>
      <c r="HVM28"/>
      <c r="HVN28"/>
      <c r="HVO28"/>
      <c r="HVP28"/>
      <c r="HVQ28"/>
      <c r="HVR28"/>
      <c r="HVS28"/>
      <c r="HVT28"/>
      <c r="HVU28"/>
      <c r="HVV28"/>
      <c r="HVW28"/>
      <c r="HVX28"/>
      <c r="HVY28"/>
      <c r="HVZ28"/>
      <c r="HWA28"/>
      <c r="HWB28"/>
      <c r="HWC28"/>
      <c r="HWD28"/>
      <c r="HWE28"/>
      <c r="HWF28"/>
      <c r="HWG28"/>
      <c r="HWH28"/>
      <c r="HWI28"/>
      <c r="HWJ28"/>
      <c r="HWK28"/>
      <c r="HWL28"/>
      <c r="HWM28"/>
      <c r="HWN28"/>
      <c r="HWO28"/>
      <c r="HWP28"/>
      <c r="HWQ28"/>
      <c r="HWR28"/>
      <c r="HWS28"/>
      <c r="HWT28"/>
      <c r="HWU28"/>
      <c r="HWV28"/>
      <c r="HWW28"/>
      <c r="HWX28"/>
      <c r="HWY28"/>
      <c r="HWZ28"/>
      <c r="HXA28"/>
      <c r="HXB28"/>
      <c r="HXC28"/>
      <c r="HXD28"/>
      <c r="HXE28"/>
      <c r="HXF28"/>
      <c r="HXG28"/>
      <c r="HXH28"/>
      <c r="HXI28"/>
      <c r="HXJ28"/>
      <c r="HXK28"/>
      <c r="HXL28"/>
      <c r="HXM28"/>
      <c r="HXN28"/>
      <c r="HXO28"/>
      <c r="HXP28"/>
      <c r="HXQ28"/>
      <c r="HXR28"/>
      <c r="HXS28"/>
      <c r="HXT28"/>
      <c r="HXU28"/>
      <c r="HXV28"/>
      <c r="HXW28"/>
      <c r="HXX28"/>
      <c r="HXY28"/>
      <c r="HXZ28"/>
      <c r="HYA28"/>
      <c r="HYB28"/>
      <c r="HYC28"/>
      <c r="HYD28"/>
      <c r="HYE28"/>
      <c r="HYF28"/>
      <c r="HYG28"/>
      <c r="HYH28"/>
      <c r="HYI28"/>
      <c r="HYJ28"/>
      <c r="HYK28"/>
      <c r="HYL28"/>
      <c r="HYM28"/>
      <c r="HYN28"/>
      <c r="HYO28"/>
      <c r="HYP28"/>
      <c r="HYQ28"/>
      <c r="HYR28"/>
      <c r="HYS28"/>
      <c r="HYT28"/>
      <c r="HYU28"/>
      <c r="HYV28"/>
      <c r="HYW28"/>
      <c r="HYX28"/>
      <c r="HYY28"/>
      <c r="HYZ28"/>
      <c r="HZA28"/>
      <c r="HZB28"/>
      <c r="HZC28"/>
      <c r="HZD28"/>
      <c r="HZE28"/>
      <c r="HZF28"/>
      <c r="HZG28"/>
      <c r="HZH28"/>
      <c r="HZI28"/>
      <c r="HZJ28"/>
      <c r="HZK28"/>
      <c r="HZL28"/>
      <c r="HZM28"/>
      <c r="HZN28"/>
      <c r="HZO28"/>
      <c r="HZP28"/>
      <c r="HZQ28"/>
      <c r="HZR28"/>
      <c r="HZS28"/>
      <c r="HZT28"/>
      <c r="HZU28"/>
      <c r="HZV28"/>
      <c r="HZW28"/>
      <c r="HZX28"/>
      <c r="HZY28"/>
      <c r="HZZ28"/>
      <c r="IAA28"/>
      <c r="IAB28"/>
      <c r="IAC28"/>
      <c r="IAD28"/>
      <c r="IAE28"/>
      <c r="IAF28"/>
      <c r="IAG28"/>
      <c r="IAH28"/>
      <c r="IAI28"/>
      <c r="IAJ28"/>
      <c r="IAK28"/>
      <c r="IAL28"/>
      <c r="IAM28"/>
      <c r="IAN28"/>
      <c r="IAO28"/>
      <c r="IAP28"/>
      <c r="IAQ28"/>
      <c r="IAR28"/>
      <c r="IAS28"/>
      <c r="IAT28"/>
      <c r="IAU28"/>
      <c r="IAV28"/>
      <c r="IAW28"/>
      <c r="IAX28"/>
      <c r="IAY28"/>
      <c r="IAZ28"/>
      <c r="IBA28"/>
      <c r="IBB28"/>
      <c r="IBC28"/>
      <c r="IBD28"/>
      <c r="IBE28"/>
      <c r="IBF28"/>
      <c r="IBG28"/>
      <c r="IBH28"/>
      <c r="IBI28"/>
      <c r="IBJ28"/>
      <c r="IBK28"/>
      <c r="IBL28"/>
      <c r="IBM28"/>
      <c r="IBN28"/>
      <c r="IBO28"/>
      <c r="IBP28"/>
      <c r="IBQ28"/>
      <c r="IBR28"/>
      <c r="IBS28"/>
      <c r="IBT28"/>
      <c r="IBU28"/>
      <c r="IBV28"/>
      <c r="IBW28"/>
      <c r="IBX28"/>
      <c r="IBY28"/>
      <c r="IBZ28"/>
      <c r="ICA28"/>
      <c r="ICB28"/>
      <c r="ICC28"/>
      <c r="ICD28"/>
      <c r="ICE28"/>
      <c r="ICF28"/>
      <c r="ICG28"/>
      <c r="ICH28"/>
      <c r="ICI28"/>
      <c r="ICJ28"/>
      <c r="ICK28"/>
      <c r="ICL28"/>
      <c r="ICM28"/>
      <c r="ICN28"/>
      <c r="ICO28"/>
      <c r="ICP28"/>
      <c r="ICQ28"/>
      <c r="ICR28"/>
      <c r="ICS28"/>
      <c r="ICT28"/>
      <c r="ICU28"/>
      <c r="ICV28"/>
      <c r="ICW28"/>
      <c r="ICX28"/>
      <c r="ICY28"/>
      <c r="ICZ28"/>
      <c r="IDA28"/>
      <c r="IDB28"/>
      <c r="IDC28"/>
      <c r="IDD28"/>
      <c r="IDE28"/>
      <c r="IDF28"/>
      <c r="IDG28"/>
      <c r="IDH28"/>
      <c r="IDI28"/>
      <c r="IDJ28"/>
      <c r="IDK28"/>
      <c r="IDL28"/>
      <c r="IDM28"/>
      <c r="IDN28"/>
      <c r="IDO28"/>
      <c r="IDP28"/>
      <c r="IDQ28"/>
      <c r="IDR28"/>
      <c r="IDS28"/>
      <c r="IDT28"/>
      <c r="IDU28"/>
      <c r="IDV28"/>
      <c r="IDW28"/>
      <c r="IDX28"/>
      <c r="IDY28"/>
      <c r="IDZ28"/>
      <c r="IEA28"/>
      <c r="IEB28"/>
      <c r="IEC28"/>
      <c r="IED28"/>
      <c r="IEE28"/>
      <c r="IEF28"/>
      <c r="IEG28"/>
      <c r="IEH28"/>
      <c r="IEI28"/>
      <c r="IEJ28"/>
      <c r="IEK28"/>
      <c r="IEL28"/>
      <c r="IEM28"/>
      <c r="IEN28"/>
      <c r="IEO28"/>
      <c r="IEP28"/>
      <c r="IEQ28"/>
      <c r="IER28"/>
      <c r="IES28"/>
      <c r="IET28"/>
      <c r="IEU28"/>
      <c r="IEV28"/>
      <c r="IEW28"/>
      <c r="IEX28"/>
      <c r="IEY28"/>
      <c r="IEZ28"/>
      <c r="IFA28"/>
      <c r="IFB28"/>
      <c r="IFC28"/>
      <c r="IFD28"/>
      <c r="IFE28"/>
      <c r="IFF28"/>
      <c r="IFG28"/>
      <c r="IFH28"/>
      <c r="IFI28"/>
      <c r="IFJ28"/>
      <c r="IFK28"/>
      <c r="IFL28"/>
      <c r="IFM28"/>
      <c r="IFN28"/>
      <c r="IFO28"/>
      <c r="IFP28"/>
      <c r="IFQ28"/>
      <c r="IFR28"/>
      <c r="IFS28"/>
      <c r="IFT28"/>
      <c r="IFU28"/>
      <c r="IFV28"/>
      <c r="IFW28"/>
      <c r="IFX28"/>
      <c r="IFY28"/>
      <c r="IFZ28"/>
      <c r="IGA28"/>
      <c r="IGB28"/>
      <c r="IGC28"/>
      <c r="IGD28"/>
      <c r="IGE28"/>
      <c r="IGF28"/>
      <c r="IGG28"/>
      <c r="IGH28"/>
      <c r="IGI28"/>
      <c r="IGJ28"/>
      <c r="IGK28"/>
      <c r="IGL28"/>
      <c r="IGM28"/>
      <c r="IGN28"/>
      <c r="IGO28"/>
      <c r="IGP28"/>
      <c r="IGQ28"/>
      <c r="IGR28"/>
      <c r="IGS28"/>
      <c r="IGT28"/>
      <c r="IGU28"/>
      <c r="IGV28"/>
      <c r="IGW28"/>
      <c r="IGX28"/>
      <c r="IGY28"/>
      <c r="IGZ28"/>
      <c r="IHA28"/>
      <c r="IHB28"/>
      <c r="IHC28"/>
      <c r="IHD28"/>
      <c r="IHE28"/>
      <c r="IHF28"/>
      <c r="IHG28"/>
      <c r="IHH28"/>
      <c r="IHI28"/>
      <c r="IHJ28"/>
      <c r="IHK28"/>
      <c r="IHL28"/>
      <c r="IHM28"/>
      <c r="IHN28"/>
      <c r="IHO28"/>
      <c r="IHP28"/>
      <c r="IHQ28"/>
      <c r="IHR28"/>
      <c r="IHS28"/>
      <c r="IHT28"/>
      <c r="IHU28"/>
      <c r="IHV28"/>
      <c r="IHW28"/>
      <c r="IHX28"/>
      <c r="IHY28"/>
      <c r="IHZ28"/>
      <c r="IIA28"/>
      <c r="IIB28"/>
      <c r="IIC28"/>
      <c r="IID28"/>
      <c r="IIE28"/>
      <c r="IIF28"/>
      <c r="IIG28"/>
      <c r="IIH28"/>
      <c r="III28"/>
      <c r="IIJ28"/>
      <c r="IIK28"/>
      <c r="IIL28"/>
      <c r="IIM28"/>
      <c r="IIN28"/>
      <c r="IIO28"/>
      <c r="IIP28"/>
      <c r="IIQ28"/>
      <c r="IIR28"/>
      <c r="IIS28"/>
      <c r="IIT28"/>
      <c r="IIU28"/>
      <c r="IIV28"/>
      <c r="IIW28"/>
      <c r="IIX28"/>
      <c r="IIY28"/>
      <c r="IIZ28"/>
      <c r="IJA28"/>
      <c r="IJB28"/>
      <c r="IJC28"/>
      <c r="IJD28"/>
      <c r="IJE28"/>
      <c r="IJF28"/>
      <c r="IJG28"/>
      <c r="IJH28"/>
      <c r="IJI28"/>
      <c r="IJJ28"/>
      <c r="IJK28"/>
      <c r="IJL28"/>
      <c r="IJM28"/>
      <c r="IJN28"/>
      <c r="IJO28"/>
      <c r="IJP28"/>
      <c r="IJQ28"/>
      <c r="IJR28"/>
      <c r="IJS28"/>
      <c r="IJT28"/>
      <c r="IJU28"/>
      <c r="IJV28"/>
      <c r="IJW28"/>
      <c r="IJX28"/>
      <c r="IJY28"/>
      <c r="IJZ28"/>
      <c r="IKA28"/>
      <c r="IKB28"/>
      <c r="IKC28"/>
      <c r="IKD28"/>
      <c r="IKE28"/>
      <c r="IKF28"/>
      <c r="IKG28"/>
      <c r="IKH28"/>
      <c r="IKI28"/>
      <c r="IKJ28"/>
      <c r="IKK28"/>
      <c r="IKL28"/>
      <c r="IKM28"/>
      <c r="IKN28"/>
      <c r="IKO28"/>
      <c r="IKP28"/>
      <c r="IKQ28"/>
      <c r="IKR28"/>
      <c r="IKS28"/>
      <c r="IKT28"/>
      <c r="IKU28"/>
      <c r="IKV28"/>
      <c r="IKW28"/>
      <c r="IKX28"/>
      <c r="IKY28"/>
      <c r="IKZ28"/>
      <c r="ILA28"/>
      <c r="ILB28"/>
      <c r="ILC28"/>
      <c r="ILD28"/>
      <c r="ILE28"/>
      <c r="ILF28"/>
      <c r="ILG28"/>
      <c r="ILH28"/>
      <c r="ILI28"/>
      <c r="ILJ28"/>
      <c r="ILK28"/>
      <c r="ILL28"/>
      <c r="ILM28"/>
      <c r="ILN28"/>
      <c r="ILO28"/>
      <c r="ILP28"/>
      <c r="ILQ28"/>
      <c r="ILR28"/>
      <c r="ILS28"/>
      <c r="ILT28"/>
      <c r="ILU28"/>
      <c r="ILV28"/>
      <c r="ILW28"/>
      <c r="ILX28"/>
      <c r="ILY28"/>
      <c r="ILZ28"/>
      <c r="IMA28"/>
      <c r="IMB28"/>
      <c r="IMC28"/>
      <c r="IMD28"/>
      <c r="IME28"/>
      <c r="IMF28"/>
      <c r="IMG28"/>
      <c r="IMH28"/>
      <c r="IMI28"/>
      <c r="IMJ28"/>
      <c r="IMK28"/>
      <c r="IML28"/>
      <c r="IMM28"/>
      <c r="IMN28"/>
      <c r="IMO28"/>
      <c r="IMP28"/>
      <c r="IMQ28"/>
      <c r="IMR28"/>
      <c r="IMS28"/>
      <c r="IMT28"/>
      <c r="IMU28"/>
      <c r="IMV28"/>
      <c r="IMW28"/>
      <c r="IMX28"/>
      <c r="IMY28"/>
      <c r="IMZ28"/>
      <c r="INA28"/>
      <c r="INB28"/>
      <c r="INC28"/>
      <c r="IND28"/>
      <c r="INE28"/>
      <c r="INF28"/>
      <c r="ING28"/>
      <c r="INH28"/>
      <c r="INI28"/>
      <c r="INJ28"/>
      <c r="INK28"/>
      <c r="INL28"/>
      <c r="INM28"/>
      <c r="INN28"/>
      <c r="INO28"/>
      <c r="INP28"/>
      <c r="INQ28"/>
      <c r="INR28"/>
      <c r="INS28"/>
      <c r="INT28"/>
      <c r="INU28"/>
      <c r="INV28"/>
      <c r="INW28"/>
      <c r="INX28"/>
      <c r="INY28"/>
      <c r="INZ28"/>
      <c r="IOA28"/>
      <c r="IOB28"/>
      <c r="IOC28"/>
      <c r="IOD28"/>
      <c r="IOE28"/>
      <c r="IOF28"/>
      <c r="IOG28"/>
      <c r="IOH28"/>
      <c r="IOI28"/>
      <c r="IOJ28"/>
      <c r="IOK28"/>
      <c r="IOL28"/>
      <c r="IOM28"/>
      <c r="ION28"/>
      <c r="IOO28"/>
      <c r="IOP28"/>
      <c r="IOQ28"/>
      <c r="IOR28"/>
      <c r="IOS28"/>
      <c r="IOT28"/>
      <c r="IOU28"/>
      <c r="IOV28"/>
      <c r="IOW28"/>
      <c r="IOX28"/>
      <c r="IOY28"/>
      <c r="IOZ28"/>
      <c r="IPA28"/>
      <c r="IPB28"/>
      <c r="IPC28"/>
      <c r="IPD28"/>
      <c r="IPE28"/>
      <c r="IPF28"/>
      <c r="IPG28"/>
      <c r="IPH28"/>
      <c r="IPI28"/>
      <c r="IPJ28"/>
      <c r="IPK28"/>
      <c r="IPL28"/>
      <c r="IPM28"/>
      <c r="IPN28"/>
      <c r="IPO28"/>
      <c r="IPP28"/>
      <c r="IPQ28"/>
      <c r="IPR28"/>
      <c r="IPS28"/>
      <c r="IPT28"/>
      <c r="IPU28"/>
      <c r="IPV28"/>
      <c r="IPW28"/>
      <c r="IPX28"/>
      <c r="IPY28"/>
      <c r="IPZ28"/>
      <c r="IQA28"/>
      <c r="IQB28"/>
      <c r="IQC28"/>
      <c r="IQD28"/>
      <c r="IQE28"/>
      <c r="IQF28"/>
      <c r="IQG28"/>
      <c r="IQH28"/>
      <c r="IQI28"/>
      <c r="IQJ28"/>
      <c r="IQK28"/>
      <c r="IQL28"/>
      <c r="IQM28"/>
      <c r="IQN28"/>
      <c r="IQO28"/>
      <c r="IQP28"/>
      <c r="IQQ28"/>
      <c r="IQR28"/>
      <c r="IQS28"/>
      <c r="IQT28"/>
      <c r="IQU28"/>
      <c r="IQV28"/>
      <c r="IQW28"/>
      <c r="IQX28"/>
      <c r="IQY28"/>
      <c r="IQZ28"/>
      <c r="IRA28"/>
      <c r="IRB28"/>
      <c r="IRC28"/>
      <c r="IRD28"/>
      <c r="IRE28"/>
      <c r="IRF28"/>
      <c r="IRG28"/>
      <c r="IRH28"/>
      <c r="IRI28"/>
      <c r="IRJ28"/>
      <c r="IRK28"/>
      <c r="IRL28"/>
      <c r="IRM28"/>
      <c r="IRN28"/>
      <c r="IRO28"/>
      <c r="IRP28"/>
      <c r="IRQ28"/>
      <c r="IRR28"/>
      <c r="IRS28"/>
      <c r="IRT28"/>
      <c r="IRU28"/>
      <c r="IRV28"/>
      <c r="IRW28"/>
      <c r="IRX28"/>
      <c r="IRY28"/>
      <c r="IRZ28"/>
      <c r="ISA28"/>
      <c r="ISB28"/>
      <c r="ISC28"/>
      <c r="ISD28"/>
      <c r="ISE28"/>
      <c r="ISF28"/>
      <c r="ISG28"/>
      <c r="ISH28"/>
      <c r="ISI28"/>
      <c r="ISJ28"/>
      <c r="ISK28"/>
      <c r="ISL28"/>
      <c r="ISM28"/>
      <c r="ISN28"/>
      <c r="ISO28"/>
      <c r="ISP28"/>
      <c r="ISQ28"/>
      <c r="ISR28"/>
      <c r="ISS28"/>
      <c r="IST28"/>
      <c r="ISU28"/>
      <c r="ISV28"/>
      <c r="ISW28"/>
      <c r="ISX28"/>
      <c r="ISY28"/>
      <c r="ISZ28"/>
      <c r="ITA28"/>
      <c r="ITB28"/>
      <c r="ITC28"/>
      <c r="ITD28"/>
      <c r="ITE28"/>
      <c r="ITF28"/>
      <c r="ITG28"/>
      <c r="ITH28"/>
      <c r="ITI28"/>
      <c r="ITJ28"/>
      <c r="ITK28"/>
      <c r="ITL28"/>
      <c r="ITM28"/>
      <c r="ITN28"/>
      <c r="ITO28"/>
      <c r="ITP28"/>
      <c r="ITQ28"/>
      <c r="ITR28"/>
      <c r="ITS28"/>
      <c r="ITT28"/>
      <c r="ITU28"/>
      <c r="ITV28"/>
      <c r="ITW28"/>
      <c r="ITX28"/>
      <c r="ITY28"/>
      <c r="ITZ28"/>
      <c r="IUA28"/>
      <c r="IUB28"/>
      <c r="IUC28"/>
      <c r="IUD28"/>
      <c r="IUE28"/>
      <c r="IUF28"/>
      <c r="IUG28"/>
      <c r="IUH28"/>
      <c r="IUI28"/>
      <c r="IUJ28"/>
      <c r="IUK28"/>
      <c r="IUL28"/>
      <c r="IUM28"/>
      <c r="IUN28"/>
      <c r="IUO28"/>
      <c r="IUP28"/>
      <c r="IUQ28"/>
      <c r="IUR28"/>
      <c r="IUS28"/>
      <c r="IUT28"/>
      <c r="IUU28"/>
      <c r="IUV28"/>
      <c r="IUW28"/>
      <c r="IUX28"/>
      <c r="IUY28"/>
      <c r="IUZ28"/>
      <c r="IVA28"/>
      <c r="IVB28"/>
      <c r="IVC28"/>
      <c r="IVD28"/>
      <c r="IVE28"/>
      <c r="IVF28"/>
      <c r="IVG28"/>
      <c r="IVH28"/>
      <c r="IVI28"/>
      <c r="IVJ28"/>
      <c r="IVK28"/>
      <c r="IVL28"/>
      <c r="IVM28"/>
      <c r="IVN28"/>
      <c r="IVO28"/>
      <c r="IVP28"/>
      <c r="IVQ28"/>
      <c r="IVR28"/>
      <c r="IVS28"/>
      <c r="IVT28"/>
      <c r="IVU28"/>
      <c r="IVV28"/>
      <c r="IVW28"/>
      <c r="IVX28"/>
      <c r="IVY28"/>
      <c r="IVZ28"/>
      <c r="IWA28"/>
      <c r="IWB28"/>
      <c r="IWC28"/>
      <c r="IWD28"/>
      <c r="IWE28"/>
      <c r="IWF28"/>
      <c r="IWG28"/>
      <c r="IWH28"/>
      <c r="IWI28"/>
      <c r="IWJ28"/>
      <c r="IWK28"/>
      <c r="IWL28"/>
      <c r="IWM28"/>
      <c r="IWN28"/>
      <c r="IWO28"/>
      <c r="IWP28"/>
      <c r="IWQ28"/>
      <c r="IWR28"/>
      <c r="IWS28"/>
      <c r="IWT28"/>
      <c r="IWU28"/>
      <c r="IWV28"/>
      <c r="IWW28"/>
      <c r="IWX28"/>
      <c r="IWY28"/>
      <c r="IWZ28"/>
      <c r="IXA28"/>
      <c r="IXB28"/>
      <c r="IXC28"/>
      <c r="IXD28"/>
      <c r="IXE28"/>
      <c r="IXF28"/>
      <c r="IXG28"/>
      <c r="IXH28"/>
      <c r="IXI28"/>
      <c r="IXJ28"/>
      <c r="IXK28"/>
      <c r="IXL28"/>
      <c r="IXM28"/>
      <c r="IXN28"/>
      <c r="IXO28"/>
      <c r="IXP28"/>
      <c r="IXQ28"/>
      <c r="IXR28"/>
      <c r="IXS28"/>
      <c r="IXT28"/>
      <c r="IXU28"/>
      <c r="IXV28"/>
      <c r="IXW28"/>
      <c r="IXX28"/>
      <c r="IXY28"/>
      <c r="IXZ28"/>
      <c r="IYA28"/>
      <c r="IYB28"/>
      <c r="IYC28"/>
      <c r="IYD28"/>
      <c r="IYE28"/>
      <c r="IYF28"/>
      <c r="IYG28"/>
      <c r="IYH28"/>
      <c r="IYI28"/>
      <c r="IYJ28"/>
      <c r="IYK28"/>
      <c r="IYL28"/>
      <c r="IYM28"/>
      <c r="IYN28"/>
      <c r="IYO28"/>
      <c r="IYP28"/>
      <c r="IYQ28"/>
      <c r="IYR28"/>
      <c r="IYS28"/>
      <c r="IYT28"/>
      <c r="IYU28"/>
      <c r="IYV28"/>
      <c r="IYW28"/>
      <c r="IYX28"/>
      <c r="IYY28"/>
      <c r="IYZ28"/>
      <c r="IZA28"/>
      <c r="IZB28"/>
      <c r="IZC28"/>
      <c r="IZD28"/>
      <c r="IZE28"/>
      <c r="IZF28"/>
      <c r="IZG28"/>
      <c r="IZH28"/>
      <c r="IZI28"/>
      <c r="IZJ28"/>
      <c r="IZK28"/>
      <c r="IZL28"/>
      <c r="IZM28"/>
      <c r="IZN28"/>
      <c r="IZO28"/>
      <c r="IZP28"/>
      <c r="IZQ28"/>
      <c r="IZR28"/>
      <c r="IZS28"/>
      <c r="IZT28"/>
      <c r="IZU28"/>
      <c r="IZV28"/>
      <c r="IZW28"/>
      <c r="IZX28"/>
      <c r="IZY28"/>
      <c r="IZZ28"/>
      <c r="JAA28"/>
      <c r="JAB28"/>
      <c r="JAC28"/>
      <c r="JAD28"/>
      <c r="JAE28"/>
      <c r="JAF28"/>
      <c r="JAG28"/>
      <c r="JAH28"/>
      <c r="JAI28"/>
      <c r="JAJ28"/>
      <c r="JAK28"/>
      <c r="JAL28"/>
      <c r="JAM28"/>
      <c r="JAN28"/>
      <c r="JAO28"/>
      <c r="JAP28"/>
      <c r="JAQ28"/>
      <c r="JAR28"/>
      <c r="JAS28"/>
      <c r="JAT28"/>
      <c r="JAU28"/>
      <c r="JAV28"/>
      <c r="JAW28"/>
      <c r="JAX28"/>
      <c r="JAY28"/>
      <c r="JAZ28"/>
      <c r="JBA28"/>
      <c r="JBB28"/>
      <c r="JBC28"/>
      <c r="JBD28"/>
      <c r="JBE28"/>
      <c r="JBF28"/>
      <c r="JBG28"/>
      <c r="JBH28"/>
      <c r="JBI28"/>
      <c r="JBJ28"/>
      <c r="JBK28"/>
      <c r="JBL28"/>
      <c r="JBM28"/>
      <c r="JBN28"/>
      <c r="JBO28"/>
      <c r="JBP28"/>
      <c r="JBQ28"/>
      <c r="JBR28"/>
      <c r="JBS28"/>
      <c r="JBT28"/>
      <c r="JBU28"/>
      <c r="JBV28"/>
      <c r="JBW28"/>
      <c r="JBX28"/>
      <c r="JBY28"/>
      <c r="JBZ28"/>
      <c r="JCA28"/>
      <c r="JCB28"/>
      <c r="JCC28"/>
      <c r="JCD28"/>
      <c r="JCE28"/>
      <c r="JCF28"/>
      <c r="JCG28"/>
      <c r="JCH28"/>
      <c r="JCI28"/>
      <c r="JCJ28"/>
      <c r="JCK28"/>
      <c r="JCL28"/>
      <c r="JCM28"/>
      <c r="JCN28"/>
      <c r="JCO28"/>
      <c r="JCP28"/>
      <c r="JCQ28"/>
      <c r="JCR28"/>
      <c r="JCS28"/>
      <c r="JCT28"/>
      <c r="JCU28"/>
      <c r="JCV28"/>
      <c r="JCW28"/>
      <c r="JCX28"/>
      <c r="JCY28"/>
      <c r="JCZ28"/>
      <c r="JDA28"/>
      <c r="JDB28"/>
      <c r="JDC28"/>
      <c r="JDD28"/>
      <c r="JDE28"/>
      <c r="JDF28"/>
      <c r="JDG28"/>
      <c r="JDH28"/>
      <c r="JDI28"/>
      <c r="JDJ28"/>
      <c r="JDK28"/>
      <c r="JDL28"/>
      <c r="JDM28"/>
      <c r="JDN28"/>
      <c r="JDO28"/>
      <c r="JDP28"/>
      <c r="JDQ28"/>
      <c r="JDR28"/>
      <c r="JDS28"/>
      <c r="JDT28"/>
      <c r="JDU28"/>
      <c r="JDV28"/>
      <c r="JDW28"/>
      <c r="JDX28"/>
      <c r="JDY28"/>
      <c r="JDZ28"/>
      <c r="JEA28"/>
      <c r="JEB28"/>
      <c r="JEC28"/>
      <c r="JED28"/>
      <c r="JEE28"/>
      <c r="JEF28"/>
      <c r="JEG28"/>
      <c r="JEH28"/>
      <c r="JEI28"/>
      <c r="JEJ28"/>
      <c r="JEK28"/>
      <c r="JEL28"/>
      <c r="JEM28"/>
      <c r="JEN28"/>
      <c r="JEO28"/>
      <c r="JEP28"/>
      <c r="JEQ28"/>
      <c r="JER28"/>
      <c r="JES28"/>
      <c r="JET28"/>
      <c r="JEU28"/>
      <c r="JEV28"/>
      <c r="JEW28"/>
      <c r="JEX28"/>
      <c r="JEY28"/>
      <c r="JEZ28"/>
      <c r="JFA28"/>
      <c r="JFB28"/>
      <c r="JFC28"/>
      <c r="JFD28"/>
      <c r="JFE28"/>
      <c r="JFF28"/>
      <c r="JFG28"/>
      <c r="JFH28"/>
      <c r="JFI28"/>
      <c r="JFJ28"/>
      <c r="JFK28"/>
      <c r="JFL28"/>
      <c r="JFM28"/>
      <c r="JFN28"/>
      <c r="JFO28"/>
      <c r="JFP28"/>
      <c r="JFQ28"/>
      <c r="JFR28"/>
      <c r="JFS28"/>
      <c r="JFT28"/>
      <c r="JFU28"/>
      <c r="JFV28"/>
      <c r="JFW28"/>
      <c r="JFX28"/>
      <c r="JFY28"/>
      <c r="JFZ28"/>
      <c r="JGA28"/>
      <c r="JGB28"/>
      <c r="JGC28"/>
      <c r="JGD28"/>
      <c r="JGE28"/>
      <c r="JGF28"/>
      <c r="JGG28"/>
      <c r="JGH28"/>
      <c r="JGI28"/>
      <c r="JGJ28"/>
      <c r="JGK28"/>
      <c r="JGL28"/>
      <c r="JGM28"/>
      <c r="JGN28"/>
      <c r="JGO28"/>
      <c r="JGP28"/>
      <c r="JGQ28"/>
      <c r="JGR28"/>
      <c r="JGS28"/>
      <c r="JGT28"/>
      <c r="JGU28"/>
      <c r="JGV28"/>
      <c r="JGW28"/>
      <c r="JGX28"/>
      <c r="JGY28"/>
      <c r="JGZ28"/>
      <c r="JHA28"/>
      <c r="JHB28"/>
      <c r="JHC28"/>
      <c r="JHD28"/>
      <c r="JHE28"/>
      <c r="JHF28"/>
      <c r="JHG28"/>
      <c r="JHH28"/>
      <c r="JHI28"/>
      <c r="JHJ28"/>
      <c r="JHK28"/>
      <c r="JHL28"/>
      <c r="JHM28"/>
      <c r="JHN28"/>
      <c r="JHO28"/>
      <c r="JHP28"/>
      <c r="JHQ28"/>
      <c r="JHR28"/>
      <c r="JHS28"/>
      <c r="JHT28"/>
      <c r="JHU28"/>
      <c r="JHV28"/>
      <c r="JHW28"/>
      <c r="JHX28"/>
      <c r="JHY28"/>
      <c r="JHZ28"/>
      <c r="JIA28"/>
      <c r="JIB28"/>
      <c r="JIC28"/>
      <c r="JID28"/>
      <c r="JIE28"/>
      <c r="JIF28"/>
      <c r="JIG28"/>
      <c r="JIH28"/>
      <c r="JII28"/>
      <c r="JIJ28"/>
      <c r="JIK28"/>
      <c r="JIL28"/>
      <c r="JIM28"/>
      <c r="JIN28"/>
      <c r="JIO28"/>
      <c r="JIP28"/>
      <c r="JIQ28"/>
      <c r="JIR28"/>
      <c r="JIS28"/>
      <c r="JIT28"/>
      <c r="JIU28"/>
      <c r="JIV28"/>
      <c r="JIW28"/>
      <c r="JIX28"/>
      <c r="JIY28"/>
      <c r="JIZ28"/>
      <c r="JJA28"/>
      <c r="JJB28"/>
      <c r="JJC28"/>
      <c r="JJD28"/>
      <c r="JJE28"/>
      <c r="JJF28"/>
      <c r="JJG28"/>
      <c r="JJH28"/>
      <c r="JJI28"/>
      <c r="JJJ28"/>
      <c r="JJK28"/>
      <c r="JJL28"/>
      <c r="JJM28"/>
      <c r="JJN28"/>
      <c r="JJO28"/>
      <c r="JJP28"/>
      <c r="JJQ28"/>
      <c r="JJR28"/>
      <c r="JJS28"/>
      <c r="JJT28"/>
      <c r="JJU28"/>
      <c r="JJV28"/>
      <c r="JJW28"/>
      <c r="JJX28"/>
      <c r="JJY28"/>
      <c r="JJZ28"/>
      <c r="JKA28"/>
      <c r="JKB28"/>
      <c r="JKC28"/>
      <c r="JKD28"/>
      <c r="JKE28"/>
      <c r="JKF28"/>
      <c r="JKG28"/>
      <c r="JKH28"/>
      <c r="JKI28"/>
      <c r="JKJ28"/>
      <c r="JKK28"/>
      <c r="JKL28"/>
      <c r="JKM28"/>
      <c r="JKN28"/>
      <c r="JKO28"/>
      <c r="JKP28"/>
      <c r="JKQ28"/>
      <c r="JKR28"/>
      <c r="JKS28"/>
      <c r="JKT28"/>
      <c r="JKU28"/>
      <c r="JKV28"/>
      <c r="JKW28"/>
      <c r="JKX28"/>
      <c r="JKY28"/>
      <c r="JKZ28"/>
      <c r="JLA28"/>
      <c r="JLB28"/>
      <c r="JLC28"/>
      <c r="JLD28"/>
      <c r="JLE28"/>
      <c r="JLF28"/>
      <c r="JLG28"/>
      <c r="JLH28"/>
      <c r="JLI28"/>
      <c r="JLJ28"/>
      <c r="JLK28"/>
      <c r="JLL28"/>
      <c r="JLM28"/>
      <c r="JLN28"/>
      <c r="JLO28"/>
      <c r="JLP28"/>
      <c r="JLQ28"/>
      <c r="JLR28"/>
      <c r="JLS28"/>
      <c r="JLT28"/>
      <c r="JLU28"/>
      <c r="JLV28"/>
      <c r="JLW28"/>
      <c r="JLX28"/>
      <c r="JLY28"/>
      <c r="JLZ28"/>
      <c r="JMA28"/>
      <c r="JMB28"/>
      <c r="JMC28"/>
      <c r="JMD28"/>
      <c r="JME28"/>
      <c r="JMF28"/>
      <c r="JMG28"/>
      <c r="JMH28"/>
      <c r="JMI28"/>
      <c r="JMJ28"/>
      <c r="JMK28"/>
      <c r="JML28"/>
      <c r="JMM28"/>
      <c r="JMN28"/>
      <c r="JMO28"/>
      <c r="JMP28"/>
      <c r="JMQ28"/>
      <c r="JMR28"/>
      <c r="JMS28"/>
      <c r="JMT28"/>
      <c r="JMU28"/>
      <c r="JMV28"/>
      <c r="JMW28"/>
      <c r="JMX28"/>
      <c r="JMY28"/>
      <c r="JMZ28"/>
      <c r="JNA28"/>
      <c r="JNB28"/>
      <c r="JNC28"/>
      <c r="JND28"/>
      <c r="JNE28"/>
      <c r="JNF28"/>
      <c r="JNG28"/>
      <c r="JNH28"/>
      <c r="JNI28"/>
      <c r="JNJ28"/>
      <c r="JNK28"/>
      <c r="JNL28"/>
      <c r="JNM28"/>
      <c r="JNN28"/>
      <c r="JNO28"/>
      <c r="JNP28"/>
      <c r="JNQ28"/>
      <c r="JNR28"/>
      <c r="JNS28"/>
      <c r="JNT28"/>
      <c r="JNU28"/>
      <c r="JNV28"/>
      <c r="JNW28"/>
      <c r="JNX28"/>
      <c r="JNY28"/>
      <c r="JNZ28"/>
      <c r="JOA28"/>
      <c r="JOB28"/>
      <c r="JOC28"/>
      <c r="JOD28"/>
      <c r="JOE28"/>
      <c r="JOF28"/>
      <c r="JOG28"/>
      <c r="JOH28"/>
      <c r="JOI28"/>
      <c r="JOJ28"/>
      <c r="JOK28"/>
      <c r="JOL28"/>
      <c r="JOM28"/>
      <c r="JON28"/>
      <c r="JOO28"/>
      <c r="JOP28"/>
      <c r="JOQ28"/>
      <c r="JOR28"/>
      <c r="JOS28"/>
      <c r="JOT28"/>
      <c r="JOU28"/>
      <c r="JOV28"/>
      <c r="JOW28"/>
      <c r="JOX28"/>
      <c r="JOY28"/>
      <c r="JOZ28"/>
      <c r="JPA28"/>
      <c r="JPB28"/>
      <c r="JPC28"/>
      <c r="JPD28"/>
      <c r="JPE28"/>
      <c r="JPF28"/>
      <c r="JPG28"/>
      <c r="JPH28"/>
      <c r="JPI28"/>
      <c r="JPJ28"/>
      <c r="JPK28"/>
      <c r="JPL28"/>
      <c r="JPM28"/>
      <c r="JPN28"/>
      <c r="JPO28"/>
      <c r="JPP28"/>
      <c r="JPQ28"/>
      <c r="JPR28"/>
      <c r="JPS28"/>
      <c r="JPT28"/>
      <c r="JPU28"/>
      <c r="JPV28"/>
      <c r="JPW28"/>
      <c r="JPX28"/>
      <c r="JPY28"/>
      <c r="JPZ28"/>
      <c r="JQA28"/>
      <c r="JQB28"/>
      <c r="JQC28"/>
      <c r="JQD28"/>
      <c r="JQE28"/>
      <c r="JQF28"/>
      <c r="JQG28"/>
      <c r="JQH28"/>
      <c r="JQI28"/>
      <c r="JQJ28"/>
      <c r="JQK28"/>
      <c r="JQL28"/>
      <c r="JQM28"/>
      <c r="JQN28"/>
      <c r="JQO28"/>
      <c r="JQP28"/>
      <c r="JQQ28"/>
      <c r="JQR28"/>
      <c r="JQS28"/>
      <c r="JQT28"/>
      <c r="JQU28"/>
      <c r="JQV28"/>
      <c r="JQW28"/>
      <c r="JQX28"/>
      <c r="JQY28"/>
      <c r="JQZ28"/>
      <c r="JRA28"/>
      <c r="JRB28"/>
      <c r="JRC28"/>
      <c r="JRD28"/>
      <c r="JRE28"/>
      <c r="JRF28"/>
      <c r="JRG28"/>
      <c r="JRH28"/>
      <c r="JRI28"/>
      <c r="JRJ28"/>
      <c r="JRK28"/>
      <c r="JRL28"/>
      <c r="JRM28"/>
      <c r="JRN28"/>
      <c r="JRO28"/>
      <c r="JRP28"/>
      <c r="JRQ28"/>
      <c r="JRR28"/>
      <c r="JRS28"/>
      <c r="JRT28"/>
      <c r="JRU28"/>
      <c r="JRV28"/>
      <c r="JRW28"/>
      <c r="JRX28"/>
      <c r="JRY28"/>
      <c r="JRZ28"/>
      <c r="JSA28"/>
      <c r="JSB28"/>
      <c r="JSC28"/>
      <c r="JSD28"/>
      <c r="JSE28"/>
      <c r="JSF28"/>
      <c r="JSG28"/>
      <c r="JSH28"/>
      <c r="JSI28"/>
      <c r="JSJ28"/>
      <c r="JSK28"/>
      <c r="JSL28"/>
      <c r="JSM28"/>
      <c r="JSN28"/>
      <c r="JSO28"/>
      <c r="JSP28"/>
      <c r="JSQ28"/>
      <c r="JSR28"/>
      <c r="JSS28"/>
      <c r="JST28"/>
      <c r="JSU28"/>
      <c r="JSV28"/>
      <c r="JSW28"/>
      <c r="JSX28"/>
      <c r="JSY28"/>
      <c r="JSZ28"/>
      <c r="JTA28"/>
      <c r="JTB28"/>
      <c r="JTC28"/>
      <c r="JTD28"/>
      <c r="JTE28"/>
      <c r="JTF28"/>
      <c r="JTG28"/>
      <c r="JTH28"/>
      <c r="JTI28"/>
      <c r="JTJ28"/>
      <c r="JTK28"/>
      <c r="JTL28"/>
      <c r="JTM28"/>
      <c r="JTN28"/>
      <c r="JTO28"/>
      <c r="JTP28"/>
      <c r="JTQ28"/>
      <c r="JTR28"/>
      <c r="JTS28"/>
      <c r="JTT28"/>
      <c r="JTU28"/>
      <c r="JTV28"/>
      <c r="JTW28"/>
      <c r="JTX28"/>
      <c r="JTY28"/>
      <c r="JTZ28"/>
      <c r="JUA28"/>
      <c r="JUB28"/>
      <c r="JUC28"/>
      <c r="JUD28"/>
      <c r="JUE28"/>
      <c r="JUF28"/>
      <c r="JUG28"/>
      <c r="JUH28"/>
      <c r="JUI28"/>
      <c r="JUJ28"/>
      <c r="JUK28"/>
      <c r="JUL28"/>
      <c r="JUM28"/>
      <c r="JUN28"/>
      <c r="JUO28"/>
      <c r="JUP28"/>
      <c r="JUQ28"/>
      <c r="JUR28"/>
      <c r="JUS28"/>
      <c r="JUT28"/>
      <c r="JUU28"/>
      <c r="JUV28"/>
      <c r="JUW28"/>
      <c r="JUX28"/>
      <c r="JUY28"/>
      <c r="JUZ28"/>
      <c r="JVA28"/>
      <c r="JVB28"/>
      <c r="JVC28"/>
      <c r="JVD28"/>
      <c r="JVE28"/>
      <c r="JVF28"/>
      <c r="JVG28"/>
      <c r="JVH28"/>
      <c r="JVI28"/>
      <c r="JVJ28"/>
      <c r="JVK28"/>
      <c r="JVL28"/>
      <c r="JVM28"/>
      <c r="JVN28"/>
      <c r="JVO28"/>
      <c r="JVP28"/>
      <c r="JVQ28"/>
      <c r="JVR28"/>
      <c r="JVS28"/>
      <c r="JVT28"/>
      <c r="JVU28"/>
      <c r="JVV28"/>
      <c r="JVW28"/>
      <c r="JVX28"/>
      <c r="JVY28"/>
      <c r="JVZ28"/>
      <c r="JWA28"/>
      <c r="JWB28"/>
      <c r="JWC28"/>
      <c r="JWD28"/>
      <c r="JWE28"/>
      <c r="JWF28"/>
      <c r="JWG28"/>
      <c r="JWH28"/>
      <c r="JWI28"/>
      <c r="JWJ28"/>
      <c r="JWK28"/>
      <c r="JWL28"/>
      <c r="JWM28"/>
      <c r="JWN28"/>
      <c r="JWO28"/>
      <c r="JWP28"/>
      <c r="JWQ28"/>
      <c r="JWR28"/>
      <c r="JWS28"/>
      <c r="JWT28"/>
      <c r="JWU28"/>
      <c r="JWV28"/>
      <c r="JWW28"/>
      <c r="JWX28"/>
      <c r="JWY28"/>
      <c r="JWZ28"/>
      <c r="JXA28"/>
      <c r="JXB28"/>
      <c r="JXC28"/>
      <c r="JXD28"/>
      <c r="JXE28"/>
      <c r="JXF28"/>
      <c r="JXG28"/>
      <c r="JXH28"/>
      <c r="JXI28"/>
      <c r="JXJ28"/>
      <c r="JXK28"/>
      <c r="JXL28"/>
      <c r="JXM28"/>
      <c r="JXN28"/>
      <c r="JXO28"/>
      <c r="JXP28"/>
      <c r="JXQ28"/>
      <c r="JXR28"/>
      <c r="JXS28"/>
      <c r="JXT28"/>
      <c r="JXU28"/>
      <c r="JXV28"/>
      <c r="JXW28"/>
      <c r="JXX28"/>
      <c r="JXY28"/>
      <c r="JXZ28"/>
      <c r="JYA28"/>
      <c r="JYB28"/>
      <c r="JYC28"/>
      <c r="JYD28"/>
      <c r="JYE28"/>
      <c r="JYF28"/>
      <c r="JYG28"/>
      <c r="JYH28"/>
      <c r="JYI28"/>
      <c r="JYJ28"/>
      <c r="JYK28"/>
      <c r="JYL28"/>
      <c r="JYM28"/>
      <c r="JYN28"/>
      <c r="JYO28"/>
      <c r="JYP28"/>
      <c r="JYQ28"/>
      <c r="JYR28"/>
      <c r="JYS28"/>
      <c r="JYT28"/>
      <c r="JYU28"/>
      <c r="JYV28"/>
      <c r="JYW28"/>
      <c r="JYX28"/>
      <c r="JYY28"/>
      <c r="JYZ28"/>
      <c r="JZA28"/>
      <c r="JZB28"/>
      <c r="JZC28"/>
      <c r="JZD28"/>
      <c r="JZE28"/>
      <c r="JZF28"/>
      <c r="JZG28"/>
      <c r="JZH28"/>
      <c r="JZI28"/>
      <c r="JZJ28"/>
      <c r="JZK28"/>
      <c r="JZL28"/>
      <c r="JZM28"/>
      <c r="JZN28"/>
      <c r="JZO28"/>
      <c r="JZP28"/>
      <c r="JZQ28"/>
      <c r="JZR28"/>
      <c r="JZS28"/>
      <c r="JZT28"/>
      <c r="JZU28"/>
      <c r="JZV28"/>
      <c r="JZW28"/>
      <c r="JZX28"/>
      <c r="JZY28"/>
      <c r="JZZ28"/>
      <c r="KAA28"/>
      <c r="KAB28"/>
      <c r="KAC28"/>
      <c r="KAD28"/>
      <c r="KAE28"/>
      <c r="KAF28"/>
      <c r="KAG28"/>
      <c r="KAH28"/>
      <c r="KAI28"/>
      <c r="KAJ28"/>
      <c r="KAK28"/>
      <c r="KAL28"/>
      <c r="KAM28"/>
      <c r="KAN28"/>
      <c r="KAO28"/>
      <c r="KAP28"/>
      <c r="KAQ28"/>
      <c r="KAR28"/>
      <c r="KAS28"/>
      <c r="KAT28"/>
      <c r="KAU28"/>
      <c r="KAV28"/>
      <c r="KAW28"/>
      <c r="KAX28"/>
      <c r="KAY28"/>
      <c r="KAZ28"/>
      <c r="KBA28"/>
      <c r="KBB28"/>
      <c r="KBC28"/>
      <c r="KBD28"/>
      <c r="KBE28"/>
      <c r="KBF28"/>
      <c r="KBG28"/>
      <c r="KBH28"/>
      <c r="KBI28"/>
      <c r="KBJ28"/>
      <c r="KBK28"/>
      <c r="KBL28"/>
      <c r="KBM28"/>
      <c r="KBN28"/>
      <c r="KBO28"/>
      <c r="KBP28"/>
      <c r="KBQ28"/>
      <c r="KBR28"/>
      <c r="KBS28"/>
      <c r="KBT28"/>
      <c r="KBU28"/>
      <c r="KBV28"/>
      <c r="KBW28"/>
      <c r="KBX28"/>
      <c r="KBY28"/>
      <c r="KBZ28"/>
      <c r="KCA28"/>
      <c r="KCB28"/>
      <c r="KCC28"/>
      <c r="KCD28"/>
      <c r="KCE28"/>
      <c r="KCF28"/>
      <c r="KCG28"/>
      <c r="KCH28"/>
      <c r="KCI28"/>
      <c r="KCJ28"/>
      <c r="KCK28"/>
      <c r="KCL28"/>
      <c r="KCM28"/>
      <c r="KCN28"/>
      <c r="KCO28"/>
      <c r="KCP28"/>
      <c r="KCQ28"/>
      <c r="KCR28"/>
      <c r="KCS28"/>
      <c r="KCT28"/>
      <c r="KCU28"/>
      <c r="KCV28"/>
      <c r="KCW28"/>
      <c r="KCX28"/>
      <c r="KCY28"/>
      <c r="KCZ28"/>
      <c r="KDA28"/>
      <c r="KDB28"/>
      <c r="KDC28"/>
      <c r="KDD28"/>
      <c r="KDE28"/>
      <c r="KDF28"/>
      <c r="KDG28"/>
      <c r="KDH28"/>
      <c r="KDI28"/>
      <c r="KDJ28"/>
      <c r="KDK28"/>
      <c r="KDL28"/>
      <c r="KDM28"/>
      <c r="KDN28"/>
      <c r="KDO28"/>
      <c r="KDP28"/>
      <c r="KDQ28"/>
      <c r="KDR28"/>
      <c r="KDS28"/>
      <c r="KDT28"/>
      <c r="KDU28"/>
      <c r="KDV28"/>
      <c r="KDW28"/>
      <c r="KDX28"/>
      <c r="KDY28"/>
      <c r="KDZ28"/>
      <c r="KEA28"/>
      <c r="KEB28"/>
      <c r="KEC28"/>
      <c r="KED28"/>
      <c r="KEE28"/>
      <c r="KEF28"/>
      <c r="KEG28"/>
      <c r="KEH28"/>
      <c r="KEI28"/>
      <c r="KEJ28"/>
      <c r="KEK28"/>
      <c r="KEL28"/>
      <c r="KEM28"/>
      <c r="KEN28"/>
      <c r="KEO28"/>
      <c r="KEP28"/>
      <c r="KEQ28"/>
      <c r="KER28"/>
      <c r="KES28"/>
      <c r="KET28"/>
      <c r="KEU28"/>
      <c r="KEV28"/>
      <c r="KEW28"/>
      <c r="KEX28"/>
      <c r="KEY28"/>
      <c r="KEZ28"/>
      <c r="KFA28"/>
      <c r="KFB28"/>
      <c r="KFC28"/>
      <c r="KFD28"/>
      <c r="KFE28"/>
      <c r="KFF28"/>
      <c r="KFG28"/>
      <c r="KFH28"/>
      <c r="KFI28"/>
      <c r="KFJ28"/>
      <c r="KFK28"/>
      <c r="KFL28"/>
      <c r="KFM28"/>
      <c r="KFN28"/>
      <c r="KFO28"/>
      <c r="KFP28"/>
      <c r="KFQ28"/>
      <c r="KFR28"/>
      <c r="KFS28"/>
      <c r="KFT28"/>
      <c r="KFU28"/>
      <c r="KFV28"/>
      <c r="KFW28"/>
      <c r="KFX28"/>
      <c r="KFY28"/>
      <c r="KFZ28"/>
      <c r="KGA28"/>
      <c r="KGB28"/>
      <c r="KGC28"/>
      <c r="KGD28"/>
      <c r="KGE28"/>
      <c r="KGF28"/>
      <c r="KGG28"/>
      <c r="KGH28"/>
      <c r="KGI28"/>
      <c r="KGJ28"/>
      <c r="KGK28"/>
      <c r="KGL28"/>
      <c r="KGM28"/>
      <c r="KGN28"/>
      <c r="KGO28"/>
      <c r="KGP28"/>
      <c r="KGQ28"/>
      <c r="KGR28"/>
      <c r="KGS28"/>
      <c r="KGT28"/>
      <c r="KGU28"/>
      <c r="KGV28"/>
      <c r="KGW28"/>
      <c r="KGX28"/>
      <c r="KGY28"/>
      <c r="KGZ28"/>
      <c r="KHA28"/>
      <c r="KHB28"/>
      <c r="KHC28"/>
      <c r="KHD28"/>
      <c r="KHE28"/>
      <c r="KHF28"/>
      <c r="KHG28"/>
      <c r="KHH28"/>
      <c r="KHI28"/>
      <c r="KHJ28"/>
      <c r="KHK28"/>
      <c r="KHL28"/>
      <c r="KHM28"/>
      <c r="KHN28"/>
      <c r="KHO28"/>
      <c r="KHP28"/>
      <c r="KHQ28"/>
      <c r="KHR28"/>
      <c r="KHS28"/>
      <c r="KHT28"/>
      <c r="KHU28"/>
      <c r="KHV28"/>
      <c r="KHW28"/>
      <c r="KHX28"/>
      <c r="KHY28"/>
      <c r="KHZ28"/>
      <c r="KIA28"/>
      <c r="KIB28"/>
      <c r="KIC28"/>
      <c r="KID28"/>
      <c r="KIE28"/>
      <c r="KIF28"/>
      <c r="KIG28"/>
      <c r="KIH28"/>
      <c r="KII28"/>
      <c r="KIJ28"/>
      <c r="KIK28"/>
      <c r="KIL28"/>
      <c r="KIM28"/>
      <c r="KIN28"/>
      <c r="KIO28"/>
      <c r="KIP28"/>
      <c r="KIQ28"/>
      <c r="KIR28"/>
      <c r="KIS28"/>
      <c r="KIT28"/>
      <c r="KIU28"/>
      <c r="KIV28"/>
      <c r="KIW28"/>
      <c r="KIX28"/>
      <c r="KIY28"/>
      <c r="KIZ28"/>
      <c r="KJA28"/>
      <c r="KJB28"/>
      <c r="KJC28"/>
      <c r="KJD28"/>
      <c r="KJE28"/>
      <c r="KJF28"/>
      <c r="KJG28"/>
      <c r="KJH28"/>
      <c r="KJI28"/>
      <c r="KJJ28"/>
      <c r="KJK28"/>
      <c r="KJL28"/>
      <c r="KJM28"/>
      <c r="KJN28"/>
      <c r="KJO28"/>
      <c r="KJP28"/>
      <c r="KJQ28"/>
      <c r="KJR28"/>
      <c r="KJS28"/>
      <c r="KJT28"/>
      <c r="KJU28"/>
      <c r="KJV28"/>
      <c r="KJW28"/>
      <c r="KJX28"/>
      <c r="KJY28"/>
      <c r="KJZ28"/>
      <c r="KKA28"/>
      <c r="KKB28"/>
      <c r="KKC28"/>
      <c r="KKD28"/>
      <c r="KKE28"/>
      <c r="KKF28"/>
      <c r="KKG28"/>
      <c r="KKH28"/>
      <c r="KKI28"/>
      <c r="KKJ28"/>
      <c r="KKK28"/>
      <c r="KKL28"/>
      <c r="KKM28"/>
      <c r="KKN28"/>
      <c r="KKO28"/>
      <c r="KKP28"/>
      <c r="KKQ28"/>
      <c r="KKR28"/>
      <c r="KKS28"/>
      <c r="KKT28"/>
      <c r="KKU28"/>
      <c r="KKV28"/>
      <c r="KKW28"/>
      <c r="KKX28"/>
      <c r="KKY28"/>
      <c r="KKZ28"/>
      <c r="KLA28"/>
      <c r="KLB28"/>
      <c r="KLC28"/>
      <c r="KLD28"/>
      <c r="KLE28"/>
      <c r="KLF28"/>
      <c r="KLG28"/>
      <c r="KLH28"/>
      <c r="KLI28"/>
      <c r="KLJ28"/>
      <c r="KLK28"/>
      <c r="KLL28"/>
      <c r="KLM28"/>
      <c r="KLN28"/>
      <c r="KLO28"/>
      <c r="KLP28"/>
      <c r="KLQ28"/>
      <c r="KLR28"/>
      <c r="KLS28"/>
      <c r="KLT28"/>
      <c r="KLU28"/>
      <c r="KLV28"/>
      <c r="KLW28"/>
      <c r="KLX28"/>
      <c r="KLY28"/>
      <c r="KLZ28"/>
      <c r="KMA28"/>
      <c r="KMB28"/>
      <c r="KMC28"/>
      <c r="KMD28"/>
      <c r="KME28"/>
      <c r="KMF28"/>
      <c r="KMG28"/>
      <c r="KMH28"/>
      <c r="KMI28"/>
      <c r="KMJ28"/>
      <c r="KMK28"/>
      <c r="KML28"/>
      <c r="KMM28"/>
      <c r="KMN28"/>
      <c r="KMO28"/>
      <c r="KMP28"/>
      <c r="KMQ28"/>
      <c r="KMR28"/>
      <c r="KMS28"/>
      <c r="KMT28"/>
      <c r="KMU28"/>
      <c r="KMV28"/>
      <c r="KMW28"/>
      <c r="KMX28"/>
      <c r="KMY28"/>
      <c r="KMZ28"/>
      <c r="KNA28"/>
      <c r="KNB28"/>
      <c r="KNC28"/>
      <c r="KND28"/>
      <c r="KNE28"/>
      <c r="KNF28"/>
      <c r="KNG28"/>
      <c r="KNH28"/>
      <c r="KNI28"/>
      <c r="KNJ28"/>
      <c r="KNK28"/>
      <c r="KNL28"/>
      <c r="KNM28"/>
      <c r="KNN28"/>
      <c r="KNO28"/>
      <c r="KNP28"/>
      <c r="KNQ28"/>
      <c r="KNR28"/>
      <c r="KNS28"/>
      <c r="KNT28"/>
      <c r="KNU28"/>
      <c r="KNV28"/>
      <c r="KNW28"/>
      <c r="KNX28"/>
      <c r="KNY28"/>
      <c r="KNZ28"/>
      <c r="KOA28"/>
      <c r="KOB28"/>
      <c r="KOC28"/>
      <c r="KOD28"/>
      <c r="KOE28"/>
      <c r="KOF28"/>
      <c r="KOG28"/>
      <c r="KOH28"/>
      <c r="KOI28"/>
      <c r="KOJ28"/>
      <c r="KOK28"/>
      <c r="KOL28"/>
      <c r="KOM28"/>
      <c r="KON28"/>
      <c r="KOO28"/>
      <c r="KOP28"/>
      <c r="KOQ28"/>
      <c r="KOR28"/>
      <c r="KOS28"/>
      <c r="KOT28"/>
      <c r="KOU28"/>
      <c r="KOV28"/>
      <c r="KOW28"/>
      <c r="KOX28"/>
      <c r="KOY28"/>
      <c r="KOZ28"/>
      <c r="KPA28"/>
      <c r="KPB28"/>
      <c r="KPC28"/>
      <c r="KPD28"/>
      <c r="KPE28"/>
      <c r="KPF28"/>
      <c r="KPG28"/>
      <c r="KPH28"/>
      <c r="KPI28"/>
      <c r="KPJ28"/>
      <c r="KPK28"/>
      <c r="KPL28"/>
      <c r="KPM28"/>
      <c r="KPN28"/>
      <c r="KPO28"/>
      <c r="KPP28"/>
      <c r="KPQ28"/>
      <c r="KPR28"/>
      <c r="KPS28"/>
      <c r="KPT28"/>
      <c r="KPU28"/>
      <c r="KPV28"/>
      <c r="KPW28"/>
      <c r="KPX28"/>
      <c r="KPY28"/>
      <c r="KPZ28"/>
      <c r="KQA28"/>
      <c r="KQB28"/>
      <c r="KQC28"/>
      <c r="KQD28"/>
      <c r="KQE28"/>
      <c r="KQF28"/>
      <c r="KQG28"/>
      <c r="KQH28"/>
      <c r="KQI28"/>
      <c r="KQJ28"/>
      <c r="KQK28"/>
      <c r="KQL28"/>
      <c r="KQM28"/>
      <c r="KQN28"/>
      <c r="KQO28"/>
      <c r="KQP28"/>
      <c r="KQQ28"/>
      <c r="KQR28"/>
      <c r="KQS28"/>
      <c r="KQT28"/>
      <c r="KQU28"/>
      <c r="KQV28"/>
      <c r="KQW28"/>
      <c r="KQX28"/>
      <c r="KQY28"/>
      <c r="KQZ28"/>
      <c r="KRA28"/>
      <c r="KRB28"/>
      <c r="KRC28"/>
      <c r="KRD28"/>
      <c r="KRE28"/>
      <c r="KRF28"/>
      <c r="KRG28"/>
      <c r="KRH28"/>
      <c r="KRI28"/>
      <c r="KRJ28"/>
      <c r="KRK28"/>
      <c r="KRL28"/>
      <c r="KRM28"/>
      <c r="KRN28"/>
      <c r="KRO28"/>
      <c r="KRP28"/>
      <c r="KRQ28"/>
      <c r="KRR28"/>
      <c r="KRS28"/>
      <c r="KRT28"/>
      <c r="KRU28"/>
      <c r="KRV28"/>
      <c r="KRW28"/>
      <c r="KRX28"/>
      <c r="KRY28"/>
      <c r="KRZ28"/>
      <c r="KSA28"/>
      <c r="KSB28"/>
      <c r="KSC28"/>
      <c r="KSD28"/>
      <c r="KSE28"/>
      <c r="KSF28"/>
      <c r="KSG28"/>
      <c r="KSH28"/>
      <c r="KSI28"/>
      <c r="KSJ28"/>
      <c r="KSK28"/>
      <c r="KSL28"/>
      <c r="KSM28"/>
      <c r="KSN28"/>
      <c r="KSO28"/>
      <c r="KSP28"/>
      <c r="KSQ28"/>
      <c r="KSR28"/>
      <c r="KSS28"/>
      <c r="KST28"/>
      <c r="KSU28"/>
      <c r="KSV28"/>
      <c r="KSW28"/>
      <c r="KSX28"/>
      <c r="KSY28"/>
      <c r="KSZ28"/>
      <c r="KTA28"/>
      <c r="KTB28"/>
      <c r="KTC28"/>
      <c r="KTD28"/>
      <c r="KTE28"/>
      <c r="KTF28"/>
      <c r="KTG28"/>
      <c r="KTH28"/>
      <c r="KTI28"/>
      <c r="KTJ28"/>
      <c r="KTK28"/>
      <c r="KTL28"/>
      <c r="KTM28"/>
      <c r="KTN28"/>
      <c r="KTO28"/>
      <c r="KTP28"/>
      <c r="KTQ28"/>
      <c r="KTR28"/>
      <c r="KTS28"/>
      <c r="KTT28"/>
      <c r="KTU28"/>
      <c r="KTV28"/>
      <c r="KTW28"/>
      <c r="KTX28"/>
      <c r="KTY28"/>
      <c r="KTZ28"/>
      <c r="KUA28"/>
      <c r="KUB28"/>
      <c r="KUC28"/>
      <c r="KUD28"/>
      <c r="KUE28"/>
      <c r="KUF28"/>
      <c r="KUG28"/>
      <c r="KUH28"/>
      <c r="KUI28"/>
      <c r="KUJ28"/>
      <c r="KUK28"/>
      <c r="KUL28"/>
      <c r="KUM28"/>
      <c r="KUN28"/>
      <c r="KUO28"/>
      <c r="KUP28"/>
      <c r="KUQ28"/>
      <c r="KUR28"/>
      <c r="KUS28"/>
      <c r="KUT28"/>
      <c r="KUU28"/>
      <c r="KUV28"/>
      <c r="KUW28"/>
      <c r="KUX28"/>
      <c r="KUY28"/>
      <c r="KUZ28"/>
      <c r="KVA28"/>
      <c r="KVB28"/>
      <c r="KVC28"/>
      <c r="KVD28"/>
      <c r="KVE28"/>
      <c r="KVF28"/>
      <c r="KVG28"/>
      <c r="KVH28"/>
      <c r="KVI28"/>
      <c r="KVJ28"/>
      <c r="KVK28"/>
      <c r="KVL28"/>
      <c r="KVM28"/>
      <c r="KVN28"/>
      <c r="KVO28"/>
      <c r="KVP28"/>
      <c r="KVQ28"/>
      <c r="KVR28"/>
      <c r="KVS28"/>
      <c r="KVT28"/>
      <c r="KVU28"/>
      <c r="KVV28"/>
      <c r="KVW28"/>
      <c r="KVX28"/>
      <c r="KVY28"/>
      <c r="KVZ28"/>
      <c r="KWA28"/>
      <c r="KWB28"/>
      <c r="KWC28"/>
      <c r="KWD28"/>
      <c r="KWE28"/>
      <c r="KWF28"/>
      <c r="KWG28"/>
      <c r="KWH28"/>
      <c r="KWI28"/>
      <c r="KWJ28"/>
      <c r="KWK28"/>
      <c r="KWL28"/>
      <c r="KWM28"/>
      <c r="KWN28"/>
      <c r="KWO28"/>
      <c r="KWP28"/>
      <c r="KWQ28"/>
      <c r="KWR28"/>
      <c r="KWS28"/>
      <c r="KWT28"/>
      <c r="KWU28"/>
      <c r="KWV28"/>
      <c r="KWW28"/>
      <c r="KWX28"/>
      <c r="KWY28"/>
      <c r="KWZ28"/>
      <c r="KXA28"/>
      <c r="KXB28"/>
      <c r="KXC28"/>
      <c r="KXD28"/>
      <c r="KXE28"/>
      <c r="KXF28"/>
      <c r="KXG28"/>
      <c r="KXH28"/>
      <c r="KXI28"/>
      <c r="KXJ28"/>
      <c r="KXK28"/>
      <c r="KXL28"/>
      <c r="KXM28"/>
      <c r="KXN28"/>
      <c r="KXO28"/>
      <c r="KXP28"/>
      <c r="KXQ28"/>
      <c r="KXR28"/>
      <c r="KXS28"/>
      <c r="KXT28"/>
      <c r="KXU28"/>
      <c r="KXV28"/>
      <c r="KXW28"/>
      <c r="KXX28"/>
      <c r="KXY28"/>
      <c r="KXZ28"/>
      <c r="KYA28"/>
      <c r="KYB28"/>
      <c r="KYC28"/>
      <c r="KYD28"/>
      <c r="KYE28"/>
      <c r="KYF28"/>
      <c r="KYG28"/>
      <c r="KYH28"/>
      <c r="KYI28"/>
      <c r="KYJ28"/>
      <c r="KYK28"/>
      <c r="KYL28"/>
      <c r="KYM28"/>
      <c r="KYN28"/>
      <c r="KYO28"/>
      <c r="KYP28"/>
      <c r="KYQ28"/>
      <c r="KYR28"/>
      <c r="KYS28"/>
      <c r="KYT28"/>
      <c r="KYU28"/>
      <c r="KYV28"/>
      <c r="KYW28"/>
      <c r="KYX28"/>
      <c r="KYY28"/>
      <c r="KYZ28"/>
      <c r="KZA28"/>
      <c r="KZB28"/>
      <c r="KZC28"/>
      <c r="KZD28"/>
      <c r="KZE28"/>
      <c r="KZF28"/>
      <c r="KZG28"/>
      <c r="KZH28"/>
      <c r="KZI28"/>
      <c r="KZJ28"/>
      <c r="KZK28"/>
      <c r="KZL28"/>
      <c r="KZM28"/>
      <c r="KZN28"/>
      <c r="KZO28"/>
      <c r="KZP28"/>
      <c r="KZQ28"/>
      <c r="KZR28"/>
      <c r="KZS28"/>
      <c r="KZT28"/>
      <c r="KZU28"/>
      <c r="KZV28"/>
      <c r="KZW28"/>
      <c r="KZX28"/>
      <c r="KZY28"/>
      <c r="KZZ28"/>
      <c r="LAA28"/>
      <c r="LAB28"/>
      <c r="LAC28"/>
      <c r="LAD28"/>
      <c r="LAE28"/>
      <c r="LAF28"/>
      <c r="LAG28"/>
      <c r="LAH28"/>
      <c r="LAI28"/>
      <c r="LAJ28"/>
      <c r="LAK28"/>
      <c r="LAL28"/>
      <c r="LAM28"/>
      <c r="LAN28"/>
      <c r="LAO28"/>
      <c r="LAP28"/>
      <c r="LAQ28"/>
      <c r="LAR28"/>
      <c r="LAS28"/>
      <c r="LAT28"/>
      <c r="LAU28"/>
      <c r="LAV28"/>
      <c r="LAW28"/>
      <c r="LAX28"/>
      <c r="LAY28"/>
      <c r="LAZ28"/>
      <c r="LBA28"/>
      <c r="LBB28"/>
      <c r="LBC28"/>
      <c r="LBD28"/>
      <c r="LBE28"/>
      <c r="LBF28"/>
      <c r="LBG28"/>
      <c r="LBH28"/>
      <c r="LBI28"/>
      <c r="LBJ28"/>
      <c r="LBK28"/>
      <c r="LBL28"/>
      <c r="LBM28"/>
      <c r="LBN28"/>
      <c r="LBO28"/>
      <c r="LBP28"/>
      <c r="LBQ28"/>
      <c r="LBR28"/>
      <c r="LBS28"/>
      <c r="LBT28"/>
      <c r="LBU28"/>
      <c r="LBV28"/>
      <c r="LBW28"/>
      <c r="LBX28"/>
      <c r="LBY28"/>
      <c r="LBZ28"/>
      <c r="LCA28"/>
      <c r="LCB28"/>
      <c r="LCC28"/>
      <c r="LCD28"/>
      <c r="LCE28"/>
      <c r="LCF28"/>
      <c r="LCG28"/>
      <c r="LCH28"/>
      <c r="LCI28"/>
      <c r="LCJ28"/>
      <c r="LCK28"/>
      <c r="LCL28"/>
      <c r="LCM28"/>
      <c r="LCN28"/>
      <c r="LCO28"/>
      <c r="LCP28"/>
      <c r="LCQ28"/>
      <c r="LCR28"/>
      <c r="LCS28"/>
      <c r="LCT28"/>
      <c r="LCU28"/>
      <c r="LCV28"/>
      <c r="LCW28"/>
      <c r="LCX28"/>
      <c r="LCY28"/>
      <c r="LCZ28"/>
      <c r="LDA28"/>
      <c r="LDB28"/>
      <c r="LDC28"/>
      <c r="LDD28"/>
      <c r="LDE28"/>
      <c r="LDF28"/>
      <c r="LDG28"/>
      <c r="LDH28"/>
      <c r="LDI28"/>
      <c r="LDJ28"/>
      <c r="LDK28"/>
      <c r="LDL28"/>
      <c r="LDM28"/>
      <c r="LDN28"/>
      <c r="LDO28"/>
      <c r="LDP28"/>
      <c r="LDQ28"/>
      <c r="LDR28"/>
      <c r="LDS28"/>
      <c r="LDT28"/>
      <c r="LDU28"/>
      <c r="LDV28"/>
      <c r="LDW28"/>
      <c r="LDX28"/>
      <c r="LDY28"/>
      <c r="LDZ28"/>
      <c r="LEA28"/>
      <c r="LEB28"/>
      <c r="LEC28"/>
      <c r="LED28"/>
      <c r="LEE28"/>
      <c r="LEF28"/>
      <c r="LEG28"/>
      <c r="LEH28"/>
      <c r="LEI28"/>
      <c r="LEJ28"/>
      <c r="LEK28"/>
      <c r="LEL28"/>
      <c r="LEM28"/>
      <c r="LEN28"/>
      <c r="LEO28"/>
      <c r="LEP28"/>
      <c r="LEQ28"/>
      <c r="LER28"/>
      <c r="LES28"/>
      <c r="LET28"/>
      <c r="LEU28"/>
      <c r="LEV28"/>
      <c r="LEW28"/>
      <c r="LEX28"/>
      <c r="LEY28"/>
      <c r="LEZ28"/>
      <c r="LFA28"/>
      <c r="LFB28"/>
      <c r="LFC28"/>
      <c r="LFD28"/>
      <c r="LFE28"/>
      <c r="LFF28"/>
      <c r="LFG28"/>
      <c r="LFH28"/>
      <c r="LFI28"/>
      <c r="LFJ28"/>
      <c r="LFK28"/>
      <c r="LFL28"/>
      <c r="LFM28"/>
      <c r="LFN28"/>
      <c r="LFO28"/>
      <c r="LFP28"/>
      <c r="LFQ28"/>
      <c r="LFR28"/>
      <c r="LFS28"/>
      <c r="LFT28"/>
      <c r="LFU28"/>
      <c r="LFV28"/>
      <c r="LFW28"/>
      <c r="LFX28"/>
      <c r="LFY28"/>
      <c r="LFZ28"/>
      <c r="LGA28"/>
      <c r="LGB28"/>
      <c r="LGC28"/>
      <c r="LGD28"/>
      <c r="LGE28"/>
      <c r="LGF28"/>
      <c r="LGG28"/>
      <c r="LGH28"/>
      <c r="LGI28"/>
      <c r="LGJ28"/>
      <c r="LGK28"/>
      <c r="LGL28"/>
      <c r="LGM28"/>
      <c r="LGN28"/>
      <c r="LGO28"/>
      <c r="LGP28"/>
      <c r="LGQ28"/>
      <c r="LGR28"/>
      <c r="LGS28"/>
      <c r="LGT28"/>
      <c r="LGU28"/>
      <c r="LGV28"/>
      <c r="LGW28"/>
      <c r="LGX28"/>
      <c r="LGY28"/>
      <c r="LGZ28"/>
      <c r="LHA28"/>
      <c r="LHB28"/>
      <c r="LHC28"/>
      <c r="LHD28"/>
      <c r="LHE28"/>
      <c r="LHF28"/>
      <c r="LHG28"/>
      <c r="LHH28"/>
      <c r="LHI28"/>
      <c r="LHJ28"/>
      <c r="LHK28"/>
      <c r="LHL28"/>
      <c r="LHM28"/>
      <c r="LHN28"/>
      <c r="LHO28"/>
      <c r="LHP28"/>
      <c r="LHQ28"/>
      <c r="LHR28"/>
      <c r="LHS28"/>
      <c r="LHT28"/>
      <c r="LHU28"/>
      <c r="LHV28"/>
      <c r="LHW28"/>
      <c r="LHX28"/>
      <c r="LHY28"/>
      <c r="LHZ28"/>
      <c r="LIA28"/>
      <c r="LIB28"/>
      <c r="LIC28"/>
      <c r="LID28"/>
      <c r="LIE28"/>
      <c r="LIF28"/>
      <c r="LIG28"/>
      <c r="LIH28"/>
      <c r="LII28"/>
      <c r="LIJ28"/>
      <c r="LIK28"/>
      <c r="LIL28"/>
      <c r="LIM28"/>
      <c r="LIN28"/>
      <c r="LIO28"/>
      <c r="LIP28"/>
      <c r="LIQ28"/>
      <c r="LIR28"/>
      <c r="LIS28"/>
      <c r="LIT28"/>
      <c r="LIU28"/>
      <c r="LIV28"/>
      <c r="LIW28"/>
      <c r="LIX28"/>
      <c r="LIY28"/>
      <c r="LIZ28"/>
      <c r="LJA28"/>
      <c r="LJB28"/>
      <c r="LJC28"/>
      <c r="LJD28"/>
      <c r="LJE28"/>
      <c r="LJF28"/>
      <c r="LJG28"/>
      <c r="LJH28"/>
      <c r="LJI28"/>
      <c r="LJJ28"/>
      <c r="LJK28"/>
      <c r="LJL28"/>
      <c r="LJM28"/>
      <c r="LJN28"/>
      <c r="LJO28"/>
      <c r="LJP28"/>
      <c r="LJQ28"/>
      <c r="LJR28"/>
      <c r="LJS28"/>
      <c r="LJT28"/>
      <c r="LJU28"/>
      <c r="LJV28"/>
      <c r="LJW28"/>
      <c r="LJX28"/>
      <c r="LJY28"/>
      <c r="LJZ28"/>
      <c r="LKA28"/>
      <c r="LKB28"/>
      <c r="LKC28"/>
      <c r="LKD28"/>
      <c r="LKE28"/>
      <c r="LKF28"/>
      <c r="LKG28"/>
      <c r="LKH28"/>
      <c r="LKI28"/>
      <c r="LKJ28"/>
      <c r="LKK28"/>
      <c r="LKL28"/>
      <c r="LKM28"/>
      <c r="LKN28"/>
      <c r="LKO28"/>
      <c r="LKP28"/>
      <c r="LKQ28"/>
      <c r="LKR28"/>
      <c r="LKS28"/>
      <c r="LKT28"/>
      <c r="LKU28"/>
      <c r="LKV28"/>
      <c r="LKW28"/>
      <c r="LKX28"/>
      <c r="LKY28"/>
      <c r="LKZ28"/>
      <c r="LLA28"/>
      <c r="LLB28"/>
      <c r="LLC28"/>
      <c r="LLD28"/>
      <c r="LLE28"/>
      <c r="LLF28"/>
      <c r="LLG28"/>
      <c r="LLH28"/>
      <c r="LLI28"/>
      <c r="LLJ28"/>
      <c r="LLK28"/>
      <c r="LLL28"/>
      <c r="LLM28"/>
      <c r="LLN28"/>
      <c r="LLO28"/>
      <c r="LLP28"/>
      <c r="LLQ28"/>
      <c r="LLR28"/>
      <c r="LLS28"/>
      <c r="LLT28"/>
      <c r="LLU28"/>
      <c r="LLV28"/>
      <c r="LLW28"/>
      <c r="LLX28"/>
      <c r="LLY28"/>
      <c r="LLZ28"/>
      <c r="LMA28"/>
      <c r="LMB28"/>
      <c r="LMC28"/>
      <c r="LMD28"/>
      <c r="LME28"/>
      <c r="LMF28"/>
      <c r="LMG28"/>
      <c r="LMH28"/>
      <c r="LMI28"/>
      <c r="LMJ28"/>
      <c r="LMK28"/>
      <c r="LML28"/>
      <c r="LMM28"/>
      <c r="LMN28"/>
      <c r="LMO28"/>
      <c r="LMP28"/>
      <c r="LMQ28"/>
      <c r="LMR28"/>
      <c r="LMS28"/>
      <c r="LMT28"/>
      <c r="LMU28"/>
      <c r="LMV28"/>
      <c r="LMW28"/>
      <c r="LMX28"/>
      <c r="LMY28"/>
      <c r="LMZ28"/>
      <c r="LNA28"/>
      <c r="LNB28"/>
      <c r="LNC28"/>
      <c r="LND28"/>
      <c r="LNE28"/>
      <c r="LNF28"/>
      <c r="LNG28"/>
      <c r="LNH28"/>
      <c r="LNI28"/>
      <c r="LNJ28"/>
      <c r="LNK28"/>
      <c r="LNL28"/>
      <c r="LNM28"/>
      <c r="LNN28"/>
      <c r="LNO28"/>
      <c r="LNP28"/>
      <c r="LNQ28"/>
      <c r="LNR28"/>
      <c r="LNS28"/>
      <c r="LNT28"/>
      <c r="LNU28"/>
      <c r="LNV28"/>
      <c r="LNW28"/>
      <c r="LNX28"/>
      <c r="LNY28"/>
      <c r="LNZ28"/>
      <c r="LOA28"/>
      <c r="LOB28"/>
      <c r="LOC28"/>
      <c r="LOD28"/>
      <c r="LOE28"/>
      <c r="LOF28"/>
      <c r="LOG28"/>
      <c r="LOH28"/>
      <c r="LOI28"/>
      <c r="LOJ28"/>
      <c r="LOK28"/>
      <c r="LOL28"/>
      <c r="LOM28"/>
      <c r="LON28"/>
      <c r="LOO28"/>
      <c r="LOP28"/>
      <c r="LOQ28"/>
      <c r="LOR28"/>
      <c r="LOS28"/>
      <c r="LOT28"/>
      <c r="LOU28"/>
      <c r="LOV28"/>
      <c r="LOW28"/>
      <c r="LOX28"/>
      <c r="LOY28"/>
      <c r="LOZ28"/>
      <c r="LPA28"/>
      <c r="LPB28"/>
      <c r="LPC28"/>
      <c r="LPD28"/>
      <c r="LPE28"/>
      <c r="LPF28"/>
      <c r="LPG28"/>
      <c r="LPH28"/>
      <c r="LPI28"/>
      <c r="LPJ28"/>
      <c r="LPK28"/>
      <c r="LPL28"/>
      <c r="LPM28"/>
      <c r="LPN28"/>
      <c r="LPO28"/>
      <c r="LPP28"/>
      <c r="LPQ28"/>
      <c r="LPR28"/>
      <c r="LPS28"/>
      <c r="LPT28"/>
      <c r="LPU28"/>
      <c r="LPV28"/>
      <c r="LPW28"/>
      <c r="LPX28"/>
      <c r="LPY28"/>
      <c r="LPZ28"/>
      <c r="LQA28"/>
      <c r="LQB28"/>
      <c r="LQC28"/>
      <c r="LQD28"/>
      <c r="LQE28"/>
      <c r="LQF28"/>
      <c r="LQG28"/>
      <c r="LQH28"/>
      <c r="LQI28"/>
      <c r="LQJ28"/>
      <c r="LQK28"/>
      <c r="LQL28"/>
      <c r="LQM28"/>
      <c r="LQN28"/>
      <c r="LQO28"/>
      <c r="LQP28"/>
      <c r="LQQ28"/>
      <c r="LQR28"/>
      <c r="LQS28"/>
      <c r="LQT28"/>
      <c r="LQU28"/>
      <c r="LQV28"/>
      <c r="LQW28"/>
      <c r="LQX28"/>
      <c r="LQY28"/>
      <c r="LQZ28"/>
      <c r="LRA28"/>
      <c r="LRB28"/>
      <c r="LRC28"/>
      <c r="LRD28"/>
      <c r="LRE28"/>
      <c r="LRF28"/>
      <c r="LRG28"/>
      <c r="LRH28"/>
      <c r="LRI28"/>
      <c r="LRJ28"/>
      <c r="LRK28"/>
      <c r="LRL28"/>
      <c r="LRM28"/>
      <c r="LRN28"/>
      <c r="LRO28"/>
      <c r="LRP28"/>
      <c r="LRQ28"/>
      <c r="LRR28"/>
      <c r="LRS28"/>
      <c r="LRT28"/>
      <c r="LRU28"/>
      <c r="LRV28"/>
      <c r="LRW28"/>
      <c r="LRX28"/>
      <c r="LRY28"/>
      <c r="LRZ28"/>
      <c r="LSA28"/>
      <c r="LSB28"/>
      <c r="LSC28"/>
      <c r="LSD28"/>
      <c r="LSE28"/>
      <c r="LSF28"/>
      <c r="LSG28"/>
      <c r="LSH28"/>
      <c r="LSI28"/>
      <c r="LSJ28"/>
      <c r="LSK28"/>
      <c r="LSL28"/>
      <c r="LSM28"/>
      <c r="LSN28"/>
      <c r="LSO28"/>
      <c r="LSP28"/>
      <c r="LSQ28"/>
      <c r="LSR28"/>
      <c r="LSS28"/>
      <c r="LST28"/>
      <c r="LSU28"/>
      <c r="LSV28"/>
      <c r="LSW28"/>
      <c r="LSX28"/>
      <c r="LSY28"/>
      <c r="LSZ28"/>
      <c r="LTA28"/>
      <c r="LTB28"/>
      <c r="LTC28"/>
      <c r="LTD28"/>
      <c r="LTE28"/>
      <c r="LTF28"/>
      <c r="LTG28"/>
      <c r="LTH28"/>
      <c r="LTI28"/>
      <c r="LTJ28"/>
      <c r="LTK28"/>
      <c r="LTL28"/>
      <c r="LTM28"/>
      <c r="LTN28"/>
      <c r="LTO28"/>
      <c r="LTP28"/>
      <c r="LTQ28"/>
      <c r="LTR28"/>
      <c r="LTS28"/>
      <c r="LTT28"/>
      <c r="LTU28"/>
      <c r="LTV28"/>
      <c r="LTW28"/>
      <c r="LTX28"/>
      <c r="LTY28"/>
      <c r="LTZ28"/>
      <c r="LUA28"/>
      <c r="LUB28"/>
      <c r="LUC28"/>
      <c r="LUD28"/>
      <c r="LUE28"/>
      <c r="LUF28"/>
      <c r="LUG28"/>
      <c r="LUH28"/>
      <c r="LUI28"/>
      <c r="LUJ28"/>
      <c r="LUK28"/>
      <c r="LUL28"/>
      <c r="LUM28"/>
      <c r="LUN28"/>
      <c r="LUO28"/>
      <c r="LUP28"/>
      <c r="LUQ28"/>
      <c r="LUR28"/>
      <c r="LUS28"/>
      <c r="LUT28"/>
      <c r="LUU28"/>
      <c r="LUV28"/>
      <c r="LUW28"/>
      <c r="LUX28"/>
      <c r="LUY28"/>
      <c r="LUZ28"/>
      <c r="LVA28"/>
      <c r="LVB28"/>
      <c r="LVC28"/>
      <c r="LVD28"/>
      <c r="LVE28"/>
      <c r="LVF28"/>
      <c r="LVG28"/>
      <c r="LVH28"/>
      <c r="LVI28"/>
      <c r="LVJ28"/>
      <c r="LVK28"/>
      <c r="LVL28"/>
      <c r="LVM28"/>
      <c r="LVN28"/>
      <c r="LVO28"/>
      <c r="LVP28"/>
      <c r="LVQ28"/>
      <c r="LVR28"/>
      <c r="LVS28"/>
      <c r="LVT28"/>
      <c r="LVU28"/>
      <c r="LVV28"/>
      <c r="LVW28"/>
      <c r="LVX28"/>
      <c r="LVY28"/>
      <c r="LVZ28"/>
      <c r="LWA28"/>
      <c r="LWB28"/>
      <c r="LWC28"/>
      <c r="LWD28"/>
      <c r="LWE28"/>
      <c r="LWF28"/>
      <c r="LWG28"/>
      <c r="LWH28"/>
      <c r="LWI28"/>
      <c r="LWJ28"/>
      <c r="LWK28"/>
      <c r="LWL28"/>
      <c r="LWM28"/>
      <c r="LWN28"/>
      <c r="LWO28"/>
      <c r="LWP28"/>
      <c r="LWQ28"/>
      <c r="LWR28"/>
      <c r="LWS28"/>
      <c r="LWT28"/>
      <c r="LWU28"/>
      <c r="LWV28"/>
      <c r="LWW28"/>
      <c r="LWX28"/>
      <c r="LWY28"/>
      <c r="LWZ28"/>
      <c r="LXA28"/>
      <c r="LXB28"/>
      <c r="LXC28"/>
      <c r="LXD28"/>
      <c r="LXE28"/>
      <c r="LXF28"/>
      <c r="LXG28"/>
      <c r="LXH28"/>
      <c r="LXI28"/>
      <c r="LXJ28"/>
      <c r="LXK28"/>
      <c r="LXL28"/>
      <c r="LXM28"/>
      <c r="LXN28"/>
      <c r="LXO28"/>
      <c r="LXP28"/>
      <c r="LXQ28"/>
      <c r="LXR28"/>
      <c r="LXS28"/>
      <c r="LXT28"/>
      <c r="LXU28"/>
      <c r="LXV28"/>
      <c r="LXW28"/>
      <c r="LXX28"/>
      <c r="LXY28"/>
      <c r="LXZ28"/>
      <c r="LYA28"/>
      <c r="LYB28"/>
      <c r="LYC28"/>
      <c r="LYD28"/>
      <c r="LYE28"/>
      <c r="LYF28"/>
      <c r="LYG28"/>
      <c r="LYH28"/>
      <c r="LYI28"/>
      <c r="LYJ28"/>
      <c r="LYK28"/>
      <c r="LYL28"/>
      <c r="LYM28"/>
      <c r="LYN28"/>
      <c r="LYO28"/>
      <c r="LYP28"/>
      <c r="LYQ28"/>
      <c r="LYR28"/>
      <c r="LYS28"/>
      <c r="LYT28"/>
      <c r="LYU28"/>
      <c r="LYV28"/>
      <c r="LYW28"/>
      <c r="LYX28"/>
      <c r="LYY28"/>
      <c r="LYZ28"/>
      <c r="LZA28"/>
      <c r="LZB28"/>
      <c r="LZC28"/>
      <c r="LZD28"/>
      <c r="LZE28"/>
      <c r="LZF28"/>
      <c r="LZG28"/>
      <c r="LZH28"/>
      <c r="LZI28"/>
      <c r="LZJ28"/>
      <c r="LZK28"/>
      <c r="LZL28"/>
      <c r="LZM28"/>
      <c r="LZN28"/>
      <c r="LZO28"/>
      <c r="LZP28"/>
      <c r="LZQ28"/>
      <c r="LZR28"/>
      <c r="LZS28"/>
      <c r="LZT28"/>
      <c r="LZU28"/>
      <c r="LZV28"/>
      <c r="LZW28"/>
      <c r="LZX28"/>
      <c r="LZY28"/>
      <c r="LZZ28"/>
      <c r="MAA28"/>
      <c r="MAB28"/>
      <c r="MAC28"/>
      <c r="MAD28"/>
      <c r="MAE28"/>
      <c r="MAF28"/>
      <c r="MAG28"/>
      <c r="MAH28"/>
      <c r="MAI28"/>
      <c r="MAJ28"/>
      <c r="MAK28"/>
      <c r="MAL28"/>
      <c r="MAM28"/>
      <c r="MAN28"/>
      <c r="MAO28"/>
      <c r="MAP28"/>
      <c r="MAQ28"/>
      <c r="MAR28"/>
      <c r="MAS28"/>
      <c r="MAT28"/>
      <c r="MAU28"/>
      <c r="MAV28"/>
      <c r="MAW28"/>
      <c r="MAX28"/>
      <c r="MAY28"/>
      <c r="MAZ28"/>
      <c r="MBA28"/>
      <c r="MBB28"/>
      <c r="MBC28"/>
      <c r="MBD28"/>
      <c r="MBE28"/>
      <c r="MBF28"/>
      <c r="MBG28"/>
      <c r="MBH28"/>
      <c r="MBI28"/>
      <c r="MBJ28"/>
      <c r="MBK28"/>
      <c r="MBL28"/>
      <c r="MBM28"/>
      <c r="MBN28"/>
      <c r="MBO28"/>
      <c r="MBP28"/>
      <c r="MBQ28"/>
      <c r="MBR28"/>
      <c r="MBS28"/>
      <c r="MBT28"/>
      <c r="MBU28"/>
      <c r="MBV28"/>
      <c r="MBW28"/>
      <c r="MBX28"/>
      <c r="MBY28"/>
      <c r="MBZ28"/>
      <c r="MCA28"/>
      <c r="MCB28"/>
      <c r="MCC28"/>
      <c r="MCD28"/>
      <c r="MCE28"/>
      <c r="MCF28"/>
      <c r="MCG28"/>
      <c r="MCH28"/>
      <c r="MCI28"/>
      <c r="MCJ28"/>
      <c r="MCK28"/>
      <c r="MCL28"/>
      <c r="MCM28"/>
      <c r="MCN28"/>
      <c r="MCO28"/>
      <c r="MCP28"/>
      <c r="MCQ28"/>
      <c r="MCR28"/>
      <c r="MCS28"/>
      <c r="MCT28"/>
      <c r="MCU28"/>
      <c r="MCV28"/>
      <c r="MCW28"/>
      <c r="MCX28"/>
      <c r="MCY28"/>
      <c r="MCZ28"/>
      <c r="MDA28"/>
      <c r="MDB28"/>
      <c r="MDC28"/>
      <c r="MDD28"/>
      <c r="MDE28"/>
      <c r="MDF28"/>
      <c r="MDG28"/>
      <c r="MDH28"/>
      <c r="MDI28"/>
      <c r="MDJ28"/>
      <c r="MDK28"/>
      <c r="MDL28"/>
      <c r="MDM28"/>
      <c r="MDN28"/>
      <c r="MDO28"/>
      <c r="MDP28"/>
      <c r="MDQ28"/>
      <c r="MDR28"/>
      <c r="MDS28"/>
      <c r="MDT28"/>
      <c r="MDU28"/>
      <c r="MDV28"/>
      <c r="MDW28"/>
      <c r="MDX28"/>
      <c r="MDY28"/>
      <c r="MDZ28"/>
      <c r="MEA28"/>
      <c r="MEB28"/>
      <c r="MEC28"/>
      <c r="MED28"/>
      <c r="MEE28"/>
      <c r="MEF28"/>
      <c r="MEG28"/>
      <c r="MEH28"/>
      <c r="MEI28"/>
      <c r="MEJ28"/>
      <c r="MEK28"/>
      <c r="MEL28"/>
      <c r="MEM28"/>
      <c r="MEN28"/>
      <c r="MEO28"/>
      <c r="MEP28"/>
      <c r="MEQ28"/>
      <c r="MER28"/>
      <c r="MES28"/>
      <c r="MET28"/>
      <c r="MEU28"/>
      <c r="MEV28"/>
      <c r="MEW28"/>
      <c r="MEX28"/>
      <c r="MEY28"/>
      <c r="MEZ28"/>
      <c r="MFA28"/>
      <c r="MFB28"/>
      <c r="MFC28"/>
      <c r="MFD28"/>
      <c r="MFE28"/>
      <c r="MFF28"/>
      <c r="MFG28"/>
      <c r="MFH28"/>
      <c r="MFI28"/>
      <c r="MFJ28"/>
      <c r="MFK28"/>
      <c r="MFL28"/>
      <c r="MFM28"/>
      <c r="MFN28"/>
      <c r="MFO28"/>
      <c r="MFP28"/>
      <c r="MFQ28"/>
      <c r="MFR28"/>
      <c r="MFS28"/>
      <c r="MFT28"/>
      <c r="MFU28"/>
      <c r="MFV28"/>
      <c r="MFW28"/>
      <c r="MFX28"/>
      <c r="MFY28"/>
      <c r="MFZ28"/>
      <c r="MGA28"/>
      <c r="MGB28"/>
      <c r="MGC28"/>
      <c r="MGD28"/>
      <c r="MGE28"/>
      <c r="MGF28"/>
      <c r="MGG28"/>
      <c r="MGH28"/>
      <c r="MGI28"/>
      <c r="MGJ28"/>
      <c r="MGK28"/>
      <c r="MGL28"/>
      <c r="MGM28"/>
      <c r="MGN28"/>
      <c r="MGO28"/>
      <c r="MGP28"/>
      <c r="MGQ28"/>
      <c r="MGR28"/>
      <c r="MGS28"/>
      <c r="MGT28"/>
      <c r="MGU28"/>
      <c r="MGV28"/>
      <c r="MGW28"/>
      <c r="MGX28"/>
      <c r="MGY28"/>
      <c r="MGZ28"/>
      <c r="MHA28"/>
      <c r="MHB28"/>
      <c r="MHC28"/>
      <c r="MHD28"/>
      <c r="MHE28"/>
      <c r="MHF28"/>
      <c r="MHG28"/>
      <c r="MHH28"/>
      <c r="MHI28"/>
      <c r="MHJ28"/>
      <c r="MHK28"/>
      <c r="MHL28"/>
      <c r="MHM28"/>
      <c r="MHN28"/>
      <c r="MHO28"/>
      <c r="MHP28"/>
      <c r="MHQ28"/>
      <c r="MHR28"/>
      <c r="MHS28"/>
      <c r="MHT28"/>
      <c r="MHU28"/>
      <c r="MHV28"/>
      <c r="MHW28"/>
      <c r="MHX28"/>
      <c r="MHY28"/>
      <c r="MHZ28"/>
      <c r="MIA28"/>
      <c r="MIB28"/>
      <c r="MIC28"/>
      <c r="MID28"/>
      <c r="MIE28"/>
      <c r="MIF28"/>
      <c r="MIG28"/>
      <c r="MIH28"/>
      <c r="MII28"/>
      <c r="MIJ28"/>
      <c r="MIK28"/>
      <c r="MIL28"/>
      <c r="MIM28"/>
      <c r="MIN28"/>
      <c r="MIO28"/>
      <c r="MIP28"/>
      <c r="MIQ28"/>
      <c r="MIR28"/>
      <c r="MIS28"/>
      <c r="MIT28"/>
      <c r="MIU28"/>
      <c r="MIV28"/>
      <c r="MIW28"/>
      <c r="MIX28"/>
      <c r="MIY28"/>
      <c r="MIZ28"/>
      <c r="MJA28"/>
      <c r="MJB28"/>
      <c r="MJC28"/>
      <c r="MJD28"/>
      <c r="MJE28"/>
      <c r="MJF28"/>
      <c r="MJG28"/>
      <c r="MJH28"/>
      <c r="MJI28"/>
      <c r="MJJ28"/>
      <c r="MJK28"/>
      <c r="MJL28"/>
      <c r="MJM28"/>
      <c r="MJN28"/>
      <c r="MJO28"/>
      <c r="MJP28"/>
      <c r="MJQ28"/>
      <c r="MJR28"/>
      <c r="MJS28"/>
      <c r="MJT28"/>
      <c r="MJU28"/>
      <c r="MJV28"/>
      <c r="MJW28"/>
      <c r="MJX28"/>
      <c r="MJY28"/>
      <c r="MJZ28"/>
      <c r="MKA28"/>
      <c r="MKB28"/>
      <c r="MKC28"/>
      <c r="MKD28"/>
      <c r="MKE28"/>
      <c r="MKF28"/>
      <c r="MKG28"/>
      <c r="MKH28"/>
      <c r="MKI28"/>
      <c r="MKJ28"/>
      <c r="MKK28"/>
      <c r="MKL28"/>
      <c r="MKM28"/>
      <c r="MKN28"/>
      <c r="MKO28"/>
      <c r="MKP28"/>
      <c r="MKQ28"/>
      <c r="MKR28"/>
      <c r="MKS28"/>
      <c r="MKT28"/>
      <c r="MKU28"/>
      <c r="MKV28"/>
      <c r="MKW28"/>
      <c r="MKX28"/>
      <c r="MKY28"/>
      <c r="MKZ28"/>
      <c r="MLA28"/>
      <c r="MLB28"/>
      <c r="MLC28"/>
      <c r="MLD28"/>
      <c r="MLE28"/>
      <c r="MLF28"/>
      <c r="MLG28"/>
      <c r="MLH28"/>
      <c r="MLI28"/>
      <c r="MLJ28"/>
      <c r="MLK28"/>
      <c r="MLL28"/>
      <c r="MLM28"/>
      <c r="MLN28"/>
      <c r="MLO28"/>
      <c r="MLP28"/>
      <c r="MLQ28"/>
      <c r="MLR28"/>
      <c r="MLS28"/>
      <c r="MLT28"/>
      <c r="MLU28"/>
      <c r="MLV28"/>
      <c r="MLW28"/>
      <c r="MLX28"/>
      <c r="MLY28"/>
      <c r="MLZ28"/>
      <c r="MMA28"/>
      <c r="MMB28"/>
      <c r="MMC28"/>
      <c r="MMD28"/>
      <c r="MME28"/>
      <c r="MMF28"/>
      <c r="MMG28"/>
      <c r="MMH28"/>
      <c r="MMI28"/>
      <c r="MMJ28"/>
      <c r="MMK28"/>
      <c r="MML28"/>
      <c r="MMM28"/>
      <c r="MMN28"/>
      <c r="MMO28"/>
      <c r="MMP28"/>
      <c r="MMQ28"/>
      <c r="MMR28"/>
      <c r="MMS28"/>
      <c r="MMT28"/>
      <c r="MMU28"/>
      <c r="MMV28"/>
      <c r="MMW28"/>
      <c r="MMX28"/>
      <c r="MMY28"/>
      <c r="MMZ28"/>
      <c r="MNA28"/>
      <c r="MNB28"/>
      <c r="MNC28"/>
      <c r="MND28"/>
      <c r="MNE28"/>
      <c r="MNF28"/>
      <c r="MNG28"/>
      <c r="MNH28"/>
      <c r="MNI28"/>
      <c r="MNJ28"/>
      <c r="MNK28"/>
      <c r="MNL28"/>
      <c r="MNM28"/>
      <c r="MNN28"/>
      <c r="MNO28"/>
      <c r="MNP28"/>
      <c r="MNQ28"/>
      <c r="MNR28"/>
      <c r="MNS28"/>
      <c r="MNT28"/>
      <c r="MNU28"/>
      <c r="MNV28"/>
      <c r="MNW28"/>
      <c r="MNX28"/>
      <c r="MNY28"/>
      <c r="MNZ28"/>
      <c r="MOA28"/>
      <c r="MOB28"/>
      <c r="MOC28"/>
      <c r="MOD28"/>
      <c r="MOE28"/>
      <c r="MOF28"/>
      <c r="MOG28"/>
      <c r="MOH28"/>
      <c r="MOI28"/>
      <c r="MOJ28"/>
      <c r="MOK28"/>
      <c r="MOL28"/>
      <c r="MOM28"/>
      <c r="MON28"/>
      <c r="MOO28"/>
      <c r="MOP28"/>
      <c r="MOQ28"/>
      <c r="MOR28"/>
      <c r="MOS28"/>
      <c r="MOT28"/>
      <c r="MOU28"/>
      <c r="MOV28"/>
      <c r="MOW28"/>
      <c r="MOX28"/>
      <c r="MOY28"/>
      <c r="MOZ28"/>
      <c r="MPA28"/>
      <c r="MPB28"/>
      <c r="MPC28"/>
      <c r="MPD28"/>
      <c r="MPE28"/>
      <c r="MPF28"/>
      <c r="MPG28"/>
      <c r="MPH28"/>
      <c r="MPI28"/>
      <c r="MPJ28"/>
      <c r="MPK28"/>
      <c r="MPL28"/>
      <c r="MPM28"/>
      <c r="MPN28"/>
      <c r="MPO28"/>
      <c r="MPP28"/>
      <c r="MPQ28"/>
      <c r="MPR28"/>
      <c r="MPS28"/>
      <c r="MPT28"/>
      <c r="MPU28"/>
      <c r="MPV28"/>
      <c r="MPW28"/>
      <c r="MPX28"/>
      <c r="MPY28"/>
      <c r="MPZ28"/>
      <c r="MQA28"/>
      <c r="MQB28"/>
      <c r="MQC28"/>
      <c r="MQD28"/>
      <c r="MQE28"/>
      <c r="MQF28"/>
      <c r="MQG28"/>
      <c r="MQH28"/>
      <c r="MQI28"/>
      <c r="MQJ28"/>
      <c r="MQK28"/>
      <c r="MQL28"/>
      <c r="MQM28"/>
      <c r="MQN28"/>
      <c r="MQO28"/>
      <c r="MQP28"/>
      <c r="MQQ28"/>
      <c r="MQR28"/>
      <c r="MQS28"/>
      <c r="MQT28"/>
      <c r="MQU28"/>
      <c r="MQV28"/>
      <c r="MQW28"/>
      <c r="MQX28"/>
      <c r="MQY28"/>
      <c r="MQZ28"/>
      <c r="MRA28"/>
      <c r="MRB28"/>
      <c r="MRC28"/>
      <c r="MRD28"/>
      <c r="MRE28"/>
      <c r="MRF28"/>
      <c r="MRG28"/>
      <c r="MRH28"/>
      <c r="MRI28"/>
      <c r="MRJ28"/>
      <c r="MRK28"/>
      <c r="MRL28"/>
      <c r="MRM28"/>
      <c r="MRN28"/>
      <c r="MRO28"/>
      <c r="MRP28"/>
      <c r="MRQ28"/>
      <c r="MRR28"/>
      <c r="MRS28"/>
      <c r="MRT28"/>
      <c r="MRU28"/>
      <c r="MRV28"/>
      <c r="MRW28"/>
      <c r="MRX28"/>
      <c r="MRY28"/>
      <c r="MRZ28"/>
      <c r="MSA28"/>
      <c r="MSB28"/>
      <c r="MSC28"/>
      <c r="MSD28"/>
      <c r="MSE28"/>
      <c r="MSF28"/>
      <c r="MSG28"/>
      <c r="MSH28"/>
      <c r="MSI28"/>
      <c r="MSJ28"/>
      <c r="MSK28"/>
      <c r="MSL28"/>
      <c r="MSM28"/>
      <c r="MSN28"/>
      <c r="MSO28"/>
      <c r="MSP28"/>
      <c r="MSQ28"/>
      <c r="MSR28"/>
      <c r="MSS28"/>
      <c r="MST28"/>
      <c r="MSU28"/>
      <c r="MSV28"/>
      <c r="MSW28"/>
      <c r="MSX28"/>
      <c r="MSY28"/>
      <c r="MSZ28"/>
      <c r="MTA28"/>
      <c r="MTB28"/>
      <c r="MTC28"/>
      <c r="MTD28"/>
      <c r="MTE28"/>
      <c r="MTF28"/>
      <c r="MTG28"/>
      <c r="MTH28"/>
      <c r="MTI28"/>
      <c r="MTJ28"/>
      <c r="MTK28"/>
      <c r="MTL28"/>
      <c r="MTM28"/>
      <c r="MTN28"/>
      <c r="MTO28"/>
      <c r="MTP28"/>
      <c r="MTQ28"/>
      <c r="MTR28"/>
      <c r="MTS28"/>
      <c r="MTT28"/>
      <c r="MTU28"/>
      <c r="MTV28"/>
      <c r="MTW28"/>
      <c r="MTX28"/>
      <c r="MTY28"/>
      <c r="MTZ28"/>
      <c r="MUA28"/>
      <c r="MUB28"/>
      <c r="MUC28"/>
      <c r="MUD28"/>
      <c r="MUE28"/>
      <c r="MUF28"/>
      <c r="MUG28"/>
      <c r="MUH28"/>
      <c r="MUI28"/>
      <c r="MUJ28"/>
      <c r="MUK28"/>
      <c r="MUL28"/>
      <c r="MUM28"/>
      <c r="MUN28"/>
      <c r="MUO28"/>
      <c r="MUP28"/>
      <c r="MUQ28"/>
      <c r="MUR28"/>
      <c r="MUS28"/>
      <c r="MUT28"/>
      <c r="MUU28"/>
      <c r="MUV28"/>
      <c r="MUW28"/>
      <c r="MUX28"/>
      <c r="MUY28"/>
      <c r="MUZ28"/>
      <c r="MVA28"/>
      <c r="MVB28"/>
      <c r="MVC28"/>
      <c r="MVD28"/>
      <c r="MVE28"/>
      <c r="MVF28"/>
      <c r="MVG28"/>
      <c r="MVH28"/>
      <c r="MVI28"/>
      <c r="MVJ28"/>
      <c r="MVK28"/>
      <c r="MVL28"/>
      <c r="MVM28"/>
      <c r="MVN28"/>
      <c r="MVO28"/>
      <c r="MVP28"/>
      <c r="MVQ28"/>
      <c r="MVR28"/>
      <c r="MVS28"/>
      <c r="MVT28"/>
      <c r="MVU28"/>
      <c r="MVV28"/>
      <c r="MVW28"/>
      <c r="MVX28"/>
      <c r="MVY28"/>
      <c r="MVZ28"/>
      <c r="MWA28"/>
      <c r="MWB28"/>
      <c r="MWC28"/>
      <c r="MWD28"/>
      <c r="MWE28"/>
      <c r="MWF28"/>
      <c r="MWG28"/>
      <c r="MWH28"/>
      <c r="MWI28"/>
      <c r="MWJ28"/>
      <c r="MWK28"/>
      <c r="MWL28"/>
      <c r="MWM28"/>
      <c r="MWN28"/>
      <c r="MWO28"/>
      <c r="MWP28"/>
      <c r="MWQ28"/>
      <c r="MWR28"/>
      <c r="MWS28"/>
      <c r="MWT28"/>
      <c r="MWU28"/>
      <c r="MWV28"/>
      <c r="MWW28"/>
      <c r="MWX28"/>
      <c r="MWY28"/>
      <c r="MWZ28"/>
      <c r="MXA28"/>
      <c r="MXB28"/>
      <c r="MXC28"/>
      <c r="MXD28"/>
      <c r="MXE28"/>
      <c r="MXF28"/>
      <c r="MXG28"/>
      <c r="MXH28"/>
      <c r="MXI28"/>
      <c r="MXJ28"/>
      <c r="MXK28"/>
      <c r="MXL28"/>
      <c r="MXM28"/>
      <c r="MXN28"/>
      <c r="MXO28"/>
      <c r="MXP28"/>
      <c r="MXQ28"/>
      <c r="MXR28"/>
      <c r="MXS28"/>
      <c r="MXT28"/>
      <c r="MXU28"/>
      <c r="MXV28"/>
      <c r="MXW28"/>
      <c r="MXX28"/>
      <c r="MXY28"/>
      <c r="MXZ28"/>
      <c r="MYA28"/>
      <c r="MYB28"/>
      <c r="MYC28"/>
      <c r="MYD28"/>
      <c r="MYE28"/>
      <c r="MYF28"/>
      <c r="MYG28"/>
      <c r="MYH28"/>
      <c r="MYI28"/>
      <c r="MYJ28"/>
      <c r="MYK28"/>
      <c r="MYL28"/>
      <c r="MYM28"/>
      <c r="MYN28"/>
      <c r="MYO28"/>
      <c r="MYP28"/>
      <c r="MYQ28"/>
      <c r="MYR28"/>
      <c r="MYS28"/>
      <c r="MYT28"/>
      <c r="MYU28"/>
      <c r="MYV28"/>
      <c r="MYW28"/>
      <c r="MYX28"/>
      <c r="MYY28"/>
      <c r="MYZ28"/>
      <c r="MZA28"/>
      <c r="MZB28"/>
      <c r="MZC28"/>
      <c r="MZD28"/>
      <c r="MZE28"/>
      <c r="MZF28"/>
      <c r="MZG28"/>
      <c r="MZH28"/>
      <c r="MZI28"/>
      <c r="MZJ28"/>
      <c r="MZK28"/>
      <c r="MZL28"/>
      <c r="MZM28"/>
      <c r="MZN28"/>
      <c r="MZO28"/>
      <c r="MZP28"/>
      <c r="MZQ28"/>
      <c r="MZR28"/>
      <c r="MZS28"/>
      <c r="MZT28"/>
      <c r="MZU28"/>
      <c r="MZV28"/>
      <c r="MZW28"/>
      <c r="MZX28"/>
      <c r="MZY28"/>
      <c r="MZZ28"/>
      <c r="NAA28"/>
      <c r="NAB28"/>
      <c r="NAC28"/>
      <c r="NAD28"/>
      <c r="NAE28"/>
      <c r="NAF28"/>
      <c r="NAG28"/>
      <c r="NAH28"/>
      <c r="NAI28"/>
      <c r="NAJ28"/>
      <c r="NAK28"/>
      <c r="NAL28"/>
      <c r="NAM28"/>
      <c r="NAN28"/>
      <c r="NAO28"/>
      <c r="NAP28"/>
      <c r="NAQ28"/>
      <c r="NAR28"/>
      <c r="NAS28"/>
      <c r="NAT28"/>
      <c r="NAU28"/>
      <c r="NAV28"/>
      <c r="NAW28"/>
      <c r="NAX28"/>
      <c r="NAY28"/>
      <c r="NAZ28"/>
      <c r="NBA28"/>
      <c r="NBB28"/>
      <c r="NBC28"/>
      <c r="NBD28"/>
      <c r="NBE28"/>
      <c r="NBF28"/>
      <c r="NBG28"/>
      <c r="NBH28"/>
      <c r="NBI28"/>
      <c r="NBJ28"/>
      <c r="NBK28"/>
      <c r="NBL28"/>
      <c r="NBM28"/>
      <c r="NBN28"/>
      <c r="NBO28"/>
      <c r="NBP28"/>
      <c r="NBQ28"/>
      <c r="NBR28"/>
      <c r="NBS28"/>
      <c r="NBT28"/>
      <c r="NBU28"/>
      <c r="NBV28"/>
      <c r="NBW28"/>
      <c r="NBX28"/>
      <c r="NBY28"/>
      <c r="NBZ28"/>
      <c r="NCA28"/>
      <c r="NCB28"/>
      <c r="NCC28"/>
      <c r="NCD28"/>
      <c r="NCE28"/>
      <c r="NCF28"/>
      <c r="NCG28"/>
      <c r="NCH28"/>
      <c r="NCI28"/>
      <c r="NCJ28"/>
      <c r="NCK28"/>
      <c r="NCL28"/>
      <c r="NCM28"/>
      <c r="NCN28"/>
      <c r="NCO28"/>
      <c r="NCP28"/>
      <c r="NCQ28"/>
      <c r="NCR28"/>
      <c r="NCS28"/>
      <c r="NCT28"/>
      <c r="NCU28"/>
      <c r="NCV28"/>
      <c r="NCW28"/>
      <c r="NCX28"/>
      <c r="NCY28"/>
      <c r="NCZ28"/>
      <c r="NDA28"/>
      <c r="NDB28"/>
      <c r="NDC28"/>
      <c r="NDD28"/>
      <c r="NDE28"/>
      <c r="NDF28"/>
      <c r="NDG28"/>
      <c r="NDH28"/>
      <c r="NDI28"/>
      <c r="NDJ28"/>
      <c r="NDK28"/>
      <c r="NDL28"/>
      <c r="NDM28"/>
      <c r="NDN28"/>
      <c r="NDO28"/>
      <c r="NDP28"/>
      <c r="NDQ28"/>
      <c r="NDR28"/>
      <c r="NDS28"/>
      <c r="NDT28"/>
      <c r="NDU28"/>
      <c r="NDV28"/>
      <c r="NDW28"/>
      <c r="NDX28"/>
      <c r="NDY28"/>
      <c r="NDZ28"/>
      <c r="NEA28"/>
      <c r="NEB28"/>
      <c r="NEC28"/>
      <c r="NED28"/>
      <c r="NEE28"/>
      <c r="NEF28"/>
      <c r="NEG28"/>
      <c r="NEH28"/>
      <c r="NEI28"/>
      <c r="NEJ28"/>
      <c r="NEK28"/>
      <c r="NEL28"/>
      <c r="NEM28"/>
      <c r="NEN28"/>
      <c r="NEO28"/>
      <c r="NEP28"/>
      <c r="NEQ28"/>
      <c r="NER28"/>
      <c r="NES28"/>
      <c r="NET28"/>
      <c r="NEU28"/>
      <c r="NEV28"/>
      <c r="NEW28"/>
      <c r="NEX28"/>
      <c r="NEY28"/>
      <c r="NEZ28"/>
      <c r="NFA28"/>
      <c r="NFB28"/>
      <c r="NFC28"/>
      <c r="NFD28"/>
      <c r="NFE28"/>
      <c r="NFF28"/>
      <c r="NFG28"/>
      <c r="NFH28"/>
      <c r="NFI28"/>
      <c r="NFJ28"/>
      <c r="NFK28"/>
      <c r="NFL28"/>
      <c r="NFM28"/>
      <c r="NFN28"/>
      <c r="NFO28"/>
      <c r="NFP28"/>
      <c r="NFQ28"/>
      <c r="NFR28"/>
      <c r="NFS28"/>
      <c r="NFT28"/>
      <c r="NFU28"/>
      <c r="NFV28"/>
      <c r="NFW28"/>
      <c r="NFX28"/>
      <c r="NFY28"/>
      <c r="NFZ28"/>
      <c r="NGA28"/>
      <c r="NGB28"/>
      <c r="NGC28"/>
      <c r="NGD28"/>
      <c r="NGE28"/>
      <c r="NGF28"/>
      <c r="NGG28"/>
      <c r="NGH28"/>
      <c r="NGI28"/>
      <c r="NGJ28"/>
      <c r="NGK28"/>
      <c r="NGL28"/>
      <c r="NGM28"/>
      <c r="NGN28"/>
      <c r="NGO28"/>
      <c r="NGP28"/>
      <c r="NGQ28"/>
      <c r="NGR28"/>
      <c r="NGS28"/>
      <c r="NGT28"/>
      <c r="NGU28"/>
      <c r="NGV28"/>
      <c r="NGW28"/>
      <c r="NGX28"/>
      <c r="NGY28"/>
      <c r="NGZ28"/>
      <c r="NHA28"/>
      <c r="NHB28"/>
      <c r="NHC28"/>
      <c r="NHD28"/>
      <c r="NHE28"/>
      <c r="NHF28"/>
      <c r="NHG28"/>
      <c r="NHH28"/>
      <c r="NHI28"/>
      <c r="NHJ28"/>
      <c r="NHK28"/>
      <c r="NHL28"/>
      <c r="NHM28"/>
      <c r="NHN28"/>
      <c r="NHO28"/>
      <c r="NHP28"/>
      <c r="NHQ28"/>
      <c r="NHR28"/>
      <c r="NHS28"/>
      <c r="NHT28"/>
      <c r="NHU28"/>
      <c r="NHV28"/>
      <c r="NHW28"/>
      <c r="NHX28"/>
      <c r="NHY28"/>
      <c r="NHZ28"/>
      <c r="NIA28"/>
      <c r="NIB28"/>
      <c r="NIC28"/>
      <c r="NID28"/>
      <c r="NIE28"/>
      <c r="NIF28"/>
      <c r="NIG28"/>
      <c r="NIH28"/>
      <c r="NII28"/>
      <c r="NIJ28"/>
      <c r="NIK28"/>
      <c r="NIL28"/>
      <c r="NIM28"/>
      <c r="NIN28"/>
      <c r="NIO28"/>
      <c r="NIP28"/>
      <c r="NIQ28"/>
      <c r="NIR28"/>
      <c r="NIS28"/>
      <c r="NIT28"/>
      <c r="NIU28"/>
      <c r="NIV28"/>
      <c r="NIW28"/>
      <c r="NIX28"/>
      <c r="NIY28"/>
      <c r="NIZ28"/>
      <c r="NJA28"/>
      <c r="NJB28"/>
      <c r="NJC28"/>
      <c r="NJD28"/>
      <c r="NJE28"/>
      <c r="NJF28"/>
      <c r="NJG28"/>
      <c r="NJH28"/>
      <c r="NJI28"/>
      <c r="NJJ28"/>
      <c r="NJK28"/>
      <c r="NJL28"/>
      <c r="NJM28"/>
      <c r="NJN28"/>
      <c r="NJO28"/>
      <c r="NJP28"/>
      <c r="NJQ28"/>
      <c r="NJR28"/>
      <c r="NJS28"/>
      <c r="NJT28"/>
      <c r="NJU28"/>
      <c r="NJV28"/>
      <c r="NJW28"/>
      <c r="NJX28"/>
      <c r="NJY28"/>
      <c r="NJZ28"/>
      <c r="NKA28"/>
      <c r="NKB28"/>
      <c r="NKC28"/>
      <c r="NKD28"/>
      <c r="NKE28"/>
      <c r="NKF28"/>
      <c r="NKG28"/>
      <c r="NKH28"/>
      <c r="NKI28"/>
      <c r="NKJ28"/>
      <c r="NKK28"/>
      <c r="NKL28"/>
      <c r="NKM28"/>
      <c r="NKN28"/>
      <c r="NKO28"/>
      <c r="NKP28"/>
      <c r="NKQ28"/>
      <c r="NKR28"/>
      <c r="NKS28"/>
      <c r="NKT28"/>
      <c r="NKU28"/>
      <c r="NKV28"/>
      <c r="NKW28"/>
      <c r="NKX28"/>
      <c r="NKY28"/>
      <c r="NKZ28"/>
      <c r="NLA28"/>
      <c r="NLB28"/>
      <c r="NLC28"/>
      <c r="NLD28"/>
      <c r="NLE28"/>
      <c r="NLF28"/>
      <c r="NLG28"/>
      <c r="NLH28"/>
      <c r="NLI28"/>
      <c r="NLJ28"/>
      <c r="NLK28"/>
      <c r="NLL28"/>
      <c r="NLM28"/>
      <c r="NLN28"/>
      <c r="NLO28"/>
      <c r="NLP28"/>
      <c r="NLQ28"/>
      <c r="NLR28"/>
      <c r="NLS28"/>
      <c r="NLT28"/>
      <c r="NLU28"/>
      <c r="NLV28"/>
      <c r="NLW28"/>
      <c r="NLX28"/>
      <c r="NLY28"/>
      <c r="NLZ28"/>
      <c r="NMA28"/>
      <c r="NMB28"/>
      <c r="NMC28"/>
      <c r="NMD28"/>
      <c r="NME28"/>
      <c r="NMF28"/>
      <c r="NMG28"/>
      <c r="NMH28"/>
      <c r="NMI28"/>
      <c r="NMJ28"/>
      <c r="NMK28"/>
      <c r="NML28"/>
      <c r="NMM28"/>
      <c r="NMN28"/>
      <c r="NMO28"/>
      <c r="NMP28"/>
      <c r="NMQ28"/>
      <c r="NMR28"/>
      <c r="NMS28"/>
      <c r="NMT28"/>
      <c r="NMU28"/>
      <c r="NMV28"/>
      <c r="NMW28"/>
      <c r="NMX28"/>
      <c r="NMY28"/>
      <c r="NMZ28"/>
      <c r="NNA28"/>
      <c r="NNB28"/>
      <c r="NNC28"/>
      <c r="NND28"/>
      <c r="NNE28"/>
      <c r="NNF28"/>
      <c r="NNG28"/>
      <c r="NNH28"/>
      <c r="NNI28"/>
      <c r="NNJ28"/>
      <c r="NNK28"/>
      <c r="NNL28"/>
      <c r="NNM28"/>
      <c r="NNN28"/>
      <c r="NNO28"/>
      <c r="NNP28"/>
      <c r="NNQ28"/>
      <c r="NNR28"/>
      <c r="NNS28"/>
      <c r="NNT28"/>
      <c r="NNU28"/>
      <c r="NNV28"/>
      <c r="NNW28"/>
      <c r="NNX28"/>
      <c r="NNY28"/>
      <c r="NNZ28"/>
      <c r="NOA28"/>
      <c r="NOB28"/>
      <c r="NOC28"/>
      <c r="NOD28"/>
      <c r="NOE28"/>
      <c r="NOF28"/>
      <c r="NOG28"/>
      <c r="NOH28"/>
      <c r="NOI28"/>
      <c r="NOJ28"/>
      <c r="NOK28"/>
      <c r="NOL28"/>
      <c r="NOM28"/>
      <c r="NON28"/>
      <c r="NOO28"/>
      <c r="NOP28"/>
      <c r="NOQ28"/>
      <c r="NOR28"/>
      <c r="NOS28"/>
      <c r="NOT28"/>
      <c r="NOU28"/>
      <c r="NOV28"/>
      <c r="NOW28"/>
      <c r="NOX28"/>
      <c r="NOY28"/>
      <c r="NOZ28"/>
      <c r="NPA28"/>
      <c r="NPB28"/>
      <c r="NPC28"/>
      <c r="NPD28"/>
      <c r="NPE28"/>
      <c r="NPF28"/>
      <c r="NPG28"/>
      <c r="NPH28"/>
      <c r="NPI28"/>
      <c r="NPJ28"/>
      <c r="NPK28"/>
      <c r="NPL28"/>
      <c r="NPM28"/>
      <c r="NPN28"/>
      <c r="NPO28"/>
      <c r="NPP28"/>
      <c r="NPQ28"/>
      <c r="NPR28"/>
      <c r="NPS28"/>
      <c r="NPT28"/>
      <c r="NPU28"/>
      <c r="NPV28"/>
      <c r="NPW28"/>
      <c r="NPX28"/>
      <c r="NPY28"/>
      <c r="NPZ28"/>
      <c r="NQA28"/>
      <c r="NQB28"/>
      <c r="NQC28"/>
      <c r="NQD28"/>
      <c r="NQE28"/>
      <c r="NQF28"/>
      <c r="NQG28"/>
      <c r="NQH28"/>
      <c r="NQI28"/>
      <c r="NQJ28"/>
      <c r="NQK28"/>
      <c r="NQL28"/>
      <c r="NQM28"/>
      <c r="NQN28"/>
      <c r="NQO28"/>
      <c r="NQP28"/>
      <c r="NQQ28"/>
      <c r="NQR28"/>
      <c r="NQS28"/>
      <c r="NQT28"/>
      <c r="NQU28"/>
      <c r="NQV28"/>
      <c r="NQW28"/>
      <c r="NQX28"/>
      <c r="NQY28"/>
      <c r="NQZ28"/>
      <c r="NRA28"/>
      <c r="NRB28"/>
      <c r="NRC28"/>
      <c r="NRD28"/>
      <c r="NRE28"/>
      <c r="NRF28"/>
      <c r="NRG28"/>
      <c r="NRH28"/>
      <c r="NRI28"/>
      <c r="NRJ28"/>
      <c r="NRK28"/>
      <c r="NRL28"/>
      <c r="NRM28"/>
      <c r="NRN28"/>
      <c r="NRO28"/>
      <c r="NRP28"/>
      <c r="NRQ28"/>
      <c r="NRR28"/>
      <c r="NRS28"/>
      <c r="NRT28"/>
      <c r="NRU28"/>
      <c r="NRV28"/>
      <c r="NRW28"/>
      <c r="NRX28"/>
      <c r="NRY28"/>
      <c r="NRZ28"/>
      <c r="NSA28"/>
      <c r="NSB28"/>
      <c r="NSC28"/>
      <c r="NSD28"/>
      <c r="NSE28"/>
      <c r="NSF28"/>
      <c r="NSG28"/>
      <c r="NSH28"/>
      <c r="NSI28"/>
      <c r="NSJ28"/>
      <c r="NSK28"/>
      <c r="NSL28"/>
      <c r="NSM28"/>
      <c r="NSN28"/>
      <c r="NSO28"/>
      <c r="NSP28"/>
      <c r="NSQ28"/>
      <c r="NSR28"/>
      <c r="NSS28"/>
      <c r="NST28"/>
      <c r="NSU28"/>
      <c r="NSV28"/>
      <c r="NSW28"/>
      <c r="NSX28"/>
      <c r="NSY28"/>
      <c r="NSZ28"/>
      <c r="NTA28"/>
      <c r="NTB28"/>
      <c r="NTC28"/>
      <c r="NTD28"/>
      <c r="NTE28"/>
      <c r="NTF28"/>
      <c r="NTG28"/>
      <c r="NTH28"/>
      <c r="NTI28"/>
      <c r="NTJ28"/>
      <c r="NTK28"/>
      <c r="NTL28"/>
      <c r="NTM28"/>
      <c r="NTN28"/>
      <c r="NTO28"/>
      <c r="NTP28"/>
      <c r="NTQ28"/>
      <c r="NTR28"/>
      <c r="NTS28"/>
      <c r="NTT28"/>
      <c r="NTU28"/>
      <c r="NTV28"/>
      <c r="NTW28"/>
      <c r="NTX28"/>
      <c r="NTY28"/>
      <c r="NTZ28"/>
      <c r="NUA28"/>
      <c r="NUB28"/>
      <c r="NUC28"/>
      <c r="NUD28"/>
      <c r="NUE28"/>
      <c r="NUF28"/>
      <c r="NUG28"/>
      <c r="NUH28"/>
      <c r="NUI28"/>
      <c r="NUJ28"/>
      <c r="NUK28"/>
      <c r="NUL28"/>
      <c r="NUM28"/>
      <c r="NUN28"/>
      <c r="NUO28"/>
      <c r="NUP28"/>
      <c r="NUQ28"/>
      <c r="NUR28"/>
      <c r="NUS28"/>
      <c r="NUT28"/>
      <c r="NUU28"/>
      <c r="NUV28"/>
      <c r="NUW28"/>
      <c r="NUX28"/>
      <c r="NUY28"/>
      <c r="NUZ28"/>
      <c r="NVA28"/>
      <c r="NVB28"/>
      <c r="NVC28"/>
      <c r="NVD28"/>
      <c r="NVE28"/>
      <c r="NVF28"/>
      <c r="NVG28"/>
      <c r="NVH28"/>
      <c r="NVI28"/>
      <c r="NVJ28"/>
      <c r="NVK28"/>
      <c r="NVL28"/>
      <c r="NVM28"/>
      <c r="NVN28"/>
      <c r="NVO28"/>
      <c r="NVP28"/>
      <c r="NVQ28"/>
      <c r="NVR28"/>
      <c r="NVS28"/>
      <c r="NVT28"/>
      <c r="NVU28"/>
      <c r="NVV28"/>
      <c r="NVW28"/>
      <c r="NVX28"/>
      <c r="NVY28"/>
      <c r="NVZ28"/>
      <c r="NWA28"/>
      <c r="NWB28"/>
      <c r="NWC28"/>
      <c r="NWD28"/>
      <c r="NWE28"/>
      <c r="NWF28"/>
      <c r="NWG28"/>
      <c r="NWH28"/>
      <c r="NWI28"/>
      <c r="NWJ28"/>
      <c r="NWK28"/>
      <c r="NWL28"/>
      <c r="NWM28"/>
      <c r="NWN28"/>
      <c r="NWO28"/>
      <c r="NWP28"/>
      <c r="NWQ28"/>
      <c r="NWR28"/>
      <c r="NWS28"/>
      <c r="NWT28"/>
      <c r="NWU28"/>
      <c r="NWV28"/>
      <c r="NWW28"/>
      <c r="NWX28"/>
      <c r="NWY28"/>
      <c r="NWZ28"/>
      <c r="NXA28"/>
      <c r="NXB28"/>
      <c r="NXC28"/>
      <c r="NXD28"/>
      <c r="NXE28"/>
      <c r="NXF28"/>
      <c r="NXG28"/>
      <c r="NXH28"/>
      <c r="NXI28"/>
      <c r="NXJ28"/>
      <c r="NXK28"/>
      <c r="NXL28"/>
      <c r="NXM28"/>
      <c r="NXN28"/>
      <c r="NXO28"/>
      <c r="NXP28"/>
      <c r="NXQ28"/>
      <c r="NXR28"/>
      <c r="NXS28"/>
      <c r="NXT28"/>
      <c r="NXU28"/>
      <c r="NXV28"/>
      <c r="NXW28"/>
      <c r="NXX28"/>
      <c r="NXY28"/>
      <c r="NXZ28"/>
      <c r="NYA28"/>
      <c r="NYB28"/>
      <c r="NYC28"/>
      <c r="NYD28"/>
      <c r="NYE28"/>
      <c r="NYF28"/>
      <c r="NYG28"/>
      <c r="NYH28"/>
      <c r="NYI28"/>
      <c r="NYJ28"/>
      <c r="NYK28"/>
      <c r="NYL28"/>
      <c r="NYM28"/>
      <c r="NYN28"/>
      <c r="NYO28"/>
      <c r="NYP28"/>
      <c r="NYQ28"/>
      <c r="NYR28"/>
      <c r="NYS28"/>
      <c r="NYT28"/>
      <c r="NYU28"/>
      <c r="NYV28"/>
      <c r="NYW28"/>
      <c r="NYX28"/>
      <c r="NYY28"/>
      <c r="NYZ28"/>
      <c r="NZA28"/>
      <c r="NZB28"/>
      <c r="NZC28"/>
      <c r="NZD28"/>
      <c r="NZE28"/>
      <c r="NZF28"/>
      <c r="NZG28"/>
      <c r="NZH28"/>
      <c r="NZI28"/>
      <c r="NZJ28"/>
      <c r="NZK28"/>
      <c r="NZL28"/>
      <c r="NZM28"/>
      <c r="NZN28"/>
      <c r="NZO28"/>
      <c r="NZP28"/>
      <c r="NZQ28"/>
      <c r="NZR28"/>
      <c r="NZS28"/>
      <c r="NZT28"/>
      <c r="NZU28"/>
      <c r="NZV28"/>
      <c r="NZW28"/>
      <c r="NZX28"/>
      <c r="NZY28"/>
      <c r="NZZ28"/>
      <c r="OAA28"/>
      <c r="OAB28"/>
      <c r="OAC28"/>
      <c r="OAD28"/>
      <c r="OAE28"/>
      <c r="OAF28"/>
      <c r="OAG28"/>
      <c r="OAH28"/>
      <c r="OAI28"/>
      <c r="OAJ28"/>
      <c r="OAK28"/>
      <c r="OAL28"/>
      <c r="OAM28"/>
      <c r="OAN28"/>
      <c r="OAO28"/>
      <c r="OAP28"/>
      <c r="OAQ28"/>
      <c r="OAR28"/>
      <c r="OAS28"/>
      <c r="OAT28"/>
      <c r="OAU28"/>
      <c r="OAV28"/>
      <c r="OAW28"/>
      <c r="OAX28"/>
      <c r="OAY28"/>
      <c r="OAZ28"/>
      <c r="OBA28"/>
      <c r="OBB28"/>
      <c r="OBC28"/>
      <c r="OBD28"/>
      <c r="OBE28"/>
      <c r="OBF28"/>
      <c r="OBG28"/>
      <c r="OBH28"/>
      <c r="OBI28"/>
      <c r="OBJ28"/>
      <c r="OBK28"/>
      <c r="OBL28"/>
      <c r="OBM28"/>
      <c r="OBN28"/>
      <c r="OBO28"/>
      <c r="OBP28"/>
      <c r="OBQ28"/>
      <c r="OBR28"/>
      <c r="OBS28"/>
      <c r="OBT28"/>
      <c r="OBU28"/>
      <c r="OBV28"/>
      <c r="OBW28"/>
      <c r="OBX28"/>
      <c r="OBY28"/>
      <c r="OBZ28"/>
      <c r="OCA28"/>
      <c r="OCB28"/>
      <c r="OCC28"/>
      <c r="OCD28"/>
      <c r="OCE28"/>
      <c r="OCF28"/>
      <c r="OCG28"/>
      <c r="OCH28"/>
      <c r="OCI28"/>
      <c r="OCJ28"/>
      <c r="OCK28"/>
      <c r="OCL28"/>
      <c r="OCM28"/>
      <c r="OCN28"/>
      <c r="OCO28"/>
      <c r="OCP28"/>
      <c r="OCQ28"/>
      <c r="OCR28"/>
      <c r="OCS28"/>
      <c r="OCT28"/>
      <c r="OCU28"/>
      <c r="OCV28"/>
      <c r="OCW28"/>
      <c r="OCX28"/>
      <c r="OCY28"/>
      <c r="OCZ28"/>
      <c r="ODA28"/>
      <c r="ODB28"/>
      <c r="ODC28"/>
      <c r="ODD28"/>
      <c r="ODE28"/>
      <c r="ODF28"/>
      <c r="ODG28"/>
      <c r="ODH28"/>
      <c r="ODI28"/>
      <c r="ODJ28"/>
      <c r="ODK28"/>
      <c r="ODL28"/>
      <c r="ODM28"/>
      <c r="ODN28"/>
      <c r="ODO28"/>
      <c r="ODP28"/>
      <c r="ODQ28"/>
      <c r="ODR28"/>
      <c r="ODS28"/>
      <c r="ODT28"/>
      <c r="ODU28"/>
      <c r="ODV28"/>
      <c r="ODW28"/>
      <c r="ODX28"/>
      <c r="ODY28"/>
      <c r="ODZ28"/>
      <c r="OEA28"/>
      <c r="OEB28"/>
      <c r="OEC28"/>
      <c r="OED28"/>
      <c r="OEE28"/>
      <c r="OEF28"/>
      <c r="OEG28"/>
      <c r="OEH28"/>
      <c r="OEI28"/>
      <c r="OEJ28"/>
      <c r="OEK28"/>
      <c r="OEL28"/>
      <c r="OEM28"/>
      <c r="OEN28"/>
      <c r="OEO28"/>
      <c r="OEP28"/>
      <c r="OEQ28"/>
      <c r="OER28"/>
      <c r="OES28"/>
      <c r="OET28"/>
      <c r="OEU28"/>
      <c r="OEV28"/>
      <c r="OEW28"/>
      <c r="OEX28"/>
      <c r="OEY28"/>
      <c r="OEZ28"/>
      <c r="OFA28"/>
      <c r="OFB28"/>
      <c r="OFC28"/>
      <c r="OFD28"/>
      <c r="OFE28"/>
      <c r="OFF28"/>
      <c r="OFG28"/>
      <c r="OFH28"/>
      <c r="OFI28"/>
      <c r="OFJ28"/>
      <c r="OFK28"/>
      <c r="OFL28"/>
      <c r="OFM28"/>
      <c r="OFN28"/>
      <c r="OFO28"/>
      <c r="OFP28"/>
      <c r="OFQ28"/>
      <c r="OFR28"/>
      <c r="OFS28"/>
      <c r="OFT28"/>
      <c r="OFU28"/>
      <c r="OFV28"/>
      <c r="OFW28"/>
      <c r="OFX28"/>
      <c r="OFY28"/>
      <c r="OFZ28"/>
      <c r="OGA28"/>
      <c r="OGB28"/>
      <c r="OGC28"/>
      <c r="OGD28"/>
      <c r="OGE28"/>
      <c r="OGF28"/>
      <c r="OGG28"/>
      <c r="OGH28"/>
      <c r="OGI28"/>
      <c r="OGJ28"/>
      <c r="OGK28"/>
      <c r="OGL28"/>
      <c r="OGM28"/>
      <c r="OGN28"/>
      <c r="OGO28"/>
      <c r="OGP28"/>
      <c r="OGQ28"/>
      <c r="OGR28"/>
      <c r="OGS28"/>
      <c r="OGT28"/>
      <c r="OGU28"/>
      <c r="OGV28"/>
      <c r="OGW28"/>
      <c r="OGX28"/>
      <c r="OGY28"/>
      <c r="OGZ28"/>
      <c r="OHA28"/>
      <c r="OHB28"/>
      <c r="OHC28"/>
      <c r="OHD28"/>
      <c r="OHE28"/>
      <c r="OHF28"/>
      <c r="OHG28"/>
      <c r="OHH28"/>
      <c r="OHI28"/>
      <c r="OHJ28"/>
      <c r="OHK28"/>
      <c r="OHL28"/>
      <c r="OHM28"/>
      <c r="OHN28"/>
      <c r="OHO28"/>
      <c r="OHP28"/>
      <c r="OHQ28"/>
      <c r="OHR28"/>
      <c r="OHS28"/>
      <c r="OHT28"/>
      <c r="OHU28"/>
      <c r="OHV28"/>
      <c r="OHW28"/>
      <c r="OHX28"/>
      <c r="OHY28"/>
      <c r="OHZ28"/>
      <c r="OIA28"/>
      <c r="OIB28"/>
      <c r="OIC28"/>
      <c r="OID28"/>
      <c r="OIE28"/>
      <c r="OIF28"/>
      <c r="OIG28"/>
      <c r="OIH28"/>
      <c r="OII28"/>
      <c r="OIJ28"/>
      <c r="OIK28"/>
      <c r="OIL28"/>
      <c r="OIM28"/>
      <c r="OIN28"/>
      <c r="OIO28"/>
      <c r="OIP28"/>
      <c r="OIQ28"/>
      <c r="OIR28"/>
      <c r="OIS28"/>
      <c r="OIT28"/>
      <c r="OIU28"/>
      <c r="OIV28"/>
      <c r="OIW28"/>
      <c r="OIX28"/>
      <c r="OIY28"/>
      <c r="OIZ28"/>
      <c r="OJA28"/>
      <c r="OJB28"/>
      <c r="OJC28"/>
      <c r="OJD28"/>
      <c r="OJE28"/>
      <c r="OJF28"/>
      <c r="OJG28"/>
      <c r="OJH28"/>
      <c r="OJI28"/>
      <c r="OJJ28"/>
      <c r="OJK28"/>
      <c r="OJL28"/>
      <c r="OJM28"/>
      <c r="OJN28"/>
      <c r="OJO28"/>
      <c r="OJP28"/>
      <c r="OJQ28"/>
      <c r="OJR28"/>
      <c r="OJS28"/>
      <c r="OJT28"/>
      <c r="OJU28"/>
      <c r="OJV28"/>
      <c r="OJW28"/>
      <c r="OJX28"/>
      <c r="OJY28"/>
      <c r="OJZ28"/>
      <c r="OKA28"/>
      <c r="OKB28"/>
      <c r="OKC28"/>
      <c r="OKD28"/>
      <c r="OKE28"/>
      <c r="OKF28"/>
      <c r="OKG28"/>
      <c r="OKH28"/>
      <c r="OKI28"/>
      <c r="OKJ28"/>
      <c r="OKK28"/>
      <c r="OKL28"/>
      <c r="OKM28"/>
      <c r="OKN28"/>
      <c r="OKO28"/>
      <c r="OKP28"/>
      <c r="OKQ28"/>
      <c r="OKR28"/>
      <c r="OKS28"/>
      <c r="OKT28"/>
      <c r="OKU28"/>
      <c r="OKV28"/>
      <c r="OKW28"/>
      <c r="OKX28"/>
      <c r="OKY28"/>
      <c r="OKZ28"/>
      <c r="OLA28"/>
      <c r="OLB28"/>
      <c r="OLC28"/>
      <c r="OLD28"/>
      <c r="OLE28"/>
      <c r="OLF28"/>
      <c r="OLG28"/>
      <c r="OLH28"/>
      <c r="OLI28"/>
      <c r="OLJ28"/>
      <c r="OLK28"/>
      <c r="OLL28"/>
      <c r="OLM28"/>
      <c r="OLN28"/>
      <c r="OLO28"/>
      <c r="OLP28"/>
      <c r="OLQ28"/>
      <c r="OLR28"/>
      <c r="OLS28"/>
      <c r="OLT28"/>
      <c r="OLU28"/>
      <c r="OLV28"/>
      <c r="OLW28"/>
      <c r="OLX28"/>
      <c r="OLY28"/>
      <c r="OLZ28"/>
      <c r="OMA28"/>
      <c r="OMB28"/>
      <c r="OMC28"/>
      <c r="OMD28"/>
      <c r="OME28"/>
      <c r="OMF28"/>
      <c r="OMG28"/>
      <c r="OMH28"/>
      <c r="OMI28"/>
      <c r="OMJ28"/>
      <c r="OMK28"/>
      <c r="OML28"/>
      <c r="OMM28"/>
      <c r="OMN28"/>
      <c r="OMO28"/>
      <c r="OMP28"/>
      <c r="OMQ28"/>
      <c r="OMR28"/>
      <c r="OMS28"/>
      <c r="OMT28"/>
      <c r="OMU28"/>
      <c r="OMV28"/>
      <c r="OMW28"/>
      <c r="OMX28"/>
      <c r="OMY28"/>
      <c r="OMZ28"/>
      <c r="ONA28"/>
      <c r="ONB28"/>
      <c r="ONC28"/>
      <c r="OND28"/>
      <c r="ONE28"/>
      <c r="ONF28"/>
      <c r="ONG28"/>
      <c r="ONH28"/>
      <c r="ONI28"/>
      <c r="ONJ28"/>
      <c r="ONK28"/>
      <c r="ONL28"/>
      <c r="ONM28"/>
      <c r="ONN28"/>
      <c r="ONO28"/>
      <c r="ONP28"/>
      <c r="ONQ28"/>
      <c r="ONR28"/>
      <c r="ONS28"/>
      <c r="ONT28"/>
      <c r="ONU28"/>
      <c r="ONV28"/>
      <c r="ONW28"/>
      <c r="ONX28"/>
      <c r="ONY28"/>
      <c r="ONZ28"/>
      <c r="OOA28"/>
      <c r="OOB28"/>
      <c r="OOC28"/>
      <c r="OOD28"/>
      <c r="OOE28"/>
      <c r="OOF28"/>
      <c r="OOG28"/>
      <c r="OOH28"/>
      <c r="OOI28"/>
      <c r="OOJ28"/>
      <c r="OOK28"/>
      <c r="OOL28"/>
      <c r="OOM28"/>
      <c r="OON28"/>
      <c r="OOO28"/>
      <c r="OOP28"/>
      <c r="OOQ28"/>
      <c r="OOR28"/>
      <c r="OOS28"/>
      <c r="OOT28"/>
      <c r="OOU28"/>
      <c r="OOV28"/>
      <c r="OOW28"/>
      <c r="OOX28"/>
      <c r="OOY28"/>
      <c r="OOZ28"/>
      <c r="OPA28"/>
      <c r="OPB28"/>
      <c r="OPC28"/>
      <c r="OPD28"/>
      <c r="OPE28"/>
      <c r="OPF28"/>
      <c r="OPG28"/>
      <c r="OPH28"/>
      <c r="OPI28"/>
      <c r="OPJ28"/>
      <c r="OPK28"/>
      <c r="OPL28"/>
      <c r="OPM28"/>
      <c r="OPN28"/>
      <c r="OPO28"/>
      <c r="OPP28"/>
      <c r="OPQ28"/>
      <c r="OPR28"/>
      <c r="OPS28"/>
      <c r="OPT28"/>
      <c r="OPU28"/>
      <c r="OPV28"/>
      <c r="OPW28"/>
      <c r="OPX28"/>
      <c r="OPY28"/>
      <c r="OPZ28"/>
      <c r="OQA28"/>
      <c r="OQB28"/>
      <c r="OQC28"/>
      <c r="OQD28"/>
      <c r="OQE28"/>
      <c r="OQF28"/>
      <c r="OQG28"/>
      <c r="OQH28"/>
      <c r="OQI28"/>
      <c r="OQJ28"/>
      <c r="OQK28"/>
      <c r="OQL28"/>
      <c r="OQM28"/>
      <c r="OQN28"/>
      <c r="OQO28"/>
      <c r="OQP28"/>
      <c r="OQQ28"/>
      <c r="OQR28"/>
      <c r="OQS28"/>
      <c r="OQT28"/>
      <c r="OQU28"/>
      <c r="OQV28"/>
      <c r="OQW28"/>
      <c r="OQX28"/>
      <c r="OQY28"/>
      <c r="OQZ28"/>
      <c r="ORA28"/>
      <c r="ORB28"/>
      <c r="ORC28"/>
      <c r="ORD28"/>
      <c r="ORE28"/>
      <c r="ORF28"/>
      <c r="ORG28"/>
      <c r="ORH28"/>
      <c r="ORI28"/>
      <c r="ORJ28"/>
      <c r="ORK28"/>
      <c r="ORL28"/>
      <c r="ORM28"/>
      <c r="ORN28"/>
      <c r="ORO28"/>
      <c r="ORP28"/>
      <c r="ORQ28"/>
      <c r="ORR28"/>
      <c r="ORS28"/>
      <c r="ORT28"/>
      <c r="ORU28"/>
      <c r="ORV28"/>
      <c r="ORW28"/>
      <c r="ORX28"/>
      <c r="ORY28"/>
      <c r="ORZ28"/>
      <c r="OSA28"/>
      <c r="OSB28"/>
      <c r="OSC28"/>
      <c r="OSD28"/>
      <c r="OSE28"/>
      <c r="OSF28"/>
      <c r="OSG28"/>
      <c r="OSH28"/>
      <c r="OSI28"/>
      <c r="OSJ28"/>
      <c r="OSK28"/>
      <c r="OSL28"/>
      <c r="OSM28"/>
      <c r="OSN28"/>
      <c r="OSO28"/>
      <c r="OSP28"/>
      <c r="OSQ28"/>
      <c r="OSR28"/>
      <c r="OSS28"/>
      <c r="OST28"/>
      <c r="OSU28"/>
      <c r="OSV28"/>
      <c r="OSW28"/>
      <c r="OSX28"/>
      <c r="OSY28"/>
      <c r="OSZ28"/>
      <c r="OTA28"/>
      <c r="OTB28"/>
      <c r="OTC28"/>
      <c r="OTD28"/>
      <c r="OTE28"/>
      <c r="OTF28"/>
      <c r="OTG28"/>
      <c r="OTH28"/>
      <c r="OTI28"/>
      <c r="OTJ28"/>
      <c r="OTK28"/>
      <c r="OTL28"/>
      <c r="OTM28"/>
      <c r="OTN28"/>
      <c r="OTO28"/>
      <c r="OTP28"/>
      <c r="OTQ28"/>
      <c r="OTR28"/>
      <c r="OTS28"/>
      <c r="OTT28"/>
      <c r="OTU28"/>
      <c r="OTV28"/>
      <c r="OTW28"/>
      <c r="OTX28"/>
      <c r="OTY28"/>
      <c r="OTZ28"/>
      <c r="OUA28"/>
      <c r="OUB28"/>
      <c r="OUC28"/>
      <c r="OUD28"/>
      <c r="OUE28"/>
      <c r="OUF28"/>
      <c r="OUG28"/>
      <c r="OUH28"/>
      <c r="OUI28"/>
      <c r="OUJ28"/>
      <c r="OUK28"/>
      <c r="OUL28"/>
      <c r="OUM28"/>
      <c r="OUN28"/>
      <c r="OUO28"/>
      <c r="OUP28"/>
      <c r="OUQ28"/>
      <c r="OUR28"/>
      <c r="OUS28"/>
      <c r="OUT28"/>
      <c r="OUU28"/>
      <c r="OUV28"/>
      <c r="OUW28"/>
      <c r="OUX28"/>
      <c r="OUY28"/>
      <c r="OUZ28"/>
      <c r="OVA28"/>
      <c r="OVB28"/>
      <c r="OVC28"/>
      <c r="OVD28"/>
      <c r="OVE28"/>
      <c r="OVF28"/>
      <c r="OVG28"/>
      <c r="OVH28"/>
      <c r="OVI28"/>
      <c r="OVJ28"/>
      <c r="OVK28"/>
      <c r="OVL28"/>
      <c r="OVM28"/>
      <c r="OVN28"/>
      <c r="OVO28"/>
      <c r="OVP28"/>
      <c r="OVQ28"/>
      <c r="OVR28"/>
      <c r="OVS28"/>
      <c r="OVT28"/>
      <c r="OVU28"/>
      <c r="OVV28"/>
      <c r="OVW28"/>
      <c r="OVX28"/>
      <c r="OVY28"/>
      <c r="OVZ28"/>
      <c r="OWA28"/>
      <c r="OWB28"/>
      <c r="OWC28"/>
      <c r="OWD28"/>
      <c r="OWE28"/>
      <c r="OWF28"/>
      <c r="OWG28"/>
      <c r="OWH28"/>
      <c r="OWI28"/>
      <c r="OWJ28"/>
      <c r="OWK28"/>
      <c r="OWL28"/>
      <c r="OWM28"/>
      <c r="OWN28"/>
      <c r="OWO28"/>
      <c r="OWP28"/>
      <c r="OWQ28"/>
      <c r="OWR28"/>
      <c r="OWS28"/>
      <c r="OWT28"/>
      <c r="OWU28"/>
      <c r="OWV28"/>
      <c r="OWW28"/>
      <c r="OWX28"/>
      <c r="OWY28"/>
      <c r="OWZ28"/>
      <c r="OXA28"/>
      <c r="OXB28"/>
      <c r="OXC28"/>
      <c r="OXD28"/>
      <c r="OXE28"/>
      <c r="OXF28"/>
      <c r="OXG28"/>
      <c r="OXH28"/>
      <c r="OXI28"/>
      <c r="OXJ28"/>
      <c r="OXK28"/>
      <c r="OXL28"/>
      <c r="OXM28"/>
      <c r="OXN28"/>
      <c r="OXO28"/>
      <c r="OXP28"/>
      <c r="OXQ28"/>
      <c r="OXR28"/>
      <c r="OXS28"/>
      <c r="OXT28"/>
      <c r="OXU28"/>
      <c r="OXV28"/>
      <c r="OXW28"/>
      <c r="OXX28"/>
      <c r="OXY28"/>
      <c r="OXZ28"/>
      <c r="OYA28"/>
      <c r="OYB28"/>
      <c r="OYC28"/>
      <c r="OYD28"/>
      <c r="OYE28"/>
      <c r="OYF28"/>
      <c r="OYG28"/>
      <c r="OYH28"/>
      <c r="OYI28"/>
      <c r="OYJ28"/>
      <c r="OYK28"/>
      <c r="OYL28"/>
      <c r="OYM28"/>
      <c r="OYN28"/>
      <c r="OYO28"/>
      <c r="OYP28"/>
      <c r="OYQ28"/>
      <c r="OYR28"/>
      <c r="OYS28"/>
      <c r="OYT28"/>
      <c r="OYU28"/>
      <c r="OYV28"/>
      <c r="OYW28"/>
      <c r="OYX28"/>
      <c r="OYY28"/>
      <c r="OYZ28"/>
      <c r="OZA28"/>
      <c r="OZB28"/>
      <c r="OZC28"/>
      <c r="OZD28"/>
      <c r="OZE28"/>
      <c r="OZF28"/>
      <c r="OZG28"/>
      <c r="OZH28"/>
      <c r="OZI28"/>
      <c r="OZJ28"/>
      <c r="OZK28"/>
      <c r="OZL28"/>
      <c r="OZM28"/>
      <c r="OZN28"/>
      <c r="OZO28"/>
      <c r="OZP28"/>
      <c r="OZQ28"/>
      <c r="OZR28"/>
      <c r="OZS28"/>
      <c r="OZT28"/>
      <c r="OZU28"/>
      <c r="OZV28"/>
      <c r="OZW28"/>
      <c r="OZX28"/>
      <c r="OZY28"/>
      <c r="OZZ28"/>
      <c r="PAA28"/>
      <c r="PAB28"/>
      <c r="PAC28"/>
      <c r="PAD28"/>
      <c r="PAE28"/>
      <c r="PAF28"/>
      <c r="PAG28"/>
      <c r="PAH28"/>
      <c r="PAI28"/>
      <c r="PAJ28"/>
      <c r="PAK28"/>
      <c r="PAL28"/>
      <c r="PAM28"/>
      <c r="PAN28"/>
      <c r="PAO28"/>
      <c r="PAP28"/>
      <c r="PAQ28"/>
      <c r="PAR28"/>
      <c r="PAS28"/>
      <c r="PAT28"/>
      <c r="PAU28"/>
      <c r="PAV28"/>
      <c r="PAW28"/>
      <c r="PAX28"/>
      <c r="PAY28"/>
      <c r="PAZ28"/>
      <c r="PBA28"/>
      <c r="PBB28"/>
      <c r="PBC28"/>
      <c r="PBD28"/>
      <c r="PBE28"/>
      <c r="PBF28"/>
      <c r="PBG28"/>
      <c r="PBH28"/>
      <c r="PBI28"/>
      <c r="PBJ28"/>
      <c r="PBK28"/>
      <c r="PBL28"/>
      <c r="PBM28"/>
      <c r="PBN28"/>
      <c r="PBO28"/>
      <c r="PBP28"/>
      <c r="PBQ28"/>
      <c r="PBR28"/>
      <c r="PBS28"/>
      <c r="PBT28"/>
      <c r="PBU28"/>
      <c r="PBV28"/>
      <c r="PBW28"/>
      <c r="PBX28"/>
      <c r="PBY28"/>
      <c r="PBZ28"/>
      <c r="PCA28"/>
      <c r="PCB28"/>
      <c r="PCC28"/>
      <c r="PCD28"/>
      <c r="PCE28"/>
      <c r="PCF28"/>
      <c r="PCG28"/>
      <c r="PCH28"/>
      <c r="PCI28"/>
      <c r="PCJ28"/>
      <c r="PCK28"/>
      <c r="PCL28"/>
      <c r="PCM28"/>
      <c r="PCN28"/>
      <c r="PCO28"/>
      <c r="PCP28"/>
      <c r="PCQ28"/>
      <c r="PCR28"/>
      <c r="PCS28"/>
      <c r="PCT28"/>
      <c r="PCU28"/>
      <c r="PCV28"/>
      <c r="PCW28"/>
      <c r="PCX28"/>
      <c r="PCY28"/>
      <c r="PCZ28"/>
      <c r="PDA28"/>
      <c r="PDB28"/>
      <c r="PDC28"/>
      <c r="PDD28"/>
      <c r="PDE28"/>
      <c r="PDF28"/>
      <c r="PDG28"/>
      <c r="PDH28"/>
      <c r="PDI28"/>
      <c r="PDJ28"/>
      <c r="PDK28"/>
      <c r="PDL28"/>
      <c r="PDM28"/>
      <c r="PDN28"/>
      <c r="PDO28"/>
      <c r="PDP28"/>
      <c r="PDQ28"/>
      <c r="PDR28"/>
      <c r="PDS28"/>
      <c r="PDT28"/>
      <c r="PDU28"/>
      <c r="PDV28"/>
      <c r="PDW28"/>
      <c r="PDX28"/>
      <c r="PDY28"/>
      <c r="PDZ28"/>
      <c r="PEA28"/>
      <c r="PEB28"/>
      <c r="PEC28"/>
      <c r="PED28"/>
      <c r="PEE28"/>
      <c r="PEF28"/>
      <c r="PEG28"/>
      <c r="PEH28"/>
      <c r="PEI28"/>
      <c r="PEJ28"/>
      <c r="PEK28"/>
      <c r="PEL28"/>
      <c r="PEM28"/>
      <c r="PEN28"/>
      <c r="PEO28"/>
      <c r="PEP28"/>
      <c r="PEQ28"/>
      <c r="PER28"/>
      <c r="PES28"/>
      <c r="PET28"/>
      <c r="PEU28"/>
      <c r="PEV28"/>
      <c r="PEW28"/>
      <c r="PEX28"/>
      <c r="PEY28"/>
      <c r="PEZ28"/>
      <c r="PFA28"/>
      <c r="PFB28"/>
      <c r="PFC28"/>
      <c r="PFD28"/>
      <c r="PFE28"/>
      <c r="PFF28"/>
      <c r="PFG28"/>
      <c r="PFH28"/>
      <c r="PFI28"/>
      <c r="PFJ28"/>
      <c r="PFK28"/>
      <c r="PFL28"/>
      <c r="PFM28"/>
      <c r="PFN28"/>
      <c r="PFO28"/>
      <c r="PFP28"/>
      <c r="PFQ28"/>
      <c r="PFR28"/>
      <c r="PFS28"/>
      <c r="PFT28"/>
      <c r="PFU28"/>
      <c r="PFV28"/>
      <c r="PFW28"/>
      <c r="PFX28"/>
      <c r="PFY28"/>
      <c r="PFZ28"/>
      <c r="PGA28"/>
      <c r="PGB28"/>
      <c r="PGC28"/>
      <c r="PGD28"/>
      <c r="PGE28"/>
      <c r="PGF28"/>
      <c r="PGG28"/>
      <c r="PGH28"/>
      <c r="PGI28"/>
      <c r="PGJ28"/>
      <c r="PGK28"/>
      <c r="PGL28"/>
      <c r="PGM28"/>
      <c r="PGN28"/>
      <c r="PGO28"/>
      <c r="PGP28"/>
      <c r="PGQ28"/>
      <c r="PGR28"/>
      <c r="PGS28"/>
      <c r="PGT28"/>
      <c r="PGU28"/>
      <c r="PGV28"/>
      <c r="PGW28"/>
      <c r="PGX28"/>
      <c r="PGY28"/>
      <c r="PGZ28"/>
      <c r="PHA28"/>
      <c r="PHB28"/>
      <c r="PHC28"/>
      <c r="PHD28"/>
      <c r="PHE28"/>
      <c r="PHF28"/>
      <c r="PHG28"/>
      <c r="PHH28"/>
      <c r="PHI28"/>
      <c r="PHJ28"/>
      <c r="PHK28"/>
      <c r="PHL28"/>
      <c r="PHM28"/>
      <c r="PHN28"/>
      <c r="PHO28"/>
      <c r="PHP28"/>
      <c r="PHQ28"/>
      <c r="PHR28"/>
      <c r="PHS28"/>
      <c r="PHT28"/>
      <c r="PHU28"/>
      <c r="PHV28"/>
      <c r="PHW28"/>
      <c r="PHX28"/>
      <c r="PHY28"/>
      <c r="PHZ28"/>
      <c r="PIA28"/>
      <c r="PIB28"/>
      <c r="PIC28"/>
      <c r="PID28"/>
      <c r="PIE28"/>
      <c r="PIF28"/>
      <c r="PIG28"/>
      <c r="PIH28"/>
      <c r="PII28"/>
      <c r="PIJ28"/>
      <c r="PIK28"/>
      <c r="PIL28"/>
      <c r="PIM28"/>
      <c r="PIN28"/>
      <c r="PIO28"/>
      <c r="PIP28"/>
      <c r="PIQ28"/>
      <c r="PIR28"/>
      <c r="PIS28"/>
      <c r="PIT28"/>
      <c r="PIU28"/>
      <c r="PIV28"/>
      <c r="PIW28"/>
      <c r="PIX28"/>
      <c r="PIY28"/>
      <c r="PIZ28"/>
      <c r="PJA28"/>
      <c r="PJB28"/>
      <c r="PJC28"/>
      <c r="PJD28"/>
      <c r="PJE28"/>
      <c r="PJF28"/>
      <c r="PJG28"/>
      <c r="PJH28"/>
      <c r="PJI28"/>
      <c r="PJJ28"/>
      <c r="PJK28"/>
      <c r="PJL28"/>
      <c r="PJM28"/>
      <c r="PJN28"/>
      <c r="PJO28"/>
      <c r="PJP28"/>
      <c r="PJQ28"/>
      <c r="PJR28"/>
      <c r="PJS28"/>
      <c r="PJT28"/>
      <c r="PJU28"/>
      <c r="PJV28"/>
      <c r="PJW28"/>
      <c r="PJX28"/>
      <c r="PJY28"/>
      <c r="PJZ28"/>
      <c r="PKA28"/>
      <c r="PKB28"/>
      <c r="PKC28"/>
      <c r="PKD28"/>
      <c r="PKE28"/>
      <c r="PKF28"/>
      <c r="PKG28"/>
      <c r="PKH28"/>
      <c r="PKI28"/>
      <c r="PKJ28"/>
      <c r="PKK28"/>
      <c r="PKL28"/>
      <c r="PKM28"/>
      <c r="PKN28"/>
      <c r="PKO28"/>
      <c r="PKP28"/>
      <c r="PKQ28"/>
      <c r="PKR28"/>
      <c r="PKS28"/>
      <c r="PKT28"/>
      <c r="PKU28"/>
      <c r="PKV28"/>
      <c r="PKW28"/>
      <c r="PKX28"/>
      <c r="PKY28"/>
      <c r="PKZ28"/>
      <c r="PLA28"/>
      <c r="PLB28"/>
      <c r="PLC28"/>
      <c r="PLD28"/>
      <c r="PLE28"/>
      <c r="PLF28"/>
      <c r="PLG28"/>
      <c r="PLH28"/>
      <c r="PLI28"/>
      <c r="PLJ28"/>
      <c r="PLK28"/>
      <c r="PLL28"/>
      <c r="PLM28"/>
      <c r="PLN28"/>
      <c r="PLO28"/>
      <c r="PLP28"/>
      <c r="PLQ28"/>
      <c r="PLR28"/>
      <c r="PLS28"/>
      <c r="PLT28"/>
      <c r="PLU28"/>
      <c r="PLV28"/>
      <c r="PLW28"/>
      <c r="PLX28"/>
      <c r="PLY28"/>
      <c r="PLZ28"/>
      <c r="PMA28"/>
      <c r="PMB28"/>
      <c r="PMC28"/>
      <c r="PMD28"/>
      <c r="PME28"/>
      <c r="PMF28"/>
      <c r="PMG28"/>
      <c r="PMH28"/>
      <c r="PMI28"/>
      <c r="PMJ28"/>
      <c r="PMK28"/>
      <c r="PML28"/>
      <c r="PMM28"/>
      <c r="PMN28"/>
      <c r="PMO28"/>
      <c r="PMP28"/>
      <c r="PMQ28"/>
      <c r="PMR28"/>
      <c r="PMS28"/>
      <c r="PMT28"/>
      <c r="PMU28"/>
      <c r="PMV28"/>
      <c r="PMW28"/>
      <c r="PMX28"/>
      <c r="PMY28"/>
      <c r="PMZ28"/>
      <c r="PNA28"/>
      <c r="PNB28"/>
      <c r="PNC28"/>
      <c r="PND28"/>
      <c r="PNE28"/>
      <c r="PNF28"/>
      <c r="PNG28"/>
      <c r="PNH28"/>
      <c r="PNI28"/>
      <c r="PNJ28"/>
      <c r="PNK28"/>
      <c r="PNL28"/>
      <c r="PNM28"/>
      <c r="PNN28"/>
      <c r="PNO28"/>
      <c r="PNP28"/>
      <c r="PNQ28"/>
      <c r="PNR28"/>
      <c r="PNS28"/>
      <c r="PNT28"/>
      <c r="PNU28"/>
      <c r="PNV28"/>
      <c r="PNW28"/>
      <c r="PNX28"/>
      <c r="PNY28"/>
      <c r="PNZ28"/>
      <c r="POA28"/>
      <c r="POB28"/>
      <c r="POC28"/>
      <c r="POD28"/>
      <c r="POE28"/>
      <c r="POF28"/>
      <c r="POG28"/>
      <c r="POH28"/>
      <c r="POI28"/>
      <c r="POJ28"/>
      <c r="POK28"/>
      <c r="POL28"/>
      <c r="POM28"/>
      <c r="PON28"/>
      <c r="POO28"/>
      <c r="POP28"/>
      <c r="POQ28"/>
      <c r="POR28"/>
      <c r="POS28"/>
      <c r="POT28"/>
      <c r="POU28"/>
      <c r="POV28"/>
      <c r="POW28"/>
      <c r="POX28"/>
      <c r="POY28"/>
      <c r="POZ28"/>
      <c r="PPA28"/>
      <c r="PPB28"/>
      <c r="PPC28"/>
      <c r="PPD28"/>
      <c r="PPE28"/>
      <c r="PPF28"/>
      <c r="PPG28"/>
      <c r="PPH28"/>
      <c r="PPI28"/>
      <c r="PPJ28"/>
      <c r="PPK28"/>
      <c r="PPL28"/>
      <c r="PPM28"/>
      <c r="PPN28"/>
      <c r="PPO28"/>
      <c r="PPP28"/>
      <c r="PPQ28"/>
      <c r="PPR28"/>
      <c r="PPS28"/>
      <c r="PPT28"/>
      <c r="PPU28"/>
      <c r="PPV28"/>
      <c r="PPW28"/>
      <c r="PPX28"/>
      <c r="PPY28"/>
      <c r="PPZ28"/>
      <c r="PQA28"/>
      <c r="PQB28"/>
      <c r="PQC28"/>
      <c r="PQD28"/>
      <c r="PQE28"/>
      <c r="PQF28"/>
      <c r="PQG28"/>
      <c r="PQH28"/>
      <c r="PQI28"/>
      <c r="PQJ28"/>
      <c r="PQK28"/>
      <c r="PQL28"/>
      <c r="PQM28"/>
      <c r="PQN28"/>
      <c r="PQO28"/>
      <c r="PQP28"/>
      <c r="PQQ28"/>
      <c r="PQR28"/>
      <c r="PQS28"/>
      <c r="PQT28"/>
      <c r="PQU28"/>
      <c r="PQV28"/>
      <c r="PQW28"/>
      <c r="PQX28"/>
      <c r="PQY28"/>
      <c r="PQZ28"/>
      <c r="PRA28"/>
      <c r="PRB28"/>
      <c r="PRC28"/>
      <c r="PRD28"/>
      <c r="PRE28"/>
      <c r="PRF28"/>
      <c r="PRG28"/>
      <c r="PRH28"/>
      <c r="PRI28"/>
      <c r="PRJ28"/>
      <c r="PRK28"/>
      <c r="PRL28"/>
      <c r="PRM28"/>
      <c r="PRN28"/>
      <c r="PRO28"/>
      <c r="PRP28"/>
      <c r="PRQ28"/>
      <c r="PRR28"/>
      <c r="PRS28"/>
      <c r="PRT28"/>
      <c r="PRU28"/>
      <c r="PRV28"/>
      <c r="PRW28"/>
      <c r="PRX28"/>
      <c r="PRY28"/>
      <c r="PRZ28"/>
      <c r="PSA28"/>
      <c r="PSB28"/>
      <c r="PSC28"/>
      <c r="PSD28"/>
      <c r="PSE28"/>
      <c r="PSF28"/>
      <c r="PSG28"/>
      <c r="PSH28"/>
      <c r="PSI28"/>
      <c r="PSJ28"/>
      <c r="PSK28"/>
      <c r="PSL28"/>
      <c r="PSM28"/>
      <c r="PSN28"/>
      <c r="PSO28"/>
      <c r="PSP28"/>
      <c r="PSQ28"/>
      <c r="PSR28"/>
      <c r="PSS28"/>
      <c r="PST28"/>
      <c r="PSU28"/>
      <c r="PSV28"/>
      <c r="PSW28"/>
      <c r="PSX28"/>
      <c r="PSY28"/>
      <c r="PSZ28"/>
      <c r="PTA28"/>
      <c r="PTB28"/>
      <c r="PTC28"/>
      <c r="PTD28"/>
      <c r="PTE28"/>
      <c r="PTF28"/>
      <c r="PTG28"/>
      <c r="PTH28"/>
      <c r="PTI28"/>
      <c r="PTJ28"/>
      <c r="PTK28"/>
      <c r="PTL28"/>
      <c r="PTM28"/>
      <c r="PTN28"/>
      <c r="PTO28"/>
      <c r="PTP28"/>
      <c r="PTQ28"/>
      <c r="PTR28"/>
      <c r="PTS28"/>
      <c r="PTT28"/>
      <c r="PTU28"/>
      <c r="PTV28"/>
      <c r="PTW28"/>
      <c r="PTX28"/>
      <c r="PTY28"/>
      <c r="PTZ28"/>
      <c r="PUA28"/>
      <c r="PUB28"/>
      <c r="PUC28"/>
      <c r="PUD28"/>
      <c r="PUE28"/>
      <c r="PUF28"/>
      <c r="PUG28"/>
      <c r="PUH28"/>
      <c r="PUI28"/>
      <c r="PUJ28"/>
      <c r="PUK28"/>
      <c r="PUL28"/>
      <c r="PUM28"/>
      <c r="PUN28"/>
      <c r="PUO28"/>
      <c r="PUP28"/>
      <c r="PUQ28"/>
      <c r="PUR28"/>
      <c r="PUS28"/>
      <c r="PUT28"/>
      <c r="PUU28"/>
      <c r="PUV28"/>
      <c r="PUW28"/>
      <c r="PUX28"/>
      <c r="PUY28"/>
      <c r="PUZ28"/>
      <c r="PVA28"/>
      <c r="PVB28"/>
      <c r="PVC28"/>
      <c r="PVD28"/>
      <c r="PVE28"/>
      <c r="PVF28"/>
      <c r="PVG28"/>
      <c r="PVH28"/>
      <c r="PVI28"/>
      <c r="PVJ28"/>
      <c r="PVK28"/>
      <c r="PVL28"/>
      <c r="PVM28"/>
      <c r="PVN28"/>
      <c r="PVO28"/>
      <c r="PVP28"/>
      <c r="PVQ28"/>
      <c r="PVR28"/>
      <c r="PVS28"/>
      <c r="PVT28"/>
      <c r="PVU28"/>
      <c r="PVV28"/>
      <c r="PVW28"/>
      <c r="PVX28"/>
      <c r="PVY28"/>
      <c r="PVZ28"/>
      <c r="PWA28"/>
      <c r="PWB28"/>
      <c r="PWC28"/>
      <c r="PWD28"/>
      <c r="PWE28"/>
      <c r="PWF28"/>
      <c r="PWG28"/>
      <c r="PWH28"/>
      <c r="PWI28"/>
      <c r="PWJ28"/>
      <c r="PWK28"/>
      <c r="PWL28"/>
      <c r="PWM28"/>
      <c r="PWN28"/>
      <c r="PWO28"/>
      <c r="PWP28"/>
      <c r="PWQ28"/>
      <c r="PWR28"/>
      <c r="PWS28"/>
      <c r="PWT28"/>
      <c r="PWU28"/>
      <c r="PWV28"/>
      <c r="PWW28"/>
      <c r="PWX28"/>
      <c r="PWY28"/>
      <c r="PWZ28"/>
      <c r="PXA28"/>
      <c r="PXB28"/>
      <c r="PXC28"/>
      <c r="PXD28"/>
      <c r="PXE28"/>
      <c r="PXF28"/>
      <c r="PXG28"/>
      <c r="PXH28"/>
      <c r="PXI28"/>
      <c r="PXJ28"/>
      <c r="PXK28"/>
      <c r="PXL28"/>
      <c r="PXM28"/>
      <c r="PXN28"/>
      <c r="PXO28"/>
      <c r="PXP28"/>
      <c r="PXQ28"/>
      <c r="PXR28"/>
      <c r="PXS28"/>
      <c r="PXT28"/>
      <c r="PXU28"/>
      <c r="PXV28"/>
      <c r="PXW28"/>
      <c r="PXX28"/>
      <c r="PXY28"/>
      <c r="PXZ28"/>
      <c r="PYA28"/>
      <c r="PYB28"/>
      <c r="PYC28"/>
      <c r="PYD28"/>
      <c r="PYE28"/>
      <c r="PYF28"/>
      <c r="PYG28"/>
      <c r="PYH28"/>
      <c r="PYI28"/>
      <c r="PYJ28"/>
      <c r="PYK28"/>
      <c r="PYL28"/>
      <c r="PYM28"/>
      <c r="PYN28"/>
      <c r="PYO28"/>
      <c r="PYP28"/>
      <c r="PYQ28"/>
      <c r="PYR28"/>
      <c r="PYS28"/>
      <c r="PYT28"/>
      <c r="PYU28"/>
      <c r="PYV28"/>
      <c r="PYW28"/>
      <c r="PYX28"/>
      <c r="PYY28"/>
      <c r="PYZ28"/>
      <c r="PZA28"/>
      <c r="PZB28"/>
      <c r="PZC28"/>
      <c r="PZD28"/>
      <c r="PZE28"/>
      <c r="PZF28"/>
      <c r="PZG28"/>
      <c r="PZH28"/>
      <c r="PZI28"/>
      <c r="PZJ28"/>
      <c r="PZK28"/>
      <c r="PZL28"/>
      <c r="PZM28"/>
      <c r="PZN28"/>
      <c r="PZO28"/>
      <c r="PZP28"/>
      <c r="PZQ28"/>
      <c r="PZR28"/>
      <c r="PZS28"/>
      <c r="PZT28"/>
      <c r="PZU28"/>
      <c r="PZV28"/>
      <c r="PZW28"/>
      <c r="PZX28"/>
      <c r="PZY28"/>
      <c r="PZZ28"/>
      <c r="QAA28"/>
      <c r="QAB28"/>
      <c r="QAC28"/>
      <c r="QAD28"/>
      <c r="QAE28"/>
      <c r="QAF28"/>
      <c r="QAG28"/>
      <c r="QAH28"/>
      <c r="QAI28"/>
      <c r="QAJ28"/>
      <c r="QAK28"/>
      <c r="QAL28"/>
      <c r="QAM28"/>
      <c r="QAN28"/>
      <c r="QAO28"/>
      <c r="QAP28"/>
      <c r="QAQ28"/>
      <c r="QAR28"/>
      <c r="QAS28"/>
      <c r="QAT28"/>
      <c r="QAU28"/>
      <c r="QAV28"/>
      <c r="QAW28"/>
      <c r="QAX28"/>
      <c r="QAY28"/>
      <c r="QAZ28"/>
      <c r="QBA28"/>
      <c r="QBB28"/>
      <c r="QBC28"/>
      <c r="QBD28"/>
      <c r="QBE28"/>
      <c r="QBF28"/>
      <c r="QBG28"/>
      <c r="QBH28"/>
      <c r="QBI28"/>
      <c r="QBJ28"/>
      <c r="QBK28"/>
      <c r="QBL28"/>
      <c r="QBM28"/>
      <c r="QBN28"/>
      <c r="QBO28"/>
      <c r="QBP28"/>
      <c r="QBQ28"/>
      <c r="QBR28"/>
      <c r="QBS28"/>
      <c r="QBT28"/>
      <c r="QBU28"/>
      <c r="QBV28"/>
      <c r="QBW28"/>
      <c r="QBX28"/>
      <c r="QBY28"/>
      <c r="QBZ28"/>
      <c r="QCA28"/>
      <c r="QCB28"/>
      <c r="QCC28"/>
      <c r="QCD28"/>
      <c r="QCE28"/>
      <c r="QCF28"/>
      <c r="QCG28"/>
      <c r="QCH28"/>
      <c r="QCI28"/>
      <c r="QCJ28"/>
      <c r="QCK28"/>
      <c r="QCL28"/>
      <c r="QCM28"/>
      <c r="QCN28"/>
      <c r="QCO28"/>
      <c r="QCP28"/>
      <c r="QCQ28"/>
      <c r="QCR28"/>
      <c r="QCS28"/>
      <c r="QCT28"/>
      <c r="QCU28"/>
      <c r="QCV28"/>
      <c r="QCW28"/>
      <c r="QCX28"/>
      <c r="QCY28"/>
      <c r="QCZ28"/>
      <c r="QDA28"/>
      <c r="QDB28"/>
      <c r="QDC28"/>
      <c r="QDD28"/>
      <c r="QDE28"/>
      <c r="QDF28"/>
      <c r="QDG28"/>
      <c r="QDH28"/>
      <c r="QDI28"/>
      <c r="QDJ28"/>
      <c r="QDK28"/>
      <c r="QDL28"/>
      <c r="QDM28"/>
      <c r="QDN28"/>
      <c r="QDO28"/>
      <c r="QDP28"/>
      <c r="QDQ28"/>
      <c r="QDR28"/>
      <c r="QDS28"/>
      <c r="QDT28"/>
      <c r="QDU28"/>
      <c r="QDV28"/>
      <c r="QDW28"/>
      <c r="QDX28"/>
      <c r="QDY28"/>
      <c r="QDZ28"/>
      <c r="QEA28"/>
      <c r="QEB28"/>
      <c r="QEC28"/>
      <c r="QED28"/>
      <c r="QEE28"/>
      <c r="QEF28"/>
      <c r="QEG28"/>
      <c r="QEH28"/>
      <c r="QEI28"/>
      <c r="QEJ28"/>
      <c r="QEK28"/>
      <c r="QEL28"/>
      <c r="QEM28"/>
      <c r="QEN28"/>
      <c r="QEO28"/>
      <c r="QEP28"/>
      <c r="QEQ28"/>
      <c r="QER28"/>
      <c r="QES28"/>
      <c r="QET28"/>
      <c r="QEU28"/>
      <c r="QEV28"/>
      <c r="QEW28"/>
      <c r="QEX28"/>
      <c r="QEY28"/>
      <c r="QEZ28"/>
      <c r="QFA28"/>
      <c r="QFB28"/>
      <c r="QFC28"/>
      <c r="QFD28"/>
      <c r="QFE28"/>
      <c r="QFF28"/>
      <c r="QFG28"/>
      <c r="QFH28"/>
      <c r="QFI28"/>
      <c r="QFJ28"/>
      <c r="QFK28"/>
      <c r="QFL28"/>
      <c r="QFM28"/>
      <c r="QFN28"/>
      <c r="QFO28"/>
      <c r="QFP28"/>
      <c r="QFQ28"/>
      <c r="QFR28"/>
      <c r="QFS28"/>
      <c r="QFT28"/>
      <c r="QFU28"/>
      <c r="QFV28"/>
      <c r="QFW28"/>
      <c r="QFX28"/>
      <c r="QFY28"/>
      <c r="QFZ28"/>
      <c r="QGA28"/>
      <c r="QGB28"/>
      <c r="QGC28"/>
      <c r="QGD28"/>
      <c r="QGE28"/>
      <c r="QGF28"/>
      <c r="QGG28"/>
      <c r="QGH28"/>
      <c r="QGI28"/>
      <c r="QGJ28"/>
      <c r="QGK28"/>
      <c r="QGL28"/>
      <c r="QGM28"/>
      <c r="QGN28"/>
      <c r="QGO28"/>
      <c r="QGP28"/>
      <c r="QGQ28"/>
      <c r="QGR28"/>
      <c r="QGS28"/>
      <c r="QGT28"/>
      <c r="QGU28"/>
      <c r="QGV28"/>
      <c r="QGW28"/>
      <c r="QGX28"/>
      <c r="QGY28"/>
      <c r="QGZ28"/>
      <c r="QHA28"/>
      <c r="QHB28"/>
      <c r="QHC28"/>
      <c r="QHD28"/>
      <c r="QHE28"/>
      <c r="QHF28"/>
      <c r="QHG28"/>
      <c r="QHH28"/>
      <c r="QHI28"/>
      <c r="QHJ28"/>
      <c r="QHK28"/>
      <c r="QHL28"/>
      <c r="QHM28"/>
      <c r="QHN28"/>
      <c r="QHO28"/>
      <c r="QHP28"/>
      <c r="QHQ28"/>
      <c r="QHR28"/>
      <c r="QHS28"/>
      <c r="QHT28"/>
      <c r="QHU28"/>
      <c r="QHV28"/>
      <c r="QHW28"/>
      <c r="QHX28"/>
      <c r="QHY28"/>
      <c r="QHZ28"/>
      <c r="QIA28"/>
      <c r="QIB28"/>
      <c r="QIC28"/>
      <c r="QID28"/>
      <c r="QIE28"/>
      <c r="QIF28"/>
      <c r="QIG28"/>
      <c r="QIH28"/>
      <c r="QII28"/>
      <c r="QIJ28"/>
      <c r="QIK28"/>
      <c r="QIL28"/>
      <c r="QIM28"/>
      <c r="QIN28"/>
      <c r="QIO28"/>
      <c r="QIP28"/>
      <c r="QIQ28"/>
      <c r="QIR28"/>
      <c r="QIS28"/>
      <c r="QIT28"/>
      <c r="QIU28"/>
      <c r="QIV28"/>
      <c r="QIW28"/>
      <c r="QIX28"/>
      <c r="QIY28"/>
      <c r="QIZ28"/>
      <c r="QJA28"/>
      <c r="QJB28"/>
      <c r="QJC28"/>
      <c r="QJD28"/>
      <c r="QJE28"/>
      <c r="QJF28"/>
      <c r="QJG28"/>
      <c r="QJH28"/>
      <c r="QJI28"/>
      <c r="QJJ28"/>
      <c r="QJK28"/>
      <c r="QJL28"/>
      <c r="QJM28"/>
      <c r="QJN28"/>
      <c r="QJO28"/>
      <c r="QJP28"/>
      <c r="QJQ28"/>
      <c r="QJR28"/>
      <c r="QJS28"/>
      <c r="QJT28"/>
      <c r="QJU28"/>
      <c r="QJV28"/>
      <c r="QJW28"/>
      <c r="QJX28"/>
      <c r="QJY28"/>
      <c r="QJZ28"/>
      <c r="QKA28"/>
      <c r="QKB28"/>
      <c r="QKC28"/>
      <c r="QKD28"/>
      <c r="QKE28"/>
      <c r="QKF28"/>
      <c r="QKG28"/>
      <c r="QKH28"/>
      <c r="QKI28"/>
      <c r="QKJ28"/>
      <c r="QKK28"/>
      <c r="QKL28"/>
      <c r="QKM28"/>
      <c r="QKN28"/>
      <c r="QKO28"/>
      <c r="QKP28"/>
      <c r="QKQ28"/>
      <c r="QKR28"/>
      <c r="QKS28"/>
      <c r="QKT28"/>
      <c r="QKU28"/>
      <c r="QKV28"/>
      <c r="QKW28"/>
      <c r="QKX28"/>
      <c r="QKY28"/>
      <c r="QKZ28"/>
      <c r="QLA28"/>
      <c r="QLB28"/>
      <c r="QLC28"/>
      <c r="QLD28"/>
      <c r="QLE28"/>
      <c r="QLF28"/>
      <c r="QLG28"/>
      <c r="QLH28"/>
      <c r="QLI28"/>
      <c r="QLJ28"/>
      <c r="QLK28"/>
      <c r="QLL28"/>
      <c r="QLM28"/>
      <c r="QLN28"/>
      <c r="QLO28"/>
      <c r="QLP28"/>
      <c r="QLQ28"/>
      <c r="QLR28"/>
      <c r="QLS28"/>
      <c r="QLT28"/>
      <c r="QLU28"/>
      <c r="QLV28"/>
      <c r="QLW28"/>
      <c r="QLX28"/>
      <c r="QLY28"/>
      <c r="QLZ28"/>
      <c r="QMA28"/>
      <c r="QMB28"/>
      <c r="QMC28"/>
      <c r="QMD28"/>
      <c r="QME28"/>
      <c r="QMF28"/>
      <c r="QMG28"/>
      <c r="QMH28"/>
      <c r="QMI28"/>
      <c r="QMJ28"/>
      <c r="QMK28"/>
      <c r="QML28"/>
      <c r="QMM28"/>
      <c r="QMN28"/>
      <c r="QMO28"/>
      <c r="QMP28"/>
      <c r="QMQ28"/>
      <c r="QMR28"/>
      <c r="QMS28"/>
      <c r="QMT28"/>
      <c r="QMU28"/>
      <c r="QMV28"/>
      <c r="QMW28"/>
      <c r="QMX28"/>
      <c r="QMY28"/>
      <c r="QMZ28"/>
      <c r="QNA28"/>
      <c r="QNB28"/>
      <c r="QNC28"/>
      <c r="QND28"/>
      <c r="QNE28"/>
      <c r="QNF28"/>
      <c r="QNG28"/>
      <c r="QNH28"/>
      <c r="QNI28"/>
      <c r="QNJ28"/>
      <c r="QNK28"/>
      <c r="QNL28"/>
      <c r="QNM28"/>
      <c r="QNN28"/>
      <c r="QNO28"/>
      <c r="QNP28"/>
      <c r="QNQ28"/>
      <c r="QNR28"/>
      <c r="QNS28"/>
      <c r="QNT28"/>
      <c r="QNU28"/>
      <c r="QNV28"/>
      <c r="QNW28"/>
      <c r="QNX28"/>
      <c r="QNY28"/>
      <c r="QNZ28"/>
      <c r="QOA28"/>
      <c r="QOB28"/>
      <c r="QOC28"/>
      <c r="QOD28"/>
      <c r="QOE28"/>
      <c r="QOF28"/>
      <c r="QOG28"/>
      <c r="QOH28"/>
      <c r="QOI28"/>
      <c r="QOJ28"/>
      <c r="QOK28"/>
      <c r="QOL28"/>
      <c r="QOM28"/>
      <c r="QON28"/>
      <c r="QOO28"/>
      <c r="QOP28"/>
      <c r="QOQ28"/>
      <c r="QOR28"/>
      <c r="QOS28"/>
      <c r="QOT28"/>
      <c r="QOU28"/>
      <c r="QOV28"/>
      <c r="QOW28"/>
      <c r="QOX28"/>
      <c r="QOY28"/>
      <c r="QOZ28"/>
      <c r="QPA28"/>
      <c r="QPB28"/>
      <c r="QPC28"/>
      <c r="QPD28"/>
      <c r="QPE28"/>
      <c r="QPF28"/>
      <c r="QPG28"/>
      <c r="QPH28"/>
      <c r="QPI28"/>
      <c r="QPJ28"/>
      <c r="QPK28"/>
      <c r="QPL28"/>
      <c r="QPM28"/>
      <c r="QPN28"/>
      <c r="QPO28"/>
      <c r="QPP28"/>
      <c r="QPQ28"/>
      <c r="QPR28"/>
      <c r="QPS28"/>
      <c r="QPT28"/>
      <c r="QPU28"/>
      <c r="QPV28"/>
      <c r="QPW28"/>
      <c r="QPX28"/>
      <c r="QPY28"/>
      <c r="QPZ28"/>
      <c r="QQA28"/>
      <c r="QQB28"/>
      <c r="QQC28"/>
      <c r="QQD28"/>
      <c r="QQE28"/>
      <c r="QQF28"/>
      <c r="QQG28"/>
      <c r="QQH28"/>
      <c r="QQI28"/>
      <c r="QQJ28"/>
      <c r="QQK28"/>
      <c r="QQL28"/>
      <c r="QQM28"/>
      <c r="QQN28"/>
      <c r="QQO28"/>
      <c r="QQP28"/>
      <c r="QQQ28"/>
      <c r="QQR28"/>
      <c r="QQS28"/>
      <c r="QQT28"/>
      <c r="QQU28"/>
      <c r="QQV28"/>
      <c r="QQW28"/>
      <c r="QQX28"/>
      <c r="QQY28"/>
      <c r="QQZ28"/>
      <c r="QRA28"/>
      <c r="QRB28"/>
      <c r="QRC28"/>
      <c r="QRD28"/>
      <c r="QRE28"/>
      <c r="QRF28"/>
      <c r="QRG28"/>
      <c r="QRH28"/>
      <c r="QRI28"/>
      <c r="QRJ28"/>
      <c r="QRK28"/>
      <c r="QRL28"/>
      <c r="QRM28"/>
      <c r="QRN28"/>
      <c r="QRO28"/>
      <c r="QRP28"/>
      <c r="QRQ28"/>
      <c r="QRR28"/>
      <c r="QRS28"/>
      <c r="QRT28"/>
      <c r="QRU28"/>
      <c r="QRV28"/>
      <c r="QRW28"/>
      <c r="QRX28"/>
      <c r="QRY28"/>
      <c r="QRZ28"/>
      <c r="QSA28"/>
      <c r="QSB28"/>
      <c r="QSC28"/>
      <c r="QSD28"/>
      <c r="QSE28"/>
      <c r="QSF28"/>
      <c r="QSG28"/>
      <c r="QSH28"/>
      <c r="QSI28"/>
      <c r="QSJ28"/>
      <c r="QSK28"/>
      <c r="QSL28"/>
      <c r="QSM28"/>
      <c r="QSN28"/>
      <c r="QSO28"/>
      <c r="QSP28"/>
      <c r="QSQ28"/>
      <c r="QSR28"/>
      <c r="QSS28"/>
      <c r="QST28"/>
      <c r="QSU28"/>
      <c r="QSV28"/>
      <c r="QSW28"/>
      <c r="QSX28"/>
      <c r="QSY28"/>
      <c r="QSZ28"/>
      <c r="QTA28"/>
      <c r="QTB28"/>
      <c r="QTC28"/>
      <c r="QTD28"/>
      <c r="QTE28"/>
      <c r="QTF28"/>
      <c r="QTG28"/>
      <c r="QTH28"/>
      <c r="QTI28"/>
      <c r="QTJ28"/>
      <c r="QTK28"/>
      <c r="QTL28"/>
      <c r="QTM28"/>
      <c r="QTN28"/>
      <c r="QTO28"/>
      <c r="QTP28"/>
      <c r="QTQ28"/>
      <c r="QTR28"/>
      <c r="QTS28"/>
      <c r="QTT28"/>
      <c r="QTU28"/>
      <c r="QTV28"/>
      <c r="QTW28"/>
      <c r="QTX28"/>
      <c r="QTY28"/>
      <c r="QTZ28"/>
      <c r="QUA28"/>
      <c r="QUB28"/>
      <c r="QUC28"/>
      <c r="QUD28"/>
      <c r="QUE28"/>
      <c r="QUF28"/>
      <c r="QUG28"/>
      <c r="QUH28"/>
      <c r="QUI28"/>
      <c r="QUJ28"/>
      <c r="QUK28"/>
      <c r="QUL28"/>
      <c r="QUM28"/>
      <c r="QUN28"/>
      <c r="QUO28"/>
      <c r="QUP28"/>
      <c r="QUQ28"/>
      <c r="QUR28"/>
      <c r="QUS28"/>
      <c r="QUT28"/>
      <c r="QUU28"/>
      <c r="QUV28"/>
      <c r="QUW28"/>
      <c r="QUX28"/>
      <c r="QUY28"/>
      <c r="QUZ28"/>
      <c r="QVA28"/>
      <c r="QVB28"/>
      <c r="QVC28"/>
      <c r="QVD28"/>
      <c r="QVE28"/>
      <c r="QVF28"/>
      <c r="QVG28"/>
      <c r="QVH28"/>
      <c r="QVI28"/>
      <c r="QVJ28"/>
      <c r="QVK28"/>
      <c r="QVL28"/>
      <c r="QVM28"/>
      <c r="QVN28"/>
      <c r="QVO28"/>
      <c r="QVP28"/>
      <c r="QVQ28"/>
      <c r="QVR28"/>
      <c r="QVS28"/>
      <c r="QVT28"/>
      <c r="QVU28"/>
      <c r="QVV28"/>
      <c r="QVW28"/>
      <c r="QVX28"/>
      <c r="QVY28"/>
      <c r="QVZ28"/>
      <c r="QWA28"/>
      <c r="QWB28"/>
      <c r="QWC28"/>
      <c r="QWD28"/>
      <c r="QWE28"/>
      <c r="QWF28"/>
      <c r="QWG28"/>
      <c r="QWH28"/>
      <c r="QWI28"/>
      <c r="QWJ28"/>
      <c r="QWK28"/>
      <c r="QWL28"/>
      <c r="QWM28"/>
      <c r="QWN28"/>
      <c r="QWO28"/>
      <c r="QWP28"/>
      <c r="QWQ28"/>
      <c r="QWR28"/>
      <c r="QWS28"/>
      <c r="QWT28"/>
      <c r="QWU28"/>
      <c r="QWV28"/>
      <c r="QWW28"/>
      <c r="QWX28"/>
      <c r="QWY28"/>
      <c r="QWZ28"/>
      <c r="QXA28"/>
      <c r="QXB28"/>
      <c r="QXC28"/>
      <c r="QXD28"/>
      <c r="QXE28"/>
      <c r="QXF28"/>
      <c r="QXG28"/>
      <c r="QXH28"/>
      <c r="QXI28"/>
      <c r="QXJ28"/>
      <c r="QXK28"/>
      <c r="QXL28"/>
      <c r="QXM28"/>
      <c r="QXN28"/>
      <c r="QXO28"/>
      <c r="QXP28"/>
      <c r="QXQ28"/>
      <c r="QXR28"/>
      <c r="QXS28"/>
      <c r="QXT28"/>
      <c r="QXU28"/>
      <c r="QXV28"/>
      <c r="QXW28"/>
      <c r="QXX28"/>
      <c r="QXY28"/>
      <c r="QXZ28"/>
      <c r="QYA28"/>
      <c r="QYB28"/>
      <c r="QYC28"/>
      <c r="QYD28"/>
      <c r="QYE28"/>
      <c r="QYF28"/>
      <c r="QYG28"/>
      <c r="QYH28"/>
      <c r="QYI28"/>
      <c r="QYJ28"/>
      <c r="QYK28"/>
      <c r="QYL28"/>
      <c r="QYM28"/>
      <c r="QYN28"/>
      <c r="QYO28"/>
      <c r="QYP28"/>
      <c r="QYQ28"/>
      <c r="QYR28"/>
      <c r="QYS28"/>
      <c r="QYT28"/>
      <c r="QYU28"/>
      <c r="QYV28"/>
      <c r="QYW28"/>
      <c r="QYX28"/>
      <c r="QYY28"/>
      <c r="QYZ28"/>
      <c r="QZA28"/>
      <c r="QZB28"/>
      <c r="QZC28"/>
      <c r="QZD28"/>
      <c r="QZE28"/>
      <c r="QZF28"/>
      <c r="QZG28"/>
      <c r="QZH28"/>
      <c r="QZI28"/>
      <c r="QZJ28"/>
      <c r="QZK28"/>
      <c r="QZL28"/>
      <c r="QZM28"/>
      <c r="QZN28"/>
      <c r="QZO28"/>
      <c r="QZP28"/>
      <c r="QZQ28"/>
      <c r="QZR28"/>
      <c r="QZS28"/>
      <c r="QZT28"/>
      <c r="QZU28"/>
      <c r="QZV28"/>
      <c r="QZW28"/>
      <c r="QZX28"/>
      <c r="QZY28"/>
      <c r="QZZ28"/>
      <c r="RAA28"/>
      <c r="RAB28"/>
      <c r="RAC28"/>
      <c r="RAD28"/>
      <c r="RAE28"/>
      <c r="RAF28"/>
      <c r="RAG28"/>
      <c r="RAH28"/>
      <c r="RAI28"/>
      <c r="RAJ28"/>
      <c r="RAK28"/>
      <c r="RAL28"/>
      <c r="RAM28"/>
      <c r="RAN28"/>
      <c r="RAO28"/>
      <c r="RAP28"/>
      <c r="RAQ28"/>
      <c r="RAR28"/>
      <c r="RAS28"/>
      <c r="RAT28"/>
      <c r="RAU28"/>
      <c r="RAV28"/>
      <c r="RAW28"/>
      <c r="RAX28"/>
      <c r="RAY28"/>
      <c r="RAZ28"/>
      <c r="RBA28"/>
      <c r="RBB28"/>
      <c r="RBC28"/>
      <c r="RBD28"/>
      <c r="RBE28"/>
      <c r="RBF28"/>
      <c r="RBG28"/>
      <c r="RBH28"/>
      <c r="RBI28"/>
      <c r="RBJ28"/>
      <c r="RBK28"/>
      <c r="RBL28"/>
      <c r="RBM28"/>
      <c r="RBN28"/>
      <c r="RBO28"/>
      <c r="RBP28"/>
      <c r="RBQ28"/>
      <c r="RBR28"/>
      <c r="RBS28"/>
      <c r="RBT28"/>
      <c r="RBU28"/>
      <c r="RBV28"/>
      <c r="RBW28"/>
      <c r="RBX28"/>
      <c r="RBY28"/>
      <c r="RBZ28"/>
      <c r="RCA28"/>
      <c r="RCB28"/>
      <c r="RCC28"/>
      <c r="RCD28"/>
      <c r="RCE28"/>
      <c r="RCF28"/>
      <c r="RCG28"/>
      <c r="RCH28"/>
      <c r="RCI28"/>
      <c r="RCJ28"/>
      <c r="RCK28"/>
      <c r="RCL28"/>
      <c r="RCM28"/>
      <c r="RCN28"/>
      <c r="RCO28"/>
      <c r="RCP28"/>
      <c r="RCQ28"/>
      <c r="RCR28"/>
      <c r="RCS28"/>
      <c r="RCT28"/>
      <c r="RCU28"/>
      <c r="RCV28"/>
      <c r="RCW28"/>
      <c r="RCX28"/>
      <c r="RCY28"/>
      <c r="RCZ28"/>
      <c r="RDA28"/>
      <c r="RDB28"/>
      <c r="RDC28"/>
      <c r="RDD28"/>
      <c r="RDE28"/>
      <c r="RDF28"/>
      <c r="RDG28"/>
      <c r="RDH28"/>
      <c r="RDI28"/>
      <c r="RDJ28"/>
      <c r="RDK28"/>
      <c r="RDL28"/>
      <c r="RDM28"/>
      <c r="RDN28"/>
      <c r="RDO28"/>
      <c r="RDP28"/>
      <c r="RDQ28"/>
      <c r="RDR28"/>
      <c r="RDS28"/>
      <c r="RDT28"/>
      <c r="RDU28"/>
      <c r="RDV28"/>
      <c r="RDW28"/>
      <c r="RDX28"/>
      <c r="RDY28"/>
      <c r="RDZ28"/>
      <c r="REA28"/>
      <c r="REB28"/>
      <c r="REC28"/>
      <c r="RED28"/>
      <c r="REE28"/>
      <c r="REF28"/>
      <c r="REG28"/>
      <c r="REH28"/>
      <c r="REI28"/>
      <c r="REJ28"/>
      <c r="REK28"/>
      <c r="REL28"/>
      <c r="REM28"/>
      <c r="REN28"/>
      <c r="REO28"/>
      <c r="REP28"/>
      <c r="REQ28"/>
      <c r="RER28"/>
      <c r="RES28"/>
      <c r="RET28"/>
      <c r="REU28"/>
      <c r="REV28"/>
      <c r="REW28"/>
      <c r="REX28"/>
      <c r="REY28"/>
      <c r="REZ28"/>
      <c r="RFA28"/>
      <c r="RFB28"/>
      <c r="RFC28"/>
      <c r="RFD28"/>
      <c r="RFE28"/>
      <c r="RFF28"/>
      <c r="RFG28"/>
      <c r="RFH28"/>
      <c r="RFI28"/>
      <c r="RFJ28"/>
      <c r="RFK28"/>
      <c r="RFL28"/>
      <c r="RFM28"/>
      <c r="RFN28"/>
      <c r="RFO28"/>
      <c r="RFP28"/>
      <c r="RFQ28"/>
      <c r="RFR28"/>
      <c r="RFS28"/>
      <c r="RFT28"/>
      <c r="RFU28"/>
      <c r="RFV28"/>
      <c r="RFW28"/>
      <c r="RFX28"/>
      <c r="RFY28"/>
      <c r="RFZ28"/>
      <c r="RGA28"/>
      <c r="RGB28"/>
      <c r="RGC28"/>
      <c r="RGD28"/>
      <c r="RGE28"/>
      <c r="RGF28"/>
      <c r="RGG28"/>
      <c r="RGH28"/>
      <c r="RGI28"/>
      <c r="RGJ28"/>
      <c r="RGK28"/>
      <c r="RGL28"/>
      <c r="RGM28"/>
      <c r="RGN28"/>
      <c r="RGO28"/>
      <c r="RGP28"/>
      <c r="RGQ28"/>
      <c r="RGR28"/>
      <c r="RGS28"/>
      <c r="RGT28"/>
      <c r="RGU28"/>
      <c r="RGV28"/>
      <c r="RGW28"/>
      <c r="RGX28"/>
      <c r="RGY28"/>
      <c r="RGZ28"/>
      <c r="RHA28"/>
      <c r="RHB28"/>
      <c r="RHC28"/>
      <c r="RHD28"/>
      <c r="RHE28"/>
      <c r="RHF28"/>
      <c r="RHG28"/>
      <c r="RHH28"/>
      <c r="RHI28"/>
      <c r="RHJ28"/>
      <c r="RHK28"/>
      <c r="RHL28"/>
      <c r="RHM28"/>
      <c r="RHN28"/>
      <c r="RHO28"/>
      <c r="RHP28"/>
      <c r="RHQ28"/>
      <c r="RHR28"/>
      <c r="RHS28"/>
      <c r="RHT28"/>
      <c r="RHU28"/>
      <c r="RHV28"/>
      <c r="RHW28"/>
      <c r="RHX28"/>
      <c r="RHY28"/>
      <c r="RHZ28"/>
      <c r="RIA28"/>
      <c r="RIB28"/>
      <c r="RIC28"/>
      <c r="RID28"/>
      <c r="RIE28"/>
      <c r="RIF28"/>
      <c r="RIG28"/>
      <c r="RIH28"/>
      <c r="RII28"/>
      <c r="RIJ28"/>
      <c r="RIK28"/>
      <c r="RIL28"/>
      <c r="RIM28"/>
      <c r="RIN28"/>
      <c r="RIO28"/>
      <c r="RIP28"/>
      <c r="RIQ28"/>
      <c r="RIR28"/>
      <c r="RIS28"/>
      <c r="RIT28"/>
      <c r="RIU28"/>
      <c r="RIV28"/>
      <c r="RIW28"/>
      <c r="RIX28"/>
      <c r="RIY28"/>
      <c r="RIZ28"/>
      <c r="RJA28"/>
      <c r="RJB28"/>
      <c r="RJC28"/>
      <c r="RJD28"/>
      <c r="RJE28"/>
      <c r="RJF28"/>
      <c r="RJG28"/>
      <c r="RJH28"/>
      <c r="RJI28"/>
      <c r="RJJ28"/>
      <c r="RJK28"/>
      <c r="RJL28"/>
      <c r="RJM28"/>
      <c r="RJN28"/>
      <c r="RJO28"/>
      <c r="RJP28"/>
      <c r="RJQ28"/>
      <c r="RJR28"/>
      <c r="RJS28"/>
      <c r="RJT28"/>
      <c r="RJU28"/>
      <c r="RJV28"/>
      <c r="RJW28"/>
      <c r="RJX28"/>
      <c r="RJY28"/>
      <c r="RJZ28"/>
      <c r="RKA28"/>
      <c r="RKB28"/>
      <c r="RKC28"/>
      <c r="RKD28"/>
      <c r="RKE28"/>
      <c r="RKF28"/>
      <c r="RKG28"/>
      <c r="RKH28"/>
      <c r="RKI28"/>
      <c r="RKJ28"/>
      <c r="RKK28"/>
      <c r="RKL28"/>
      <c r="RKM28"/>
      <c r="RKN28"/>
      <c r="RKO28"/>
      <c r="RKP28"/>
      <c r="RKQ28"/>
      <c r="RKR28"/>
      <c r="RKS28"/>
      <c r="RKT28"/>
      <c r="RKU28"/>
      <c r="RKV28"/>
      <c r="RKW28"/>
      <c r="RKX28"/>
      <c r="RKY28"/>
      <c r="RKZ28"/>
      <c r="RLA28"/>
      <c r="RLB28"/>
      <c r="RLC28"/>
      <c r="RLD28"/>
      <c r="RLE28"/>
      <c r="RLF28"/>
      <c r="RLG28"/>
      <c r="RLH28"/>
      <c r="RLI28"/>
      <c r="RLJ28"/>
      <c r="RLK28"/>
      <c r="RLL28"/>
      <c r="RLM28"/>
      <c r="RLN28"/>
      <c r="RLO28"/>
      <c r="RLP28"/>
      <c r="RLQ28"/>
      <c r="RLR28"/>
      <c r="RLS28"/>
      <c r="RLT28"/>
      <c r="RLU28"/>
      <c r="RLV28"/>
      <c r="RLW28"/>
      <c r="RLX28"/>
      <c r="RLY28"/>
      <c r="RLZ28"/>
      <c r="RMA28"/>
      <c r="RMB28"/>
      <c r="RMC28"/>
      <c r="RMD28"/>
      <c r="RME28"/>
      <c r="RMF28"/>
      <c r="RMG28"/>
      <c r="RMH28"/>
      <c r="RMI28"/>
      <c r="RMJ28"/>
      <c r="RMK28"/>
      <c r="RML28"/>
      <c r="RMM28"/>
      <c r="RMN28"/>
      <c r="RMO28"/>
      <c r="RMP28"/>
      <c r="RMQ28"/>
      <c r="RMR28"/>
      <c r="RMS28"/>
      <c r="RMT28"/>
      <c r="RMU28"/>
      <c r="RMV28"/>
      <c r="RMW28"/>
      <c r="RMX28"/>
      <c r="RMY28"/>
      <c r="RMZ28"/>
      <c r="RNA28"/>
      <c r="RNB28"/>
      <c r="RNC28"/>
      <c r="RND28"/>
      <c r="RNE28"/>
      <c r="RNF28"/>
      <c r="RNG28"/>
      <c r="RNH28"/>
      <c r="RNI28"/>
      <c r="RNJ28"/>
      <c r="RNK28"/>
      <c r="RNL28"/>
      <c r="RNM28"/>
      <c r="RNN28"/>
      <c r="RNO28"/>
      <c r="RNP28"/>
      <c r="RNQ28"/>
      <c r="RNR28"/>
      <c r="RNS28"/>
      <c r="RNT28"/>
      <c r="RNU28"/>
      <c r="RNV28"/>
      <c r="RNW28"/>
      <c r="RNX28"/>
      <c r="RNY28"/>
      <c r="RNZ28"/>
      <c r="ROA28"/>
      <c r="ROB28"/>
      <c r="ROC28"/>
      <c r="ROD28"/>
      <c r="ROE28"/>
      <c r="ROF28"/>
      <c r="ROG28"/>
      <c r="ROH28"/>
      <c r="ROI28"/>
      <c r="ROJ28"/>
      <c r="ROK28"/>
      <c r="ROL28"/>
      <c r="ROM28"/>
      <c r="RON28"/>
      <c r="ROO28"/>
      <c r="ROP28"/>
      <c r="ROQ28"/>
      <c r="ROR28"/>
      <c r="ROS28"/>
      <c r="ROT28"/>
      <c r="ROU28"/>
      <c r="ROV28"/>
      <c r="ROW28"/>
      <c r="ROX28"/>
      <c r="ROY28"/>
      <c r="ROZ28"/>
      <c r="RPA28"/>
      <c r="RPB28"/>
      <c r="RPC28"/>
      <c r="RPD28"/>
      <c r="RPE28"/>
      <c r="RPF28"/>
      <c r="RPG28"/>
      <c r="RPH28"/>
      <c r="RPI28"/>
      <c r="RPJ28"/>
      <c r="RPK28"/>
      <c r="RPL28"/>
      <c r="RPM28"/>
      <c r="RPN28"/>
      <c r="RPO28"/>
      <c r="RPP28"/>
      <c r="RPQ28"/>
      <c r="RPR28"/>
      <c r="RPS28"/>
      <c r="RPT28"/>
      <c r="RPU28"/>
      <c r="RPV28"/>
      <c r="RPW28"/>
      <c r="RPX28"/>
      <c r="RPY28"/>
      <c r="RPZ28"/>
      <c r="RQA28"/>
      <c r="RQB28"/>
      <c r="RQC28"/>
      <c r="RQD28"/>
      <c r="RQE28"/>
      <c r="RQF28"/>
      <c r="RQG28"/>
      <c r="RQH28"/>
      <c r="RQI28"/>
      <c r="RQJ28"/>
      <c r="RQK28"/>
      <c r="RQL28"/>
      <c r="RQM28"/>
      <c r="RQN28"/>
      <c r="RQO28"/>
      <c r="RQP28"/>
      <c r="RQQ28"/>
      <c r="RQR28"/>
      <c r="RQS28"/>
      <c r="RQT28"/>
      <c r="RQU28"/>
      <c r="RQV28"/>
      <c r="RQW28"/>
      <c r="RQX28"/>
      <c r="RQY28"/>
      <c r="RQZ28"/>
      <c r="RRA28"/>
      <c r="RRB28"/>
      <c r="RRC28"/>
      <c r="RRD28"/>
      <c r="RRE28"/>
      <c r="RRF28"/>
      <c r="RRG28"/>
      <c r="RRH28"/>
      <c r="RRI28"/>
      <c r="RRJ28"/>
      <c r="RRK28"/>
      <c r="RRL28"/>
      <c r="RRM28"/>
      <c r="RRN28"/>
      <c r="RRO28"/>
      <c r="RRP28"/>
      <c r="RRQ28"/>
      <c r="RRR28"/>
      <c r="RRS28"/>
      <c r="RRT28"/>
      <c r="RRU28"/>
      <c r="RRV28"/>
      <c r="RRW28"/>
      <c r="RRX28"/>
      <c r="RRY28"/>
      <c r="RRZ28"/>
      <c r="RSA28"/>
      <c r="RSB28"/>
      <c r="RSC28"/>
      <c r="RSD28"/>
      <c r="RSE28"/>
      <c r="RSF28"/>
      <c r="RSG28"/>
      <c r="RSH28"/>
      <c r="RSI28"/>
      <c r="RSJ28"/>
      <c r="RSK28"/>
      <c r="RSL28"/>
      <c r="RSM28"/>
      <c r="RSN28"/>
      <c r="RSO28"/>
      <c r="RSP28"/>
      <c r="RSQ28"/>
      <c r="RSR28"/>
      <c r="RSS28"/>
      <c r="RST28"/>
      <c r="RSU28"/>
      <c r="RSV28"/>
      <c r="RSW28"/>
      <c r="RSX28"/>
      <c r="RSY28"/>
      <c r="RSZ28"/>
      <c r="RTA28"/>
      <c r="RTB28"/>
      <c r="RTC28"/>
      <c r="RTD28"/>
      <c r="RTE28"/>
      <c r="RTF28"/>
      <c r="RTG28"/>
      <c r="RTH28"/>
      <c r="RTI28"/>
      <c r="RTJ28"/>
      <c r="RTK28"/>
      <c r="RTL28"/>
      <c r="RTM28"/>
      <c r="RTN28"/>
      <c r="RTO28"/>
      <c r="RTP28"/>
      <c r="RTQ28"/>
      <c r="RTR28"/>
      <c r="RTS28"/>
      <c r="RTT28"/>
      <c r="RTU28"/>
      <c r="RTV28"/>
      <c r="RTW28"/>
      <c r="RTX28"/>
      <c r="RTY28"/>
      <c r="RTZ28"/>
      <c r="RUA28"/>
      <c r="RUB28"/>
      <c r="RUC28"/>
      <c r="RUD28"/>
      <c r="RUE28"/>
      <c r="RUF28"/>
      <c r="RUG28"/>
      <c r="RUH28"/>
      <c r="RUI28"/>
      <c r="RUJ28"/>
      <c r="RUK28"/>
      <c r="RUL28"/>
      <c r="RUM28"/>
      <c r="RUN28"/>
      <c r="RUO28"/>
      <c r="RUP28"/>
      <c r="RUQ28"/>
      <c r="RUR28"/>
      <c r="RUS28"/>
      <c r="RUT28"/>
      <c r="RUU28"/>
      <c r="RUV28"/>
      <c r="RUW28"/>
      <c r="RUX28"/>
      <c r="RUY28"/>
      <c r="RUZ28"/>
      <c r="RVA28"/>
      <c r="RVB28"/>
      <c r="RVC28"/>
      <c r="RVD28"/>
      <c r="RVE28"/>
      <c r="RVF28"/>
      <c r="RVG28"/>
      <c r="RVH28"/>
      <c r="RVI28"/>
      <c r="RVJ28"/>
      <c r="RVK28"/>
      <c r="RVL28"/>
      <c r="RVM28"/>
      <c r="RVN28"/>
      <c r="RVO28"/>
      <c r="RVP28"/>
      <c r="RVQ28"/>
      <c r="RVR28"/>
      <c r="RVS28"/>
      <c r="RVT28"/>
      <c r="RVU28"/>
      <c r="RVV28"/>
      <c r="RVW28"/>
      <c r="RVX28"/>
      <c r="RVY28"/>
      <c r="RVZ28"/>
      <c r="RWA28"/>
      <c r="RWB28"/>
      <c r="RWC28"/>
      <c r="RWD28"/>
      <c r="RWE28"/>
      <c r="RWF28"/>
      <c r="RWG28"/>
      <c r="RWH28"/>
      <c r="RWI28"/>
      <c r="RWJ28"/>
      <c r="RWK28"/>
      <c r="RWL28"/>
      <c r="RWM28"/>
      <c r="RWN28"/>
      <c r="RWO28"/>
      <c r="RWP28"/>
      <c r="RWQ28"/>
      <c r="RWR28"/>
      <c r="RWS28"/>
      <c r="RWT28"/>
      <c r="RWU28"/>
      <c r="RWV28"/>
      <c r="RWW28"/>
      <c r="RWX28"/>
      <c r="RWY28"/>
      <c r="RWZ28"/>
      <c r="RXA28"/>
      <c r="RXB28"/>
      <c r="RXC28"/>
      <c r="RXD28"/>
      <c r="RXE28"/>
      <c r="RXF28"/>
      <c r="RXG28"/>
      <c r="RXH28"/>
      <c r="RXI28"/>
      <c r="RXJ28"/>
      <c r="RXK28"/>
      <c r="RXL28"/>
      <c r="RXM28"/>
      <c r="RXN28"/>
      <c r="RXO28"/>
      <c r="RXP28"/>
      <c r="RXQ28"/>
      <c r="RXR28"/>
      <c r="RXS28"/>
      <c r="RXT28"/>
      <c r="RXU28"/>
      <c r="RXV28"/>
      <c r="RXW28"/>
      <c r="RXX28"/>
      <c r="RXY28"/>
      <c r="RXZ28"/>
      <c r="RYA28"/>
      <c r="RYB28"/>
      <c r="RYC28"/>
      <c r="RYD28"/>
      <c r="RYE28"/>
      <c r="RYF28"/>
      <c r="RYG28"/>
      <c r="RYH28"/>
      <c r="RYI28"/>
      <c r="RYJ28"/>
      <c r="RYK28"/>
      <c r="RYL28"/>
      <c r="RYM28"/>
      <c r="RYN28"/>
      <c r="RYO28"/>
      <c r="RYP28"/>
      <c r="RYQ28"/>
      <c r="RYR28"/>
      <c r="RYS28"/>
      <c r="RYT28"/>
      <c r="RYU28"/>
      <c r="RYV28"/>
      <c r="RYW28"/>
      <c r="RYX28"/>
      <c r="RYY28"/>
      <c r="RYZ28"/>
      <c r="RZA28"/>
      <c r="RZB28"/>
      <c r="RZC28"/>
      <c r="RZD28"/>
      <c r="RZE28"/>
      <c r="RZF28"/>
      <c r="RZG28"/>
      <c r="RZH28"/>
      <c r="RZI28"/>
      <c r="RZJ28"/>
      <c r="RZK28"/>
      <c r="RZL28"/>
      <c r="RZM28"/>
      <c r="RZN28"/>
      <c r="RZO28"/>
      <c r="RZP28"/>
      <c r="RZQ28"/>
      <c r="RZR28"/>
      <c r="RZS28"/>
      <c r="RZT28"/>
      <c r="RZU28"/>
      <c r="RZV28"/>
      <c r="RZW28"/>
      <c r="RZX28"/>
      <c r="RZY28"/>
      <c r="RZZ28"/>
      <c r="SAA28"/>
      <c r="SAB28"/>
      <c r="SAC28"/>
      <c r="SAD28"/>
      <c r="SAE28"/>
      <c r="SAF28"/>
      <c r="SAG28"/>
      <c r="SAH28"/>
      <c r="SAI28"/>
      <c r="SAJ28"/>
      <c r="SAK28"/>
      <c r="SAL28"/>
      <c r="SAM28"/>
      <c r="SAN28"/>
      <c r="SAO28"/>
      <c r="SAP28"/>
      <c r="SAQ28"/>
      <c r="SAR28"/>
      <c r="SAS28"/>
      <c r="SAT28"/>
      <c r="SAU28"/>
      <c r="SAV28"/>
      <c r="SAW28"/>
      <c r="SAX28"/>
      <c r="SAY28"/>
      <c r="SAZ28"/>
      <c r="SBA28"/>
      <c r="SBB28"/>
      <c r="SBC28"/>
      <c r="SBD28"/>
      <c r="SBE28"/>
      <c r="SBF28"/>
      <c r="SBG28"/>
      <c r="SBH28"/>
      <c r="SBI28"/>
      <c r="SBJ28"/>
      <c r="SBK28"/>
      <c r="SBL28"/>
      <c r="SBM28"/>
      <c r="SBN28"/>
      <c r="SBO28"/>
      <c r="SBP28"/>
      <c r="SBQ28"/>
      <c r="SBR28"/>
      <c r="SBS28"/>
      <c r="SBT28"/>
      <c r="SBU28"/>
      <c r="SBV28"/>
      <c r="SBW28"/>
      <c r="SBX28"/>
      <c r="SBY28"/>
      <c r="SBZ28"/>
      <c r="SCA28"/>
      <c r="SCB28"/>
      <c r="SCC28"/>
      <c r="SCD28"/>
      <c r="SCE28"/>
      <c r="SCF28"/>
      <c r="SCG28"/>
      <c r="SCH28"/>
      <c r="SCI28"/>
      <c r="SCJ28"/>
      <c r="SCK28"/>
      <c r="SCL28"/>
      <c r="SCM28"/>
      <c r="SCN28"/>
      <c r="SCO28"/>
      <c r="SCP28"/>
      <c r="SCQ28"/>
      <c r="SCR28"/>
      <c r="SCS28"/>
      <c r="SCT28"/>
      <c r="SCU28"/>
      <c r="SCV28"/>
      <c r="SCW28"/>
      <c r="SCX28"/>
      <c r="SCY28"/>
      <c r="SCZ28"/>
      <c r="SDA28"/>
      <c r="SDB28"/>
      <c r="SDC28"/>
      <c r="SDD28"/>
      <c r="SDE28"/>
      <c r="SDF28"/>
      <c r="SDG28"/>
      <c r="SDH28"/>
      <c r="SDI28"/>
      <c r="SDJ28"/>
      <c r="SDK28"/>
      <c r="SDL28"/>
      <c r="SDM28"/>
      <c r="SDN28"/>
      <c r="SDO28"/>
      <c r="SDP28"/>
      <c r="SDQ28"/>
      <c r="SDR28"/>
      <c r="SDS28"/>
      <c r="SDT28"/>
      <c r="SDU28"/>
      <c r="SDV28"/>
      <c r="SDW28"/>
      <c r="SDX28"/>
      <c r="SDY28"/>
      <c r="SDZ28"/>
      <c r="SEA28"/>
      <c r="SEB28"/>
      <c r="SEC28"/>
      <c r="SED28"/>
      <c r="SEE28"/>
      <c r="SEF28"/>
      <c r="SEG28"/>
      <c r="SEH28"/>
      <c r="SEI28"/>
      <c r="SEJ28"/>
      <c r="SEK28"/>
      <c r="SEL28"/>
      <c r="SEM28"/>
      <c r="SEN28"/>
      <c r="SEO28"/>
      <c r="SEP28"/>
      <c r="SEQ28"/>
      <c r="SER28"/>
      <c r="SES28"/>
      <c r="SET28"/>
      <c r="SEU28"/>
      <c r="SEV28"/>
      <c r="SEW28"/>
      <c r="SEX28"/>
      <c r="SEY28"/>
      <c r="SEZ28"/>
      <c r="SFA28"/>
      <c r="SFB28"/>
      <c r="SFC28"/>
      <c r="SFD28"/>
      <c r="SFE28"/>
      <c r="SFF28"/>
      <c r="SFG28"/>
      <c r="SFH28"/>
      <c r="SFI28"/>
      <c r="SFJ28"/>
      <c r="SFK28"/>
      <c r="SFL28"/>
      <c r="SFM28"/>
      <c r="SFN28"/>
      <c r="SFO28"/>
      <c r="SFP28"/>
      <c r="SFQ28"/>
      <c r="SFR28"/>
      <c r="SFS28"/>
      <c r="SFT28"/>
      <c r="SFU28"/>
      <c r="SFV28"/>
      <c r="SFW28"/>
      <c r="SFX28"/>
      <c r="SFY28"/>
      <c r="SFZ28"/>
      <c r="SGA28"/>
      <c r="SGB28"/>
      <c r="SGC28"/>
      <c r="SGD28"/>
      <c r="SGE28"/>
      <c r="SGF28"/>
      <c r="SGG28"/>
      <c r="SGH28"/>
      <c r="SGI28"/>
      <c r="SGJ28"/>
      <c r="SGK28"/>
      <c r="SGL28"/>
      <c r="SGM28"/>
      <c r="SGN28"/>
      <c r="SGO28"/>
      <c r="SGP28"/>
      <c r="SGQ28"/>
      <c r="SGR28"/>
      <c r="SGS28"/>
      <c r="SGT28"/>
      <c r="SGU28"/>
      <c r="SGV28"/>
      <c r="SGW28"/>
      <c r="SGX28"/>
      <c r="SGY28"/>
      <c r="SGZ28"/>
      <c r="SHA28"/>
      <c r="SHB28"/>
      <c r="SHC28"/>
      <c r="SHD28"/>
      <c r="SHE28"/>
      <c r="SHF28"/>
      <c r="SHG28"/>
      <c r="SHH28"/>
      <c r="SHI28"/>
      <c r="SHJ28"/>
      <c r="SHK28"/>
      <c r="SHL28"/>
      <c r="SHM28"/>
      <c r="SHN28"/>
      <c r="SHO28"/>
      <c r="SHP28"/>
      <c r="SHQ28"/>
      <c r="SHR28"/>
      <c r="SHS28"/>
      <c r="SHT28"/>
      <c r="SHU28"/>
      <c r="SHV28"/>
      <c r="SHW28"/>
      <c r="SHX28"/>
      <c r="SHY28"/>
      <c r="SHZ28"/>
      <c r="SIA28"/>
      <c r="SIB28"/>
      <c r="SIC28"/>
      <c r="SID28"/>
      <c r="SIE28"/>
      <c r="SIF28"/>
      <c r="SIG28"/>
      <c r="SIH28"/>
      <c r="SII28"/>
      <c r="SIJ28"/>
      <c r="SIK28"/>
      <c r="SIL28"/>
      <c r="SIM28"/>
      <c r="SIN28"/>
      <c r="SIO28"/>
      <c r="SIP28"/>
      <c r="SIQ28"/>
      <c r="SIR28"/>
      <c r="SIS28"/>
      <c r="SIT28"/>
      <c r="SIU28"/>
      <c r="SIV28"/>
      <c r="SIW28"/>
      <c r="SIX28"/>
      <c r="SIY28"/>
      <c r="SIZ28"/>
      <c r="SJA28"/>
      <c r="SJB28"/>
      <c r="SJC28"/>
      <c r="SJD28"/>
      <c r="SJE28"/>
      <c r="SJF28"/>
      <c r="SJG28"/>
      <c r="SJH28"/>
      <c r="SJI28"/>
      <c r="SJJ28"/>
      <c r="SJK28"/>
      <c r="SJL28"/>
      <c r="SJM28"/>
      <c r="SJN28"/>
      <c r="SJO28"/>
      <c r="SJP28"/>
      <c r="SJQ28"/>
      <c r="SJR28"/>
      <c r="SJS28"/>
      <c r="SJT28"/>
      <c r="SJU28"/>
      <c r="SJV28"/>
      <c r="SJW28"/>
      <c r="SJX28"/>
      <c r="SJY28"/>
      <c r="SJZ28"/>
      <c r="SKA28"/>
      <c r="SKB28"/>
      <c r="SKC28"/>
      <c r="SKD28"/>
      <c r="SKE28"/>
      <c r="SKF28"/>
      <c r="SKG28"/>
      <c r="SKH28"/>
      <c r="SKI28"/>
      <c r="SKJ28"/>
      <c r="SKK28"/>
      <c r="SKL28"/>
      <c r="SKM28"/>
      <c r="SKN28"/>
      <c r="SKO28"/>
      <c r="SKP28"/>
      <c r="SKQ28"/>
      <c r="SKR28"/>
      <c r="SKS28"/>
      <c r="SKT28"/>
      <c r="SKU28"/>
      <c r="SKV28"/>
      <c r="SKW28"/>
      <c r="SKX28"/>
      <c r="SKY28"/>
      <c r="SKZ28"/>
      <c r="SLA28"/>
      <c r="SLB28"/>
      <c r="SLC28"/>
      <c r="SLD28"/>
      <c r="SLE28"/>
      <c r="SLF28"/>
      <c r="SLG28"/>
      <c r="SLH28"/>
      <c r="SLI28"/>
      <c r="SLJ28"/>
      <c r="SLK28"/>
      <c r="SLL28"/>
      <c r="SLM28"/>
      <c r="SLN28"/>
      <c r="SLO28"/>
      <c r="SLP28"/>
      <c r="SLQ28"/>
      <c r="SLR28"/>
      <c r="SLS28"/>
      <c r="SLT28"/>
      <c r="SLU28"/>
      <c r="SLV28"/>
      <c r="SLW28"/>
      <c r="SLX28"/>
      <c r="SLY28"/>
      <c r="SLZ28"/>
      <c r="SMA28"/>
      <c r="SMB28"/>
      <c r="SMC28"/>
      <c r="SMD28"/>
      <c r="SME28"/>
      <c r="SMF28"/>
      <c r="SMG28"/>
      <c r="SMH28"/>
      <c r="SMI28"/>
      <c r="SMJ28"/>
      <c r="SMK28"/>
      <c r="SML28"/>
      <c r="SMM28"/>
      <c r="SMN28"/>
      <c r="SMO28"/>
      <c r="SMP28"/>
      <c r="SMQ28"/>
      <c r="SMR28"/>
      <c r="SMS28"/>
      <c r="SMT28"/>
      <c r="SMU28"/>
      <c r="SMV28"/>
      <c r="SMW28"/>
      <c r="SMX28"/>
      <c r="SMY28"/>
      <c r="SMZ28"/>
      <c r="SNA28"/>
      <c r="SNB28"/>
      <c r="SNC28"/>
      <c r="SND28"/>
      <c r="SNE28"/>
      <c r="SNF28"/>
      <c r="SNG28"/>
      <c r="SNH28"/>
      <c r="SNI28"/>
      <c r="SNJ28"/>
      <c r="SNK28"/>
      <c r="SNL28"/>
      <c r="SNM28"/>
      <c r="SNN28"/>
      <c r="SNO28"/>
      <c r="SNP28"/>
      <c r="SNQ28"/>
      <c r="SNR28"/>
      <c r="SNS28"/>
      <c r="SNT28"/>
      <c r="SNU28"/>
      <c r="SNV28"/>
      <c r="SNW28"/>
      <c r="SNX28"/>
      <c r="SNY28"/>
      <c r="SNZ28"/>
      <c r="SOA28"/>
      <c r="SOB28"/>
      <c r="SOC28"/>
      <c r="SOD28"/>
      <c r="SOE28"/>
      <c r="SOF28"/>
      <c r="SOG28"/>
      <c r="SOH28"/>
      <c r="SOI28"/>
      <c r="SOJ28"/>
      <c r="SOK28"/>
      <c r="SOL28"/>
      <c r="SOM28"/>
      <c r="SON28"/>
      <c r="SOO28"/>
      <c r="SOP28"/>
      <c r="SOQ28"/>
      <c r="SOR28"/>
      <c r="SOS28"/>
      <c r="SOT28"/>
      <c r="SOU28"/>
      <c r="SOV28"/>
      <c r="SOW28"/>
      <c r="SOX28"/>
      <c r="SOY28"/>
      <c r="SOZ28"/>
      <c r="SPA28"/>
      <c r="SPB28"/>
      <c r="SPC28"/>
      <c r="SPD28"/>
      <c r="SPE28"/>
      <c r="SPF28"/>
      <c r="SPG28"/>
      <c r="SPH28"/>
      <c r="SPI28"/>
      <c r="SPJ28"/>
      <c r="SPK28"/>
      <c r="SPL28"/>
      <c r="SPM28"/>
      <c r="SPN28"/>
      <c r="SPO28"/>
      <c r="SPP28"/>
      <c r="SPQ28"/>
      <c r="SPR28"/>
      <c r="SPS28"/>
      <c r="SPT28"/>
      <c r="SPU28"/>
      <c r="SPV28"/>
      <c r="SPW28"/>
      <c r="SPX28"/>
      <c r="SPY28"/>
      <c r="SPZ28"/>
      <c r="SQA28"/>
      <c r="SQB28"/>
      <c r="SQC28"/>
      <c r="SQD28"/>
      <c r="SQE28"/>
      <c r="SQF28"/>
      <c r="SQG28"/>
      <c r="SQH28"/>
      <c r="SQI28"/>
      <c r="SQJ28"/>
      <c r="SQK28"/>
      <c r="SQL28"/>
      <c r="SQM28"/>
      <c r="SQN28"/>
      <c r="SQO28"/>
      <c r="SQP28"/>
      <c r="SQQ28"/>
      <c r="SQR28"/>
      <c r="SQS28"/>
      <c r="SQT28"/>
      <c r="SQU28"/>
      <c r="SQV28"/>
      <c r="SQW28"/>
      <c r="SQX28"/>
      <c r="SQY28"/>
      <c r="SQZ28"/>
      <c r="SRA28"/>
      <c r="SRB28"/>
      <c r="SRC28"/>
      <c r="SRD28"/>
      <c r="SRE28"/>
      <c r="SRF28"/>
      <c r="SRG28"/>
      <c r="SRH28"/>
      <c r="SRI28"/>
      <c r="SRJ28"/>
      <c r="SRK28"/>
      <c r="SRL28"/>
      <c r="SRM28"/>
      <c r="SRN28"/>
      <c r="SRO28"/>
      <c r="SRP28"/>
      <c r="SRQ28"/>
      <c r="SRR28"/>
      <c r="SRS28"/>
      <c r="SRT28"/>
      <c r="SRU28"/>
      <c r="SRV28"/>
      <c r="SRW28"/>
      <c r="SRX28"/>
      <c r="SRY28"/>
      <c r="SRZ28"/>
      <c r="SSA28"/>
      <c r="SSB28"/>
      <c r="SSC28"/>
      <c r="SSD28"/>
      <c r="SSE28"/>
      <c r="SSF28"/>
      <c r="SSG28"/>
      <c r="SSH28"/>
      <c r="SSI28"/>
      <c r="SSJ28"/>
      <c r="SSK28"/>
      <c r="SSL28"/>
      <c r="SSM28"/>
      <c r="SSN28"/>
      <c r="SSO28"/>
      <c r="SSP28"/>
      <c r="SSQ28"/>
      <c r="SSR28"/>
      <c r="SSS28"/>
      <c r="SST28"/>
      <c r="SSU28"/>
      <c r="SSV28"/>
      <c r="SSW28"/>
      <c r="SSX28"/>
      <c r="SSY28"/>
      <c r="SSZ28"/>
      <c r="STA28"/>
      <c r="STB28"/>
      <c r="STC28"/>
      <c r="STD28"/>
      <c r="STE28"/>
      <c r="STF28"/>
      <c r="STG28"/>
      <c r="STH28"/>
      <c r="STI28"/>
      <c r="STJ28"/>
      <c r="STK28"/>
      <c r="STL28"/>
      <c r="STM28"/>
      <c r="STN28"/>
      <c r="STO28"/>
      <c r="STP28"/>
      <c r="STQ28"/>
      <c r="STR28"/>
      <c r="STS28"/>
      <c r="STT28"/>
      <c r="STU28"/>
      <c r="STV28"/>
      <c r="STW28"/>
      <c r="STX28"/>
      <c r="STY28"/>
      <c r="STZ28"/>
      <c r="SUA28"/>
      <c r="SUB28"/>
      <c r="SUC28"/>
      <c r="SUD28"/>
      <c r="SUE28"/>
      <c r="SUF28"/>
      <c r="SUG28"/>
      <c r="SUH28"/>
      <c r="SUI28"/>
      <c r="SUJ28"/>
      <c r="SUK28"/>
      <c r="SUL28"/>
      <c r="SUM28"/>
      <c r="SUN28"/>
      <c r="SUO28"/>
      <c r="SUP28"/>
      <c r="SUQ28"/>
      <c r="SUR28"/>
      <c r="SUS28"/>
      <c r="SUT28"/>
      <c r="SUU28"/>
      <c r="SUV28"/>
      <c r="SUW28"/>
      <c r="SUX28"/>
      <c r="SUY28"/>
      <c r="SUZ28"/>
      <c r="SVA28"/>
      <c r="SVB28"/>
      <c r="SVC28"/>
      <c r="SVD28"/>
      <c r="SVE28"/>
      <c r="SVF28"/>
      <c r="SVG28"/>
      <c r="SVH28"/>
      <c r="SVI28"/>
      <c r="SVJ28"/>
      <c r="SVK28"/>
      <c r="SVL28"/>
      <c r="SVM28"/>
      <c r="SVN28"/>
      <c r="SVO28"/>
      <c r="SVP28"/>
      <c r="SVQ28"/>
      <c r="SVR28"/>
      <c r="SVS28"/>
      <c r="SVT28"/>
      <c r="SVU28"/>
      <c r="SVV28"/>
      <c r="SVW28"/>
      <c r="SVX28"/>
      <c r="SVY28"/>
      <c r="SVZ28"/>
      <c r="SWA28"/>
      <c r="SWB28"/>
      <c r="SWC28"/>
      <c r="SWD28"/>
      <c r="SWE28"/>
      <c r="SWF28"/>
      <c r="SWG28"/>
      <c r="SWH28"/>
      <c r="SWI28"/>
      <c r="SWJ28"/>
      <c r="SWK28"/>
      <c r="SWL28"/>
      <c r="SWM28"/>
      <c r="SWN28"/>
      <c r="SWO28"/>
      <c r="SWP28"/>
      <c r="SWQ28"/>
      <c r="SWR28"/>
      <c r="SWS28"/>
      <c r="SWT28"/>
      <c r="SWU28"/>
      <c r="SWV28"/>
      <c r="SWW28"/>
      <c r="SWX28"/>
      <c r="SWY28"/>
      <c r="SWZ28"/>
      <c r="SXA28"/>
      <c r="SXB28"/>
      <c r="SXC28"/>
      <c r="SXD28"/>
      <c r="SXE28"/>
      <c r="SXF28"/>
      <c r="SXG28"/>
      <c r="SXH28"/>
      <c r="SXI28"/>
      <c r="SXJ28"/>
      <c r="SXK28"/>
      <c r="SXL28"/>
      <c r="SXM28"/>
      <c r="SXN28"/>
      <c r="SXO28"/>
      <c r="SXP28"/>
      <c r="SXQ28"/>
      <c r="SXR28"/>
      <c r="SXS28"/>
      <c r="SXT28"/>
      <c r="SXU28"/>
      <c r="SXV28"/>
      <c r="SXW28"/>
      <c r="SXX28"/>
      <c r="SXY28"/>
      <c r="SXZ28"/>
      <c r="SYA28"/>
      <c r="SYB28"/>
      <c r="SYC28"/>
      <c r="SYD28"/>
      <c r="SYE28"/>
      <c r="SYF28"/>
      <c r="SYG28"/>
      <c r="SYH28"/>
      <c r="SYI28"/>
      <c r="SYJ28"/>
      <c r="SYK28"/>
      <c r="SYL28"/>
      <c r="SYM28"/>
      <c r="SYN28"/>
      <c r="SYO28"/>
      <c r="SYP28"/>
      <c r="SYQ28"/>
      <c r="SYR28"/>
      <c r="SYS28"/>
      <c r="SYT28"/>
      <c r="SYU28"/>
      <c r="SYV28"/>
      <c r="SYW28"/>
      <c r="SYX28"/>
      <c r="SYY28"/>
      <c r="SYZ28"/>
      <c r="SZA28"/>
      <c r="SZB28"/>
      <c r="SZC28"/>
      <c r="SZD28"/>
      <c r="SZE28"/>
      <c r="SZF28"/>
      <c r="SZG28"/>
      <c r="SZH28"/>
      <c r="SZI28"/>
      <c r="SZJ28"/>
      <c r="SZK28"/>
      <c r="SZL28"/>
      <c r="SZM28"/>
      <c r="SZN28"/>
      <c r="SZO28"/>
      <c r="SZP28"/>
      <c r="SZQ28"/>
      <c r="SZR28"/>
      <c r="SZS28"/>
      <c r="SZT28"/>
      <c r="SZU28"/>
      <c r="SZV28"/>
      <c r="SZW28"/>
      <c r="SZX28"/>
      <c r="SZY28"/>
      <c r="SZZ28"/>
      <c r="TAA28"/>
      <c r="TAB28"/>
      <c r="TAC28"/>
      <c r="TAD28"/>
      <c r="TAE28"/>
      <c r="TAF28"/>
      <c r="TAG28"/>
      <c r="TAH28"/>
      <c r="TAI28"/>
      <c r="TAJ28"/>
      <c r="TAK28"/>
      <c r="TAL28"/>
      <c r="TAM28"/>
      <c r="TAN28"/>
      <c r="TAO28"/>
      <c r="TAP28"/>
      <c r="TAQ28"/>
      <c r="TAR28"/>
      <c r="TAS28"/>
      <c r="TAT28"/>
      <c r="TAU28"/>
      <c r="TAV28"/>
      <c r="TAW28"/>
      <c r="TAX28"/>
      <c r="TAY28"/>
      <c r="TAZ28"/>
      <c r="TBA28"/>
      <c r="TBB28"/>
      <c r="TBC28"/>
      <c r="TBD28"/>
      <c r="TBE28"/>
      <c r="TBF28"/>
      <c r="TBG28"/>
      <c r="TBH28"/>
      <c r="TBI28"/>
      <c r="TBJ28"/>
      <c r="TBK28"/>
      <c r="TBL28"/>
      <c r="TBM28"/>
      <c r="TBN28"/>
      <c r="TBO28"/>
      <c r="TBP28"/>
      <c r="TBQ28"/>
      <c r="TBR28"/>
      <c r="TBS28"/>
      <c r="TBT28"/>
      <c r="TBU28"/>
      <c r="TBV28"/>
      <c r="TBW28"/>
      <c r="TBX28"/>
      <c r="TBY28"/>
      <c r="TBZ28"/>
      <c r="TCA28"/>
      <c r="TCB28"/>
      <c r="TCC28"/>
      <c r="TCD28"/>
      <c r="TCE28"/>
      <c r="TCF28"/>
      <c r="TCG28"/>
      <c r="TCH28"/>
      <c r="TCI28"/>
      <c r="TCJ28"/>
      <c r="TCK28"/>
      <c r="TCL28"/>
      <c r="TCM28"/>
      <c r="TCN28"/>
      <c r="TCO28"/>
      <c r="TCP28"/>
      <c r="TCQ28"/>
      <c r="TCR28"/>
      <c r="TCS28"/>
      <c r="TCT28"/>
      <c r="TCU28"/>
      <c r="TCV28"/>
      <c r="TCW28"/>
      <c r="TCX28"/>
      <c r="TCY28"/>
      <c r="TCZ28"/>
      <c r="TDA28"/>
      <c r="TDB28"/>
      <c r="TDC28"/>
      <c r="TDD28"/>
      <c r="TDE28"/>
      <c r="TDF28"/>
      <c r="TDG28"/>
      <c r="TDH28"/>
      <c r="TDI28"/>
      <c r="TDJ28"/>
      <c r="TDK28"/>
      <c r="TDL28"/>
      <c r="TDM28"/>
      <c r="TDN28"/>
      <c r="TDO28"/>
      <c r="TDP28"/>
      <c r="TDQ28"/>
      <c r="TDR28"/>
      <c r="TDS28"/>
      <c r="TDT28"/>
      <c r="TDU28"/>
      <c r="TDV28"/>
      <c r="TDW28"/>
      <c r="TDX28"/>
      <c r="TDY28"/>
      <c r="TDZ28"/>
      <c r="TEA28"/>
      <c r="TEB28"/>
      <c r="TEC28"/>
      <c r="TED28"/>
      <c r="TEE28"/>
      <c r="TEF28"/>
      <c r="TEG28"/>
      <c r="TEH28"/>
      <c r="TEI28"/>
      <c r="TEJ28"/>
      <c r="TEK28"/>
      <c r="TEL28"/>
      <c r="TEM28"/>
      <c r="TEN28"/>
      <c r="TEO28"/>
      <c r="TEP28"/>
      <c r="TEQ28"/>
      <c r="TER28"/>
      <c r="TES28"/>
      <c r="TET28"/>
      <c r="TEU28"/>
      <c r="TEV28"/>
      <c r="TEW28"/>
      <c r="TEX28"/>
      <c r="TEY28"/>
      <c r="TEZ28"/>
      <c r="TFA28"/>
      <c r="TFB28"/>
      <c r="TFC28"/>
      <c r="TFD28"/>
      <c r="TFE28"/>
      <c r="TFF28"/>
      <c r="TFG28"/>
      <c r="TFH28"/>
      <c r="TFI28"/>
      <c r="TFJ28"/>
      <c r="TFK28"/>
      <c r="TFL28"/>
      <c r="TFM28"/>
      <c r="TFN28"/>
      <c r="TFO28"/>
      <c r="TFP28"/>
      <c r="TFQ28"/>
      <c r="TFR28"/>
      <c r="TFS28"/>
      <c r="TFT28"/>
      <c r="TFU28"/>
      <c r="TFV28"/>
      <c r="TFW28"/>
      <c r="TFX28"/>
      <c r="TFY28"/>
      <c r="TFZ28"/>
      <c r="TGA28"/>
      <c r="TGB28"/>
      <c r="TGC28"/>
      <c r="TGD28"/>
      <c r="TGE28"/>
      <c r="TGF28"/>
      <c r="TGG28"/>
      <c r="TGH28"/>
      <c r="TGI28"/>
      <c r="TGJ28"/>
      <c r="TGK28"/>
      <c r="TGL28"/>
      <c r="TGM28"/>
      <c r="TGN28"/>
      <c r="TGO28"/>
      <c r="TGP28"/>
      <c r="TGQ28"/>
      <c r="TGR28"/>
      <c r="TGS28"/>
      <c r="TGT28"/>
      <c r="TGU28"/>
      <c r="TGV28"/>
      <c r="TGW28"/>
      <c r="TGX28"/>
      <c r="TGY28"/>
      <c r="TGZ28"/>
      <c r="THA28"/>
      <c r="THB28"/>
      <c r="THC28"/>
      <c r="THD28"/>
      <c r="THE28"/>
      <c r="THF28"/>
      <c r="THG28"/>
      <c r="THH28"/>
      <c r="THI28"/>
      <c r="THJ28"/>
      <c r="THK28"/>
      <c r="THL28"/>
      <c r="THM28"/>
      <c r="THN28"/>
      <c r="THO28"/>
      <c r="THP28"/>
      <c r="THQ28"/>
      <c r="THR28"/>
      <c r="THS28"/>
      <c r="THT28"/>
      <c r="THU28"/>
      <c r="THV28"/>
      <c r="THW28"/>
      <c r="THX28"/>
      <c r="THY28"/>
      <c r="THZ28"/>
      <c r="TIA28"/>
      <c r="TIB28"/>
      <c r="TIC28"/>
      <c r="TID28"/>
      <c r="TIE28"/>
      <c r="TIF28"/>
      <c r="TIG28"/>
      <c r="TIH28"/>
      <c r="TII28"/>
      <c r="TIJ28"/>
      <c r="TIK28"/>
      <c r="TIL28"/>
      <c r="TIM28"/>
      <c r="TIN28"/>
      <c r="TIO28"/>
      <c r="TIP28"/>
      <c r="TIQ28"/>
      <c r="TIR28"/>
      <c r="TIS28"/>
      <c r="TIT28"/>
      <c r="TIU28"/>
      <c r="TIV28"/>
      <c r="TIW28"/>
      <c r="TIX28"/>
      <c r="TIY28"/>
      <c r="TIZ28"/>
      <c r="TJA28"/>
      <c r="TJB28"/>
      <c r="TJC28"/>
      <c r="TJD28"/>
      <c r="TJE28"/>
      <c r="TJF28"/>
      <c r="TJG28"/>
      <c r="TJH28"/>
      <c r="TJI28"/>
      <c r="TJJ28"/>
      <c r="TJK28"/>
      <c r="TJL28"/>
      <c r="TJM28"/>
      <c r="TJN28"/>
      <c r="TJO28"/>
      <c r="TJP28"/>
      <c r="TJQ28"/>
      <c r="TJR28"/>
      <c r="TJS28"/>
      <c r="TJT28"/>
      <c r="TJU28"/>
      <c r="TJV28"/>
      <c r="TJW28"/>
      <c r="TJX28"/>
      <c r="TJY28"/>
      <c r="TJZ28"/>
      <c r="TKA28"/>
      <c r="TKB28"/>
      <c r="TKC28"/>
      <c r="TKD28"/>
      <c r="TKE28"/>
      <c r="TKF28"/>
      <c r="TKG28"/>
      <c r="TKH28"/>
      <c r="TKI28"/>
      <c r="TKJ28"/>
      <c r="TKK28"/>
      <c r="TKL28"/>
      <c r="TKM28"/>
      <c r="TKN28"/>
      <c r="TKO28"/>
      <c r="TKP28"/>
      <c r="TKQ28"/>
      <c r="TKR28"/>
      <c r="TKS28"/>
      <c r="TKT28"/>
      <c r="TKU28"/>
      <c r="TKV28"/>
      <c r="TKW28"/>
      <c r="TKX28"/>
      <c r="TKY28"/>
      <c r="TKZ28"/>
      <c r="TLA28"/>
      <c r="TLB28"/>
      <c r="TLC28"/>
      <c r="TLD28"/>
      <c r="TLE28"/>
      <c r="TLF28"/>
      <c r="TLG28"/>
      <c r="TLH28"/>
      <c r="TLI28"/>
      <c r="TLJ28"/>
      <c r="TLK28"/>
      <c r="TLL28"/>
      <c r="TLM28"/>
      <c r="TLN28"/>
      <c r="TLO28"/>
      <c r="TLP28"/>
      <c r="TLQ28"/>
      <c r="TLR28"/>
      <c r="TLS28"/>
      <c r="TLT28"/>
      <c r="TLU28"/>
      <c r="TLV28"/>
      <c r="TLW28"/>
      <c r="TLX28"/>
      <c r="TLY28"/>
      <c r="TLZ28"/>
      <c r="TMA28"/>
      <c r="TMB28"/>
      <c r="TMC28"/>
      <c r="TMD28"/>
      <c r="TME28"/>
      <c r="TMF28"/>
      <c r="TMG28"/>
      <c r="TMH28"/>
      <c r="TMI28"/>
      <c r="TMJ28"/>
      <c r="TMK28"/>
      <c r="TML28"/>
      <c r="TMM28"/>
      <c r="TMN28"/>
      <c r="TMO28"/>
      <c r="TMP28"/>
      <c r="TMQ28"/>
      <c r="TMR28"/>
      <c r="TMS28"/>
      <c r="TMT28"/>
      <c r="TMU28"/>
      <c r="TMV28"/>
      <c r="TMW28"/>
      <c r="TMX28"/>
      <c r="TMY28"/>
      <c r="TMZ28"/>
      <c r="TNA28"/>
      <c r="TNB28"/>
      <c r="TNC28"/>
      <c r="TND28"/>
      <c r="TNE28"/>
      <c r="TNF28"/>
      <c r="TNG28"/>
      <c r="TNH28"/>
      <c r="TNI28"/>
      <c r="TNJ28"/>
      <c r="TNK28"/>
      <c r="TNL28"/>
      <c r="TNM28"/>
      <c r="TNN28"/>
      <c r="TNO28"/>
      <c r="TNP28"/>
      <c r="TNQ28"/>
      <c r="TNR28"/>
      <c r="TNS28"/>
      <c r="TNT28"/>
      <c r="TNU28"/>
      <c r="TNV28"/>
      <c r="TNW28"/>
      <c r="TNX28"/>
      <c r="TNY28"/>
      <c r="TNZ28"/>
      <c r="TOA28"/>
      <c r="TOB28"/>
      <c r="TOC28"/>
      <c r="TOD28"/>
      <c r="TOE28"/>
      <c r="TOF28"/>
      <c r="TOG28"/>
      <c r="TOH28"/>
      <c r="TOI28"/>
      <c r="TOJ28"/>
      <c r="TOK28"/>
      <c r="TOL28"/>
      <c r="TOM28"/>
      <c r="TON28"/>
      <c r="TOO28"/>
      <c r="TOP28"/>
      <c r="TOQ28"/>
      <c r="TOR28"/>
      <c r="TOS28"/>
      <c r="TOT28"/>
      <c r="TOU28"/>
      <c r="TOV28"/>
      <c r="TOW28"/>
      <c r="TOX28"/>
      <c r="TOY28"/>
      <c r="TOZ28"/>
      <c r="TPA28"/>
      <c r="TPB28"/>
      <c r="TPC28"/>
      <c r="TPD28"/>
      <c r="TPE28"/>
      <c r="TPF28"/>
      <c r="TPG28"/>
      <c r="TPH28"/>
      <c r="TPI28"/>
      <c r="TPJ28"/>
      <c r="TPK28"/>
      <c r="TPL28"/>
      <c r="TPM28"/>
      <c r="TPN28"/>
      <c r="TPO28"/>
      <c r="TPP28"/>
      <c r="TPQ28"/>
      <c r="TPR28"/>
      <c r="TPS28"/>
      <c r="TPT28"/>
      <c r="TPU28"/>
      <c r="TPV28"/>
      <c r="TPW28"/>
      <c r="TPX28"/>
      <c r="TPY28"/>
      <c r="TPZ28"/>
      <c r="TQA28"/>
      <c r="TQB28"/>
      <c r="TQC28"/>
      <c r="TQD28"/>
      <c r="TQE28"/>
      <c r="TQF28"/>
      <c r="TQG28"/>
      <c r="TQH28"/>
      <c r="TQI28"/>
      <c r="TQJ28"/>
      <c r="TQK28"/>
      <c r="TQL28"/>
      <c r="TQM28"/>
      <c r="TQN28"/>
      <c r="TQO28"/>
      <c r="TQP28"/>
      <c r="TQQ28"/>
      <c r="TQR28"/>
      <c r="TQS28"/>
      <c r="TQT28"/>
      <c r="TQU28"/>
      <c r="TQV28"/>
      <c r="TQW28"/>
      <c r="TQX28"/>
      <c r="TQY28"/>
      <c r="TQZ28"/>
      <c r="TRA28"/>
      <c r="TRB28"/>
      <c r="TRC28"/>
      <c r="TRD28"/>
      <c r="TRE28"/>
      <c r="TRF28"/>
      <c r="TRG28"/>
      <c r="TRH28"/>
      <c r="TRI28"/>
      <c r="TRJ28"/>
      <c r="TRK28"/>
      <c r="TRL28"/>
      <c r="TRM28"/>
      <c r="TRN28"/>
      <c r="TRO28"/>
      <c r="TRP28"/>
      <c r="TRQ28"/>
      <c r="TRR28"/>
      <c r="TRS28"/>
      <c r="TRT28"/>
      <c r="TRU28"/>
      <c r="TRV28"/>
      <c r="TRW28"/>
      <c r="TRX28"/>
      <c r="TRY28"/>
      <c r="TRZ28"/>
      <c r="TSA28"/>
      <c r="TSB28"/>
      <c r="TSC28"/>
      <c r="TSD28"/>
      <c r="TSE28"/>
      <c r="TSF28"/>
      <c r="TSG28"/>
      <c r="TSH28"/>
      <c r="TSI28"/>
      <c r="TSJ28"/>
      <c r="TSK28"/>
      <c r="TSL28"/>
      <c r="TSM28"/>
      <c r="TSN28"/>
      <c r="TSO28"/>
      <c r="TSP28"/>
      <c r="TSQ28"/>
      <c r="TSR28"/>
      <c r="TSS28"/>
      <c r="TST28"/>
      <c r="TSU28"/>
      <c r="TSV28"/>
      <c r="TSW28"/>
      <c r="TSX28"/>
      <c r="TSY28"/>
      <c r="TSZ28"/>
      <c r="TTA28"/>
      <c r="TTB28"/>
      <c r="TTC28"/>
      <c r="TTD28"/>
      <c r="TTE28"/>
      <c r="TTF28"/>
      <c r="TTG28"/>
      <c r="TTH28"/>
      <c r="TTI28"/>
      <c r="TTJ28"/>
      <c r="TTK28"/>
      <c r="TTL28"/>
      <c r="TTM28"/>
      <c r="TTN28"/>
      <c r="TTO28"/>
      <c r="TTP28"/>
      <c r="TTQ28"/>
      <c r="TTR28"/>
      <c r="TTS28"/>
      <c r="TTT28"/>
      <c r="TTU28"/>
      <c r="TTV28"/>
      <c r="TTW28"/>
      <c r="TTX28"/>
      <c r="TTY28"/>
      <c r="TTZ28"/>
      <c r="TUA28"/>
      <c r="TUB28"/>
      <c r="TUC28"/>
      <c r="TUD28"/>
      <c r="TUE28"/>
      <c r="TUF28"/>
      <c r="TUG28"/>
      <c r="TUH28"/>
      <c r="TUI28"/>
      <c r="TUJ28"/>
      <c r="TUK28"/>
      <c r="TUL28"/>
      <c r="TUM28"/>
      <c r="TUN28"/>
      <c r="TUO28"/>
      <c r="TUP28"/>
      <c r="TUQ28"/>
      <c r="TUR28"/>
      <c r="TUS28"/>
      <c r="TUT28"/>
      <c r="TUU28"/>
      <c r="TUV28"/>
      <c r="TUW28"/>
      <c r="TUX28"/>
      <c r="TUY28"/>
      <c r="TUZ28"/>
      <c r="TVA28"/>
      <c r="TVB28"/>
      <c r="TVC28"/>
      <c r="TVD28"/>
      <c r="TVE28"/>
      <c r="TVF28"/>
      <c r="TVG28"/>
      <c r="TVH28"/>
      <c r="TVI28"/>
      <c r="TVJ28"/>
      <c r="TVK28"/>
      <c r="TVL28"/>
      <c r="TVM28"/>
      <c r="TVN28"/>
      <c r="TVO28"/>
      <c r="TVP28"/>
      <c r="TVQ28"/>
      <c r="TVR28"/>
      <c r="TVS28"/>
      <c r="TVT28"/>
      <c r="TVU28"/>
      <c r="TVV28"/>
      <c r="TVW28"/>
      <c r="TVX28"/>
      <c r="TVY28"/>
      <c r="TVZ28"/>
      <c r="TWA28"/>
      <c r="TWB28"/>
      <c r="TWC28"/>
      <c r="TWD28"/>
      <c r="TWE28"/>
      <c r="TWF28"/>
      <c r="TWG28"/>
      <c r="TWH28"/>
      <c r="TWI28"/>
      <c r="TWJ28"/>
      <c r="TWK28"/>
      <c r="TWL28"/>
      <c r="TWM28"/>
      <c r="TWN28"/>
      <c r="TWO28"/>
      <c r="TWP28"/>
      <c r="TWQ28"/>
      <c r="TWR28"/>
      <c r="TWS28"/>
      <c r="TWT28"/>
      <c r="TWU28"/>
      <c r="TWV28"/>
      <c r="TWW28"/>
      <c r="TWX28"/>
      <c r="TWY28"/>
      <c r="TWZ28"/>
      <c r="TXA28"/>
      <c r="TXB28"/>
      <c r="TXC28"/>
      <c r="TXD28"/>
      <c r="TXE28"/>
      <c r="TXF28"/>
      <c r="TXG28"/>
      <c r="TXH28"/>
      <c r="TXI28"/>
      <c r="TXJ28"/>
      <c r="TXK28"/>
      <c r="TXL28"/>
      <c r="TXM28"/>
      <c r="TXN28"/>
      <c r="TXO28"/>
      <c r="TXP28"/>
      <c r="TXQ28"/>
      <c r="TXR28"/>
      <c r="TXS28"/>
      <c r="TXT28"/>
      <c r="TXU28"/>
      <c r="TXV28"/>
      <c r="TXW28"/>
      <c r="TXX28"/>
      <c r="TXY28"/>
      <c r="TXZ28"/>
      <c r="TYA28"/>
      <c r="TYB28"/>
      <c r="TYC28"/>
      <c r="TYD28"/>
      <c r="TYE28"/>
      <c r="TYF28"/>
      <c r="TYG28"/>
      <c r="TYH28"/>
      <c r="TYI28"/>
      <c r="TYJ28"/>
      <c r="TYK28"/>
      <c r="TYL28"/>
      <c r="TYM28"/>
      <c r="TYN28"/>
      <c r="TYO28"/>
      <c r="TYP28"/>
      <c r="TYQ28"/>
      <c r="TYR28"/>
      <c r="TYS28"/>
      <c r="TYT28"/>
      <c r="TYU28"/>
      <c r="TYV28"/>
      <c r="TYW28"/>
      <c r="TYX28"/>
      <c r="TYY28"/>
      <c r="TYZ28"/>
      <c r="TZA28"/>
      <c r="TZB28"/>
      <c r="TZC28"/>
      <c r="TZD28"/>
      <c r="TZE28"/>
      <c r="TZF28"/>
      <c r="TZG28"/>
      <c r="TZH28"/>
      <c r="TZI28"/>
      <c r="TZJ28"/>
      <c r="TZK28"/>
      <c r="TZL28"/>
      <c r="TZM28"/>
      <c r="TZN28"/>
      <c r="TZO28"/>
      <c r="TZP28"/>
      <c r="TZQ28"/>
      <c r="TZR28"/>
      <c r="TZS28"/>
      <c r="TZT28"/>
      <c r="TZU28"/>
      <c r="TZV28"/>
      <c r="TZW28"/>
      <c r="TZX28"/>
      <c r="TZY28"/>
      <c r="TZZ28"/>
      <c r="UAA28"/>
      <c r="UAB28"/>
      <c r="UAC28"/>
      <c r="UAD28"/>
      <c r="UAE28"/>
      <c r="UAF28"/>
      <c r="UAG28"/>
      <c r="UAH28"/>
      <c r="UAI28"/>
      <c r="UAJ28"/>
      <c r="UAK28"/>
      <c r="UAL28"/>
      <c r="UAM28"/>
      <c r="UAN28"/>
      <c r="UAO28"/>
      <c r="UAP28"/>
      <c r="UAQ28"/>
      <c r="UAR28"/>
      <c r="UAS28"/>
      <c r="UAT28"/>
      <c r="UAU28"/>
      <c r="UAV28"/>
      <c r="UAW28"/>
      <c r="UAX28"/>
      <c r="UAY28"/>
      <c r="UAZ28"/>
      <c r="UBA28"/>
      <c r="UBB28"/>
      <c r="UBC28"/>
      <c r="UBD28"/>
      <c r="UBE28"/>
      <c r="UBF28"/>
      <c r="UBG28"/>
      <c r="UBH28"/>
      <c r="UBI28"/>
      <c r="UBJ28"/>
      <c r="UBK28"/>
      <c r="UBL28"/>
      <c r="UBM28"/>
      <c r="UBN28"/>
      <c r="UBO28"/>
      <c r="UBP28"/>
      <c r="UBQ28"/>
      <c r="UBR28"/>
      <c r="UBS28"/>
      <c r="UBT28"/>
      <c r="UBU28"/>
      <c r="UBV28"/>
      <c r="UBW28"/>
      <c r="UBX28"/>
      <c r="UBY28"/>
      <c r="UBZ28"/>
      <c r="UCA28"/>
      <c r="UCB28"/>
      <c r="UCC28"/>
      <c r="UCD28"/>
      <c r="UCE28"/>
      <c r="UCF28"/>
      <c r="UCG28"/>
      <c r="UCH28"/>
      <c r="UCI28"/>
      <c r="UCJ28"/>
      <c r="UCK28"/>
      <c r="UCL28"/>
      <c r="UCM28"/>
      <c r="UCN28"/>
      <c r="UCO28"/>
      <c r="UCP28"/>
      <c r="UCQ28"/>
      <c r="UCR28"/>
      <c r="UCS28"/>
      <c r="UCT28"/>
      <c r="UCU28"/>
      <c r="UCV28"/>
      <c r="UCW28"/>
      <c r="UCX28"/>
      <c r="UCY28"/>
      <c r="UCZ28"/>
      <c r="UDA28"/>
      <c r="UDB28"/>
      <c r="UDC28"/>
      <c r="UDD28"/>
      <c r="UDE28"/>
      <c r="UDF28"/>
      <c r="UDG28"/>
      <c r="UDH28"/>
      <c r="UDI28"/>
      <c r="UDJ28"/>
      <c r="UDK28"/>
      <c r="UDL28"/>
      <c r="UDM28"/>
      <c r="UDN28"/>
      <c r="UDO28"/>
      <c r="UDP28"/>
      <c r="UDQ28"/>
      <c r="UDR28"/>
      <c r="UDS28"/>
      <c r="UDT28"/>
      <c r="UDU28"/>
      <c r="UDV28"/>
      <c r="UDW28"/>
      <c r="UDX28"/>
      <c r="UDY28"/>
      <c r="UDZ28"/>
      <c r="UEA28"/>
      <c r="UEB28"/>
      <c r="UEC28"/>
      <c r="UED28"/>
      <c r="UEE28"/>
      <c r="UEF28"/>
      <c r="UEG28"/>
      <c r="UEH28"/>
      <c r="UEI28"/>
      <c r="UEJ28"/>
      <c r="UEK28"/>
      <c r="UEL28"/>
      <c r="UEM28"/>
      <c r="UEN28"/>
      <c r="UEO28"/>
      <c r="UEP28"/>
      <c r="UEQ28"/>
      <c r="UER28"/>
      <c r="UES28"/>
      <c r="UET28"/>
      <c r="UEU28"/>
      <c r="UEV28"/>
      <c r="UEW28"/>
      <c r="UEX28"/>
      <c r="UEY28"/>
      <c r="UEZ28"/>
      <c r="UFA28"/>
      <c r="UFB28"/>
      <c r="UFC28"/>
      <c r="UFD28"/>
      <c r="UFE28"/>
      <c r="UFF28"/>
      <c r="UFG28"/>
      <c r="UFH28"/>
      <c r="UFI28"/>
      <c r="UFJ28"/>
      <c r="UFK28"/>
      <c r="UFL28"/>
      <c r="UFM28"/>
      <c r="UFN28"/>
      <c r="UFO28"/>
      <c r="UFP28"/>
      <c r="UFQ28"/>
      <c r="UFR28"/>
      <c r="UFS28"/>
      <c r="UFT28"/>
      <c r="UFU28"/>
      <c r="UFV28"/>
      <c r="UFW28"/>
      <c r="UFX28"/>
      <c r="UFY28"/>
      <c r="UFZ28"/>
      <c r="UGA28"/>
      <c r="UGB28"/>
      <c r="UGC28"/>
      <c r="UGD28"/>
      <c r="UGE28"/>
      <c r="UGF28"/>
      <c r="UGG28"/>
      <c r="UGH28"/>
      <c r="UGI28"/>
      <c r="UGJ28"/>
      <c r="UGK28"/>
      <c r="UGL28"/>
      <c r="UGM28"/>
      <c r="UGN28"/>
      <c r="UGO28"/>
      <c r="UGP28"/>
      <c r="UGQ28"/>
      <c r="UGR28"/>
      <c r="UGS28"/>
      <c r="UGT28"/>
      <c r="UGU28"/>
      <c r="UGV28"/>
      <c r="UGW28"/>
      <c r="UGX28"/>
      <c r="UGY28"/>
      <c r="UGZ28"/>
      <c r="UHA28"/>
      <c r="UHB28"/>
      <c r="UHC28"/>
      <c r="UHD28"/>
      <c r="UHE28"/>
      <c r="UHF28"/>
      <c r="UHG28"/>
      <c r="UHH28"/>
      <c r="UHI28"/>
      <c r="UHJ28"/>
      <c r="UHK28"/>
      <c r="UHL28"/>
      <c r="UHM28"/>
      <c r="UHN28"/>
      <c r="UHO28"/>
      <c r="UHP28"/>
      <c r="UHQ28"/>
      <c r="UHR28"/>
      <c r="UHS28"/>
      <c r="UHT28"/>
      <c r="UHU28"/>
      <c r="UHV28"/>
      <c r="UHW28"/>
      <c r="UHX28"/>
      <c r="UHY28"/>
      <c r="UHZ28"/>
      <c r="UIA28"/>
      <c r="UIB28"/>
      <c r="UIC28"/>
      <c r="UID28"/>
      <c r="UIE28"/>
      <c r="UIF28"/>
      <c r="UIG28"/>
      <c r="UIH28"/>
      <c r="UII28"/>
      <c r="UIJ28"/>
      <c r="UIK28"/>
      <c r="UIL28"/>
      <c r="UIM28"/>
      <c r="UIN28"/>
      <c r="UIO28"/>
      <c r="UIP28"/>
      <c r="UIQ28"/>
      <c r="UIR28"/>
      <c r="UIS28"/>
      <c r="UIT28"/>
      <c r="UIU28"/>
      <c r="UIV28"/>
      <c r="UIW28"/>
      <c r="UIX28"/>
      <c r="UIY28"/>
      <c r="UIZ28"/>
      <c r="UJA28"/>
      <c r="UJB28"/>
      <c r="UJC28"/>
      <c r="UJD28"/>
      <c r="UJE28"/>
      <c r="UJF28"/>
      <c r="UJG28"/>
      <c r="UJH28"/>
      <c r="UJI28"/>
      <c r="UJJ28"/>
      <c r="UJK28"/>
      <c r="UJL28"/>
      <c r="UJM28"/>
      <c r="UJN28"/>
      <c r="UJO28"/>
      <c r="UJP28"/>
      <c r="UJQ28"/>
      <c r="UJR28"/>
      <c r="UJS28"/>
      <c r="UJT28"/>
      <c r="UJU28"/>
      <c r="UJV28"/>
      <c r="UJW28"/>
      <c r="UJX28"/>
      <c r="UJY28"/>
      <c r="UJZ28"/>
      <c r="UKA28"/>
      <c r="UKB28"/>
      <c r="UKC28"/>
      <c r="UKD28"/>
      <c r="UKE28"/>
      <c r="UKF28"/>
      <c r="UKG28"/>
      <c r="UKH28"/>
      <c r="UKI28"/>
      <c r="UKJ28"/>
      <c r="UKK28"/>
      <c r="UKL28"/>
      <c r="UKM28"/>
      <c r="UKN28"/>
      <c r="UKO28"/>
      <c r="UKP28"/>
      <c r="UKQ28"/>
      <c r="UKR28"/>
      <c r="UKS28"/>
      <c r="UKT28"/>
      <c r="UKU28"/>
      <c r="UKV28"/>
      <c r="UKW28"/>
      <c r="UKX28"/>
      <c r="UKY28"/>
      <c r="UKZ28"/>
      <c r="ULA28"/>
      <c r="ULB28"/>
      <c r="ULC28"/>
      <c r="ULD28"/>
      <c r="ULE28"/>
      <c r="ULF28"/>
      <c r="ULG28"/>
      <c r="ULH28"/>
      <c r="ULI28"/>
      <c r="ULJ28"/>
      <c r="ULK28"/>
      <c r="ULL28"/>
      <c r="ULM28"/>
      <c r="ULN28"/>
      <c r="ULO28"/>
      <c r="ULP28"/>
      <c r="ULQ28"/>
      <c r="ULR28"/>
      <c r="ULS28"/>
      <c r="ULT28"/>
      <c r="ULU28"/>
      <c r="ULV28"/>
      <c r="ULW28"/>
      <c r="ULX28"/>
      <c r="ULY28"/>
      <c r="ULZ28"/>
      <c r="UMA28"/>
      <c r="UMB28"/>
      <c r="UMC28"/>
      <c r="UMD28"/>
      <c r="UME28"/>
      <c r="UMF28"/>
      <c r="UMG28"/>
      <c r="UMH28"/>
      <c r="UMI28"/>
      <c r="UMJ28"/>
      <c r="UMK28"/>
      <c r="UML28"/>
      <c r="UMM28"/>
      <c r="UMN28"/>
      <c r="UMO28"/>
      <c r="UMP28"/>
      <c r="UMQ28"/>
      <c r="UMR28"/>
      <c r="UMS28"/>
      <c r="UMT28"/>
      <c r="UMU28"/>
      <c r="UMV28"/>
      <c r="UMW28"/>
      <c r="UMX28"/>
      <c r="UMY28"/>
      <c r="UMZ28"/>
      <c r="UNA28"/>
      <c r="UNB28"/>
      <c r="UNC28"/>
      <c r="UND28"/>
      <c r="UNE28"/>
      <c r="UNF28"/>
      <c r="UNG28"/>
      <c r="UNH28"/>
      <c r="UNI28"/>
      <c r="UNJ28"/>
      <c r="UNK28"/>
      <c r="UNL28"/>
      <c r="UNM28"/>
      <c r="UNN28"/>
      <c r="UNO28"/>
      <c r="UNP28"/>
      <c r="UNQ28"/>
      <c r="UNR28"/>
      <c r="UNS28"/>
      <c r="UNT28"/>
      <c r="UNU28"/>
      <c r="UNV28"/>
      <c r="UNW28"/>
      <c r="UNX28"/>
      <c r="UNY28"/>
      <c r="UNZ28"/>
      <c r="UOA28"/>
      <c r="UOB28"/>
      <c r="UOC28"/>
      <c r="UOD28"/>
      <c r="UOE28"/>
      <c r="UOF28"/>
      <c r="UOG28"/>
      <c r="UOH28"/>
      <c r="UOI28"/>
      <c r="UOJ28"/>
      <c r="UOK28"/>
      <c r="UOL28"/>
      <c r="UOM28"/>
      <c r="UON28"/>
      <c r="UOO28"/>
      <c r="UOP28"/>
      <c r="UOQ28"/>
      <c r="UOR28"/>
      <c r="UOS28"/>
      <c r="UOT28"/>
      <c r="UOU28"/>
      <c r="UOV28"/>
      <c r="UOW28"/>
      <c r="UOX28"/>
      <c r="UOY28"/>
      <c r="UOZ28"/>
      <c r="UPA28"/>
      <c r="UPB28"/>
      <c r="UPC28"/>
      <c r="UPD28"/>
      <c r="UPE28"/>
      <c r="UPF28"/>
      <c r="UPG28"/>
      <c r="UPH28"/>
      <c r="UPI28"/>
      <c r="UPJ28"/>
      <c r="UPK28"/>
      <c r="UPL28"/>
      <c r="UPM28"/>
      <c r="UPN28"/>
      <c r="UPO28"/>
      <c r="UPP28"/>
      <c r="UPQ28"/>
      <c r="UPR28"/>
      <c r="UPS28"/>
      <c r="UPT28"/>
      <c r="UPU28"/>
      <c r="UPV28"/>
      <c r="UPW28"/>
      <c r="UPX28"/>
      <c r="UPY28"/>
      <c r="UPZ28"/>
      <c r="UQA28"/>
      <c r="UQB28"/>
      <c r="UQC28"/>
      <c r="UQD28"/>
      <c r="UQE28"/>
      <c r="UQF28"/>
      <c r="UQG28"/>
      <c r="UQH28"/>
      <c r="UQI28"/>
      <c r="UQJ28"/>
      <c r="UQK28"/>
      <c r="UQL28"/>
      <c r="UQM28"/>
      <c r="UQN28"/>
      <c r="UQO28"/>
      <c r="UQP28"/>
      <c r="UQQ28"/>
      <c r="UQR28"/>
      <c r="UQS28"/>
      <c r="UQT28"/>
      <c r="UQU28"/>
      <c r="UQV28"/>
      <c r="UQW28"/>
      <c r="UQX28"/>
      <c r="UQY28"/>
      <c r="UQZ28"/>
      <c r="URA28"/>
      <c r="URB28"/>
      <c r="URC28"/>
      <c r="URD28"/>
      <c r="URE28"/>
      <c r="URF28"/>
      <c r="URG28"/>
      <c r="URH28"/>
      <c r="URI28"/>
      <c r="URJ28"/>
      <c r="URK28"/>
      <c r="URL28"/>
      <c r="URM28"/>
      <c r="URN28"/>
      <c r="URO28"/>
      <c r="URP28"/>
      <c r="URQ28"/>
      <c r="URR28"/>
      <c r="URS28"/>
      <c r="URT28"/>
      <c r="URU28"/>
      <c r="URV28"/>
      <c r="URW28"/>
      <c r="URX28"/>
      <c r="URY28"/>
      <c r="URZ28"/>
      <c r="USA28"/>
      <c r="USB28"/>
      <c r="USC28"/>
      <c r="USD28"/>
      <c r="USE28"/>
      <c r="USF28"/>
      <c r="USG28"/>
      <c r="USH28"/>
      <c r="USI28"/>
      <c r="USJ28"/>
      <c r="USK28"/>
      <c r="USL28"/>
      <c r="USM28"/>
      <c r="USN28"/>
      <c r="USO28"/>
      <c r="USP28"/>
      <c r="USQ28"/>
      <c r="USR28"/>
      <c r="USS28"/>
      <c r="UST28"/>
      <c r="USU28"/>
      <c r="USV28"/>
      <c r="USW28"/>
      <c r="USX28"/>
      <c r="USY28"/>
      <c r="USZ28"/>
      <c r="UTA28"/>
      <c r="UTB28"/>
      <c r="UTC28"/>
      <c r="UTD28"/>
      <c r="UTE28"/>
      <c r="UTF28"/>
      <c r="UTG28"/>
      <c r="UTH28"/>
      <c r="UTI28"/>
      <c r="UTJ28"/>
      <c r="UTK28"/>
      <c r="UTL28"/>
      <c r="UTM28"/>
      <c r="UTN28"/>
      <c r="UTO28"/>
      <c r="UTP28"/>
      <c r="UTQ28"/>
      <c r="UTR28"/>
      <c r="UTS28"/>
      <c r="UTT28"/>
      <c r="UTU28"/>
      <c r="UTV28"/>
      <c r="UTW28"/>
      <c r="UTX28"/>
      <c r="UTY28"/>
      <c r="UTZ28"/>
      <c r="UUA28"/>
      <c r="UUB28"/>
      <c r="UUC28"/>
      <c r="UUD28"/>
      <c r="UUE28"/>
      <c r="UUF28"/>
      <c r="UUG28"/>
      <c r="UUH28"/>
      <c r="UUI28"/>
      <c r="UUJ28"/>
      <c r="UUK28"/>
      <c r="UUL28"/>
      <c r="UUM28"/>
      <c r="UUN28"/>
      <c r="UUO28"/>
      <c r="UUP28"/>
      <c r="UUQ28"/>
      <c r="UUR28"/>
      <c r="UUS28"/>
      <c r="UUT28"/>
      <c r="UUU28"/>
      <c r="UUV28"/>
      <c r="UUW28"/>
      <c r="UUX28"/>
      <c r="UUY28"/>
      <c r="UUZ28"/>
      <c r="UVA28"/>
      <c r="UVB28"/>
      <c r="UVC28"/>
      <c r="UVD28"/>
      <c r="UVE28"/>
      <c r="UVF28"/>
      <c r="UVG28"/>
      <c r="UVH28"/>
      <c r="UVI28"/>
      <c r="UVJ28"/>
      <c r="UVK28"/>
      <c r="UVL28"/>
      <c r="UVM28"/>
      <c r="UVN28"/>
      <c r="UVO28"/>
      <c r="UVP28"/>
      <c r="UVQ28"/>
      <c r="UVR28"/>
      <c r="UVS28"/>
      <c r="UVT28"/>
      <c r="UVU28"/>
      <c r="UVV28"/>
      <c r="UVW28"/>
      <c r="UVX28"/>
      <c r="UVY28"/>
      <c r="UVZ28"/>
      <c r="UWA28"/>
      <c r="UWB28"/>
      <c r="UWC28"/>
      <c r="UWD28"/>
      <c r="UWE28"/>
      <c r="UWF28"/>
      <c r="UWG28"/>
      <c r="UWH28"/>
      <c r="UWI28"/>
      <c r="UWJ28"/>
      <c r="UWK28"/>
      <c r="UWL28"/>
      <c r="UWM28"/>
      <c r="UWN28"/>
      <c r="UWO28"/>
      <c r="UWP28"/>
      <c r="UWQ28"/>
      <c r="UWR28"/>
      <c r="UWS28"/>
      <c r="UWT28"/>
      <c r="UWU28"/>
      <c r="UWV28"/>
      <c r="UWW28"/>
      <c r="UWX28"/>
      <c r="UWY28"/>
      <c r="UWZ28"/>
      <c r="UXA28"/>
      <c r="UXB28"/>
      <c r="UXC28"/>
      <c r="UXD28"/>
      <c r="UXE28"/>
      <c r="UXF28"/>
      <c r="UXG28"/>
      <c r="UXH28"/>
      <c r="UXI28"/>
      <c r="UXJ28"/>
      <c r="UXK28"/>
      <c r="UXL28"/>
      <c r="UXM28"/>
      <c r="UXN28"/>
      <c r="UXO28"/>
      <c r="UXP28"/>
      <c r="UXQ28"/>
      <c r="UXR28"/>
      <c r="UXS28"/>
      <c r="UXT28"/>
      <c r="UXU28"/>
      <c r="UXV28"/>
      <c r="UXW28"/>
      <c r="UXX28"/>
      <c r="UXY28"/>
      <c r="UXZ28"/>
      <c r="UYA28"/>
      <c r="UYB28"/>
      <c r="UYC28"/>
      <c r="UYD28"/>
      <c r="UYE28"/>
      <c r="UYF28"/>
      <c r="UYG28"/>
      <c r="UYH28"/>
      <c r="UYI28"/>
      <c r="UYJ28"/>
      <c r="UYK28"/>
      <c r="UYL28"/>
      <c r="UYM28"/>
      <c r="UYN28"/>
      <c r="UYO28"/>
      <c r="UYP28"/>
      <c r="UYQ28"/>
      <c r="UYR28"/>
      <c r="UYS28"/>
      <c r="UYT28"/>
      <c r="UYU28"/>
      <c r="UYV28"/>
      <c r="UYW28"/>
      <c r="UYX28"/>
      <c r="UYY28"/>
      <c r="UYZ28"/>
      <c r="UZA28"/>
      <c r="UZB28"/>
      <c r="UZC28"/>
      <c r="UZD28"/>
      <c r="UZE28"/>
      <c r="UZF28"/>
      <c r="UZG28"/>
      <c r="UZH28"/>
      <c r="UZI28"/>
      <c r="UZJ28"/>
      <c r="UZK28"/>
      <c r="UZL28"/>
      <c r="UZM28"/>
      <c r="UZN28"/>
      <c r="UZO28"/>
      <c r="UZP28"/>
      <c r="UZQ28"/>
      <c r="UZR28"/>
      <c r="UZS28"/>
      <c r="UZT28"/>
      <c r="UZU28"/>
      <c r="UZV28"/>
      <c r="UZW28"/>
      <c r="UZX28"/>
      <c r="UZY28"/>
      <c r="UZZ28"/>
      <c r="VAA28"/>
      <c r="VAB28"/>
      <c r="VAC28"/>
      <c r="VAD28"/>
      <c r="VAE28"/>
      <c r="VAF28"/>
      <c r="VAG28"/>
      <c r="VAH28"/>
      <c r="VAI28"/>
      <c r="VAJ28"/>
      <c r="VAK28"/>
      <c r="VAL28"/>
      <c r="VAM28"/>
      <c r="VAN28"/>
      <c r="VAO28"/>
      <c r="VAP28"/>
      <c r="VAQ28"/>
      <c r="VAR28"/>
      <c r="VAS28"/>
      <c r="VAT28"/>
      <c r="VAU28"/>
      <c r="VAV28"/>
      <c r="VAW28"/>
      <c r="VAX28"/>
      <c r="VAY28"/>
      <c r="VAZ28"/>
      <c r="VBA28"/>
      <c r="VBB28"/>
      <c r="VBC28"/>
      <c r="VBD28"/>
      <c r="VBE28"/>
      <c r="VBF28"/>
      <c r="VBG28"/>
      <c r="VBH28"/>
      <c r="VBI28"/>
      <c r="VBJ28"/>
      <c r="VBK28"/>
      <c r="VBL28"/>
      <c r="VBM28"/>
      <c r="VBN28"/>
      <c r="VBO28"/>
      <c r="VBP28"/>
      <c r="VBQ28"/>
      <c r="VBR28"/>
      <c r="VBS28"/>
      <c r="VBT28"/>
      <c r="VBU28"/>
      <c r="VBV28"/>
      <c r="VBW28"/>
      <c r="VBX28"/>
      <c r="VBY28"/>
      <c r="VBZ28"/>
      <c r="VCA28"/>
      <c r="VCB28"/>
      <c r="VCC28"/>
      <c r="VCD28"/>
      <c r="VCE28"/>
      <c r="VCF28"/>
      <c r="VCG28"/>
      <c r="VCH28"/>
      <c r="VCI28"/>
      <c r="VCJ28"/>
      <c r="VCK28"/>
      <c r="VCL28"/>
      <c r="VCM28"/>
      <c r="VCN28"/>
      <c r="VCO28"/>
      <c r="VCP28"/>
      <c r="VCQ28"/>
      <c r="VCR28"/>
      <c r="VCS28"/>
      <c r="VCT28"/>
      <c r="VCU28"/>
      <c r="VCV28"/>
      <c r="VCW28"/>
      <c r="VCX28"/>
      <c r="VCY28"/>
      <c r="VCZ28"/>
      <c r="VDA28"/>
      <c r="VDB28"/>
      <c r="VDC28"/>
      <c r="VDD28"/>
      <c r="VDE28"/>
      <c r="VDF28"/>
      <c r="VDG28"/>
      <c r="VDH28"/>
      <c r="VDI28"/>
      <c r="VDJ28"/>
      <c r="VDK28"/>
      <c r="VDL28"/>
      <c r="VDM28"/>
      <c r="VDN28"/>
      <c r="VDO28"/>
      <c r="VDP28"/>
      <c r="VDQ28"/>
      <c r="VDR28"/>
      <c r="VDS28"/>
      <c r="VDT28"/>
      <c r="VDU28"/>
      <c r="VDV28"/>
      <c r="VDW28"/>
      <c r="VDX28"/>
      <c r="VDY28"/>
      <c r="VDZ28"/>
      <c r="VEA28"/>
      <c r="VEB28"/>
      <c r="VEC28"/>
      <c r="VED28"/>
      <c r="VEE28"/>
      <c r="VEF28"/>
      <c r="VEG28"/>
      <c r="VEH28"/>
      <c r="VEI28"/>
      <c r="VEJ28"/>
      <c r="VEK28"/>
      <c r="VEL28"/>
      <c r="VEM28"/>
      <c r="VEN28"/>
      <c r="VEO28"/>
      <c r="VEP28"/>
      <c r="VEQ28"/>
      <c r="VER28"/>
      <c r="VES28"/>
      <c r="VET28"/>
      <c r="VEU28"/>
      <c r="VEV28"/>
      <c r="VEW28"/>
      <c r="VEX28"/>
      <c r="VEY28"/>
      <c r="VEZ28"/>
      <c r="VFA28"/>
      <c r="VFB28"/>
      <c r="VFC28"/>
      <c r="VFD28"/>
      <c r="VFE28"/>
      <c r="VFF28"/>
      <c r="VFG28"/>
      <c r="VFH28"/>
      <c r="VFI28"/>
      <c r="VFJ28"/>
      <c r="VFK28"/>
      <c r="VFL28"/>
      <c r="VFM28"/>
      <c r="VFN28"/>
      <c r="VFO28"/>
      <c r="VFP28"/>
      <c r="VFQ28"/>
      <c r="VFR28"/>
      <c r="VFS28"/>
      <c r="VFT28"/>
      <c r="VFU28"/>
      <c r="VFV28"/>
      <c r="VFW28"/>
      <c r="VFX28"/>
      <c r="VFY28"/>
      <c r="VFZ28"/>
      <c r="VGA28"/>
      <c r="VGB28"/>
      <c r="VGC28"/>
      <c r="VGD28"/>
      <c r="VGE28"/>
      <c r="VGF28"/>
      <c r="VGG28"/>
      <c r="VGH28"/>
      <c r="VGI28"/>
      <c r="VGJ28"/>
      <c r="VGK28"/>
      <c r="VGL28"/>
      <c r="VGM28"/>
      <c r="VGN28"/>
      <c r="VGO28"/>
      <c r="VGP28"/>
      <c r="VGQ28"/>
      <c r="VGR28"/>
      <c r="VGS28"/>
      <c r="VGT28"/>
      <c r="VGU28"/>
      <c r="VGV28"/>
      <c r="VGW28"/>
      <c r="VGX28"/>
      <c r="VGY28"/>
      <c r="VGZ28"/>
      <c r="VHA28"/>
      <c r="VHB28"/>
      <c r="VHC28"/>
      <c r="VHD28"/>
      <c r="VHE28"/>
      <c r="VHF28"/>
      <c r="VHG28"/>
      <c r="VHH28"/>
      <c r="VHI28"/>
      <c r="VHJ28"/>
      <c r="VHK28"/>
      <c r="VHL28"/>
      <c r="VHM28"/>
      <c r="VHN28"/>
      <c r="VHO28"/>
      <c r="VHP28"/>
      <c r="VHQ28"/>
      <c r="VHR28"/>
      <c r="VHS28"/>
      <c r="VHT28"/>
      <c r="VHU28"/>
      <c r="VHV28"/>
      <c r="VHW28"/>
      <c r="VHX28"/>
      <c r="VHY28"/>
      <c r="VHZ28"/>
      <c r="VIA28"/>
      <c r="VIB28"/>
      <c r="VIC28"/>
      <c r="VID28"/>
      <c r="VIE28"/>
      <c r="VIF28"/>
      <c r="VIG28"/>
      <c r="VIH28"/>
      <c r="VII28"/>
      <c r="VIJ28"/>
      <c r="VIK28"/>
      <c r="VIL28"/>
      <c r="VIM28"/>
      <c r="VIN28"/>
      <c r="VIO28"/>
      <c r="VIP28"/>
      <c r="VIQ28"/>
      <c r="VIR28"/>
      <c r="VIS28"/>
      <c r="VIT28"/>
      <c r="VIU28"/>
      <c r="VIV28"/>
      <c r="VIW28"/>
      <c r="VIX28"/>
      <c r="VIY28"/>
      <c r="VIZ28"/>
      <c r="VJA28"/>
      <c r="VJB28"/>
      <c r="VJC28"/>
      <c r="VJD28"/>
      <c r="VJE28"/>
      <c r="VJF28"/>
      <c r="VJG28"/>
      <c r="VJH28"/>
      <c r="VJI28"/>
      <c r="VJJ28"/>
      <c r="VJK28"/>
      <c r="VJL28"/>
      <c r="VJM28"/>
      <c r="VJN28"/>
      <c r="VJO28"/>
      <c r="VJP28"/>
      <c r="VJQ28"/>
      <c r="VJR28"/>
      <c r="VJS28"/>
      <c r="VJT28"/>
      <c r="VJU28"/>
      <c r="VJV28"/>
      <c r="VJW28"/>
      <c r="VJX28"/>
      <c r="VJY28"/>
      <c r="VJZ28"/>
      <c r="VKA28"/>
      <c r="VKB28"/>
      <c r="VKC28"/>
      <c r="VKD28"/>
      <c r="VKE28"/>
      <c r="VKF28"/>
      <c r="VKG28"/>
      <c r="VKH28"/>
      <c r="VKI28"/>
      <c r="VKJ28"/>
      <c r="VKK28"/>
      <c r="VKL28"/>
      <c r="VKM28"/>
      <c r="VKN28"/>
      <c r="VKO28"/>
      <c r="VKP28"/>
      <c r="VKQ28"/>
      <c r="VKR28"/>
      <c r="VKS28"/>
      <c r="VKT28"/>
      <c r="VKU28"/>
      <c r="VKV28"/>
      <c r="VKW28"/>
      <c r="VKX28"/>
      <c r="VKY28"/>
      <c r="VKZ28"/>
      <c r="VLA28"/>
      <c r="VLB28"/>
      <c r="VLC28"/>
      <c r="VLD28"/>
      <c r="VLE28"/>
      <c r="VLF28"/>
      <c r="VLG28"/>
      <c r="VLH28"/>
      <c r="VLI28"/>
      <c r="VLJ28"/>
      <c r="VLK28"/>
      <c r="VLL28"/>
      <c r="VLM28"/>
      <c r="VLN28"/>
      <c r="VLO28"/>
      <c r="VLP28"/>
      <c r="VLQ28"/>
      <c r="VLR28"/>
      <c r="VLS28"/>
      <c r="VLT28"/>
      <c r="VLU28"/>
      <c r="VLV28"/>
      <c r="VLW28"/>
      <c r="VLX28"/>
      <c r="VLY28"/>
      <c r="VLZ28"/>
      <c r="VMA28"/>
      <c r="VMB28"/>
      <c r="VMC28"/>
      <c r="VMD28"/>
      <c r="VME28"/>
      <c r="VMF28"/>
      <c r="VMG28"/>
      <c r="VMH28"/>
      <c r="VMI28"/>
      <c r="VMJ28"/>
      <c r="VMK28"/>
      <c r="VML28"/>
      <c r="VMM28"/>
      <c r="VMN28"/>
      <c r="VMO28"/>
      <c r="VMP28"/>
      <c r="VMQ28"/>
      <c r="VMR28"/>
      <c r="VMS28"/>
      <c r="VMT28"/>
      <c r="VMU28"/>
      <c r="VMV28"/>
      <c r="VMW28"/>
      <c r="VMX28"/>
      <c r="VMY28"/>
      <c r="VMZ28"/>
      <c r="VNA28"/>
      <c r="VNB28"/>
      <c r="VNC28"/>
      <c r="VND28"/>
      <c r="VNE28"/>
      <c r="VNF28"/>
      <c r="VNG28"/>
      <c r="VNH28"/>
      <c r="VNI28"/>
      <c r="VNJ28"/>
      <c r="VNK28"/>
      <c r="VNL28"/>
      <c r="VNM28"/>
      <c r="VNN28"/>
      <c r="VNO28"/>
      <c r="VNP28"/>
      <c r="VNQ28"/>
      <c r="VNR28"/>
      <c r="VNS28"/>
      <c r="VNT28"/>
      <c r="VNU28"/>
      <c r="VNV28"/>
      <c r="VNW28"/>
      <c r="VNX28"/>
      <c r="VNY28"/>
      <c r="VNZ28"/>
      <c r="VOA28"/>
      <c r="VOB28"/>
      <c r="VOC28"/>
      <c r="VOD28"/>
      <c r="VOE28"/>
      <c r="VOF28"/>
      <c r="VOG28"/>
      <c r="VOH28"/>
      <c r="VOI28"/>
      <c r="VOJ28"/>
      <c r="VOK28"/>
      <c r="VOL28"/>
      <c r="VOM28"/>
      <c r="VON28"/>
      <c r="VOO28"/>
      <c r="VOP28"/>
      <c r="VOQ28"/>
      <c r="VOR28"/>
      <c r="VOS28"/>
      <c r="VOT28"/>
      <c r="VOU28"/>
      <c r="VOV28"/>
      <c r="VOW28"/>
      <c r="VOX28"/>
      <c r="VOY28"/>
      <c r="VOZ28"/>
      <c r="VPA28"/>
      <c r="VPB28"/>
      <c r="VPC28"/>
      <c r="VPD28"/>
      <c r="VPE28"/>
      <c r="VPF28"/>
      <c r="VPG28"/>
      <c r="VPH28"/>
      <c r="VPI28"/>
      <c r="VPJ28"/>
      <c r="VPK28"/>
      <c r="VPL28"/>
      <c r="VPM28"/>
      <c r="VPN28"/>
      <c r="VPO28"/>
      <c r="VPP28"/>
      <c r="VPQ28"/>
      <c r="VPR28"/>
      <c r="VPS28"/>
      <c r="VPT28"/>
      <c r="VPU28"/>
      <c r="VPV28"/>
      <c r="VPW28"/>
      <c r="VPX28"/>
      <c r="VPY28"/>
      <c r="VPZ28"/>
      <c r="VQA28"/>
      <c r="VQB28"/>
      <c r="VQC28"/>
      <c r="VQD28"/>
      <c r="VQE28"/>
      <c r="VQF28"/>
      <c r="VQG28"/>
      <c r="VQH28"/>
      <c r="VQI28"/>
      <c r="VQJ28"/>
      <c r="VQK28"/>
      <c r="VQL28"/>
      <c r="VQM28"/>
      <c r="VQN28"/>
      <c r="VQO28"/>
      <c r="VQP28"/>
      <c r="VQQ28"/>
      <c r="VQR28"/>
      <c r="VQS28"/>
      <c r="VQT28"/>
      <c r="VQU28"/>
      <c r="VQV28"/>
      <c r="VQW28"/>
      <c r="VQX28"/>
      <c r="VQY28"/>
      <c r="VQZ28"/>
      <c r="VRA28"/>
      <c r="VRB28"/>
      <c r="VRC28"/>
      <c r="VRD28"/>
      <c r="VRE28"/>
      <c r="VRF28"/>
      <c r="VRG28"/>
      <c r="VRH28"/>
      <c r="VRI28"/>
      <c r="VRJ28"/>
      <c r="VRK28"/>
      <c r="VRL28"/>
      <c r="VRM28"/>
      <c r="VRN28"/>
      <c r="VRO28"/>
      <c r="VRP28"/>
      <c r="VRQ28"/>
      <c r="VRR28"/>
      <c r="VRS28"/>
      <c r="VRT28"/>
      <c r="VRU28"/>
      <c r="VRV28"/>
      <c r="VRW28"/>
      <c r="VRX28"/>
      <c r="VRY28"/>
      <c r="VRZ28"/>
      <c r="VSA28"/>
      <c r="VSB28"/>
      <c r="VSC28"/>
      <c r="VSD28"/>
      <c r="VSE28"/>
      <c r="VSF28"/>
      <c r="VSG28"/>
      <c r="VSH28"/>
      <c r="VSI28"/>
      <c r="VSJ28"/>
      <c r="VSK28"/>
      <c r="VSL28"/>
      <c r="VSM28"/>
      <c r="VSN28"/>
      <c r="VSO28"/>
      <c r="VSP28"/>
      <c r="VSQ28"/>
      <c r="VSR28"/>
      <c r="VSS28"/>
      <c r="VST28"/>
      <c r="VSU28"/>
      <c r="VSV28"/>
      <c r="VSW28"/>
      <c r="VSX28"/>
      <c r="VSY28"/>
      <c r="VSZ28"/>
      <c r="VTA28"/>
      <c r="VTB28"/>
      <c r="VTC28"/>
      <c r="VTD28"/>
      <c r="VTE28"/>
      <c r="VTF28"/>
      <c r="VTG28"/>
      <c r="VTH28"/>
      <c r="VTI28"/>
      <c r="VTJ28"/>
      <c r="VTK28"/>
      <c r="VTL28"/>
      <c r="VTM28"/>
      <c r="VTN28"/>
      <c r="VTO28"/>
      <c r="VTP28"/>
      <c r="VTQ28"/>
      <c r="VTR28"/>
      <c r="VTS28"/>
      <c r="VTT28"/>
      <c r="VTU28"/>
      <c r="VTV28"/>
      <c r="VTW28"/>
      <c r="VTX28"/>
      <c r="VTY28"/>
      <c r="VTZ28"/>
      <c r="VUA28"/>
      <c r="VUB28"/>
      <c r="VUC28"/>
      <c r="VUD28"/>
      <c r="VUE28"/>
      <c r="VUF28"/>
      <c r="VUG28"/>
      <c r="VUH28"/>
      <c r="VUI28"/>
      <c r="VUJ28"/>
      <c r="VUK28"/>
      <c r="VUL28"/>
      <c r="VUM28"/>
      <c r="VUN28"/>
      <c r="VUO28"/>
      <c r="VUP28"/>
      <c r="VUQ28"/>
      <c r="VUR28"/>
      <c r="VUS28"/>
      <c r="VUT28"/>
      <c r="VUU28"/>
      <c r="VUV28"/>
      <c r="VUW28"/>
      <c r="VUX28"/>
      <c r="VUY28"/>
      <c r="VUZ28"/>
      <c r="VVA28"/>
      <c r="VVB28"/>
      <c r="VVC28"/>
      <c r="VVD28"/>
      <c r="VVE28"/>
      <c r="VVF28"/>
      <c r="VVG28"/>
      <c r="VVH28"/>
      <c r="VVI28"/>
      <c r="VVJ28"/>
      <c r="VVK28"/>
      <c r="VVL28"/>
      <c r="VVM28"/>
      <c r="VVN28"/>
      <c r="VVO28"/>
      <c r="VVP28"/>
      <c r="VVQ28"/>
      <c r="VVR28"/>
      <c r="VVS28"/>
      <c r="VVT28"/>
      <c r="VVU28"/>
      <c r="VVV28"/>
      <c r="VVW28"/>
      <c r="VVX28"/>
      <c r="VVY28"/>
      <c r="VVZ28"/>
      <c r="VWA28"/>
      <c r="VWB28"/>
      <c r="VWC28"/>
      <c r="VWD28"/>
      <c r="VWE28"/>
      <c r="VWF28"/>
      <c r="VWG28"/>
      <c r="VWH28"/>
      <c r="VWI28"/>
      <c r="VWJ28"/>
      <c r="VWK28"/>
      <c r="VWL28"/>
      <c r="VWM28"/>
      <c r="VWN28"/>
      <c r="VWO28"/>
      <c r="VWP28"/>
      <c r="VWQ28"/>
      <c r="VWR28"/>
      <c r="VWS28"/>
      <c r="VWT28"/>
      <c r="VWU28"/>
      <c r="VWV28"/>
      <c r="VWW28"/>
      <c r="VWX28"/>
      <c r="VWY28"/>
      <c r="VWZ28"/>
      <c r="VXA28"/>
      <c r="VXB28"/>
      <c r="VXC28"/>
      <c r="VXD28"/>
      <c r="VXE28"/>
      <c r="VXF28"/>
      <c r="VXG28"/>
      <c r="VXH28"/>
      <c r="VXI28"/>
      <c r="VXJ28"/>
      <c r="VXK28"/>
      <c r="VXL28"/>
      <c r="VXM28"/>
      <c r="VXN28"/>
      <c r="VXO28"/>
      <c r="VXP28"/>
      <c r="VXQ28"/>
      <c r="VXR28"/>
      <c r="VXS28"/>
      <c r="VXT28"/>
      <c r="VXU28"/>
      <c r="VXV28"/>
      <c r="VXW28"/>
      <c r="VXX28"/>
      <c r="VXY28"/>
      <c r="VXZ28"/>
      <c r="VYA28"/>
      <c r="VYB28"/>
      <c r="VYC28"/>
      <c r="VYD28"/>
      <c r="VYE28"/>
      <c r="VYF28"/>
      <c r="VYG28"/>
      <c r="VYH28"/>
      <c r="VYI28"/>
      <c r="VYJ28"/>
      <c r="VYK28"/>
      <c r="VYL28"/>
      <c r="VYM28"/>
      <c r="VYN28"/>
      <c r="VYO28"/>
      <c r="VYP28"/>
      <c r="VYQ28"/>
      <c r="VYR28"/>
      <c r="VYS28"/>
      <c r="VYT28"/>
      <c r="VYU28"/>
      <c r="VYV28"/>
      <c r="VYW28"/>
      <c r="VYX28"/>
      <c r="VYY28"/>
      <c r="VYZ28"/>
      <c r="VZA28"/>
      <c r="VZB28"/>
      <c r="VZC28"/>
      <c r="VZD28"/>
      <c r="VZE28"/>
      <c r="VZF28"/>
      <c r="VZG28"/>
      <c r="VZH28"/>
      <c r="VZI28"/>
      <c r="VZJ28"/>
      <c r="VZK28"/>
      <c r="VZL28"/>
      <c r="VZM28"/>
      <c r="VZN28"/>
      <c r="VZO28"/>
      <c r="VZP28"/>
      <c r="VZQ28"/>
      <c r="VZR28"/>
      <c r="VZS28"/>
      <c r="VZT28"/>
      <c r="VZU28"/>
      <c r="VZV28"/>
      <c r="VZW28"/>
      <c r="VZX28"/>
      <c r="VZY28"/>
      <c r="VZZ28"/>
      <c r="WAA28"/>
      <c r="WAB28"/>
      <c r="WAC28"/>
      <c r="WAD28"/>
      <c r="WAE28"/>
      <c r="WAF28"/>
      <c r="WAG28"/>
      <c r="WAH28"/>
      <c r="WAI28"/>
      <c r="WAJ28"/>
      <c r="WAK28"/>
      <c r="WAL28"/>
      <c r="WAM28"/>
      <c r="WAN28"/>
      <c r="WAO28"/>
      <c r="WAP28"/>
      <c r="WAQ28"/>
      <c r="WAR28"/>
      <c r="WAS28"/>
      <c r="WAT28"/>
      <c r="WAU28"/>
      <c r="WAV28"/>
      <c r="WAW28"/>
      <c r="WAX28"/>
      <c r="WAY28"/>
      <c r="WAZ28"/>
      <c r="WBA28"/>
      <c r="WBB28"/>
      <c r="WBC28"/>
      <c r="WBD28"/>
      <c r="WBE28"/>
      <c r="WBF28"/>
      <c r="WBG28"/>
      <c r="WBH28"/>
      <c r="WBI28"/>
      <c r="WBJ28"/>
      <c r="WBK28"/>
      <c r="WBL28"/>
      <c r="WBM28"/>
      <c r="WBN28"/>
      <c r="WBO28"/>
      <c r="WBP28"/>
      <c r="WBQ28"/>
      <c r="WBR28"/>
      <c r="WBS28"/>
      <c r="WBT28"/>
      <c r="WBU28"/>
      <c r="WBV28"/>
      <c r="WBW28"/>
      <c r="WBX28"/>
      <c r="WBY28"/>
      <c r="WBZ28"/>
      <c r="WCA28"/>
      <c r="WCB28"/>
      <c r="WCC28"/>
      <c r="WCD28"/>
      <c r="WCE28"/>
      <c r="WCF28"/>
      <c r="WCG28"/>
      <c r="WCH28"/>
      <c r="WCI28"/>
      <c r="WCJ28"/>
      <c r="WCK28"/>
      <c r="WCL28"/>
      <c r="WCM28"/>
      <c r="WCN28"/>
      <c r="WCO28"/>
      <c r="WCP28"/>
      <c r="WCQ28"/>
      <c r="WCR28"/>
      <c r="WCS28"/>
      <c r="WCT28"/>
      <c r="WCU28"/>
      <c r="WCV28"/>
      <c r="WCW28"/>
      <c r="WCX28"/>
      <c r="WCY28"/>
      <c r="WCZ28"/>
      <c r="WDA28"/>
      <c r="WDB28"/>
      <c r="WDC28"/>
      <c r="WDD28"/>
      <c r="WDE28"/>
      <c r="WDF28"/>
      <c r="WDG28"/>
      <c r="WDH28"/>
      <c r="WDI28"/>
      <c r="WDJ28"/>
      <c r="WDK28"/>
      <c r="WDL28"/>
      <c r="WDM28"/>
      <c r="WDN28"/>
      <c r="WDO28"/>
      <c r="WDP28"/>
      <c r="WDQ28"/>
      <c r="WDR28"/>
      <c r="WDS28"/>
      <c r="WDT28"/>
      <c r="WDU28"/>
      <c r="WDV28"/>
      <c r="WDW28"/>
      <c r="WDX28"/>
      <c r="WDY28"/>
      <c r="WDZ28"/>
      <c r="WEA28"/>
      <c r="WEB28"/>
      <c r="WEC28"/>
      <c r="WED28"/>
      <c r="WEE28"/>
      <c r="WEF28"/>
      <c r="WEG28"/>
      <c r="WEH28"/>
      <c r="WEI28"/>
      <c r="WEJ28"/>
      <c r="WEK28"/>
      <c r="WEL28"/>
      <c r="WEM28"/>
      <c r="WEN28"/>
      <c r="WEO28"/>
      <c r="WEP28"/>
      <c r="WEQ28"/>
      <c r="WER28"/>
      <c r="WES28"/>
      <c r="WET28"/>
      <c r="WEU28"/>
      <c r="WEV28"/>
      <c r="WEW28"/>
      <c r="WEX28"/>
      <c r="WEY28"/>
      <c r="WEZ28"/>
      <c r="WFA28"/>
      <c r="WFB28"/>
      <c r="WFC28"/>
      <c r="WFD28"/>
      <c r="WFE28"/>
      <c r="WFF28"/>
      <c r="WFG28"/>
      <c r="WFH28"/>
      <c r="WFI28"/>
      <c r="WFJ28"/>
      <c r="WFK28"/>
      <c r="WFL28"/>
      <c r="WFM28"/>
      <c r="WFN28"/>
      <c r="WFO28"/>
      <c r="WFP28"/>
      <c r="WFQ28"/>
      <c r="WFR28"/>
      <c r="WFS28"/>
      <c r="WFT28"/>
      <c r="WFU28"/>
      <c r="WFV28"/>
      <c r="WFW28"/>
      <c r="WFX28"/>
      <c r="WFY28"/>
      <c r="WFZ28"/>
      <c r="WGA28"/>
      <c r="WGB28"/>
      <c r="WGC28"/>
      <c r="WGD28"/>
      <c r="WGE28"/>
      <c r="WGF28"/>
      <c r="WGG28"/>
      <c r="WGH28"/>
      <c r="WGI28"/>
      <c r="WGJ28"/>
      <c r="WGK28"/>
      <c r="WGL28"/>
      <c r="WGM28"/>
      <c r="WGN28"/>
      <c r="WGO28"/>
      <c r="WGP28"/>
      <c r="WGQ28"/>
      <c r="WGR28"/>
      <c r="WGS28"/>
      <c r="WGT28"/>
      <c r="WGU28"/>
      <c r="WGV28"/>
      <c r="WGW28"/>
      <c r="WGX28"/>
      <c r="WGY28"/>
      <c r="WGZ28"/>
      <c r="WHA28"/>
      <c r="WHB28"/>
      <c r="WHC28"/>
      <c r="WHD28"/>
      <c r="WHE28"/>
      <c r="WHF28"/>
      <c r="WHG28"/>
      <c r="WHH28"/>
      <c r="WHI28"/>
      <c r="WHJ28"/>
      <c r="WHK28"/>
      <c r="WHL28"/>
      <c r="WHM28"/>
      <c r="WHN28"/>
      <c r="WHO28"/>
      <c r="WHP28"/>
      <c r="WHQ28"/>
      <c r="WHR28"/>
      <c r="WHS28"/>
      <c r="WHT28"/>
      <c r="WHU28"/>
      <c r="WHV28"/>
      <c r="WHW28"/>
      <c r="WHX28"/>
      <c r="WHY28"/>
      <c r="WHZ28"/>
      <c r="WIA28"/>
      <c r="WIB28"/>
      <c r="WIC28"/>
      <c r="WID28"/>
      <c r="WIE28"/>
      <c r="WIF28"/>
      <c r="WIG28"/>
      <c r="WIH28"/>
      <c r="WII28"/>
      <c r="WIJ28"/>
      <c r="WIK28"/>
      <c r="WIL28"/>
      <c r="WIM28"/>
      <c r="WIN28"/>
      <c r="WIO28"/>
      <c r="WIP28"/>
      <c r="WIQ28"/>
      <c r="WIR28"/>
      <c r="WIS28"/>
      <c r="WIT28"/>
      <c r="WIU28"/>
      <c r="WIV28"/>
      <c r="WIW28"/>
      <c r="WIX28"/>
      <c r="WIY28"/>
      <c r="WIZ28"/>
      <c r="WJA28"/>
      <c r="WJB28"/>
      <c r="WJC28"/>
      <c r="WJD28"/>
      <c r="WJE28"/>
      <c r="WJF28"/>
      <c r="WJG28"/>
      <c r="WJH28"/>
      <c r="WJI28"/>
      <c r="WJJ28"/>
      <c r="WJK28"/>
      <c r="WJL28"/>
      <c r="WJM28"/>
      <c r="WJN28"/>
      <c r="WJO28"/>
      <c r="WJP28"/>
      <c r="WJQ28"/>
      <c r="WJR28"/>
      <c r="WJS28"/>
      <c r="WJT28"/>
      <c r="WJU28"/>
      <c r="WJV28"/>
      <c r="WJW28"/>
      <c r="WJX28"/>
      <c r="WJY28"/>
      <c r="WJZ28"/>
      <c r="WKA28"/>
      <c r="WKB28"/>
      <c r="WKC28"/>
      <c r="WKD28"/>
      <c r="WKE28"/>
      <c r="WKF28"/>
      <c r="WKG28"/>
      <c r="WKH28"/>
      <c r="WKI28"/>
      <c r="WKJ28"/>
      <c r="WKK28"/>
      <c r="WKL28"/>
      <c r="WKM28"/>
      <c r="WKN28"/>
      <c r="WKO28"/>
      <c r="WKP28"/>
      <c r="WKQ28"/>
      <c r="WKR28"/>
      <c r="WKS28"/>
      <c r="WKT28"/>
      <c r="WKU28"/>
      <c r="WKV28"/>
      <c r="WKW28"/>
      <c r="WKX28"/>
      <c r="WKY28"/>
      <c r="WKZ28"/>
      <c r="WLA28"/>
      <c r="WLB28"/>
      <c r="WLC28"/>
      <c r="WLD28"/>
      <c r="WLE28"/>
      <c r="WLF28"/>
      <c r="WLG28"/>
      <c r="WLH28"/>
      <c r="WLI28"/>
      <c r="WLJ28"/>
      <c r="WLK28"/>
      <c r="WLL28"/>
      <c r="WLM28"/>
      <c r="WLN28"/>
      <c r="WLO28"/>
      <c r="WLP28"/>
      <c r="WLQ28"/>
      <c r="WLR28"/>
      <c r="WLS28"/>
      <c r="WLT28"/>
      <c r="WLU28"/>
      <c r="WLV28"/>
      <c r="WLW28"/>
      <c r="WLX28"/>
      <c r="WLY28"/>
      <c r="WLZ28"/>
      <c r="WMA28"/>
      <c r="WMB28"/>
      <c r="WMC28"/>
      <c r="WMD28"/>
      <c r="WME28"/>
      <c r="WMF28"/>
      <c r="WMG28"/>
      <c r="WMH28"/>
      <c r="WMI28"/>
      <c r="WMJ28"/>
      <c r="WMK28"/>
      <c r="WML28"/>
      <c r="WMM28"/>
      <c r="WMN28"/>
      <c r="WMO28"/>
      <c r="WMP28"/>
      <c r="WMQ28"/>
      <c r="WMR28"/>
      <c r="WMS28"/>
      <c r="WMT28"/>
      <c r="WMU28"/>
      <c r="WMV28"/>
      <c r="WMW28"/>
      <c r="WMX28"/>
      <c r="WMY28"/>
      <c r="WMZ28"/>
      <c r="WNA28"/>
      <c r="WNB28"/>
      <c r="WNC28"/>
      <c r="WND28"/>
      <c r="WNE28"/>
      <c r="WNF28"/>
      <c r="WNG28"/>
      <c r="WNH28"/>
      <c r="WNI28"/>
      <c r="WNJ28"/>
      <c r="WNK28"/>
      <c r="WNL28"/>
      <c r="WNM28"/>
      <c r="WNN28"/>
      <c r="WNO28"/>
      <c r="WNP28"/>
      <c r="WNQ28"/>
      <c r="WNR28"/>
      <c r="WNS28"/>
      <c r="WNT28"/>
      <c r="WNU28"/>
      <c r="WNV28"/>
      <c r="WNW28"/>
      <c r="WNX28"/>
      <c r="WNY28"/>
      <c r="WNZ28"/>
      <c r="WOA28"/>
      <c r="WOB28"/>
      <c r="WOC28"/>
      <c r="WOD28"/>
      <c r="WOE28"/>
      <c r="WOF28"/>
      <c r="WOG28"/>
      <c r="WOH28"/>
      <c r="WOI28"/>
      <c r="WOJ28"/>
      <c r="WOK28"/>
      <c r="WOL28"/>
      <c r="WOM28"/>
      <c r="WON28"/>
      <c r="WOO28"/>
      <c r="WOP28"/>
      <c r="WOQ28"/>
      <c r="WOR28"/>
      <c r="WOS28"/>
      <c r="WOT28"/>
      <c r="WOU28"/>
      <c r="WOV28"/>
      <c r="WOW28"/>
      <c r="WOX28"/>
      <c r="WOY28"/>
      <c r="WOZ28"/>
      <c r="WPA28"/>
      <c r="WPB28"/>
      <c r="WPC28"/>
      <c r="WPD28"/>
      <c r="WPE28"/>
      <c r="WPF28"/>
      <c r="WPG28"/>
      <c r="WPH28"/>
      <c r="WPI28"/>
      <c r="WPJ28"/>
      <c r="WPK28"/>
      <c r="WPL28"/>
      <c r="WPM28"/>
      <c r="WPN28"/>
      <c r="WPO28"/>
      <c r="WPP28"/>
      <c r="WPQ28"/>
      <c r="WPR28"/>
      <c r="WPS28"/>
      <c r="WPT28"/>
      <c r="WPU28"/>
      <c r="WPV28"/>
      <c r="WPW28"/>
      <c r="WPX28"/>
      <c r="WPY28"/>
      <c r="WPZ28"/>
      <c r="WQA28"/>
      <c r="WQB28"/>
      <c r="WQC28"/>
      <c r="WQD28"/>
      <c r="WQE28"/>
      <c r="WQF28"/>
      <c r="WQG28"/>
      <c r="WQH28"/>
      <c r="WQI28"/>
      <c r="WQJ28"/>
      <c r="WQK28"/>
      <c r="WQL28"/>
      <c r="WQM28"/>
      <c r="WQN28"/>
      <c r="WQO28"/>
      <c r="WQP28"/>
      <c r="WQQ28"/>
      <c r="WQR28"/>
      <c r="WQS28"/>
      <c r="WQT28"/>
      <c r="WQU28"/>
      <c r="WQV28"/>
      <c r="WQW28"/>
      <c r="WQX28"/>
      <c r="WQY28"/>
      <c r="WQZ28"/>
      <c r="WRA28"/>
      <c r="WRB28"/>
      <c r="WRC28"/>
      <c r="WRD28"/>
      <c r="WRE28"/>
      <c r="WRF28"/>
      <c r="WRG28"/>
      <c r="WRH28"/>
      <c r="WRI28"/>
      <c r="WRJ28"/>
      <c r="WRK28"/>
      <c r="WRL28"/>
      <c r="WRM28"/>
      <c r="WRN28"/>
      <c r="WRO28"/>
      <c r="WRP28"/>
      <c r="WRQ28"/>
      <c r="WRR28"/>
      <c r="WRS28"/>
      <c r="WRT28"/>
      <c r="WRU28"/>
      <c r="WRV28"/>
      <c r="WRW28"/>
      <c r="WRX28"/>
      <c r="WRY28"/>
      <c r="WRZ28"/>
      <c r="WSA28"/>
      <c r="WSB28"/>
      <c r="WSC28"/>
      <c r="WSD28"/>
      <c r="WSE28"/>
      <c r="WSF28"/>
      <c r="WSG28"/>
      <c r="WSH28"/>
      <c r="WSI28"/>
      <c r="WSJ28"/>
      <c r="WSK28"/>
      <c r="WSL28"/>
      <c r="WSM28"/>
      <c r="WSN28"/>
      <c r="WSO28"/>
      <c r="WSP28"/>
      <c r="WSQ28"/>
      <c r="WSR28"/>
      <c r="WSS28"/>
      <c r="WST28"/>
      <c r="WSU28"/>
      <c r="WSV28"/>
      <c r="WSW28"/>
      <c r="WSX28"/>
      <c r="WSY28"/>
      <c r="WSZ28"/>
      <c r="WTA28"/>
      <c r="WTB28"/>
      <c r="WTC28"/>
      <c r="WTD28"/>
      <c r="WTE28"/>
      <c r="WTF28"/>
      <c r="WTG28"/>
      <c r="WTH28"/>
      <c r="WTI28"/>
      <c r="WTJ28"/>
      <c r="WTK28"/>
      <c r="WTL28"/>
      <c r="WTM28"/>
      <c r="WTN28"/>
      <c r="WTO28"/>
      <c r="WTP28"/>
      <c r="WTQ28"/>
      <c r="WTR28"/>
      <c r="WTS28"/>
      <c r="WTT28"/>
      <c r="WTU28"/>
      <c r="WTV28"/>
      <c r="WTW28"/>
      <c r="WTX28"/>
      <c r="WTY28"/>
      <c r="WTZ28"/>
      <c r="WUA28"/>
      <c r="WUB28"/>
      <c r="WUC28"/>
      <c r="WUD28"/>
      <c r="WUE28"/>
      <c r="WUF28"/>
      <c r="WUG28"/>
      <c r="WUH28"/>
      <c r="WUI28"/>
      <c r="WUJ28"/>
      <c r="WUK28"/>
      <c r="WUL28"/>
      <c r="WUM28"/>
      <c r="WUN28"/>
      <c r="WUO28"/>
      <c r="WUP28"/>
      <c r="WUQ28"/>
      <c r="WUR28"/>
      <c r="WUS28"/>
      <c r="WUT28"/>
      <c r="WUU28"/>
      <c r="WUV28"/>
      <c r="WUW28"/>
      <c r="WUX28"/>
      <c r="WUY28"/>
      <c r="WUZ28"/>
      <c r="WVA28"/>
      <c r="WVB28"/>
      <c r="WVC28"/>
      <c r="WVD28"/>
      <c r="WVE28"/>
      <c r="WVF28"/>
      <c r="WVG28"/>
      <c r="WVH28"/>
      <c r="WVI28"/>
      <c r="WVJ28"/>
      <c r="WVK28"/>
      <c r="WVL28"/>
      <c r="WVM28"/>
      <c r="WVN28"/>
      <c r="WVO28"/>
      <c r="WVP28"/>
      <c r="WVQ28"/>
      <c r="WVR28"/>
      <c r="WVS28"/>
      <c r="WVT28"/>
      <c r="WVU28"/>
      <c r="WVV28"/>
      <c r="WVW28"/>
      <c r="WVX28"/>
      <c r="WVY28"/>
      <c r="WVZ28"/>
      <c r="WWA28"/>
      <c r="WWB28"/>
      <c r="WWC28"/>
      <c r="WWD28"/>
      <c r="WWE28"/>
      <c r="WWF28"/>
      <c r="WWG28"/>
      <c r="WWH28"/>
      <c r="WWI28"/>
      <c r="WWJ28"/>
      <c r="WWK28"/>
      <c r="WWL28"/>
      <c r="WWM28"/>
      <c r="WWN28"/>
      <c r="WWO28"/>
      <c r="WWP28"/>
      <c r="WWQ28"/>
      <c r="WWR28"/>
      <c r="WWS28"/>
      <c r="WWT28"/>
      <c r="WWU28"/>
      <c r="WWV28"/>
      <c r="WWW28"/>
      <c r="WWX28"/>
      <c r="WWY28"/>
      <c r="WWZ28"/>
      <c r="WXA28"/>
      <c r="WXB28"/>
      <c r="WXC28"/>
      <c r="WXD28"/>
      <c r="WXE28"/>
      <c r="WXF28"/>
      <c r="WXG28"/>
      <c r="WXH28"/>
      <c r="WXI28"/>
      <c r="WXJ28"/>
      <c r="WXK28"/>
      <c r="WXL28"/>
      <c r="WXM28"/>
      <c r="WXN28"/>
      <c r="WXO28"/>
      <c r="WXP28"/>
      <c r="WXQ28"/>
      <c r="WXR28"/>
      <c r="WXS28"/>
      <c r="WXT28"/>
      <c r="WXU28"/>
      <c r="WXV28"/>
      <c r="WXW28"/>
      <c r="WXX28"/>
      <c r="WXY28"/>
      <c r="WXZ28"/>
      <c r="WYA28"/>
      <c r="WYB28"/>
      <c r="WYC28"/>
      <c r="WYD28"/>
      <c r="WYE28"/>
      <c r="WYF28"/>
      <c r="WYG28"/>
      <c r="WYH28"/>
      <c r="WYI28"/>
      <c r="WYJ28"/>
      <c r="WYK28"/>
      <c r="WYL28"/>
      <c r="WYM28"/>
      <c r="WYN28"/>
      <c r="WYO28"/>
      <c r="WYP28"/>
      <c r="WYQ28"/>
      <c r="WYR28"/>
      <c r="WYS28"/>
      <c r="WYT28"/>
      <c r="WYU28"/>
      <c r="WYV28"/>
      <c r="WYW28"/>
      <c r="WYX28"/>
      <c r="WYY28"/>
      <c r="WYZ28"/>
      <c r="WZA28"/>
      <c r="WZB28"/>
      <c r="WZC28"/>
      <c r="WZD28"/>
      <c r="WZE28"/>
      <c r="WZF28"/>
      <c r="WZG28"/>
      <c r="WZH28"/>
      <c r="WZI28"/>
      <c r="WZJ28"/>
      <c r="WZK28"/>
      <c r="WZL28"/>
      <c r="WZM28"/>
      <c r="WZN28"/>
      <c r="WZO28"/>
      <c r="WZP28"/>
      <c r="WZQ28"/>
      <c r="WZR28"/>
      <c r="WZS28"/>
      <c r="WZT28"/>
      <c r="WZU28"/>
      <c r="WZV28"/>
      <c r="WZW28"/>
      <c r="WZX28"/>
      <c r="WZY28"/>
      <c r="WZZ28"/>
      <c r="XAA28"/>
      <c r="XAB28"/>
      <c r="XAC28"/>
      <c r="XAD28"/>
      <c r="XAE28"/>
      <c r="XAF28"/>
      <c r="XAG28"/>
      <c r="XAH28"/>
      <c r="XAI28"/>
      <c r="XAJ28"/>
      <c r="XAK28"/>
      <c r="XAL28"/>
      <c r="XAM28"/>
      <c r="XAN28"/>
      <c r="XAO28"/>
      <c r="XAP28"/>
      <c r="XAQ28"/>
      <c r="XAR28"/>
      <c r="XAS28"/>
      <c r="XAT28"/>
      <c r="XAU28"/>
      <c r="XAV28"/>
      <c r="XAW28"/>
      <c r="XAX28"/>
      <c r="XAY28"/>
      <c r="XAZ28"/>
      <c r="XBA28"/>
      <c r="XBB28"/>
      <c r="XBC28"/>
      <c r="XBD28"/>
      <c r="XBE28"/>
      <c r="XBF28"/>
      <c r="XBG28"/>
      <c r="XBH28"/>
      <c r="XBI28"/>
      <c r="XBJ28"/>
      <c r="XBK28"/>
      <c r="XBL28"/>
      <c r="XBM28"/>
      <c r="XBN28"/>
      <c r="XBO28"/>
      <c r="XBP28"/>
      <c r="XBQ28"/>
      <c r="XBR28"/>
      <c r="XBS28"/>
      <c r="XBT28"/>
      <c r="XBU28"/>
      <c r="XBV28"/>
      <c r="XBW28"/>
      <c r="XBX28"/>
      <c r="XBY28"/>
      <c r="XBZ28"/>
      <c r="XCA28"/>
      <c r="XCB28"/>
      <c r="XCC28"/>
      <c r="XCD28"/>
      <c r="XCE28"/>
      <c r="XCF28"/>
      <c r="XCG28"/>
      <c r="XCH28"/>
      <c r="XCI28"/>
      <c r="XCJ28"/>
      <c r="XCK28"/>
      <c r="XCL28"/>
      <c r="XCM28"/>
      <c r="XCN28"/>
      <c r="XCO28"/>
      <c r="XCP28"/>
      <c r="XCQ28"/>
      <c r="XCR28"/>
      <c r="XCS28"/>
      <c r="XCT28"/>
      <c r="XCU28"/>
      <c r="XCV28"/>
      <c r="XCW28"/>
      <c r="XCX28"/>
      <c r="XCY28"/>
      <c r="XCZ28"/>
      <c r="XDA28"/>
      <c r="XDB28"/>
      <c r="XDC28"/>
      <c r="XDD28"/>
      <c r="XDE28"/>
      <c r="XDF28"/>
      <c r="XDG28"/>
      <c r="XDH28"/>
      <c r="XDI28"/>
      <c r="XDJ28"/>
      <c r="XDK28"/>
      <c r="XDL28"/>
      <c r="XDM28"/>
      <c r="XDN28"/>
      <c r="XDO28"/>
      <c r="XDP28"/>
      <c r="XDQ28"/>
      <c r="XDR28"/>
      <c r="XDS28"/>
      <c r="XDT28"/>
      <c r="XDU28"/>
      <c r="XDV28"/>
      <c r="XDW28"/>
      <c r="XDX28"/>
      <c r="XDY28"/>
      <c r="XDZ28"/>
      <c r="XEA28"/>
      <c r="XEB28"/>
      <c r="XEC28"/>
      <c r="XED28"/>
      <c r="XEE28"/>
      <c r="XEF28"/>
      <c r="XEG28"/>
      <c r="XEH28"/>
      <c r="XEI28"/>
      <c r="XEJ28"/>
      <c r="XEK28"/>
      <c r="XEL28"/>
      <c r="XEM28"/>
      <c r="XEN28"/>
      <c r="XEO28"/>
      <c r="XEP28"/>
      <c r="XEQ28"/>
      <c r="XER28"/>
      <c r="XES28"/>
      <c r="XET28"/>
      <c r="XEU28"/>
      <c r="XEV28"/>
      <c r="XEW28"/>
      <c r="XEX28"/>
      <c r="XEY28"/>
      <c r="XEZ28"/>
      <c r="XFA28"/>
    </row>
    <row r="29" spans="1:16381" ht="16.5" customHeight="1" x14ac:dyDescent="0.25">
      <c r="K29" s="427"/>
      <c r="L29" s="427"/>
      <c r="M29" s="148"/>
      <c r="N29" s="148"/>
      <c r="O29" s="148"/>
      <c r="P29" s="148"/>
    </row>
    <row r="30" spans="1:16381" x14ac:dyDescent="0.25">
      <c r="B30" s="26" t="s">
        <v>16</v>
      </c>
      <c r="C30" s="272" t="str">
        <f>+C10</f>
        <v>1189</v>
      </c>
      <c r="D30" s="414" t="s">
        <v>54</v>
      </c>
      <c r="E30" s="414"/>
      <c r="F30" s="414"/>
      <c r="G30" s="414"/>
      <c r="H30" s="414"/>
      <c r="I30" s="414"/>
      <c r="K30" s="427"/>
      <c r="L30" s="427"/>
      <c r="M30" s="148"/>
      <c r="N30" s="148"/>
      <c r="O30" s="148"/>
      <c r="P30" s="148"/>
    </row>
    <row r="31" spans="1:16381" ht="15" customHeight="1" x14ac:dyDescent="0.25">
      <c r="B31" s="26" t="s">
        <v>17</v>
      </c>
      <c r="C31" s="273">
        <v>12001</v>
      </c>
      <c r="D31" s="406" t="s">
        <v>347</v>
      </c>
      <c r="E31" s="406" t="s">
        <v>348</v>
      </c>
      <c r="F31" s="422" t="s">
        <v>18</v>
      </c>
      <c r="G31" s="422" t="s">
        <v>22</v>
      </c>
      <c r="H31" s="414" t="s">
        <v>340</v>
      </c>
      <c r="I31" s="425" t="s">
        <v>145</v>
      </c>
      <c r="K31" s="427"/>
      <c r="L31" s="427"/>
      <c r="M31" s="148"/>
      <c r="N31" s="148"/>
      <c r="O31" s="148"/>
      <c r="P31" s="148"/>
    </row>
    <row r="32" spans="1:16381" ht="25.5" x14ac:dyDescent="0.25">
      <c r="B32" s="26" t="s">
        <v>7</v>
      </c>
      <c r="C32" s="266" t="str">
        <f>+'Հ3 Մաս 1 և 2'!D41</f>
        <v>ՀՀ դպրոցների սեյսմիկ անվտանգության բարելավմանն ուղղված միջոցառումներ</v>
      </c>
      <c r="D32" s="420"/>
      <c r="E32" s="420"/>
      <c r="F32" s="423"/>
      <c r="G32" s="423"/>
      <c r="H32" s="414"/>
      <c r="I32" s="425"/>
      <c r="K32" s="427"/>
      <c r="L32" s="427"/>
      <c r="M32" s="148"/>
      <c r="N32" s="148"/>
      <c r="O32" s="148"/>
      <c r="P32" s="148"/>
    </row>
    <row r="33" spans="2:16" ht="51" x14ac:dyDescent="0.25">
      <c r="B33" s="26" t="s">
        <v>19</v>
      </c>
      <c r="C33" s="266" t="str">
        <f>+'Հ3 Մաս 1 և 2'!D43</f>
        <v>Դպրոցների շենքերի ամրացման շինարարական աշխատանքներ, շինարարական ստանդարտների արդիականացում, արտակարգ իրավիճակներին արձագանքման ծրագրի մշակում, սեյսմիկ մոնիտորինգի դիտակետերի սարքավորումների արդիականացում:</v>
      </c>
      <c r="D33" s="420"/>
      <c r="E33" s="420"/>
      <c r="F33" s="423"/>
      <c r="G33" s="423"/>
      <c r="H33" s="414"/>
      <c r="I33" s="425"/>
      <c r="K33" s="427"/>
      <c r="L33" s="427"/>
      <c r="M33" s="148"/>
      <c r="N33" s="148"/>
      <c r="O33" s="148"/>
      <c r="P33" s="148"/>
    </row>
    <row r="34" spans="2:16" ht="17.25" x14ac:dyDescent="0.25">
      <c r="B34" s="26" t="s">
        <v>146</v>
      </c>
      <c r="C34" s="266" t="str">
        <f>+'Հ3 Մաս 1 և 2'!D45</f>
        <v>Տրանսֆերտների տրամադրում</v>
      </c>
      <c r="D34" s="420"/>
      <c r="E34" s="420"/>
      <c r="F34" s="423"/>
      <c r="G34" s="423"/>
      <c r="H34" s="414"/>
      <c r="I34" s="425"/>
    </row>
    <row r="35" spans="2:16" x14ac:dyDescent="0.25">
      <c r="B35" s="36" t="s">
        <v>147</v>
      </c>
      <c r="C35" s="280" t="s">
        <v>183</v>
      </c>
      <c r="D35" s="421"/>
      <c r="E35" s="421"/>
      <c r="F35" s="424"/>
      <c r="G35" s="424"/>
      <c r="H35" s="422"/>
      <c r="I35" s="426"/>
    </row>
    <row r="36" spans="2:16" x14ac:dyDescent="0.25">
      <c r="B36" s="417" t="s">
        <v>20</v>
      </c>
      <c r="C36" s="418"/>
      <c r="D36" s="27"/>
      <c r="E36" s="27"/>
      <c r="F36" s="27"/>
      <c r="G36" s="27"/>
      <c r="H36" s="27"/>
      <c r="I36" s="28"/>
    </row>
    <row r="37" spans="2:16" x14ac:dyDescent="0.25">
      <c r="B37" s="30" t="s">
        <v>148</v>
      </c>
      <c r="C37" s="31" t="s">
        <v>60</v>
      </c>
      <c r="D37" s="32"/>
      <c r="E37" s="32"/>
      <c r="F37" s="32"/>
      <c r="G37" s="32"/>
      <c r="H37" s="32"/>
      <c r="I37" s="33"/>
    </row>
    <row r="38" spans="2:16" s="104" customFormat="1" ht="25.5" x14ac:dyDescent="0.25">
      <c r="B38" s="29" t="s">
        <v>184</v>
      </c>
      <c r="C38" s="276" t="s">
        <v>233</v>
      </c>
      <c r="D38" s="281">
        <v>22</v>
      </c>
      <c r="E38" s="285">
        <v>0</v>
      </c>
      <c r="F38" s="285">
        <v>6</v>
      </c>
      <c r="G38" s="282"/>
      <c r="H38" s="282"/>
      <c r="I38" s="282"/>
    </row>
    <row r="39" spans="2:16" s="104" customFormat="1" x14ac:dyDescent="0.25">
      <c r="B39" s="29" t="s">
        <v>184</v>
      </c>
      <c r="C39" s="276" t="s">
        <v>234</v>
      </c>
      <c r="D39" s="281">
        <v>22</v>
      </c>
      <c r="E39" s="286">
        <v>19</v>
      </c>
      <c r="F39" s="285">
        <v>6</v>
      </c>
      <c r="G39" s="282"/>
      <c r="H39" s="282"/>
      <c r="I39" s="282"/>
    </row>
    <row r="40" spans="2:16" s="104" customFormat="1" ht="38.25" x14ac:dyDescent="0.25">
      <c r="B40" s="29" t="s">
        <v>184</v>
      </c>
      <c r="C40" s="276" t="s">
        <v>235</v>
      </c>
      <c r="D40" s="281">
        <v>6</v>
      </c>
      <c r="E40" s="285">
        <v>5</v>
      </c>
      <c r="F40" s="285">
        <v>6</v>
      </c>
      <c r="G40" s="282"/>
      <c r="H40" s="282"/>
      <c r="I40" s="282"/>
    </row>
    <row r="41" spans="2:16" s="104" customFormat="1" ht="25.5" x14ac:dyDescent="0.25">
      <c r="B41" s="29" t="s">
        <v>184</v>
      </c>
      <c r="C41" s="276" t="s">
        <v>236</v>
      </c>
      <c r="D41" s="281">
        <v>3203</v>
      </c>
      <c r="E41" s="285">
        <v>1080</v>
      </c>
      <c r="F41" s="285">
        <v>3520</v>
      </c>
      <c r="G41" s="282"/>
      <c r="H41" s="282"/>
      <c r="I41" s="282"/>
    </row>
    <row r="42" spans="2:16" ht="25.5" x14ac:dyDescent="0.25">
      <c r="B42" s="29" t="s">
        <v>237</v>
      </c>
      <c r="C42" s="276" t="s">
        <v>238</v>
      </c>
      <c r="D42" s="341">
        <f>0.194%</f>
        <v>1.9400000000000001E-3</v>
      </c>
      <c r="E42" s="287">
        <f>+D42+1.1%</f>
        <v>1.2940000000000002E-2</v>
      </c>
      <c r="F42" s="287"/>
      <c r="G42" s="282"/>
      <c r="H42" s="282"/>
      <c r="I42" s="282"/>
    </row>
    <row r="43" spans="2:16" x14ac:dyDescent="0.25">
      <c r="B43" s="419" t="s">
        <v>21</v>
      </c>
      <c r="C43" s="419"/>
      <c r="D43" s="278">
        <f>+'Հ3 Մաս 1 և 2'!E40</f>
        <v>12007681.5</v>
      </c>
      <c r="E43" s="278">
        <f>+'Հ3 Մաս 1 և 2'!F40</f>
        <v>4736773.7</v>
      </c>
      <c r="F43" s="278">
        <f>+'Հ3 Մաս 1 և 2'!G40</f>
        <v>1808787.1233500002</v>
      </c>
      <c r="G43" s="283">
        <f>+'Հ3 Մաս 1 և 2'!H40</f>
        <v>33794.066039999991</v>
      </c>
      <c r="H43" s="283">
        <f>+'Հ3 Մաս 1 և 2'!I40</f>
        <v>0</v>
      </c>
      <c r="I43" s="279">
        <v>2026</v>
      </c>
    </row>
    <row r="44" spans="2:16" ht="16.5" customHeight="1" x14ac:dyDescent="0.25"/>
    <row r="45" spans="2:16" ht="16.5" customHeight="1" x14ac:dyDescent="0.25"/>
  </sheetData>
  <mergeCells count="25">
    <mergeCell ref="B27:C27"/>
    <mergeCell ref="B16:C16"/>
    <mergeCell ref="D10:I10"/>
    <mergeCell ref="D11:D15"/>
    <mergeCell ref="E11:E15"/>
    <mergeCell ref="F11:F15"/>
    <mergeCell ref="G11:G15"/>
    <mergeCell ref="H11:H15"/>
    <mergeCell ref="I11:I15"/>
    <mergeCell ref="K30:L30"/>
    <mergeCell ref="K31:L31"/>
    <mergeCell ref="K32:L32"/>
    <mergeCell ref="K33:L33"/>
    <mergeCell ref="K27:L27"/>
    <mergeCell ref="K28:L28"/>
    <mergeCell ref="K29:L29"/>
    <mergeCell ref="B36:C36"/>
    <mergeCell ref="B43:C43"/>
    <mergeCell ref="D30:I30"/>
    <mergeCell ref="D31:D35"/>
    <mergeCell ref="E31:E35"/>
    <mergeCell ref="F31:F35"/>
    <mergeCell ref="G31:G35"/>
    <mergeCell ref="H31:H35"/>
    <mergeCell ref="I31:I35"/>
  </mergeCells>
  <pageMargins left="0.2" right="0.2" top="0.25" bottom="0.25" header="0.3" footer="0.3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A38"/>
  <sheetViews>
    <sheetView zoomScale="120" zoomScaleNormal="120" workbookViewId="0">
      <selection activeCell="D41" sqref="D41"/>
    </sheetView>
  </sheetViews>
  <sheetFormatPr defaultRowHeight="15" x14ac:dyDescent="0.25"/>
  <cols>
    <col min="1" max="1" width="9.140625" style="203"/>
    <col min="2" max="2" width="37.7109375" style="203" customWidth="1"/>
    <col min="3" max="3" width="56.28515625" style="203" customWidth="1"/>
    <col min="4" max="4" width="14" style="203" customWidth="1"/>
    <col min="5" max="7" width="13.7109375" style="203" bestFit="1" customWidth="1"/>
    <col min="8" max="8" width="12.42578125" style="203" customWidth="1"/>
    <col min="9" max="9" width="13.85546875" style="203" customWidth="1"/>
    <col min="10" max="10" width="9.140625" style="203"/>
    <col min="11" max="11" width="55.140625" style="203" bestFit="1" customWidth="1"/>
    <col min="12" max="16384" width="9.140625" style="203"/>
  </cols>
  <sheetData>
    <row r="1" spans="1:10" x14ac:dyDescent="0.25">
      <c r="A1" s="352" t="s">
        <v>366</v>
      </c>
      <c r="B1" s="343"/>
      <c r="C1" s="343"/>
      <c r="D1" s="343"/>
      <c r="E1" s="343"/>
      <c r="F1" s="343"/>
      <c r="G1" s="343"/>
      <c r="H1" s="343"/>
      <c r="I1" s="343"/>
    </row>
    <row r="2" spans="1:10" x14ac:dyDescent="0.25">
      <c r="A2" s="343"/>
      <c r="B2" s="343"/>
      <c r="C2" s="343"/>
      <c r="D2" s="343"/>
      <c r="E2" s="343"/>
      <c r="F2" s="343"/>
      <c r="G2" s="343"/>
      <c r="H2" s="343"/>
      <c r="I2" s="343"/>
    </row>
    <row r="3" spans="1:10" x14ac:dyDescent="0.25">
      <c r="A3" s="353" t="s">
        <v>367</v>
      </c>
      <c r="B3" s="344"/>
      <c r="C3" s="354"/>
      <c r="D3" s="354"/>
      <c r="E3" s="354"/>
      <c r="F3" s="355"/>
      <c r="G3" s="355"/>
      <c r="H3" s="355"/>
      <c r="I3" s="353"/>
    </row>
    <row r="4" spans="1:10" x14ac:dyDescent="0.25">
      <c r="A4" s="343"/>
      <c r="B4" s="343"/>
      <c r="C4" s="343"/>
      <c r="D4" s="343"/>
      <c r="E4" s="343"/>
      <c r="F4" s="343"/>
      <c r="G4" s="343"/>
      <c r="H4" s="343"/>
      <c r="I4" s="343"/>
    </row>
    <row r="5" spans="1:10" x14ac:dyDescent="0.25">
      <c r="A5" s="343"/>
      <c r="B5" s="356" t="s">
        <v>368</v>
      </c>
      <c r="C5" s="356" t="s">
        <v>369</v>
      </c>
      <c r="D5" s="343"/>
      <c r="E5" s="343"/>
      <c r="F5" s="343"/>
      <c r="G5" s="343"/>
      <c r="H5" s="343"/>
      <c r="I5" s="343"/>
    </row>
    <row r="6" spans="1:10" ht="29.25" x14ac:dyDescent="0.25">
      <c r="A6" s="343"/>
      <c r="B6" s="345" t="s">
        <v>220</v>
      </c>
      <c r="C6" s="346" t="s">
        <v>370</v>
      </c>
      <c r="D6" s="343"/>
      <c r="E6" s="343"/>
      <c r="F6" s="343"/>
      <c r="G6" s="343"/>
      <c r="H6" s="343"/>
      <c r="I6" s="343"/>
    </row>
    <row r="7" spans="1:10" x14ac:dyDescent="0.25">
      <c r="A7" s="343"/>
      <c r="B7" s="343"/>
      <c r="C7" s="343"/>
      <c r="D7" s="343"/>
      <c r="E7" s="343"/>
      <c r="F7" s="343"/>
      <c r="G7" s="343"/>
      <c r="H7" s="343"/>
      <c r="I7" s="343"/>
    </row>
    <row r="8" spans="1:10" x14ac:dyDescent="0.25">
      <c r="A8" s="352" t="s">
        <v>371</v>
      </c>
      <c r="B8" s="343"/>
      <c r="C8" s="357"/>
      <c r="D8" s="357"/>
      <c r="E8" s="357"/>
      <c r="F8" s="357"/>
      <c r="G8" s="357"/>
      <c r="H8" s="357"/>
      <c r="I8" s="357"/>
    </row>
    <row r="9" spans="1:10" x14ac:dyDescent="0.25">
      <c r="A9" s="343"/>
      <c r="B9" s="343"/>
      <c r="C9" s="343"/>
      <c r="D9" s="343"/>
      <c r="E9" s="343"/>
      <c r="F9" s="343"/>
      <c r="G9" s="343"/>
      <c r="H9" s="343"/>
      <c r="I9" s="343"/>
      <c r="J9" s="1"/>
    </row>
    <row r="10" spans="1:10" x14ac:dyDescent="0.25">
      <c r="A10" s="343"/>
      <c r="B10" s="358" t="s">
        <v>372</v>
      </c>
      <c r="C10" s="359" t="s">
        <v>220</v>
      </c>
      <c r="D10" s="360" t="s">
        <v>373</v>
      </c>
      <c r="E10" s="361"/>
      <c r="F10" s="361"/>
      <c r="G10" s="361"/>
      <c r="H10" s="361"/>
      <c r="I10" s="362"/>
    </row>
    <row r="11" spans="1:10" ht="71.25" x14ac:dyDescent="0.25">
      <c r="A11" s="343"/>
      <c r="B11" s="358" t="s">
        <v>374</v>
      </c>
      <c r="C11" s="363">
        <v>11001</v>
      </c>
      <c r="D11" s="364" t="s">
        <v>375</v>
      </c>
      <c r="E11" s="364" t="s">
        <v>376</v>
      </c>
      <c r="F11" s="365" t="s">
        <v>377</v>
      </c>
      <c r="G11" s="365" t="s">
        <v>378</v>
      </c>
      <c r="H11" s="365" t="s">
        <v>379</v>
      </c>
      <c r="I11" s="366" t="s">
        <v>380</v>
      </c>
    </row>
    <row r="12" spans="1:10" ht="42.75" x14ac:dyDescent="0.25">
      <c r="A12" s="343"/>
      <c r="B12" s="358" t="s">
        <v>381</v>
      </c>
      <c r="C12" s="367" t="s">
        <v>382</v>
      </c>
      <c r="D12" s="368"/>
      <c r="E12" s="368"/>
      <c r="F12" s="369"/>
      <c r="G12" s="369"/>
      <c r="H12" s="369"/>
      <c r="I12" s="370"/>
    </row>
    <row r="13" spans="1:10" ht="42.75" x14ac:dyDescent="0.25">
      <c r="A13" s="343"/>
      <c r="B13" s="358" t="s">
        <v>383</v>
      </c>
      <c r="C13" s="367" t="s">
        <v>384</v>
      </c>
      <c r="D13" s="368"/>
      <c r="E13" s="368"/>
      <c r="F13" s="369"/>
      <c r="G13" s="369"/>
      <c r="H13" s="369"/>
      <c r="I13" s="370"/>
    </row>
    <row r="14" spans="1:10" x14ac:dyDescent="0.25">
      <c r="A14" s="343"/>
      <c r="B14" s="358" t="s">
        <v>385</v>
      </c>
      <c r="C14" s="367" t="s">
        <v>386</v>
      </c>
      <c r="D14" s="368"/>
      <c r="E14" s="368"/>
      <c r="F14" s="369"/>
      <c r="G14" s="369"/>
      <c r="H14" s="369"/>
      <c r="I14" s="370"/>
    </row>
    <row r="15" spans="1:10" x14ac:dyDescent="0.25">
      <c r="A15" s="343"/>
      <c r="B15" s="371" t="s">
        <v>387</v>
      </c>
      <c r="C15" s="372" t="s">
        <v>388</v>
      </c>
      <c r="D15" s="373"/>
      <c r="E15" s="373"/>
      <c r="F15" s="374"/>
      <c r="G15" s="374"/>
      <c r="H15" s="374"/>
      <c r="I15" s="375"/>
    </row>
    <row r="16" spans="1:10" x14ac:dyDescent="0.25">
      <c r="A16" s="343"/>
      <c r="B16" s="360" t="s">
        <v>389</v>
      </c>
      <c r="C16" s="361"/>
      <c r="D16" s="347"/>
      <c r="E16" s="347"/>
      <c r="F16" s="347"/>
      <c r="G16" s="347"/>
      <c r="H16" s="347"/>
      <c r="I16" s="348"/>
    </row>
    <row r="17" spans="1:16381" x14ac:dyDescent="0.25">
      <c r="A17" s="343"/>
      <c r="B17" s="376" t="s">
        <v>390</v>
      </c>
      <c r="C17" s="377" t="s">
        <v>391</v>
      </c>
      <c r="D17" s="349"/>
      <c r="E17" s="349"/>
      <c r="F17" s="349"/>
      <c r="G17" s="349"/>
      <c r="H17" s="349"/>
      <c r="I17" s="350"/>
    </row>
    <row r="18" spans="1:16381" ht="15" customHeight="1" x14ac:dyDescent="0.25">
      <c r="A18" s="343"/>
      <c r="B18" s="378" t="s">
        <v>392</v>
      </c>
      <c r="C18" s="379" t="s">
        <v>393</v>
      </c>
      <c r="D18" s="380">
        <v>1</v>
      </c>
      <c r="E18" s="380">
        <v>1</v>
      </c>
      <c r="F18" s="380">
        <v>1</v>
      </c>
      <c r="G18" s="380">
        <v>1</v>
      </c>
      <c r="H18" s="380"/>
      <c r="I18" s="380"/>
      <c r="K18" s="340"/>
      <c r="L18" s="340"/>
      <c r="M18" s="148"/>
      <c r="N18" s="148"/>
      <c r="O18" s="148"/>
      <c r="P18" s="148"/>
    </row>
    <row r="19" spans="1:16381" ht="38.25" customHeight="1" x14ac:dyDescent="0.25">
      <c r="A19" s="343"/>
      <c r="B19" s="378" t="s">
        <v>392</v>
      </c>
      <c r="C19" s="379" t="s">
        <v>394</v>
      </c>
      <c r="D19" s="380">
        <v>12</v>
      </c>
      <c r="E19" s="380">
        <v>4</v>
      </c>
      <c r="F19" s="380">
        <v>4</v>
      </c>
      <c r="G19" s="380"/>
      <c r="H19" s="380"/>
      <c r="I19" s="380"/>
      <c r="K19" s="340"/>
      <c r="L19" s="340"/>
      <c r="M19" s="148"/>
      <c r="N19" s="148"/>
      <c r="O19" s="148"/>
      <c r="P19" s="148"/>
    </row>
    <row r="20" spans="1:16381" ht="15" customHeight="1" x14ac:dyDescent="0.25">
      <c r="A20" s="343"/>
      <c r="B20" s="381" t="s">
        <v>395</v>
      </c>
      <c r="C20" s="382"/>
      <c r="D20" s="383">
        <v>120493</v>
      </c>
      <c r="E20" s="383">
        <v>224661</v>
      </c>
      <c r="F20" s="383">
        <v>266731</v>
      </c>
      <c r="G20" s="383" t="s">
        <v>396</v>
      </c>
      <c r="H20" s="383" t="s">
        <v>396</v>
      </c>
      <c r="I20" s="351">
        <v>2026</v>
      </c>
      <c r="K20" s="427"/>
      <c r="L20" s="427"/>
      <c r="M20" s="148"/>
      <c r="N20" s="148"/>
      <c r="O20" s="148"/>
      <c r="P20" s="148"/>
    </row>
    <row r="21" spans="1:16381" s="6" customFormat="1" ht="16.5" customHeight="1" x14ac:dyDescent="0.25">
      <c r="A21" s="343"/>
      <c r="B21" s="343"/>
      <c r="C21" s="343"/>
      <c r="D21" s="343"/>
      <c r="E21" s="343"/>
      <c r="F21" s="343"/>
      <c r="G21" s="343"/>
      <c r="H21" s="343"/>
      <c r="I21" s="343"/>
      <c r="J21" s="203"/>
      <c r="K21" s="427"/>
      <c r="L21" s="427"/>
      <c r="M21" s="148"/>
      <c r="N21" s="148"/>
      <c r="O21" s="148"/>
      <c r="P21" s="148"/>
      <c r="Q21" s="203"/>
      <c r="R21" s="203"/>
      <c r="S21" s="203"/>
      <c r="T21" s="203"/>
      <c r="U21" s="203"/>
      <c r="V21" s="203"/>
      <c r="W21" s="203"/>
      <c r="X21" s="203"/>
      <c r="Y21" s="203"/>
      <c r="Z21" s="203"/>
      <c r="AA21" s="203"/>
      <c r="AB21" s="203"/>
      <c r="AC21" s="203"/>
      <c r="AD21" s="203"/>
      <c r="AE21" s="203"/>
      <c r="AF21" s="203"/>
      <c r="AG21" s="203"/>
      <c r="AH21" s="203"/>
      <c r="AI21" s="203"/>
      <c r="AJ21" s="203"/>
      <c r="AK21" s="203"/>
      <c r="AL21" s="203"/>
      <c r="AM21" s="203"/>
      <c r="AN21" s="203"/>
      <c r="AO21" s="203"/>
      <c r="AP21" s="203"/>
      <c r="AQ21" s="203"/>
      <c r="AR21" s="203"/>
      <c r="AS21" s="203"/>
      <c r="AT21" s="203"/>
      <c r="AU21" s="203"/>
      <c r="AV21" s="203"/>
      <c r="AW21" s="203"/>
      <c r="AX21" s="203"/>
      <c r="AY21" s="203"/>
      <c r="AZ21" s="203"/>
      <c r="BA21" s="203"/>
      <c r="BB21" s="203"/>
      <c r="BC21" s="203"/>
      <c r="BD21" s="203"/>
      <c r="BE21" s="203"/>
      <c r="BF21" s="203"/>
      <c r="BG21" s="203"/>
      <c r="BH21" s="203"/>
      <c r="BI21" s="203"/>
      <c r="BJ21" s="203"/>
      <c r="BK21" s="203"/>
      <c r="BL21" s="203"/>
      <c r="BM21" s="203"/>
      <c r="BN21" s="203"/>
      <c r="BO21" s="203"/>
      <c r="BP21" s="203"/>
      <c r="BQ21" s="203"/>
      <c r="BR21" s="203"/>
      <c r="BS21" s="203"/>
      <c r="BT21" s="203"/>
      <c r="BU21" s="203"/>
      <c r="BV21" s="203"/>
      <c r="BW21" s="203"/>
      <c r="BX21" s="203"/>
      <c r="BY21" s="203"/>
      <c r="BZ21" s="203"/>
      <c r="CA21" s="203"/>
      <c r="CB21" s="203"/>
      <c r="CC21" s="203"/>
      <c r="CD21" s="203"/>
      <c r="CE21" s="203"/>
      <c r="CF21" s="203"/>
      <c r="CG21" s="203"/>
      <c r="CH21" s="203"/>
      <c r="CI21" s="203"/>
      <c r="CJ21" s="203"/>
      <c r="CK21" s="203"/>
      <c r="CL21" s="203"/>
      <c r="CM21" s="203"/>
      <c r="CN21" s="203"/>
      <c r="CO21" s="203"/>
      <c r="CP21" s="203"/>
      <c r="CQ21" s="203"/>
      <c r="CR21" s="203"/>
      <c r="CS21" s="203"/>
      <c r="CT21" s="203"/>
      <c r="CU21" s="203"/>
      <c r="CV21" s="203"/>
      <c r="CW21" s="203"/>
      <c r="CX21" s="203"/>
      <c r="CY21" s="203"/>
      <c r="CZ21" s="203"/>
      <c r="DA21" s="203"/>
      <c r="DB21" s="203"/>
      <c r="DC21" s="203"/>
      <c r="DD21" s="203"/>
      <c r="DE21" s="203"/>
      <c r="DF21" s="203"/>
      <c r="DG21" s="203"/>
      <c r="DH21" s="203"/>
      <c r="DI21" s="203"/>
      <c r="DJ21" s="203"/>
      <c r="DK21" s="203"/>
      <c r="DL21" s="203"/>
      <c r="DM21" s="203"/>
      <c r="DN21" s="203"/>
      <c r="DO21" s="203"/>
      <c r="DP21" s="203"/>
      <c r="DQ21" s="203"/>
      <c r="DR21" s="203"/>
      <c r="DS21" s="203"/>
      <c r="DT21" s="203"/>
      <c r="DU21" s="203"/>
      <c r="DV21" s="203"/>
      <c r="DW21" s="203"/>
      <c r="DX21" s="203"/>
      <c r="DY21" s="203"/>
      <c r="DZ21" s="203"/>
      <c r="EA21" s="203"/>
      <c r="EB21" s="203"/>
      <c r="EC21" s="203"/>
      <c r="ED21" s="203"/>
      <c r="EE21" s="203"/>
      <c r="EF21" s="203"/>
      <c r="EG21" s="203"/>
      <c r="EH21" s="203"/>
      <c r="EI21" s="203"/>
      <c r="EJ21" s="203"/>
      <c r="EK21" s="203"/>
      <c r="EL21" s="203"/>
      <c r="EM21" s="203"/>
      <c r="EN21" s="203"/>
      <c r="EO21" s="203"/>
      <c r="EP21" s="203"/>
      <c r="EQ21" s="203"/>
      <c r="ER21" s="203"/>
      <c r="ES21" s="203"/>
      <c r="ET21" s="203"/>
      <c r="EU21" s="203"/>
      <c r="EV21" s="203"/>
      <c r="EW21" s="203"/>
      <c r="EX21" s="203"/>
      <c r="EY21" s="203"/>
      <c r="EZ21" s="203"/>
      <c r="FA21" s="203"/>
      <c r="FB21" s="203"/>
      <c r="FC21" s="203"/>
      <c r="FD21" s="203"/>
      <c r="FE21" s="203"/>
      <c r="FF21" s="203"/>
      <c r="FG21" s="203"/>
      <c r="FH21" s="203"/>
      <c r="FI21" s="203"/>
      <c r="FJ21" s="203"/>
      <c r="FK21" s="203"/>
      <c r="FL21" s="203"/>
      <c r="FM21" s="203"/>
      <c r="FN21" s="203"/>
      <c r="FO21" s="203"/>
      <c r="FP21" s="203"/>
      <c r="FQ21" s="203"/>
      <c r="FR21" s="203"/>
      <c r="FS21" s="203"/>
      <c r="FT21" s="203"/>
      <c r="FU21" s="203"/>
      <c r="FV21" s="203"/>
      <c r="FW21" s="203"/>
      <c r="FX21" s="203"/>
      <c r="FY21" s="203"/>
      <c r="FZ21" s="203"/>
      <c r="GA21" s="203"/>
      <c r="GB21" s="203"/>
      <c r="GC21" s="203"/>
      <c r="GD21" s="203"/>
      <c r="GE21" s="203"/>
      <c r="GF21" s="203"/>
      <c r="GG21" s="203"/>
      <c r="GH21" s="203"/>
      <c r="GI21" s="203"/>
      <c r="GJ21" s="203"/>
      <c r="GK21" s="203"/>
      <c r="GL21" s="203"/>
      <c r="GM21" s="203"/>
      <c r="GN21" s="203"/>
      <c r="GO21" s="203"/>
      <c r="GP21" s="203"/>
      <c r="GQ21" s="203"/>
      <c r="GR21" s="203"/>
      <c r="GS21" s="203"/>
      <c r="GT21" s="203"/>
      <c r="GU21" s="203"/>
      <c r="GV21" s="203"/>
      <c r="GW21" s="203"/>
      <c r="GX21" s="203"/>
      <c r="GY21" s="203"/>
      <c r="GZ21" s="203"/>
      <c r="HA21" s="203"/>
      <c r="HB21" s="203"/>
      <c r="HC21" s="203"/>
      <c r="HD21" s="203"/>
      <c r="HE21" s="203"/>
      <c r="HF21" s="203"/>
      <c r="HG21" s="203"/>
      <c r="HH21" s="203"/>
      <c r="HI21" s="203"/>
      <c r="HJ21" s="203"/>
      <c r="HK21" s="203"/>
      <c r="HL21" s="203"/>
      <c r="HM21" s="203"/>
      <c r="HN21" s="203"/>
      <c r="HO21" s="203"/>
      <c r="HP21" s="203"/>
      <c r="HQ21" s="203"/>
      <c r="HR21" s="203"/>
      <c r="HS21" s="203"/>
      <c r="HT21" s="203"/>
      <c r="HU21" s="203"/>
      <c r="HV21" s="203"/>
      <c r="HW21" s="203"/>
      <c r="HX21" s="203"/>
      <c r="HY21" s="203"/>
      <c r="HZ21" s="203"/>
      <c r="IA21" s="203"/>
      <c r="IB21" s="203"/>
      <c r="IC21" s="203"/>
      <c r="ID21" s="203"/>
      <c r="IE21" s="203"/>
      <c r="IF21" s="203"/>
      <c r="IG21" s="203"/>
      <c r="IH21" s="203"/>
      <c r="II21" s="203"/>
      <c r="IJ21" s="203"/>
      <c r="IK21" s="203"/>
      <c r="IL21" s="203"/>
      <c r="IM21" s="203"/>
      <c r="IN21" s="203"/>
      <c r="IO21" s="203"/>
      <c r="IP21" s="203"/>
      <c r="IQ21" s="203"/>
      <c r="IR21" s="203"/>
      <c r="IS21" s="203"/>
      <c r="IT21" s="203"/>
      <c r="IU21" s="203"/>
      <c r="IV21" s="203"/>
      <c r="IW21" s="203"/>
      <c r="IX21" s="203"/>
      <c r="IY21" s="203"/>
      <c r="IZ21" s="203"/>
      <c r="JA21" s="203"/>
      <c r="JB21" s="203"/>
      <c r="JC21" s="203"/>
      <c r="JD21" s="203"/>
      <c r="JE21" s="203"/>
      <c r="JF21" s="203"/>
      <c r="JG21" s="203"/>
      <c r="JH21" s="203"/>
      <c r="JI21" s="203"/>
      <c r="JJ21" s="203"/>
      <c r="JK21" s="203"/>
      <c r="JL21" s="203"/>
      <c r="JM21" s="203"/>
      <c r="JN21" s="203"/>
      <c r="JO21" s="203"/>
      <c r="JP21" s="203"/>
      <c r="JQ21" s="203"/>
      <c r="JR21" s="203"/>
      <c r="JS21" s="203"/>
      <c r="JT21" s="203"/>
      <c r="JU21" s="203"/>
      <c r="JV21" s="203"/>
      <c r="JW21" s="203"/>
      <c r="JX21" s="203"/>
      <c r="JY21" s="203"/>
      <c r="JZ21" s="203"/>
      <c r="KA21" s="203"/>
      <c r="KB21" s="203"/>
      <c r="KC21" s="203"/>
      <c r="KD21" s="203"/>
      <c r="KE21" s="203"/>
      <c r="KF21" s="203"/>
      <c r="KG21" s="203"/>
      <c r="KH21" s="203"/>
      <c r="KI21" s="203"/>
      <c r="KJ21" s="203"/>
      <c r="KK21" s="203"/>
      <c r="KL21" s="203"/>
      <c r="KM21" s="203"/>
      <c r="KN21" s="203"/>
      <c r="KO21" s="203"/>
      <c r="KP21" s="203"/>
      <c r="KQ21" s="203"/>
      <c r="KR21" s="203"/>
      <c r="KS21" s="203"/>
      <c r="KT21" s="203"/>
      <c r="KU21" s="203"/>
      <c r="KV21" s="203"/>
      <c r="KW21" s="203"/>
      <c r="KX21" s="203"/>
      <c r="KY21" s="203"/>
      <c r="KZ21" s="203"/>
      <c r="LA21" s="203"/>
      <c r="LB21" s="203"/>
      <c r="LC21" s="203"/>
      <c r="LD21" s="203"/>
      <c r="LE21" s="203"/>
      <c r="LF21" s="203"/>
      <c r="LG21" s="203"/>
      <c r="LH21" s="203"/>
      <c r="LI21" s="203"/>
      <c r="LJ21" s="203"/>
      <c r="LK21" s="203"/>
      <c r="LL21" s="203"/>
      <c r="LM21" s="203"/>
      <c r="LN21" s="203"/>
      <c r="LO21" s="203"/>
      <c r="LP21" s="203"/>
      <c r="LQ21" s="203"/>
      <c r="LR21" s="203"/>
      <c r="LS21" s="203"/>
      <c r="LT21" s="203"/>
      <c r="LU21" s="203"/>
      <c r="LV21" s="203"/>
      <c r="LW21" s="203"/>
      <c r="LX21" s="203"/>
      <c r="LY21" s="203"/>
      <c r="LZ21" s="203"/>
      <c r="MA21" s="203"/>
      <c r="MB21" s="203"/>
      <c r="MC21" s="203"/>
      <c r="MD21" s="203"/>
      <c r="ME21" s="203"/>
      <c r="MF21" s="203"/>
      <c r="MG21" s="203"/>
      <c r="MH21" s="203"/>
      <c r="MI21" s="203"/>
      <c r="MJ21" s="203"/>
      <c r="MK21" s="203"/>
      <c r="ML21" s="203"/>
      <c r="MM21" s="203"/>
      <c r="MN21" s="203"/>
      <c r="MO21" s="203"/>
      <c r="MP21" s="203"/>
      <c r="MQ21" s="203"/>
      <c r="MR21" s="203"/>
      <c r="MS21" s="203"/>
      <c r="MT21" s="203"/>
      <c r="MU21" s="203"/>
      <c r="MV21" s="203"/>
      <c r="MW21" s="203"/>
      <c r="MX21" s="203"/>
      <c r="MY21" s="203"/>
      <c r="MZ21" s="203"/>
      <c r="NA21" s="203"/>
      <c r="NB21" s="203"/>
      <c r="NC21" s="203"/>
      <c r="ND21" s="203"/>
      <c r="NE21" s="203"/>
      <c r="NF21" s="203"/>
      <c r="NG21" s="203"/>
      <c r="NH21" s="203"/>
      <c r="NI21" s="203"/>
      <c r="NJ21" s="203"/>
      <c r="NK21" s="203"/>
      <c r="NL21" s="203"/>
      <c r="NM21" s="203"/>
      <c r="NN21" s="203"/>
      <c r="NO21" s="203"/>
      <c r="NP21" s="203"/>
      <c r="NQ21" s="203"/>
      <c r="NR21" s="203"/>
      <c r="NS21" s="203"/>
      <c r="NT21" s="203"/>
      <c r="NU21" s="203"/>
      <c r="NV21" s="203"/>
      <c r="NW21" s="203"/>
      <c r="NX21" s="203"/>
      <c r="NY21" s="203"/>
      <c r="NZ21" s="203"/>
      <c r="OA21" s="203"/>
      <c r="OB21" s="203"/>
      <c r="OC21" s="203"/>
      <c r="OD21" s="203"/>
      <c r="OE21" s="203"/>
      <c r="OF21" s="203"/>
      <c r="OG21" s="203"/>
      <c r="OH21" s="203"/>
      <c r="OI21" s="203"/>
      <c r="OJ21" s="203"/>
      <c r="OK21" s="203"/>
      <c r="OL21" s="203"/>
      <c r="OM21" s="203"/>
      <c r="ON21" s="203"/>
      <c r="OO21" s="203"/>
      <c r="OP21" s="203"/>
      <c r="OQ21" s="203"/>
      <c r="OR21" s="203"/>
      <c r="OS21" s="203"/>
      <c r="OT21" s="203"/>
      <c r="OU21" s="203"/>
      <c r="OV21" s="203"/>
      <c r="OW21" s="203"/>
      <c r="OX21" s="203"/>
      <c r="OY21" s="203"/>
      <c r="OZ21" s="203"/>
      <c r="PA21" s="203"/>
      <c r="PB21" s="203"/>
      <c r="PC21" s="203"/>
      <c r="PD21" s="203"/>
      <c r="PE21" s="203"/>
      <c r="PF21" s="203"/>
      <c r="PG21" s="203"/>
      <c r="PH21" s="203"/>
      <c r="PI21" s="203"/>
      <c r="PJ21" s="203"/>
      <c r="PK21" s="203"/>
      <c r="PL21" s="203"/>
      <c r="PM21" s="203"/>
      <c r="PN21" s="203"/>
      <c r="PO21" s="203"/>
      <c r="PP21" s="203"/>
      <c r="PQ21" s="203"/>
      <c r="PR21" s="203"/>
      <c r="PS21" s="203"/>
      <c r="PT21" s="203"/>
      <c r="PU21" s="203"/>
      <c r="PV21" s="203"/>
      <c r="PW21" s="203"/>
      <c r="PX21" s="203"/>
      <c r="PY21" s="203"/>
      <c r="PZ21" s="203"/>
      <c r="QA21" s="203"/>
      <c r="QB21" s="203"/>
      <c r="QC21" s="203"/>
      <c r="QD21" s="203"/>
      <c r="QE21" s="203"/>
      <c r="QF21" s="203"/>
      <c r="QG21" s="203"/>
      <c r="QH21" s="203"/>
      <c r="QI21" s="203"/>
      <c r="QJ21" s="203"/>
      <c r="QK21" s="203"/>
      <c r="QL21" s="203"/>
      <c r="QM21" s="203"/>
      <c r="QN21" s="203"/>
      <c r="QO21" s="203"/>
      <c r="QP21" s="203"/>
      <c r="QQ21" s="203"/>
      <c r="QR21" s="203"/>
      <c r="QS21" s="203"/>
      <c r="QT21" s="203"/>
      <c r="QU21" s="203"/>
      <c r="QV21" s="203"/>
      <c r="QW21" s="203"/>
      <c r="QX21" s="203"/>
      <c r="QY21" s="203"/>
      <c r="QZ21" s="203"/>
      <c r="RA21" s="203"/>
      <c r="RB21" s="203"/>
      <c r="RC21" s="203"/>
      <c r="RD21" s="203"/>
      <c r="RE21" s="203"/>
      <c r="RF21" s="203"/>
      <c r="RG21" s="203"/>
      <c r="RH21" s="203"/>
      <c r="RI21" s="203"/>
      <c r="RJ21" s="203"/>
      <c r="RK21" s="203"/>
      <c r="RL21" s="203"/>
      <c r="RM21" s="203"/>
      <c r="RN21" s="203"/>
      <c r="RO21" s="203"/>
      <c r="RP21" s="203"/>
      <c r="RQ21" s="203"/>
      <c r="RR21" s="203"/>
      <c r="RS21" s="203"/>
      <c r="RT21" s="203"/>
      <c r="RU21" s="203"/>
      <c r="RV21" s="203"/>
      <c r="RW21" s="203"/>
      <c r="RX21" s="203"/>
      <c r="RY21" s="203"/>
      <c r="RZ21" s="203"/>
      <c r="SA21" s="203"/>
      <c r="SB21" s="203"/>
      <c r="SC21" s="203"/>
      <c r="SD21" s="203"/>
      <c r="SE21" s="203"/>
      <c r="SF21" s="203"/>
      <c r="SG21" s="203"/>
      <c r="SH21" s="203"/>
      <c r="SI21" s="203"/>
      <c r="SJ21" s="203"/>
      <c r="SK21" s="203"/>
      <c r="SL21" s="203"/>
      <c r="SM21" s="203"/>
      <c r="SN21" s="203"/>
      <c r="SO21" s="203"/>
      <c r="SP21" s="203"/>
      <c r="SQ21" s="203"/>
      <c r="SR21" s="203"/>
      <c r="SS21" s="203"/>
      <c r="ST21" s="203"/>
      <c r="SU21" s="203"/>
      <c r="SV21" s="203"/>
      <c r="SW21" s="203"/>
      <c r="SX21" s="203"/>
      <c r="SY21" s="203"/>
      <c r="SZ21" s="203"/>
      <c r="TA21" s="203"/>
      <c r="TB21" s="203"/>
      <c r="TC21" s="203"/>
      <c r="TD21" s="203"/>
      <c r="TE21" s="203"/>
      <c r="TF21" s="203"/>
      <c r="TG21" s="203"/>
      <c r="TH21" s="203"/>
      <c r="TI21" s="203"/>
      <c r="TJ21" s="203"/>
      <c r="TK21" s="203"/>
      <c r="TL21" s="203"/>
      <c r="TM21" s="203"/>
      <c r="TN21" s="203"/>
      <c r="TO21" s="203"/>
      <c r="TP21" s="203"/>
      <c r="TQ21" s="203"/>
      <c r="TR21" s="203"/>
      <c r="TS21" s="203"/>
      <c r="TT21" s="203"/>
      <c r="TU21" s="203"/>
      <c r="TV21" s="203"/>
      <c r="TW21" s="203"/>
      <c r="TX21" s="203"/>
      <c r="TY21" s="203"/>
      <c r="TZ21" s="203"/>
      <c r="UA21" s="203"/>
      <c r="UB21" s="203"/>
      <c r="UC21" s="203"/>
      <c r="UD21" s="203"/>
      <c r="UE21" s="203"/>
      <c r="UF21" s="203"/>
      <c r="UG21" s="203"/>
      <c r="UH21" s="203"/>
      <c r="UI21" s="203"/>
      <c r="UJ21" s="203"/>
      <c r="UK21" s="203"/>
      <c r="UL21" s="203"/>
      <c r="UM21" s="203"/>
      <c r="UN21" s="203"/>
      <c r="UO21" s="203"/>
      <c r="UP21" s="203"/>
      <c r="UQ21" s="203"/>
      <c r="UR21" s="203"/>
      <c r="US21" s="203"/>
      <c r="UT21" s="203"/>
      <c r="UU21" s="203"/>
      <c r="UV21" s="203"/>
      <c r="UW21" s="203"/>
      <c r="UX21" s="203"/>
      <c r="UY21" s="203"/>
      <c r="UZ21" s="203"/>
      <c r="VA21" s="203"/>
      <c r="VB21" s="203"/>
      <c r="VC21" s="203"/>
      <c r="VD21" s="203"/>
      <c r="VE21" s="203"/>
      <c r="VF21" s="203"/>
      <c r="VG21" s="203"/>
      <c r="VH21" s="203"/>
      <c r="VI21" s="203"/>
      <c r="VJ21" s="203"/>
      <c r="VK21" s="203"/>
      <c r="VL21" s="203"/>
      <c r="VM21" s="203"/>
      <c r="VN21" s="203"/>
      <c r="VO21" s="203"/>
      <c r="VP21" s="203"/>
      <c r="VQ21" s="203"/>
      <c r="VR21" s="203"/>
      <c r="VS21" s="203"/>
      <c r="VT21" s="203"/>
      <c r="VU21" s="203"/>
      <c r="VV21" s="203"/>
      <c r="VW21" s="203"/>
      <c r="VX21" s="203"/>
      <c r="VY21" s="203"/>
      <c r="VZ21" s="203"/>
      <c r="WA21" s="203"/>
      <c r="WB21" s="203"/>
      <c r="WC21" s="203"/>
      <c r="WD21" s="203"/>
      <c r="WE21" s="203"/>
      <c r="WF21" s="203"/>
      <c r="WG21" s="203"/>
      <c r="WH21" s="203"/>
      <c r="WI21" s="203"/>
      <c r="WJ21" s="203"/>
      <c r="WK21" s="203"/>
      <c r="WL21" s="203"/>
      <c r="WM21" s="203"/>
      <c r="WN21" s="203"/>
      <c r="WO21" s="203"/>
      <c r="WP21" s="203"/>
      <c r="WQ21" s="203"/>
      <c r="WR21" s="203"/>
      <c r="WS21" s="203"/>
      <c r="WT21" s="203"/>
      <c r="WU21" s="203"/>
      <c r="WV21" s="203"/>
      <c r="WW21" s="203"/>
      <c r="WX21" s="203"/>
      <c r="WY21" s="203"/>
      <c r="WZ21" s="203"/>
      <c r="XA21" s="203"/>
      <c r="XB21" s="203"/>
      <c r="XC21" s="203"/>
      <c r="XD21" s="203"/>
      <c r="XE21" s="203"/>
      <c r="XF21" s="203"/>
      <c r="XG21" s="203"/>
      <c r="XH21" s="203"/>
      <c r="XI21" s="203"/>
      <c r="XJ21" s="203"/>
      <c r="XK21" s="203"/>
      <c r="XL21" s="203"/>
      <c r="XM21" s="203"/>
      <c r="XN21" s="203"/>
      <c r="XO21" s="203"/>
      <c r="XP21" s="203"/>
      <c r="XQ21" s="203"/>
      <c r="XR21" s="203"/>
      <c r="XS21" s="203"/>
      <c r="XT21" s="203"/>
      <c r="XU21" s="203"/>
      <c r="XV21" s="203"/>
      <c r="XW21" s="203"/>
      <c r="XX21" s="203"/>
      <c r="XY21" s="203"/>
      <c r="XZ21" s="203"/>
      <c r="YA21" s="203"/>
      <c r="YB21" s="203"/>
      <c r="YC21" s="203"/>
      <c r="YD21" s="203"/>
      <c r="YE21" s="203"/>
      <c r="YF21" s="203"/>
      <c r="YG21" s="203"/>
      <c r="YH21" s="203"/>
      <c r="YI21" s="203"/>
      <c r="YJ21" s="203"/>
      <c r="YK21" s="203"/>
      <c r="YL21" s="203"/>
      <c r="YM21" s="203"/>
      <c r="YN21" s="203"/>
      <c r="YO21" s="203"/>
      <c r="YP21" s="203"/>
      <c r="YQ21" s="203"/>
      <c r="YR21" s="203"/>
      <c r="YS21" s="203"/>
      <c r="YT21" s="203"/>
      <c r="YU21" s="203"/>
      <c r="YV21" s="203"/>
      <c r="YW21" s="203"/>
      <c r="YX21" s="203"/>
      <c r="YY21" s="203"/>
      <c r="YZ21" s="203"/>
      <c r="ZA21" s="203"/>
      <c r="ZB21" s="203"/>
      <c r="ZC21" s="203"/>
      <c r="ZD21" s="203"/>
      <c r="ZE21" s="203"/>
      <c r="ZF21" s="203"/>
      <c r="ZG21" s="203"/>
      <c r="ZH21" s="203"/>
      <c r="ZI21" s="203"/>
      <c r="ZJ21" s="203"/>
      <c r="ZK21" s="203"/>
      <c r="ZL21" s="203"/>
      <c r="ZM21" s="203"/>
      <c r="ZN21" s="203"/>
      <c r="ZO21" s="203"/>
      <c r="ZP21" s="203"/>
      <c r="ZQ21" s="203"/>
      <c r="ZR21" s="203"/>
      <c r="ZS21" s="203"/>
      <c r="ZT21" s="203"/>
      <c r="ZU21" s="203"/>
      <c r="ZV21" s="203"/>
      <c r="ZW21" s="203"/>
      <c r="ZX21" s="203"/>
      <c r="ZY21" s="203"/>
      <c r="ZZ21" s="203"/>
      <c r="AAA21" s="203"/>
      <c r="AAB21" s="203"/>
      <c r="AAC21" s="203"/>
      <c r="AAD21" s="203"/>
      <c r="AAE21" s="203"/>
      <c r="AAF21" s="203"/>
      <c r="AAG21" s="203"/>
      <c r="AAH21" s="203"/>
      <c r="AAI21" s="203"/>
      <c r="AAJ21" s="203"/>
      <c r="AAK21" s="203"/>
      <c r="AAL21" s="203"/>
      <c r="AAM21" s="203"/>
      <c r="AAN21" s="203"/>
      <c r="AAO21" s="203"/>
      <c r="AAP21" s="203"/>
      <c r="AAQ21" s="203"/>
      <c r="AAR21" s="203"/>
      <c r="AAS21" s="203"/>
      <c r="AAT21" s="203"/>
      <c r="AAU21" s="203"/>
      <c r="AAV21" s="203"/>
      <c r="AAW21" s="203"/>
      <c r="AAX21" s="203"/>
      <c r="AAY21" s="203"/>
      <c r="AAZ21" s="203"/>
      <c r="ABA21" s="203"/>
      <c r="ABB21" s="203"/>
      <c r="ABC21" s="203"/>
      <c r="ABD21" s="203"/>
      <c r="ABE21" s="203"/>
      <c r="ABF21" s="203"/>
      <c r="ABG21" s="203"/>
      <c r="ABH21" s="203"/>
      <c r="ABI21" s="203"/>
      <c r="ABJ21" s="203"/>
      <c r="ABK21" s="203"/>
      <c r="ABL21" s="203"/>
      <c r="ABM21" s="203"/>
      <c r="ABN21" s="203"/>
      <c r="ABO21" s="203"/>
      <c r="ABP21" s="203"/>
      <c r="ABQ21" s="203"/>
      <c r="ABR21" s="203"/>
      <c r="ABS21" s="203"/>
      <c r="ABT21" s="203"/>
      <c r="ABU21" s="203"/>
      <c r="ABV21" s="203"/>
      <c r="ABW21" s="203"/>
      <c r="ABX21" s="203"/>
      <c r="ABY21" s="203"/>
      <c r="ABZ21" s="203"/>
      <c r="ACA21" s="203"/>
      <c r="ACB21" s="203"/>
      <c r="ACC21" s="203"/>
      <c r="ACD21" s="203"/>
      <c r="ACE21" s="203"/>
      <c r="ACF21" s="203"/>
      <c r="ACG21" s="203"/>
      <c r="ACH21" s="203"/>
      <c r="ACI21" s="203"/>
      <c r="ACJ21" s="203"/>
      <c r="ACK21" s="203"/>
      <c r="ACL21" s="203"/>
      <c r="ACM21" s="203"/>
      <c r="ACN21" s="203"/>
      <c r="ACO21" s="203"/>
      <c r="ACP21" s="203"/>
      <c r="ACQ21" s="203"/>
      <c r="ACR21" s="203"/>
      <c r="ACS21" s="203"/>
      <c r="ACT21" s="203"/>
      <c r="ACU21" s="203"/>
      <c r="ACV21" s="203"/>
      <c r="ACW21" s="203"/>
      <c r="ACX21" s="203"/>
      <c r="ACY21" s="203"/>
      <c r="ACZ21" s="203"/>
      <c r="ADA21" s="203"/>
      <c r="ADB21" s="203"/>
      <c r="ADC21" s="203"/>
      <c r="ADD21" s="203"/>
      <c r="ADE21" s="203"/>
      <c r="ADF21" s="203"/>
      <c r="ADG21" s="203"/>
      <c r="ADH21" s="203"/>
      <c r="ADI21" s="203"/>
      <c r="ADJ21" s="203"/>
      <c r="ADK21" s="203"/>
      <c r="ADL21" s="203"/>
      <c r="ADM21" s="203"/>
      <c r="ADN21" s="203"/>
      <c r="ADO21" s="203"/>
      <c r="ADP21" s="203"/>
      <c r="ADQ21" s="203"/>
      <c r="ADR21" s="203"/>
      <c r="ADS21" s="203"/>
      <c r="ADT21" s="203"/>
      <c r="ADU21" s="203"/>
      <c r="ADV21" s="203"/>
      <c r="ADW21" s="203"/>
      <c r="ADX21" s="203"/>
      <c r="ADY21" s="203"/>
      <c r="ADZ21" s="203"/>
      <c r="AEA21" s="203"/>
      <c r="AEB21" s="203"/>
      <c r="AEC21" s="203"/>
      <c r="AED21" s="203"/>
      <c r="AEE21" s="203"/>
      <c r="AEF21" s="203"/>
      <c r="AEG21" s="203"/>
      <c r="AEH21" s="203"/>
      <c r="AEI21" s="203"/>
      <c r="AEJ21" s="203"/>
      <c r="AEK21" s="203"/>
      <c r="AEL21" s="203"/>
      <c r="AEM21" s="203"/>
      <c r="AEN21" s="203"/>
      <c r="AEO21" s="203"/>
      <c r="AEP21" s="203"/>
      <c r="AEQ21" s="203"/>
      <c r="AER21" s="203"/>
      <c r="AES21" s="203"/>
      <c r="AET21" s="203"/>
      <c r="AEU21" s="203"/>
      <c r="AEV21" s="203"/>
      <c r="AEW21" s="203"/>
      <c r="AEX21" s="203"/>
      <c r="AEY21" s="203"/>
      <c r="AEZ21" s="203"/>
      <c r="AFA21" s="203"/>
      <c r="AFB21" s="203"/>
      <c r="AFC21" s="203"/>
      <c r="AFD21" s="203"/>
      <c r="AFE21" s="203"/>
      <c r="AFF21" s="203"/>
      <c r="AFG21" s="203"/>
      <c r="AFH21" s="203"/>
      <c r="AFI21" s="203"/>
      <c r="AFJ21" s="203"/>
      <c r="AFK21" s="203"/>
      <c r="AFL21" s="203"/>
      <c r="AFM21" s="203"/>
      <c r="AFN21" s="203"/>
      <c r="AFO21" s="203"/>
      <c r="AFP21" s="203"/>
      <c r="AFQ21" s="203"/>
      <c r="AFR21" s="203"/>
      <c r="AFS21" s="203"/>
      <c r="AFT21" s="203"/>
      <c r="AFU21" s="203"/>
      <c r="AFV21" s="203"/>
      <c r="AFW21" s="203"/>
      <c r="AFX21" s="203"/>
      <c r="AFY21" s="203"/>
      <c r="AFZ21" s="203"/>
      <c r="AGA21" s="203"/>
      <c r="AGB21" s="203"/>
      <c r="AGC21" s="203"/>
      <c r="AGD21" s="203"/>
      <c r="AGE21" s="203"/>
      <c r="AGF21" s="203"/>
      <c r="AGG21" s="203"/>
      <c r="AGH21" s="203"/>
      <c r="AGI21" s="203"/>
      <c r="AGJ21" s="203"/>
      <c r="AGK21" s="203"/>
      <c r="AGL21" s="203"/>
      <c r="AGM21" s="203"/>
      <c r="AGN21" s="203"/>
      <c r="AGO21" s="203"/>
      <c r="AGP21" s="203"/>
      <c r="AGQ21" s="203"/>
      <c r="AGR21" s="203"/>
      <c r="AGS21" s="203"/>
      <c r="AGT21" s="203"/>
      <c r="AGU21" s="203"/>
      <c r="AGV21" s="203"/>
      <c r="AGW21" s="203"/>
      <c r="AGX21" s="203"/>
      <c r="AGY21" s="203"/>
      <c r="AGZ21" s="203"/>
      <c r="AHA21" s="203"/>
      <c r="AHB21" s="203"/>
      <c r="AHC21" s="203"/>
      <c r="AHD21" s="203"/>
      <c r="AHE21" s="203"/>
      <c r="AHF21" s="203"/>
      <c r="AHG21" s="203"/>
      <c r="AHH21" s="203"/>
      <c r="AHI21" s="203"/>
      <c r="AHJ21" s="203"/>
      <c r="AHK21" s="203"/>
      <c r="AHL21" s="203"/>
      <c r="AHM21" s="203"/>
      <c r="AHN21" s="203"/>
      <c r="AHO21" s="203"/>
      <c r="AHP21" s="203"/>
      <c r="AHQ21" s="203"/>
      <c r="AHR21" s="203"/>
      <c r="AHS21" s="203"/>
      <c r="AHT21" s="203"/>
      <c r="AHU21" s="203"/>
      <c r="AHV21" s="203"/>
      <c r="AHW21" s="203"/>
      <c r="AHX21" s="203"/>
      <c r="AHY21" s="203"/>
      <c r="AHZ21" s="203"/>
      <c r="AIA21" s="203"/>
      <c r="AIB21" s="203"/>
      <c r="AIC21" s="203"/>
      <c r="AID21" s="203"/>
      <c r="AIE21" s="203"/>
      <c r="AIF21" s="203"/>
      <c r="AIG21" s="203"/>
      <c r="AIH21" s="203"/>
      <c r="AII21" s="203"/>
      <c r="AIJ21" s="203"/>
      <c r="AIK21" s="203"/>
      <c r="AIL21" s="203"/>
      <c r="AIM21" s="203"/>
      <c r="AIN21" s="203"/>
      <c r="AIO21" s="203"/>
      <c r="AIP21" s="203"/>
      <c r="AIQ21" s="203"/>
      <c r="AIR21" s="203"/>
      <c r="AIS21" s="203"/>
      <c r="AIT21" s="203"/>
      <c r="AIU21" s="203"/>
      <c r="AIV21" s="203"/>
      <c r="AIW21" s="203"/>
      <c r="AIX21" s="203"/>
      <c r="AIY21" s="203"/>
      <c r="AIZ21" s="203"/>
      <c r="AJA21" s="203"/>
      <c r="AJB21" s="203"/>
      <c r="AJC21" s="203"/>
      <c r="AJD21" s="203"/>
      <c r="AJE21" s="203"/>
      <c r="AJF21" s="203"/>
      <c r="AJG21" s="203"/>
      <c r="AJH21" s="203"/>
      <c r="AJI21" s="203"/>
      <c r="AJJ21" s="203"/>
      <c r="AJK21" s="203"/>
      <c r="AJL21" s="203"/>
      <c r="AJM21" s="203"/>
      <c r="AJN21" s="203"/>
      <c r="AJO21" s="203"/>
      <c r="AJP21" s="203"/>
      <c r="AJQ21" s="203"/>
      <c r="AJR21" s="203"/>
      <c r="AJS21" s="203"/>
      <c r="AJT21" s="203"/>
      <c r="AJU21" s="203"/>
      <c r="AJV21" s="203"/>
      <c r="AJW21" s="203"/>
      <c r="AJX21" s="203"/>
      <c r="AJY21" s="203"/>
      <c r="AJZ21" s="203"/>
      <c r="AKA21" s="203"/>
      <c r="AKB21" s="203"/>
      <c r="AKC21" s="203"/>
      <c r="AKD21" s="203"/>
      <c r="AKE21" s="203"/>
      <c r="AKF21" s="203"/>
      <c r="AKG21" s="203"/>
      <c r="AKH21" s="203"/>
      <c r="AKI21" s="203"/>
      <c r="AKJ21" s="203"/>
      <c r="AKK21" s="203"/>
      <c r="AKL21" s="203"/>
      <c r="AKM21" s="203"/>
      <c r="AKN21" s="203"/>
      <c r="AKO21" s="203"/>
      <c r="AKP21" s="203"/>
      <c r="AKQ21" s="203"/>
      <c r="AKR21" s="203"/>
      <c r="AKS21" s="203"/>
      <c r="AKT21" s="203"/>
      <c r="AKU21" s="203"/>
      <c r="AKV21" s="203"/>
      <c r="AKW21" s="203"/>
      <c r="AKX21" s="203"/>
      <c r="AKY21" s="203"/>
      <c r="AKZ21" s="203"/>
      <c r="ALA21" s="203"/>
      <c r="ALB21" s="203"/>
      <c r="ALC21" s="203"/>
      <c r="ALD21" s="203"/>
      <c r="ALE21" s="203"/>
      <c r="ALF21" s="203"/>
      <c r="ALG21" s="203"/>
      <c r="ALH21" s="203"/>
      <c r="ALI21" s="203"/>
      <c r="ALJ21" s="203"/>
      <c r="ALK21" s="203"/>
      <c r="ALL21" s="203"/>
      <c r="ALM21" s="203"/>
      <c r="ALN21" s="203"/>
      <c r="ALO21" s="203"/>
      <c r="ALP21" s="203"/>
      <c r="ALQ21" s="203"/>
      <c r="ALR21" s="203"/>
      <c r="ALS21" s="203"/>
      <c r="ALT21" s="203"/>
      <c r="ALU21" s="203"/>
      <c r="ALV21" s="203"/>
      <c r="ALW21" s="203"/>
      <c r="ALX21" s="203"/>
      <c r="ALY21" s="203"/>
      <c r="ALZ21" s="203"/>
      <c r="AMA21" s="203"/>
      <c r="AMB21" s="203"/>
      <c r="AMC21" s="203"/>
      <c r="AMD21" s="203"/>
      <c r="AME21" s="203"/>
      <c r="AMF21" s="203"/>
      <c r="AMG21" s="203"/>
      <c r="AMH21" s="203"/>
      <c r="AMI21" s="203"/>
      <c r="AMJ21" s="203"/>
      <c r="AMK21" s="203"/>
      <c r="AML21" s="203"/>
      <c r="AMM21" s="203"/>
      <c r="AMN21" s="203"/>
      <c r="AMO21" s="203"/>
      <c r="AMP21" s="203"/>
      <c r="AMQ21" s="203"/>
      <c r="AMR21" s="203"/>
      <c r="AMS21" s="203"/>
      <c r="AMT21" s="203"/>
      <c r="AMU21" s="203"/>
      <c r="AMV21" s="203"/>
      <c r="AMW21" s="203"/>
      <c r="AMX21" s="203"/>
      <c r="AMY21" s="203"/>
      <c r="AMZ21" s="203"/>
      <c r="ANA21" s="203"/>
      <c r="ANB21" s="203"/>
      <c r="ANC21" s="203"/>
      <c r="AND21" s="203"/>
      <c r="ANE21" s="203"/>
      <c r="ANF21" s="203"/>
      <c r="ANG21" s="203"/>
      <c r="ANH21" s="203"/>
      <c r="ANI21" s="203"/>
      <c r="ANJ21" s="203"/>
      <c r="ANK21" s="203"/>
      <c r="ANL21" s="203"/>
      <c r="ANM21" s="203"/>
      <c r="ANN21" s="203"/>
      <c r="ANO21" s="203"/>
      <c r="ANP21" s="203"/>
      <c r="ANQ21" s="203"/>
      <c r="ANR21" s="203"/>
      <c r="ANS21" s="203"/>
      <c r="ANT21" s="203"/>
      <c r="ANU21" s="203"/>
      <c r="ANV21" s="203"/>
      <c r="ANW21" s="203"/>
      <c r="ANX21" s="203"/>
      <c r="ANY21" s="203"/>
      <c r="ANZ21" s="203"/>
      <c r="AOA21" s="203"/>
      <c r="AOB21" s="203"/>
      <c r="AOC21" s="203"/>
      <c r="AOD21" s="203"/>
      <c r="AOE21" s="203"/>
      <c r="AOF21" s="203"/>
      <c r="AOG21" s="203"/>
      <c r="AOH21" s="203"/>
      <c r="AOI21" s="203"/>
      <c r="AOJ21" s="203"/>
      <c r="AOK21" s="203"/>
      <c r="AOL21" s="203"/>
      <c r="AOM21" s="203"/>
      <c r="AON21" s="203"/>
      <c r="AOO21" s="203"/>
      <c r="AOP21" s="203"/>
      <c r="AOQ21" s="203"/>
      <c r="AOR21" s="203"/>
      <c r="AOS21" s="203"/>
      <c r="AOT21" s="203"/>
      <c r="AOU21" s="203"/>
      <c r="AOV21" s="203"/>
      <c r="AOW21" s="203"/>
      <c r="AOX21" s="203"/>
      <c r="AOY21" s="203"/>
      <c r="AOZ21" s="203"/>
      <c r="APA21" s="203"/>
      <c r="APB21" s="203"/>
      <c r="APC21" s="203"/>
      <c r="APD21" s="203"/>
      <c r="APE21" s="203"/>
      <c r="APF21" s="203"/>
      <c r="APG21" s="203"/>
      <c r="APH21" s="203"/>
      <c r="API21" s="203"/>
      <c r="APJ21" s="203"/>
      <c r="APK21" s="203"/>
      <c r="APL21" s="203"/>
      <c r="APM21" s="203"/>
      <c r="APN21" s="203"/>
      <c r="APO21" s="203"/>
      <c r="APP21" s="203"/>
      <c r="APQ21" s="203"/>
      <c r="APR21" s="203"/>
      <c r="APS21" s="203"/>
      <c r="APT21" s="203"/>
      <c r="APU21" s="203"/>
      <c r="APV21" s="203"/>
      <c r="APW21" s="203"/>
      <c r="APX21" s="203"/>
      <c r="APY21" s="203"/>
      <c r="APZ21" s="203"/>
      <c r="AQA21" s="203"/>
      <c r="AQB21" s="203"/>
      <c r="AQC21" s="203"/>
      <c r="AQD21" s="203"/>
      <c r="AQE21" s="203"/>
      <c r="AQF21" s="203"/>
      <c r="AQG21" s="203"/>
      <c r="AQH21" s="203"/>
      <c r="AQI21" s="203"/>
      <c r="AQJ21" s="203"/>
      <c r="AQK21" s="203"/>
      <c r="AQL21" s="203"/>
      <c r="AQM21" s="203"/>
      <c r="AQN21" s="203"/>
      <c r="AQO21" s="203"/>
      <c r="AQP21" s="203"/>
      <c r="AQQ21" s="203"/>
      <c r="AQR21" s="203"/>
      <c r="AQS21" s="203"/>
      <c r="AQT21" s="203"/>
      <c r="AQU21" s="203"/>
      <c r="AQV21" s="203"/>
      <c r="AQW21" s="203"/>
      <c r="AQX21" s="203"/>
      <c r="AQY21" s="203"/>
      <c r="AQZ21" s="203"/>
      <c r="ARA21" s="203"/>
      <c r="ARB21" s="203"/>
      <c r="ARC21" s="203"/>
      <c r="ARD21" s="203"/>
      <c r="ARE21" s="203"/>
      <c r="ARF21" s="203"/>
      <c r="ARG21" s="203"/>
      <c r="ARH21" s="203"/>
      <c r="ARI21" s="203"/>
      <c r="ARJ21" s="203"/>
      <c r="ARK21" s="203"/>
      <c r="ARL21" s="203"/>
      <c r="ARM21" s="203"/>
      <c r="ARN21" s="203"/>
      <c r="ARO21" s="203"/>
      <c r="ARP21" s="203"/>
      <c r="ARQ21" s="203"/>
      <c r="ARR21" s="203"/>
      <c r="ARS21" s="203"/>
      <c r="ART21" s="203"/>
      <c r="ARU21" s="203"/>
      <c r="ARV21" s="203"/>
      <c r="ARW21" s="203"/>
      <c r="ARX21" s="203"/>
      <c r="ARY21" s="203"/>
      <c r="ARZ21" s="203"/>
      <c r="ASA21" s="203"/>
      <c r="ASB21" s="203"/>
      <c r="ASC21" s="203"/>
      <c r="ASD21" s="203"/>
      <c r="ASE21" s="203"/>
      <c r="ASF21" s="203"/>
      <c r="ASG21" s="203"/>
      <c r="ASH21" s="203"/>
      <c r="ASI21" s="203"/>
      <c r="ASJ21" s="203"/>
      <c r="ASK21" s="203"/>
      <c r="ASL21" s="203"/>
      <c r="ASM21" s="203"/>
      <c r="ASN21" s="203"/>
      <c r="ASO21" s="203"/>
      <c r="ASP21" s="203"/>
      <c r="ASQ21" s="203"/>
      <c r="ASR21" s="203"/>
      <c r="ASS21" s="203"/>
      <c r="AST21" s="203"/>
      <c r="ASU21" s="203"/>
      <c r="ASV21" s="203"/>
      <c r="ASW21" s="203"/>
      <c r="ASX21" s="203"/>
      <c r="ASY21" s="203"/>
      <c r="ASZ21" s="203"/>
      <c r="ATA21" s="203"/>
      <c r="ATB21" s="203"/>
      <c r="ATC21" s="203"/>
      <c r="ATD21" s="203"/>
      <c r="ATE21" s="203"/>
      <c r="ATF21" s="203"/>
      <c r="ATG21" s="203"/>
      <c r="ATH21" s="203"/>
      <c r="ATI21" s="203"/>
      <c r="ATJ21" s="203"/>
      <c r="ATK21" s="203"/>
      <c r="ATL21" s="203"/>
      <c r="ATM21" s="203"/>
      <c r="ATN21" s="203"/>
      <c r="ATO21" s="203"/>
      <c r="ATP21" s="203"/>
      <c r="ATQ21" s="203"/>
      <c r="ATR21" s="203"/>
      <c r="ATS21" s="203"/>
      <c r="ATT21" s="203"/>
      <c r="ATU21" s="203"/>
      <c r="ATV21" s="203"/>
      <c r="ATW21" s="203"/>
      <c r="ATX21" s="203"/>
      <c r="ATY21" s="203"/>
      <c r="ATZ21" s="203"/>
      <c r="AUA21" s="203"/>
      <c r="AUB21" s="203"/>
      <c r="AUC21" s="203"/>
      <c r="AUD21" s="203"/>
      <c r="AUE21" s="203"/>
      <c r="AUF21" s="203"/>
      <c r="AUG21" s="203"/>
      <c r="AUH21" s="203"/>
      <c r="AUI21" s="203"/>
      <c r="AUJ21" s="203"/>
      <c r="AUK21" s="203"/>
      <c r="AUL21" s="203"/>
      <c r="AUM21" s="203"/>
      <c r="AUN21" s="203"/>
      <c r="AUO21" s="203"/>
      <c r="AUP21" s="203"/>
      <c r="AUQ21" s="203"/>
      <c r="AUR21" s="203"/>
      <c r="AUS21" s="203"/>
      <c r="AUT21" s="203"/>
      <c r="AUU21" s="203"/>
      <c r="AUV21" s="203"/>
      <c r="AUW21" s="203"/>
      <c r="AUX21" s="203"/>
      <c r="AUY21" s="203"/>
      <c r="AUZ21" s="203"/>
      <c r="AVA21" s="203"/>
      <c r="AVB21" s="203"/>
      <c r="AVC21" s="203"/>
      <c r="AVD21" s="203"/>
      <c r="AVE21" s="203"/>
      <c r="AVF21" s="203"/>
      <c r="AVG21" s="203"/>
      <c r="AVH21" s="203"/>
      <c r="AVI21" s="203"/>
      <c r="AVJ21" s="203"/>
      <c r="AVK21" s="203"/>
      <c r="AVL21" s="203"/>
      <c r="AVM21" s="203"/>
      <c r="AVN21" s="203"/>
      <c r="AVO21" s="203"/>
      <c r="AVP21" s="203"/>
      <c r="AVQ21" s="203"/>
      <c r="AVR21" s="203"/>
      <c r="AVS21" s="203"/>
      <c r="AVT21" s="203"/>
      <c r="AVU21" s="203"/>
      <c r="AVV21" s="203"/>
      <c r="AVW21" s="203"/>
      <c r="AVX21" s="203"/>
      <c r="AVY21" s="203"/>
      <c r="AVZ21" s="203"/>
      <c r="AWA21" s="203"/>
      <c r="AWB21" s="203"/>
      <c r="AWC21" s="203"/>
      <c r="AWD21" s="203"/>
      <c r="AWE21" s="203"/>
      <c r="AWF21" s="203"/>
      <c r="AWG21" s="203"/>
      <c r="AWH21" s="203"/>
      <c r="AWI21" s="203"/>
      <c r="AWJ21" s="203"/>
      <c r="AWK21" s="203"/>
      <c r="AWL21" s="203"/>
      <c r="AWM21" s="203"/>
      <c r="AWN21" s="203"/>
      <c r="AWO21" s="203"/>
      <c r="AWP21" s="203"/>
      <c r="AWQ21" s="203"/>
      <c r="AWR21" s="203"/>
      <c r="AWS21" s="203"/>
      <c r="AWT21" s="203"/>
      <c r="AWU21" s="203"/>
      <c r="AWV21" s="203"/>
      <c r="AWW21" s="203"/>
      <c r="AWX21" s="203"/>
      <c r="AWY21" s="203"/>
      <c r="AWZ21" s="203"/>
      <c r="AXA21" s="203"/>
      <c r="AXB21" s="203"/>
      <c r="AXC21" s="203"/>
      <c r="AXD21" s="203"/>
      <c r="AXE21" s="203"/>
      <c r="AXF21" s="203"/>
      <c r="AXG21" s="203"/>
      <c r="AXH21" s="203"/>
      <c r="AXI21" s="203"/>
      <c r="AXJ21" s="203"/>
      <c r="AXK21" s="203"/>
      <c r="AXL21" s="203"/>
      <c r="AXM21" s="203"/>
      <c r="AXN21" s="203"/>
      <c r="AXO21" s="203"/>
      <c r="AXP21" s="203"/>
      <c r="AXQ21" s="203"/>
      <c r="AXR21" s="203"/>
      <c r="AXS21" s="203"/>
      <c r="AXT21" s="203"/>
      <c r="AXU21" s="203"/>
      <c r="AXV21" s="203"/>
      <c r="AXW21" s="203"/>
      <c r="AXX21" s="203"/>
      <c r="AXY21" s="203"/>
      <c r="AXZ21" s="203"/>
      <c r="AYA21" s="203"/>
      <c r="AYB21" s="203"/>
      <c r="AYC21" s="203"/>
      <c r="AYD21" s="203"/>
      <c r="AYE21" s="203"/>
      <c r="AYF21" s="203"/>
      <c r="AYG21" s="203"/>
      <c r="AYH21" s="203"/>
      <c r="AYI21" s="203"/>
      <c r="AYJ21" s="203"/>
      <c r="AYK21" s="203"/>
      <c r="AYL21" s="203"/>
      <c r="AYM21" s="203"/>
      <c r="AYN21" s="203"/>
      <c r="AYO21" s="203"/>
      <c r="AYP21" s="203"/>
      <c r="AYQ21" s="203"/>
      <c r="AYR21" s="203"/>
      <c r="AYS21" s="203"/>
      <c r="AYT21" s="203"/>
      <c r="AYU21" s="203"/>
      <c r="AYV21" s="203"/>
      <c r="AYW21" s="203"/>
      <c r="AYX21" s="203"/>
      <c r="AYY21" s="203"/>
      <c r="AYZ21" s="203"/>
      <c r="AZA21" s="203"/>
      <c r="AZB21" s="203"/>
      <c r="AZC21" s="203"/>
      <c r="AZD21" s="203"/>
      <c r="AZE21" s="203"/>
      <c r="AZF21" s="203"/>
      <c r="AZG21" s="203"/>
      <c r="AZH21" s="203"/>
      <c r="AZI21" s="203"/>
      <c r="AZJ21" s="203"/>
      <c r="AZK21" s="203"/>
      <c r="AZL21" s="203"/>
      <c r="AZM21" s="203"/>
      <c r="AZN21" s="203"/>
      <c r="AZO21" s="203"/>
      <c r="AZP21" s="203"/>
      <c r="AZQ21" s="203"/>
      <c r="AZR21" s="203"/>
      <c r="AZS21" s="203"/>
      <c r="AZT21" s="203"/>
      <c r="AZU21" s="203"/>
      <c r="AZV21" s="203"/>
      <c r="AZW21" s="203"/>
      <c r="AZX21" s="203"/>
      <c r="AZY21" s="203"/>
      <c r="AZZ21" s="203"/>
      <c r="BAA21" s="203"/>
      <c r="BAB21" s="203"/>
      <c r="BAC21" s="203"/>
      <c r="BAD21" s="203"/>
      <c r="BAE21" s="203"/>
      <c r="BAF21" s="203"/>
      <c r="BAG21" s="203"/>
      <c r="BAH21" s="203"/>
      <c r="BAI21" s="203"/>
      <c r="BAJ21" s="203"/>
      <c r="BAK21" s="203"/>
      <c r="BAL21" s="203"/>
      <c r="BAM21" s="203"/>
      <c r="BAN21" s="203"/>
      <c r="BAO21" s="203"/>
      <c r="BAP21" s="203"/>
      <c r="BAQ21" s="203"/>
      <c r="BAR21" s="203"/>
      <c r="BAS21" s="203"/>
      <c r="BAT21" s="203"/>
      <c r="BAU21" s="203"/>
      <c r="BAV21" s="203"/>
      <c r="BAW21" s="203"/>
      <c r="BAX21" s="203"/>
      <c r="BAY21" s="203"/>
      <c r="BAZ21" s="203"/>
      <c r="BBA21" s="203"/>
      <c r="BBB21" s="203"/>
      <c r="BBC21" s="203"/>
      <c r="BBD21" s="203"/>
      <c r="BBE21" s="203"/>
      <c r="BBF21" s="203"/>
      <c r="BBG21" s="203"/>
      <c r="BBH21" s="203"/>
      <c r="BBI21" s="203"/>
      <c r="BBJ21" s="203"/>
      <c r="BBK21" s="203"/>
      <c r="BBL21" s="203"/>
      <c r="BBM21" s="203"/>
      <c r="BBN21" s="203"/>
      <c r="BBO21" s="203"/>
      <c r="BBP21" s="203"/>
      <c r="BBQ21" s="203"/>
      <c r="BBR21" s="203"/>
      <c r="BBS21" s="203"/>
      <c r="BBT21" s="203"/>
      <c r="BBU21" s="203"/>
      <c r="BBV21" s="203"/>
      <c r="BBW21" s="203"/>
      <c r="BBX21" s="203"/>
      <c r="BBY21" s="203"/>
      <c r="BBZ21" s="203"/>
      <c r="BCA21" s="203"/>
      <c r="BCB21" s="203"/>
      <c r="BCC21" s="203"/>
      <c r="BCD21" s="203"/>
      <c r="BCE21" s="203"/>
      <c r="BCF21" s="203"/>
      <c r="BCG21" s="203"/>
      <c r="BCH21" s="203"/>
      <c r="BCI21" s="203"/>
      <c r="BCJ21" s="203"/>
      <c r="BCK21" s="203"/>
      <c r="BCL21" s="203"/>
      <c r="BCM21" s="203"/>
      <c r="BCN21" s="203"/>
      <c r="BCO21" s="203"/>
      <c r="BCP21" s="203"/>
      <c r="BCQ21" s="203"/>
      <c r="BCR21" s="203"/>
      <c r="BCS21" s="203"/>
      <c r="BCT21" s="203"/>
      <c r="BCU21" s="203"/>
      <c r="BCV21" s="203"/>
      <c r="BCW21" s="203"/>
      <c r="BCX21" s="203"/>
      <c r="BCY21" s="203"/>
      <c r="BCZ21" s="203"/>
      <c r="BDA21" s="203"/>
      <c r="BDB21" s="203"/>
      <c r="BDC21" s="203"/>
      <c r="BDD21" s="203"/>
      <c r="BDE21" s="203"/>
      <c r="BDF21" s="203"/>
      <c r="BDG21" s="203"/>
      <c r="BDH21" s="203"/>
      <c r="BDI21" s="203"/>
      <c r="BDJ21" s="203"/>
      <c r="BDK21" s="203"/>
      <c r="BDL21" s="203"/>
      <c r="BDM21" s="203"/>
      <c r="BDN21" s="203"/>
      <c r="BDO21" s="203"/>
      <c r="BDP21" s="203"/>
      <c r="BDQ21" s="203"/>
      <c r="BDR21" s="203"/>
      <c r="BDS21" s="203"/>
      <c r="BDT21" s="203"/>
      <c r="BDU21" s="203"/>
      <c r="BDV21" s="203"/>
      <c r="BDW21" s="203"/>
      <c r="BDX21" s="203"/>
      <c r="BDY21" s="203"/>
      <c r="BDZ21" s="203"/>
      <c r="BEA21" s="203"/>
      <c r="BEB21" s="203"/>
      <c r="BEC21" s="203"/>
      <c r="BED21" s="203"/>
      <c r="BEE21" s="203"/>
      <c r="BEF21" s="203"/>
      <c r="BEG21" s="203"/>
      <c r="BEH21" s="203"/>
      <c r="BEI21" s="203"/>
      <c r="BEJ21" s="203"/>
      <c r="BEK21" s="203"/>
      <c r="BEL21" s="203"/>
      <c r="BEM21" s="203"/>
      <c r="BEN21" s="203"/>
      <c r="BEO21" s="203"/>
      <c r="BEP21" s="203"/>
      <c r="BEQ21" s="203"/>
      <c r="BER21" s="203"/>
      <c r="BES21" s="203"/>
      <c r="BET21" s="203"/>
      <c r="BEU21" s="203"/>
      <c r="BEV21" s="203"/>
      <c r="BEW21" s="203"/>
      <c r="BEX21" s="203"/>
      <c r="BEY21" s="203"/>
      <c r="BEZ21" s="203"/>
      <c r="BFA21" s="203"/>
      <c r="BFB21" s="203"/>
      <c r="BFC21" s="203"/>
      <c r="BFD21" s="203"/>
      <c r="BFE21" s="203"/>
      <c r="BFF21" s="203"/>
      <c r="BFG21" s="203"/>
      <c r="BFH21" s="203"/>
      <c r="BFI21" s="203"/>
      <c r="BFJ21" s="203"/>
      <c r="BFK21" s="203"/>
      <c r="BFL21" s="203"/>
      <c r="BFM21" s="203"/>
      <c r="BFN21" s="203"/>
      <c r="BFO21" s="203"/>
      <c r="BFP21" s="203"/>
      <c r="BFQ21" s="203"/>
      <c r="BFR21" s="203"/>
      <c r="BFS21" s="203"/>
      <c r="BFT21" s="203"/>
      <c r="BFU21" s="203"/>
      <c r="BFV21" s="203"/>
      <c r="BFW21" s="203"/>
      <c r="BFX21" s="203"/>
      <c r="BFY21" s="203"/>
      <c r="BFZ21" s="203"/>
      <c r="BGA21" s="203"/>
      <c r="BGB21" s="203"/>
      <c r="BGC21" s="203"/>
      <c r="BGD21" s="203"/>
      <c r="BGE21" s="203"/>
      <c r="BGF21" s="203"/>
      <c r="BGG21" s="203"/>
      <c r="BGH21" s="203"/>
      <c r="BGI21" s="203"/>
      <c r="BGJ21" s="203"/>
      <c r="BGK21" s="203"/>
      <c r="BGL21" s="203"/>
      <c r="BGM21" s="203"/>
      <c r="BGN21" s="203"/>
      <c r="BGO21" s="203"/>
      <c r="BGP21" s="203"/>
      <c r="BGQ21" s="203"/>
      <c r="BGR21" s="203"/>
      <c r="BGS21" s="203"/>
      <c r="BGT21" s="203"/>
      <c r="BGU21" s="203"/>
      <c r="BGV21" s="203"/>
      <c r="BGW21" s="203"/>
      <c r="BGX21" s="203"/>
      <c r="BGY21" s="203"/>
      <c r="BGZ21" s="203"/>
      <c r="BHA21" s="203"/>
      <c r="BHB21" s="203"/>
      <c r="BHC21" s="203"/>
      <c r="BHD21" s="203"/>
      <c r="BHE21" s="203"/>
      <c r="BHF21" s="203"/>
      <c r="BHG21" s="203"/>
      <c r="BHH21" s="203"/>
      <c r="BHI21" s="203"/>
      <c r="BHJ21" s="203"/>
      <c r="BHK21" s="203"/>
      <c r="BHL21" s="203"/>
      <c r="BHM21" s="203"/>
      <c r="BHN21" s="203"/>
      <c r="BHO21" s="203"/>
      <c r="BHP21" s="203"/>
      <c r="BHQ21" s="203"/>
      <c r="BHR21" s="203"/>
      <c r="BHS21" s="203"/>
      <c r="BHT21" s="203"/>
      <c r="BHU21" s="203"/>
      <c r="BHV21" s="203"/>
      <c r="BHW21" s="203"/>
      <c r="BHX21" s="203"/>
      <c r="BHY21" s="203"/>
      <c r="BHZ21" s="203"/>
      <c r="BIA21" s="203"/>
      <c r="BIB21" s="203"/>
      <c r="BIC21" s="203"/>
      <c r="BID21" s="203"/>
      <c r="BIE21" s="203"/>
      <c r="BIF21" s="203"/>
      <c r="BIG21" s="203"/>
      <c r="BIH21" s="203"/>
      <c r="BII21" s="203"/>
      <c r="BIJ21" s="203"/>
      <c r="BIK21" s="203"/>
      <c r="BIL21" s="203"/>
      <c r="BIM21" s="203"/>
      <c r="BIN21" s="203"/>
      <c r="BIO21" s="203"/>
      <c r="BIP21" s="203"/>
      <c r="BIQ21" s="203"/>
      <c r="BIR21" s="203"/>
      <c r="BIS21" s="203"/>
      <c r="BIT21" s="203"/>
      <c r="BIU21" s="203"/>
      <c r="BIV21" s="203"/>
      <c r="BIW21" s="203"/>
      <c r="BIX21" s="203"/>
      <c r="BIY21" s="203"/>
      <c r="BIZ21" s="203"/>
      <c r="BJA21" s="203"/>
      <c r="BJB21" s="203"/>
      <c r="BJC21" s="203"/>
      <c r="BJD21" s="203"/>
      <c r="BJE21" s="203"/>
      <c r="BJF21" s="203"/>
      <c r="BJG21" s="203"/>
      <c r="BJH21" s="203"/>
      <c r="BJI21" s="203"/>
      <c r="BJJ21" s="203"/>
      <c r="BJK21" s="203"/>
      <c r="BJL21" s="203"/>
      <c r="BJM21" s="203"/>
      <c r="BJN21" s="203"/>
      <c r="BJO21" s="203"/>
      <c r="BJP21" s="203"/>
      <c r="BJQ21" s="203"/>
      <c r="BJR21" s="203"/>
      <c r="BJS21" s="203"/>
      <c r="BJT21" s="203"/>
      <c r="BJU21" s="203"/>
      <c r="BJV21" s="203"/>
      <c r="BJW21" s="203"/>
      <c r="BJX21" s="203"/>
      <c r="BJY21" s="203"/>
      <c r="BJZ21" s="203"/>
      <c r="BKA21" s="203"/>
      <c r="BKB21" s="203"/>
      <c r="BKC21" s="203"/>
      <c r="BKD21" s="203"/>
      <c r="BKE21" s="203"/>
      <c r="BKF21" s="203"/>
      <c r="BKG21" s="203"/>
      <c r="BKH21" s="203"/>
      <c r="BKI21" s="203"/>
      <c r="BKJ21" s="203"/>
      <c r="BKK21" s="203"/>
      <c r="BKL21" s="203"/>
      <c r="BKM21" s="203"/>
      <c r="BKN21" s="203"/>
      <c r="BKO21" s="203"/>
      <c r="BKP21" s="203"/>
      <c r="BKQ21" s="203"/>
      <c r="BKR21" s="203"/>
      <c r="BKS21" s="203"/>
      <c r="BKT21" s="203"/>
      <c r="BKU21" s="203"/>
      <c r="BKV21" s="203"/>
      <c r="BKW21" s="203"/>
      <c r="BKX21" s="203"/>
      <c r="BKY21" s="203"/>
      <c r="BKZ21" s="203"/>
      <c r="BLA21" s="203"/>
      <c r="BLB21" s="203"/>
      <c r="BLC21" s="203"/>
      <c r="BLD21" s="203"/>
      <c r="BLE21" s="203"/>
      <c r="BLF21" s="203"/>
      <c r="BLG21" s="203"/>
      <c r="BLH21" s="203"/>
      <c r="BLI21" s="203"/>
      <c r="BLJ21" s="203"/>
      <c r="BLK21" s="203"/>
      <c r="BLL21" s="203"/>
      <c r="BLM21" s="203"/>
      <c r="BLN21" s="203"/>
      <c r="BLO21" s="203"/>
      <c r="BLP21" s="203"/>
      <c r="BLQ21" s="203"/>
      <c r="BLR21" s="203"/>
      <c r="BLS21" s="203"/>
      <c r="BLT21" s="203"/>
      <c r="BLU21" s="203"/>
      <c r="BLV21" s="203"/>
      <c r="BLW21" s="203"/>
      <c r="BLX21" s="203"/>
      <c r="BLY21" s="203"/>
      <c r="BLZ21" s="203"/>
      <c r="BMA21" s="203"/>
      <c r="BMB21" s="203"/>
      <c r="BMC21" s="203"/>
      <c r="BMD21" s="203"/>
      <c r="BME21" s="203"/>
      <c r="BMF21" s="203"/>
      <c r="BMG21" s="203"/>
      <c r="BMH21" s="203"/>
      <c r="BMI21" s="203"/>
      <c r="BMJ21" s="203"/>
      <c r="BMK21" s="203"/>
      <c r="BML21" s="203"/>
      <c r="BMM21" s="203"/>
      <c r="BMN21" s="203"/>
      <c r="BMO21" s="203"/>
      <c r="BMP21" s="203"/>
      <c r="BMQ21" s="203"/>
      <c r="BMR21" s="203"/>
      <c r="BMS21" s="203"/>
      <c r="BMT21" s="203"/>
      <c r="BMU21" s="203"/>
      <c r="BMV21" s="203"/>
      <c r="BMW21" s="203"/>
      <c r="BMX21" s="203"/>
      <c r="BMY21" s="203"/>
      <c r="BMZ21" s="203"/>
      <c r="BNA21" s="203"/>
      <c r="BNB21" s="203"/>
      <c r="BNC21" s="203"/>
      <c r="BND21" s="203"/>
      <c r="BNE21" s="203"/>
      <c r="BNF21" s="203"/>
      <c r="BNG21" s="203"/>
      <c r="BNH21" s="203"/>
      <c r="BNI21" s="203"/>
      <c r="BNJ21" s="203"/>
      <c r="BNK21" s="203"/>
      <c r="BNL21" s="203"/>
      <c r="BNM21" s="203"/>
      <c r="BNN21" s="203"/>
      <c r="BNO21" s="203"/>
      <c r="BNP21" s="203"/>
      <c r="BNQ21" s="203"/>
      <c r="BNR21" s="203"/>
      <c r="BNS21" s="203"/>
      <c r="BNT21" s="203"/>
      <c r="BNU21" s="203"/>
      <c r="BNV21" s="203"/>
      <c r="BNW21" s="203"/>
      <c r="BNX21" s="203"/>
      <c r="BNY21" s="203"/>
      <c r="BNZ21" s="203"/>
      <c r="BOA21" s="203"/>
      <c r="BOB21" s="203"/>
      <c r="BOC21" s="203"/>
      <c r="BOD21" s="203"/>
      <c r="BOE21" s="203"/>
      <c r="BOF21" s="203"/>
      <c r="BOG21" s="203"/>
      <c r="BOH21" s="203"/>
      <c r="BOI21" s="203"/>
      <c r="BOJ21" s="203"/>
      <c r="BOK21" s="203"/>
      <c r="BOL21" s="203"/>
      <c r="BOM21" s="203"/>
      <c r="BON21" s="203"/>
      <c r="BOO21" s="203"/>
      <c r="BOP21" s="203"/>
      <c r="BOQ21" s="203"/>
      <c r="BOR21" s="203"/>
      <c r="BOS21" s="203"/>
      <c r="BOT21" s="203"/>
      <c r="BOU21" s="203"/>
      <c r="BOV21" s="203"/>
      <c r="BOW21" s="203"/>
      <c r="BOX21" s="203"/>
      <c r="BOY21" s="203"/>
      <c r="BOZ21" s="203"/>
      <c r="BPA21" s="203"/>
      <c r="BPB21" s="203"/>
      <c r="BPC21" s="203"/>
      <c r="BPD21" s="203"/>
      <c r="BPE21" s="203"/>
      <c r="BPF21" s="203"/>
      <c r="BPG21" s="203"/>
      <c r="BPH21" s="203"/>
      <c r="BPI21" s="203"/>
      <c r="BPJ21" s="203"/>
      <c r="BPK21" s="203"/>
      <c r="BPL21" s="203"/>
      <c r="BPM21" s="203"/>
      <c r="BPN21" s="203"/>
      <c r="BPO21" s="203"/>
      <c r="BPP21" s="203"/>
      <c r="BPQ21" s="203"/>
      <c r="BPR21" s="203"/>
      <c r="BPS21" s="203"/>
      <c r="BPT21" s="203"/>
      <c r="BPU21" s="203"/>
      <c r="BPV21" s="203"/>
      <c r="BPW21" s="203"/>
      <c r="BPX21" s="203"/>
      <c r="BPY21" s="203"/>
      <c r="BPZ21" s="203"/>
      <c r="BQA21" s="203"/>
      <c r="BQB21" s="203"/>
      <c r="BQC21" s="203"/>
      <c r="BQD21" s="203"/>
      <c r="BQE21" s="203"/>
      <c r="BQF21" s="203"/>
      <c r="BQG21" s="203"/>
      <c r="BQH21" s="203"/>
      <c r="BQI21" s="203"/>
      <c r="BQJ21" s="203"/>
      <c r="BQK21" s="203"/>
      <c r="BQL21" s="203"/>
      <c r="BQM21" s="203"/>
      <c r="BQN21" s="203"/>
      <c r="BQO21" s="203"/>
      <c r="BQP21" s="203"/>
      <c r="BQQ21" s="203"/>
      <c r="BQR21" s="203"/>
      <c r="BQS21" s="203"/>
      <c r="BQT21" s="203"/>
      <c r="BQU21" s="203"/>
      <c r="BQV21" s="203"/>
      <c r="BQW21" s="203"/>
      <c r="BQX21" s="203"/>
      <c r="BQY21" s="203"/>
      <c r="BQZ21" s="203"/>
      <c r="BRA21" s="203"/>
      <c r="BRB21" s="203"/>
      <c r="BRC21" s="203"/>
      <c r="BRD21" s="203"/>
      <c r="BRE21" s="203"/>
      <c r="BRF21" s="203"/>
      <c r="BRG21" s="203"/>
      <c r="BRH21" s="203"/>
      <c r="BRI21" s="203"/>
      <c r="BRJ21" s="203"/>
      <c r="BRK21" s="203"/>
      <c r="BRL21" s="203"/>
      <c r="BRM21" s="203"/>
      <c r="BRN21" s="203"/>
      <c r="BRO21" s="203"/>
      <c r="BRP21" s="203"/>
      <c r="BRQ21" s="203"/>
      <c r="BRR21" s="203"/>
      <c r="BRS21" s="203"/>
      <c r="BRT21" s="203"/>
      <c r="BRU21" s="203"/>
      <c r="BRV21" s="203"/>
      <c r="BRW21" s="203"/>
      <c r="BRX21" s="203"/>
      <c r="BRY21" s="203"/>
      <c r="BRZ21" s="203"/>
      <c r="BSA21" s="203"/>
      <c r="BSB21" s="203"/>
      <c r="BSC21" s="203"/>
      <c r="BSD21" s="203"/>
      <c r="BSE21" s="203"/>
      <c r="BSF21" s="203"/>
      <c r="BSG21" s="203"/>
      <c r="BSH21" s="203"/>
      <c r="BSI21" s="203"/>
      <c r="BSJ21" s="203"/>
      <c r="BSK21" s="203"/>
      <c r="BSL21" s="203"/>
      <c r="BSM21" s="203"/>
      <c r="BSN21" s="203"/>
      <c r="BSO21" s="203"/>
      <c r="BSP21" s="203"/>
      <c r="BSQ21" s="203"/>
      <c r="BSR21" s="203"/>
      <c r="BSS21" s="203"/>
      <c r="BST21" s="203"/>
      <c r="BSU21" s="203"/>
      <c r="BSV21" s="203"/>
      <c r="BSW21" s="203"/>
      <c r="BSX21" s="203"/>
      <c r="BSY21" s="203"/>
      <c r="BSZ21" s="203"/>
      <c r="BTA21" s="203"/>
      <c r="BTB21" s="203"/>
      <c r="BTC21" s="203"/>
      <c r="BTD21" s="203"/>
      <c r="BTE21" s="203"/>
      <c r="BTF21" s="203"/>
      <c r="BTG21" s="203"/>
      <c r="BTH21" s="203"/>
      <c r="BTI21" s="203"/>
      <c r="BTJ21" s="203"/>
      <c r="BTK21" s="203"/>
      <c r="BTL21" s="203"/>
      <c r="BTM21" s="203"/>
      <c r="BTN21" s="203"/>
      <c r="BTO21" s="203"/>
      <c r="BTP21" s="203"/>
      <c r="BTQ21" s="203"/>
      <c r="BTR21" s="203"/>
      <c r="BTS21" s="203"/>
      <c r="BTT21" s="203"/>
      <c r="BTU21" s="203"/>
      <c r="BTV21" s="203"/>
      <c r="BTW21" s="203"/>
      <c r="BTX21" s="203"/>
      <c r="BTY21" s="203"/>
      <c r="BTZ21" s="203"/>
      <c r="BUA21" s="203"/>
      <c r="BUB21" s="203"/>
      <c r="BUC21" s="203"/>
      <c r="BUD21" s="203"/>
      <c r="BUE21" s="203"/>
      <c r="BUF21" s="203"/>
      <c r="BUG21" s="203"/>
      <c r="BUH21" s="203"/>
      <c r="BUI21" s="203"/>
      <c r="BUJ21" s="203"/>
      <c r="BUK21" s="203"/>
      <c r="BUL21" s="203"/>
      <c r="BUM21" s="203"/>
      <c r="BUN21" s="203"/>
      <c r="BUO21" s="203"/>
      <c r="BUP21" s="203"/>
      <c r="BUQ21" s="203"/>
      <c r="BUR21" s="203"/>
      <c r="BUS21" s="203"/>
      <c r="BUT21" s="203"/>
      <c r="BUU21" s="203"/>
      <c r="BUV21" s="203"/>
      <c r="BUW21" s="203"/>
      <c r="BUX21" s="203"/>
      <c r="BUY21" s="203"/>
      <c r="BUZ21" s="203"/>
      <c r="BVA21" s="203"/>
      <c r="BVB21" s="203"/>
      <c r="BVC21" s="203"/>
      <c r="BVD21" s="203"/>
      <c r="BVE21" s="203"/>
      <c r="BVF21" s="203"/>
      <c r="BVG21" s="203"/>
      <c r="BVH21" s="203"/>
      <c r="BVI21" s="203"/>
      <c r="BVJ21" s="203"/>
      <c r="BVK21" s="203"/>
      <c r="BVL21" s="203"/>
      <c r="BVM21" s="203"/>
      <c r="BVN21" s="203"/>
      <c r="BVO21" s="203"/>
      <c r="BVP21" s="203"/>
      <c r="BVQ21" s="203"/>
      <c r="BVR21" s="203"/>
      <c r="BVS21" s="203"/>
      <c r="BVT21" s="203"/>
      <c r="BVU21" s="203"/>
      <c r="BVV21" s="203"/>
      <c r="BVW21" s="203"/>
      <c r="BVX21" s="203"/>
      <c r="BVY21" s="203"/>
      <c r="BVZ21" s="203"/>
      <c r="BWA21" s="203"/>
      <c r="BWB21" s="203"/>
      <c r="BWC21" s="203"/>
      <c r="BWD21" s="203"/>
      <c r="BWE21" s="203"/>
      <c r="BWF21" s="203"/>
      <c r="BWG21" s="203"/>
      <c r="BWH21" s="203"/>
      <c r="BWI21" s="203"/>
      <c r="BWJ21" s="203"/>
      <c r="BWK21" s="203"/>
      <c r="BWL21" s="203"/>
      <c r="BWM21" s="203"/>
      <c r="BWN21" s="203"/>
      <c r="BWO21" s="203"/>
      <c r="BWP21" s="203"/>
      <c r="BWQ21" s="203"/>
      <c r="BWR21" s="203"/>
      <c r="BWS21" s="203"/>
      <c r="BWT21" s="203"/>
      <c r="BWU21" s="203"/>
      <c r="BWV21" s="203"/>
      <c r="BWW21" s="203"/>
      <c r="BWX21" s="203"/>
      <c r="BWY21" s="203"/>
      <c r="BWZ21" s="203"/>
      <c r="BXA21" s="203"/>
      <c r="BXB21" s="203"/>
      <c r="BXC21" s="203"/>
      <c r="BXD21" s="203"/>
      <c r="BXE21" s="203"/>
      <c r="BXF21" s="203"/>
      <c r="BXG21" s="203"/>
      <c r="BXH21" s="203"/>
      <c r="BXI21" s="203"/>
      <c r="BXJ21" s="203"/>
      <c r="BXK21" s="203"/>
      <c r="BXL21" s="203"/>
      <c r="BXM21" s="203"/>
      <c r="BXN21" s="203"/>
      <c r="BXO21" s="203"/>
      <c r="BXP21" s="203"/>
      <c r="BXQ21" s="203"/>
      <c r="BXR21" s="203"/>
      <c r="BXS21" s="203"/>
      <c r="BXT21" s="203"/>
      <c r="BXU21" s="203"/>
      <c r="BXV21" s="203"/>
      <c r="BXW21" s="203"/>
      <c r="BXX21" s="203"/>
      <c r="BXY21" s="203"/>
      <c r="BXZ21" s="203"/>
      <c r="BYA21" s="203"/>
      <c r="BYB21" s="203"/>
      <c r="BYC21" s="203"/>
      <c r="BYD21" s="203"/>
      <c r="BYE21" s="203"/>
      <c r="BYF21" s="203"/>
      <c r="BYG21" s="203"/>
      <c r="BYH21" s="203"/>
      <c r="BYI21" s="203"/>
      <c r="BYJ21" s="203"/>
      <c r="BYK21" s="203"/>
      <c r="BYL21" s="203"/>
      <c r="BYM21" s="203"/>
      <c r="BYN21" s="203"/>
      <c r="BYO21" s="203"/>
      <c r="BYP21" s="203"/>
      <c r="BYQ21" s="203"/>
      <c r="BYR21" s="203"/>
      <c r="BYS21" s="203"/>
      <c r="BYT21" s="203"/>
      <c r="BYU21" s="203"/>
      <c r="BYV21" s="203"/>
      <c r="BYW21" s="203"/>
      <c r="BYX21" s="203"/>
      <c r="BYY21" s="203"/>
      <c r="BYZ21" s="203"/>
      <c r="BZA21" s="203"/>
      <c r="BZB21" s="203"/>
      <c r="BZC21" s="203"/>
      <c r="BZD21" s="203"/>
      <c r="BZE21" s="203"/>
      <c r="BZF21" s="203"/>
      <c r="BZG21" s="203"/>
      <c r="BZH21" s="203"/>
      <c r="BZI21" s="203"/>
      <c r="BZJ21" s="203"/>
      <c r="BZK21" s="203"/>
      <c r="BZL21" s="203"/>
      <c r="BZM21" s="203"/>
      <c r="BZN21" s="203"/>
      <c r="BZO21" s="203"/>
      <c r="BZP21" s="203"/>
      <c r="BZQ21" s="203"/>
      <c r="BZR21" s="203"/>
      <c r="BZS21" s="203"/>
      <c r="BZT21" s="203"/>
      <c r="BZU21" s="203"/>
      <c r="BZV21" s="203"/>
      <c r="BZW21" s="203"/>
      <c r="BZX21" s="203"/>
      <c r="BZY21" s="203"/>
      <c r="BZZ21" s="203"/>
      <c r="CAA21" s="203"/>
      <c r="CAB21" s="203"/>
      <c r="CAC21" s="203"/>
      <c r="CAD21" s="203"/>
      <c r="CAE21" s="203"/>
      <c r="CAF21" s="203"/>
      <c r="CAG21" s="203"/>
      <c r="CAH21" s="203"/>
      <c r="CAI21" s="203"/>
      <c r="CAJ21" s="203"/>
      <c r="CAK21" s="203"/>
      <c r="CAL21" s="203"/>
      <c r="CAM21" s="203"/>
      <c r="CAN21" s="203"/>
      <c r="CAO21" s="203"/>
      <c r="CAP21" s="203"/>
      <c r="CAQ21" s="203"/>
      <c r="CAR21" s="203"/>
      <c r="CAS21" s="203"/>
      <c r="CAT21" s="203"/>
      <c r="CAU21" s="203"/>
      <c r="CAV21" s="203"/>
      <c r="CAW21" s="203"/>
      <c r="CAX21" s="203"/>
      <c r="CAY21" s="203"/>
      <c r="CAZ21" s="203"/>
      <c r="CBA21" s="203"/>
      <c r="CBB21" s="203"/>
      <c r="CBC21" s="203"/>
      <c r="CBD21" s="203"/>
      <c r="CBE21" s="203"/>
      <c r="CBF21" s="203"/>
      <c r="CBG21" s="203"/>
      <c r="CBH21" s="203"/>
      <c r="CBI21" s="203"/>
      <c r="CBJ21" s="203"/>
      <c r="CBK21" s="203"/>
      <c r="CBL21" s="203"/>
      <c r="CBM21" s="203"/>
      <c r="CBN21" s="203"/>
      <c r="CBO21" s="203"/>
      <c r="CBP21" s="203"/>
      <c r="CBQ21" s="203"/>
      <c r="CBR21" s="203"/>
      <c r="CBS21" s="203"/>
      <c r="CBT21" s="203"/>
      <c r="CBU21" s="203"/>
      <c r="CBV21" s="203"/>
      <c r="CBW21" s="203"/>
      <c r="CBX21" s="203"/>
      <c r="CBY21" s="203"/>
      <c r="CBZ21" s="203"/>
      <c r="CCA21" s="203"/>
      <c r="CCB21" s="203"/>
      <c r="CCC21" s="203"/>
      <c r="CCD21" s="203"/>
      <c r="CCE21" s="203"/>
      <c r="CCF21" s="203"/>
      <c r="CCG21" s="203"/>
      <c r="CCH21" s="203"/>
      <c r="CCI21" s="203"/>
      <c r="CCJ21" s="203"/>
      <c r="CCK21" s="203"/>
      <c r="CCL21" s="203"/>
      <c r="CCM21" s="203"/>
      <c r="CCN21" s="203"/>
      <c r="CCO21" s="203"/>
      <c r="CCP21" s="203"/>
      <c r="CCQ21" s="203"/>
      <c r="CCR21" s="203"/>
      <c r="CCS21" s="203"/>
      <c r="CCT21" s="203"/>
      <c r="CCU21" s="203"/>
      <c r="CCV21" s="203"/>
      <c r="CCW21" s="203"/>
      <c r="CCX21" s="203"/>
      <c r="CCY21" s="203"/>
      <c r="CCZ21" s="203"/>
      <c r="CDA21" s="203"/>
      <c r="CDB21" s="203"/>
      <c r="CDC21" s="203"/>
      <c r="CDD21" s="203"/>
      <c r="CDE21" s="203"/>
      <c r="CDF21" s="203"/>
      <c r="CDG21" s="203"/>
      <c r="CDH21" s="203"/>
      <c r="CDI21" s="203"/>
      <c r="CDJ21" s="203"/>
      <c r="CDK21" s="203"/>
      <c r="CDL21" s="203"/>
      <c r="CDM21" s="203"/>
      <c r="CDN21" s="203"/>
      <c r="CDO21" s="203"/>
      <c r="CDP21" s="203"/>
      <c r="CDQ21" s="203"/>
      <c r="CDR21" s="203"/>
      <c r="CDS21" s="203"/>
      <c r="CDT21" s="203"/>
      <c r="CDU21" s="203"/>
      <c r="CDV21" s="203"/>
      <c r="CDW21" s="203"/>
      <c r="CDX21" s="203"/>
      <c r="CDY21" s="203"/>
      <c r="CDZ21" s="203"/>
      <c r="CEA21" s="203"/>
      <c r="CEB21" s="203"/>
      <c r="CEC21" s="203"/>
      <c r="CED21" s="203"/>
      <c r="CEE21" s="203"/>
      <c r="CEF21" s="203"/>
      <c r="CEG21" s="203"/>
      <c r="CEH21" s="203"/>
      <c r="CEI21" s="203"/>
      <c r="CEJ21" s="203"/>
      <c r="CEK21" s="203"/>
      <c r="CEL21" s="203"/>
      <c r="CEM21" s="203"/>
      <c r="CEN21" s="203"/>
      <c r="CEO21" s="203"/>
      <c r="CEP21" s="203"/>
      <c r="CEQ21" s="203"/>
      <c r="CER21" s="203"/>
      <c r="CES21" s="203"/>
      <c r="CET21" s="203"/>
      <c r="CEU21" s="203"/>
      <c r="CEV21" s="203"/>
      <c r="CEW21" s="203"/>
      <c r="CEX21" s="203"/>
      <c r="CEY21" s="203"/>
      <c r="CEZ21" s="203"/>
      <c r="CFA21" s="203"/>
      <c r="CFB21" s="203"/>
      <c r="CFC21" s="203"/>
      <c r="CFD21" s="203"/>
      <c r="CFE21" s="203"/>
      <c r="CFF21" s="203"/>
      <c r="CFG21" s="203"/>
      <c r="CFH21" s="203"/>
      <c r="CFI21" s="203"/>
      <c r="CFJ21" s="203"/>
      <c r="CFK21" s="203"/>
      <c r="CFL21" s="203"/>
      <c r="CFM21" s="203"/>
      <c r="CFN21" s="203"/>
      <c r="CFO21" s="203"/>
      <c r="CFP21" s="203"/>
      <c r="CFQ21" s="203"/>
      <c r="CFR21" s="203"/>
      <c r="CFS21" s="203"/>
      <c r="CFT21" s="203"/>
      <c r="CFU21" s="203"/>
      <c r="CFV21" s="203"/>
      <c r="CFW21" s="203"/>
      <c r="CFX21" s="203"/>
      <c r="CFY21" s="203"/>
      <c r="CFZ21" s="203"/>
      <c r="CGA21" s="203"/>
      <c r="CGB21" s="203"/>
      <c r="CGC21" s="203"/>
      <c r="CGD21" s="203"/>
      <c r="CGE21" s="203"/>
      <c r="CGF21" s="203"/>
      <c r="CGG21" s="203"/>
      <c r="CGH21" s="203"/>
      <c r="CGI21" s="203"/>
      <c r="CGJ21" s="203"/>
      <c r="CGK21" s="203"/>
      <c r="CGL21" s="203"/>
      <c r="CGM21" s="203"/>
      <c r="CGN21" s="203"/>
      <c r="CGO21" s="203"/>
      <c r="CGP21" s="203"/>
      <c r="CGQ21" s="203"/>
      <c r="CGR21" s="203"/>
      <c r="CGS21" s="203"/>
      <c r="CGT21" s="203"/>
      <c r="CGU21" s="203"/>
      <c r="CGV21" s="203"/>
      <c r="CGW21" s="203"/>
      <c r="CGX21" s="203"/>
      <c r="CGY21" s="203"/>
      <c r="CGZ21" s="203"/>
      <c r="CHA21" s="203"/>
      <c r="CHB21" s="203"/>
      <c r="CHC21" s="203"/>
      <c r="CHD21" s="203"/>
      <c r="CHE21" s="203"/>
      <c r="CHF21" s="203"/>
      <c r="CHG21" s="203"/>
      <c r="CHH21" s="203"/>
      <c r="CHI21" s="203"/>
      <c r="CHJ21" s="203"/>
      <c r="CHK21" s="203"/>
      <c r="CHL21" s="203"/>
      <c r="CHM21" s="203"/>
      <c r="CHN21" s="203"/>
      <c r="CHO21" s="203"/>
      <c r="CHP21" s="203"/>
      <c r="CHQ21" s="203"/>
      <c r="CHR21" s="203"/>
      <c r="CHS21" s="203"/>
      <c r="CHT21" s="203"/>
      <c r="CHU21" s="203"/>
      <c r="CHV21" s="203"/>
      <c r="CHW21" s="203"/>
      <c r="CHX21" s="203"/>
      <c r="CHY21" s="203"/>
      <c r="CHZ21" s="203"/>
      <c r="CIA21" s="203"/>
      <c r="CIB21" s="203"/>
      <c r="CIC21" s="203"/>
      <c r="CID21" s="203"/>
      <c r="CIE21" s="203"/>
      <c r="CIF21" s="203"/>
      <c r="CIG21" s="203"/>
      <c r="CIH21" s="203"/>
      <c r="CII21" s="203"/>
      <c r="CIJ21" s="203"/>
      <c r="CIK21" s="203"/>
      <c r="CIL21" s="203"/>
      <c r="CIM21" s="203"/>
      <c r="CIN21" s="203"/>
      <c r="CIO21" s="203"/>
      <c r="CIP21" s="203"/>
      <c r="CIQ21" s="203"/>
      <c r="CIR21" s="203"/>
      <c r="CIS21" s="203"/>
      <c r="CIT21" s="203"/>
      <c r="CIU21" s="203"/>
      <c r="CIV21" s="203"/>
      <c r="CIW21" s="203"/>
      <c r="CIX21" s="203"/>
      <c r="CIY21" s="203"/>
      <c r="CIZ21" s="203"/>
      <c r="CJA21" s="203"/>
      <c r="CJB21" s="203"/>
      <c r="CJC21" s="203"/>
      <c r="CJD21" s="203"/>
      <c r="CJE21" s="203"/>
      <c r="CJF21" s="203"/>
      <c r="CJG21" s="203"/>
      <c r="CJH21" s="203"/>
      <c r="CJI21" s="203"/>
      <c r="CJJ21" s="203"/>
      <c r="CJK21" s="203"/>
      <c r="CJL21" s="203"/>
      <c r="CJM21" s="203"/>
      <c r="CJN21" s="203"/>
      <c r="CJO21" s="203"/>
      <c r="CJP21" s="203"/>
      <c r="CJQ21" s="203"/>
      <c r="CJR21" s="203"/>
      <c r="CJS21" s="203"/>
      <c r="CJT21" s="203"/>
      <c r="CJU21" s="203"/>
      <c r="CJV21" s="203"/>
      <c r="CJW21" s="203"/>
      <c r="CJX21" s="203"/>
      <c r="CJY21" s="203"/>
      <c r="CJZ21" s="203"/>
      <c r="CKA21" s="203"/>
      <c r="CKB21" s="203"/>
      <c r="CKC21" s="203"/>
      <c r="CKD21" s="203"/>
      <c r="CKE21" s="203"/>
      <c r="CKF21" s="203"/>
      <c r="CKG21" s="203"/>
      <c r="CKH21" s="203"/>
      <c r="CKI21" s="203"/>
      <c r="CKJ21" s="203"/>
      <c r="CKK21" s="203"/>
      <c r="CKL21" s="203"/>
      <c r="CKM21" s="203"/>
      <c r="CKN21" s="203"/>
      <c r="CKO21" s="203"/>
      <c r="CKP21" s="203"/>
      <c r="CKQ21" s="203"/>
      <c r="CKR21" s="203"/>
      <c r="CKS21" s="203"/>
      <c r="CKT21" s="203"/>
      <c r="CKU21" s="203"/>
      <c r="CKV21" s="203"/>
      <c r="CKW21" s="203"/>
      <c r="CKX21" s="203"/>
      <c r="CKY21" s="203"/>
      <c r="CKZ21" s="203"/>
      <c r="CLA21" s="203"/>
      <c r="CLB21" s="203"/>
      <c r="CLC21" s="203"/>
      <c r="CLD21" s="203"/>
      <c r="CLE21" s="203"/>
      <c r="CLF21" s="203"/>
      <c r="CLG21" s="203"/>
      <c r="CLH21" s="203"/>
      <c r="CLI21" s="203"/>
      <c r="CLJ21" s="203"/>
      <c r="CLK21" s="203"/>
      <c r="CLL21" s="203"/>
      <c r="CLM21" s="203"/>
      <c r="CLN21" s="203"/>
      <c r="CLO21" s="203"/>
      <c r="CLP21" s="203"/>
      <c r="CLQ21" s="203"/>
      <c r="CLR21" s="203"/>
      <c r="CLS21" s="203"/>
      <c r="CLT21" s="203"/>
      <c r="CLU21" s="203"/>
      <c r="CLV21" s="203"/>
      <c r="CLW21" s="203"/>
      <c r="CLX21" s="203"/>
      <c r="CLY21" s="203"/>
      <c r="CLZ21" s="203"/>
      <c r="CMA21" s="203"/>
      <c r="CMB21" s="203"/>
      <c r="CMC21" s="203"/>
      <c r="CMD21" s="203"/>
      <c r="CME21" s="203"/>
      <c r="CMF21" s="203"/>
      <c r="CMG21" s="203"/>
      <c r="CMH21" s="203"/>
      <c r="CMI21" s="203"/>
      <c r="CMJ21" s="203"/>
      <c r="CMK21" s="203"/>
      <c r="CML21" s="203"/>
      <c r="CMM21" s="203"/>
      <c r="CMN21" s="203"/>
      <c r="CMO21" s="203"/>
      <c r="CMP21" s="203"/>
      <c r="CMQ21" s="203"/>
      <c r="CMR21" s="203"/>
      <c r="CMS21" s="203"/>
      <c r="CMT21" s="203"/>
      <c r="CMU21" s="203"/>
      <c r="CMV21" s="203"/>
      <c r="CMW21" s="203"/>
      <c r="CMX21" s="203"/>
      <c r="CMY21" s="203"/>
      <c r="CMZ21" s="203"/>
      <c r="CNA21" s="203"/>
      <c r="CNB21" s="203"/>
      <c r="CNC21" s="203"/>
      <c r="CND21" s="203"/>
      <c r="CNE21" s="203"/>
      <c r="CNF21" s="203"/>
      <c r="CNG21" s="203"/>
      <c r="CNH21" s="203"/>
      <c r="CNI21" s="203"/>
      <c r="CNJ21" s="203"/>
      <c r="CNK21" s="203"/>
      <c r="CNL21" s="203"/>
      <c r="CNM21" s="203"/>
      <c r="CNN21" s="203"/>
      <c r="CNO21" s="203"/>
      <c r="CNP21" s="203"/>
      <c r="CNQ21" s="203"/>
      <c r="CNR21" s="203"/>
      <c r="CNS21" s="203"/>
      <c r="CNT21" s="203"/>
      <c r="CNU21" s="203"/>
      <c r="CNV21" s="203"/>
      <c r="CNW21" s="203"/>
      <c r="CNX21" s="203"/>
      <c r="CNY21" s="203"/>
      <c r="CNZ21" s="203"/>
      <c r="COA21" s="203"/>
      <c r="COB21" s="203"/>
      <c r="COC21" s="203"/>
      <c r="COD21" s="203"/>
      <c r="COE21" s="203"/>
      <c r="COF21" s="203"/>
      <c r="COG21" s="203"/>
      <c r="COH21" s="203"/>
      <c r="COI21" s="203"/>
      <c r="COJ21" s="203"/>
      <c r="COK21" s="203"/>
      <c r="COL21" s="203"/>
      <c r="COM21" s="203"/>
      <c r="CON21" s="203"/>
      <c r="COO21" s="203"/>
      <c r="COP21" s="203"/>
      <c r="COQ21" s="203"/>
      <c r="COR21" s="203"/>
      <c r="COS21" s="203"/>
      <c r="COT21" s="203"/>
      <c r="COU21" s="203"/>
      <c r="COV21" s="203"/>
      <c r="COW21" s="203"/>
      <c r="COX21" s="203"/>
      <c r="COY21" s="203"/>
      <c r="COZ21" s="203"/>
      <c r="CPA21" s="203"/>
      <c r="CPB21" s="203"/>
      <c r="CPC21" s="203"/>
      <c r="CPD21" s="203"/>
      <c r="CPE21" s="203"/>
      <c r="CPF21" s="203"/>
      <c r="CPG21" s="203"/>
      <c r="CPH21" s="203"/>
      <c r="CPI21" s="203"/>
      <c r="CPJ21" s="203"/>
      <c r="CPK21" s="203"/>
      <c r="CPL21" s="203"/>
      <c r="CPM21" s="203"/>
      <c r="CPN21" s="203"/>
      <c r="CPO21" s="203"/>
      <c r="CPP21" s="203"/>
      <c r="CPQ21" s="203"/>
      <c r="CPR21" s="203"/>
      <c r="CPS21" s="203"/>
      <c r="CPT21" s="203"/>
      <c r="CPU21" s="203"/>
      <c r="CPV21" s="203"/>
      <c r="CPW21" s="203"/>
      <c r="CPX21" s="203"/>
      <c r="CPY21" s="203"/>
      <c r="CPZ21" s="203"/>
      <c r="CQA21" s="203"/>
      <c r="CQB21" s="203"/>
      <c r="CQC21" s="203"/>
      <c r="CQD21" s="203"/>
      <c r="CQE21" s="203"/>
      <c r="CQF21" s="203"/>
      <c r="CQG21" s="203"/>
      <c r="CQH21" s="203"/>
      <c r="CQI21" s="203"/>
      <c r="CQJ21" s="203"/>
      <c r="CQK21" s="203"/>
      <c r="CQL21" s="203"/>
      <c r="CQM21" s="203"/>
      <c r="CQN21" s="203"/>
      <c r="CQO21" s="203"/>
      <c r="CQP21" s="203"/>
      <c r="CQQ21" s="203"/>
      <c r="CQR21" s="203"/>
      <c r="CQS21" s="203"/>
      <c r="CQT21" s="203"/>
      <c r="CQU21" s="203"/>
      <c r="CQV21" s="203"/>
      <c r="CQW21" s="203"/>
      <c r="CQX21" s="203"/>
      <c r="CQY21" s="203"/>
      <c r="CQZ21" s="203"/>
      <c r="CRA21" s="203"/>
      <c r="CRB21" s="203"/>
      <c r="CRC21" s="203"/>
      <c r="CRD21" s="203"/>
      <c r="CRE21" s="203"/>
      <c r="CRF21" s="203"/>
      <c r="CRG21" s="203"/>
      <c r="CRH21" s="203"/>
      <c r="CRI21" s="203"/>
      <c r="CRJ21" s="203"/>
      <c r="CRK21" s="203"/>
      <c r="CRL21" s="203"/>
      <c r="CRM21" s="203"/>
      <c r="CRN21" s="203"/>
      <c r="CRO21" s="203"/>
      <c r="CRP21" s="203"/>
      <c r="CRQ21" s="203"/>
      <c r="CRR21" s="203"/>
      <c r="CRS21" s="203"/>
      <c r="CRT21" s="203"/>
      <c r="CRU21" s="203"/>
      <c r="CRV21" s="203"/>
      <c r="CRW21" s="203"/>
      <c r="CRX21" s="203"/>
      <c r="CRY21" s="203"/>
      <c r="CRZ21" s="203"/>
      <c r="CSA21" s="203"/>
      <c r="CSB21" s="203"/>
      <c r="CSC21" s="203"/>
      <c r="CSD21" s="203"/>
      <c r="CSE21" s="203"/>
      <c r="CSF21" s="203"/>
      <c r="CSG21" s="203"/>
      <c r="CSH21" s="203"/>
      <c r="CSI21" s="203"/>
      <c r="CSJ21" s="203"/>
      <c r="CSK21" s="203"/>
      <c r="CSL21" s="203"/>
      <c r="CSM21" s="203"/>
      <c r="CSN21" s="203"/>
      <c r="CSO21" s="203"/>
      <c r="CSP21" s="203"/>
      <c r="CSQ21" s="203"/>
      <c r="CSR21" s="203"/>
      <c r="CSS21" s="203"/>
      <c r="CST21" s="203"/>
      <c r="CSU21" s="203"/>
      <c r="CSV21" s="203"/>
      <c r="CSW21" s="203"/>
      <c r="CSX21" s="203"/>
      <c r="CSY21" s="203"/>
      <c r="CSZ21" s="203"/>
      <c r="CTA21" s="203"/>
      <c r="CTB21" s="203"/>
      <c r="CTC21" s="203"/>
      <c r="CTD21" s="203"/>
      <c r="CTE21" s="203"/>
      <c r="CTF21" s="203"/>
      <c r="CTG21" s="203"/>
      <c r="CTH21" s="203"/>
      <c r="CTI21" s="203"/>
      <c r="CTJ21" s="203"/>
      <c r="CTK21" s="203"/>
      <c r="CTL21" s="203"/>
      <c r="CTM21" s="203"/>
      <c r="CTN21" s="203"/>
      <c r="CTO21" s="203"/>
      <c r="CTP21" s="203"/>
      <c r="CTQ21" s="203"/>
      <c r="CTR21" s="203"/>
      <c r="CTS21" s="203"/>
      <c r="CTT21" s="203"/>
      <c r="CTU21" s="203"/>
      <c r="CTV21" s="203"/>
      <c r="CTW21" s="203"/>
      <c r="CTX21" s="203"/>
      <c r="CTY21" s="203"/>
      <c r="CTZ21" s="203"/>
      <c r="CUA21" s="203"/>
      <c r="CUB21" s="203"/>
      <c r="CUC21" s="203"/>
      <c r="CUD21" s="203"/>
      <c r="CUE21" s="203"/>
      <c r="CUF21" s="203"/>
      <c r="CUG21" s="203"/>
      <c r="CUH21" s="203"/>
      <c r="CUI21" s="203"/>
      <c r="CUJ21" s="203"/>
      <c r="CUK21" s="203"/>
      <c r="CUL21" s="203"/>
      <c r="CUM21" s="203"/>
      <c r="CUN21" s="203"/>
      <c r="CUO21" s="203"/>
      <c r="CUP21" s="203"/>
      <c r="CUQ21" s="203"/>
      <c r="CUR21" s="203"/>
      <c r="CUS21" s="203"/>
      <c r="CUT21" s="203"/>
      <c r="CUU21" s="203"/>
      <c r="CUV21" s="203"/>
      <c r="CUW21" s="203"/>
      <c r="CUX21" s="203"/>
      <c r="CUY21" s="203"/>
      <c r="CUZ21" s="203"/>
      <c r="CVA21" s="203"/>
      <c r="CVB21" s="203"/>
      <c r="CVC21" s="203"/>
      <c r="CVD21" s="203"/>
      <c r="CVE21" s="203"/>
      <c r="CVF21" s="203"/>
      <c r="CVG21" s="203"/>
      <c r="CVH21" s="203"/>
      <c r="CVI21" s="203"/>
      <c r="CVJ21" s="203"/>
      <c r="CVK21" s="203"/>
      <c r="CVL21" s="203"/>
      <c r="CVM21" s="203"/>
      <c r="CVN21" s="203"/>
      <c r="CVO21" s="203"/>
      <c r="CVP21" s="203"/>
      <c r="CVQ21" s="203"/>
      <c r="CVR21" s="203"/>
      <c r="CVS21" s="203"/>
      <c r="CVT21" s="203"/>
      <c r="CVU21" s="203"/>
      <c r="CVV21" s="203"/>
      <c r="CVW21" s="203"/>
      <c r="CVX21" s="203"/>
      <c r="CVY21" s="203"/>
      <c r="CVZ21" s="203"/>
      <c r="CWA21" s="203"/>
      <c r="CWB21" s="203"/>
      <c r="CWC21" s="203"/>
      <c r="CWD21" s="203"/>
      <c r="CWE21" s="203"/>
      <c r="CWF21" s="203"/>
      <c r="CWG21" s="203"/>
      <c r="CWH21" s="203"/>
      <c r="CWI21" s="203"/>
      <c r="CWJ21" s="203"/>
      <c r="CWK21" s="203"/>
      <c r="CWL21" s="203"/>
      <c r="CWM21" s="203"/>
      <c r="CWN21" s="203"/>
      <c r="CWO21" s="203"/>
      <c r="CWP21" s="203"/>
      <c r="CWQ21" s="203"/>
      <c r="CWR21" s="203"/>
      <c r="CWS21" s="203"/>
      <c r="CWT21" s="203"/>
      <c r="CWU21" s="203"/>
      <c r="CWV21" s="203"/>
      <c r="CWW21" s="203"/>
      <c r="CWX21" s="203"/>
      <c r="CWY21" s="203"/>
      <c r="CWZ21" s="203"/>
      <c r="CXA21" s="203"/>
      <c r="CXB21" s="203"/>
      <c r="CXC21" s="203"/>
      <c r="CXD21" s="203"/>
      <c r="CXE21" s="203"/>
      <c r="CXF21" s="203"/>
      <c r="CXG21" s="203"/>
      <c r="CXH21" s="203"/>
      <c r="CXI21" s="203"/>
      <c r="CXJ21" s="203"/>
      <c r="CXK21" s="203"/>
      <c r="CXL21" s="203"/>
      <c r="CXM21" s="203"/>
      <c r="CXN21" s="203"/>
      <c r="CXO21" s="203"/>
      <c r="CXP21" s="203"/>
      <c r="CXQ21" s="203"/>
      <c r="CXR21" s="203"/>
      <c r="CXS21" s="203"/>
      <c r="CXT21" s="203"/>
      <c r="CXU21" s="203"/>
      <c r="CXV21" s="203"/>
      <c r="CXW21" s="203"/>
      <c r="CXX21" s="203"/>
      <c r="CXY21" s="203"/>
      <c r="CXZ21" s="203"/>
      <c r="CYA21" s="203"/>
      <c r="CYB21" s="203"/>
      <c r="CYC21" s="203"/>
      <c r="CYD21" s="203"/>
      <c r="CYE21" s="203"/>
      <c r="CYF21" s="203"/>
      <c r="CYG21" s="203"/>
      <c r="CYH21" s="203"/>
      <c r="CYI21" s="203"/>
      <c r="CYJ21" s="203"/>
      <c r="CYK21" s="203"/>
      <c r="CYL21" s="203"/>
      <c r="CYM21" s="203"/>
      <c r="CYN21" s="203"/>
      <c r="CYO21" s="203"/>
      <c r="CYP21" s="203"/>
      <c r="CYQ21" s="203"/>
      <c r="CYR21" s="203"/>
      <c r="CYS21" s="203"/>
      <c r="CYT21" s="203"/>
      <c r="CYU21" s="203"/>
      <c r="CYV21" s="203"/>
      <c r="CYW21" s="203"/>
      <c r="CYX21" s="203"/>
      <c r="CYY21" s="203"/>
      <c r="CYZ21" s="203"/>
      <c r="CZA21" s="203"/>
      <c r="CZB21" s="203"/>
      <c r="CZC21" s="203"/>
      <c r="CZD21" s="203"/>
      <c r="CZE21" s="203"/>
      <c r="CZF21" s="203"/>
      <c r="CZG21" s="203"/>
      <c r="CZH21" s="203"/>
      <c r="CZI21" s="203"/>
      <c r="CZJ21" s="203"/>
      <c r="CZK21" s="203"/>
      <c r="CZL21" s="203"/>
      <c r="CZM21" s="203"/>
      <c r="CZN21" s="203"/>
      <c r="CZO21" s="203"/>
      <c r="CZP21" s="203"/>
      <c r="CZQ21" s="203"/>
      <c r="CZR21" s="203"/>
      <c r="CZS21" s="203"/>
      <c r="CZT21" s="203"/>
      <c r="CZU21" s="203"/>
      <c r="CZV21" s="203"/>
      <c r="CZW21" s="203"/>
      <c r="CZX21" s="203"/>
      <c r="CZY21" s="203"/>
      <c r="CZZ21" s="203"/>
      <c r="DAA21" s="203"/>
      <c r="DAB21" s="203"/>
      <c r="DAC21" s="203"/>
      <c r="DAD21" s="203"/>
      <c r="DAE21" s="203"/>
      <c r="DAF21" s="203"/>
      <c r="DAG21" s="203"/>
      <c r="DAH21" s="203"/>
      <c r="DAI21" s="203"/>
      <c r="DAJ21" s="203"/>
      <c r="DAK21" s="203"/>
      <c r="DAL21" s="203"/>
      <c r="DAM21" s="203"/>
      <c r="DAN21" s="203"/>
      <c r="DAO21" s="203"/>
      <c r="DAP21" s="203"/>
      <c r="DAQ21" s="203"/>
      <c r="DAR21" s="203"/>
      <c r="DAS21" s="203"/>
      <c r="DAT21" s="203"/>
      <c r="DAU21" s="203"/>
      <c r="DAV21" s="203"/>
      <c r="DAW21" s="203"/>
      <c r="DAX21" s="203"/>
      <c r="DAY21" s="203"/>
      <c r="DAZ21" s="203"/>
      <c r="DBA21" s="203"/>
      <c r="DBB21" s="203"/>
      <c r="DBC21" s="203"/>
      <c r="DBD21" s="203"/>
      <c r="DBE21" s="203"/>
      <c r="DBF21" s="203"/>
      <c r="DBG21" s="203"/>
      <c r="DBH21" s="203"/>
      <c r="DBI21" s="203"/>
      <c r="DBJ21" s="203"/>
      <c r="DBK21" s="203"/>
      <c r="DBL21" s="203"/>
      <c r="DBM21" s="203"/>
      <c r="DBN21" s="203"/>
      <c r="DBO21" s="203"/>
      <c r="DBP21" s="203"/>
      <c r="DBQ21" s="203"/>
      <c r="DBR21" s="203"/>
      <c r="DBS21" s="203"/>
      <c r="DBT21" s="203"/>
      <c r="DBU21" s="203"/>
      <c r="DBV21" s="203"/>
      <c r="DBW21" s="203"/>
      <c r="DBX21" s="203"/>
      <c r="DBY21" s="203"/>
      <c r="DBZ21" s="203"/>
      <c r="DCA21" s="203"/>
      <c r="DCB21" s="203"/>
      <c r="DCC21" s="203"/>
      <c r="DCD21" s="203"/>
      <c r="DCE21" s="203"/>
      <c r="DCF21" s="203"/>
      <c r="DCG21" s="203"/>
      <c r="DCH21" s="203"/>
      <c r="DCI21" s="203"/>
      <c r="DCJ21" s="203"/>
      <c r="DCK21" s="203"/>
      <c r="DCL21" s="203"/>
      <c r="DCM21" s="203"/>
      <c r="DCN21" s="203"/>
      <c r="DCO21" s="203"/>
      <c r="DCP21" s="203"/>
      <c r="DCQ21" s="203"/>
      <c r="DCR21" s="203"/>
      <c r="DCS21" s="203"/>
      <c r="DCT21" s="203"/>
      <c r="DCU21" s="203"/>
      <c r="DCV21" s="203"/>
      <c r="DCW21" s="203"/>
      <c r="DCX21" s="203"/>
      <c r="DCY21" s="203"/>
      <c r="DCZ21" s="203"/>
      <c r="DDA21" s="203"/>
      <c r="DDB21" s="203"/>
      <c r="DDC21" s="203"/>
      <c r="DDD21" s="203"/>
      <c r="DDE21" s="203"/>
      <c r="DDF21" s="203"/>
      <c r="DDG21" s="203"/>
      <c r="DDH21" s="203"/>
      <c r="DDI21" s="203"/>
      <c r="DDJ21" s="203"/>
      <c r="DDK21" s="203"/>
      <c r="DDL21" s="203"/>
      <c r="DDM21" s="203"/>
      <c r="DDN21" s="203"/>
      <c r="DDO21" s="203"/>
      <c r="DDP21" s="203"/>
      <c r="DDQ21" s="203"/>
      <c r="DDR21" s="203"/>
      <c r="DDS21" s="203"/>
      <c r="DDT21" s="203"/>
      <c r="DDU21" s="203"/>
      <c r="DDV21" s="203"/>
      <c r="DDW21" s="203"/>
      <c r="DDX21" s="203"/>
      <c r="DDY21" s="203"/>
      <c r="DDZ21" s="203"/>
      <c r="DEA21" s="203"/>
      <c r="DEB21" s="203"/>
      <c r="DEC21" s="203"/>
      <c r="DED21" s="203"/>
      <c r="DEE21" s="203"/>
      <c r="DEF21" s="203"/>
      <c r="DEG21" s="203"/>
      <c r="DEH21" s="203"/>
      <c r="DEI21" s="203"/>
      <c r="DEJ21" s="203"/>
      <c r="DEK21" s="203"/>
      <c r="DEL21" s="203"/>
      <c r="DEM21" s="203"/>
      <c r="DEN21" s="203"/>
      <c r="DEO21" s="203"/>
      <c r="DEP21" s="203"/>
      <c r="DEQ21" s="203"/>
      <c r="DER21" s="203"/>
      <c r="DES21" s="203"/>
      <c r="DET21" s="203"/>
      <c r="DEU21" s="203"/>
      <c r="DEV21" s="203"/>
      <c r="DEW21" s="203"/>
      <c r="DEX21" s="203"/>
      <c r="DEY21" s="203"/>
      <c r="DEZ21" s="203"/>
      <c r="DFA21" s="203"/>
      <c r="DFB21" s="203"/>
      <c r="DFC21" s="203"/>
      <c r="DFD21" s="203"/>
      <c r="DFE21" s="203"/>
      <c r="DFF21" s="203"/>
      <c r="DFG21" s="203"/>
      <c r="DFH21" s="203"/>
      <c r="DFI21" s="203"/>
      <c r="DFJ21" s="203"/>
      <c r="DFK21" s="203"/>
      <c r="DFL21" s="203"/>
      <c r="DFM21" s="203"/>
      <c r="DFN21" s="203"/>
      <c r="DFO21" s="203"/>
      <c r="DFP21" s="203"/>
      <c r="DFQ21" s="203"/>
      <c r="DFR21" s="203"/>
      <c r="DFS21" s="203"/>
      <c r="DFT21" s="203"/>
      <c r="DFU21" s="203"/>
      <c r="DFV21" s="203"/>
      <c r="DFW21" s="203"/>
      <c r="DFX21" s="203"/>
      <c r="DFY21" s="203"/>
      <c r="DFZ21" s="203"/>
      <c r="DGA21" s="203"/>
      <c r="DGB21" s="203"/>
      <c r="DGC21" s="203"/>
      <c r="DGD21" s="203"/>
      <c r="DGE21" s="203"/>
      <c r="DGF21" s="203"/>
      <c r="DGG21" s="203"/>
      <c r="DGH21" s="203"/>
      <c r="DGI21" s="203"/>
      <c r="DGJ21" s="203"/>
      <c r="DGK21" s="203"/>
      <c r="DGL21" s="203"/>
      <c r="DGM21" s="203"/>
      <c r="DGN21" s="203"/>
      <c r="DGO21" s="203"/>
      <c r="DGP21" s="203"/>
      <c r="DGQ21" s="203"/>
      <c r="DGR21" s="203"/>
      <c r="DGS21" s="203"/>
      <c r="DGT21" s="203"/>
      <c r="DGU21" s="203"/>
      <c r="DGV21" s="203"/>
      <c r="DGW21" s="203"/>
      <c r="DGX21" s="203"/>
      <c r="DGY21" s="203"/>
      <c r="DGZ21" s="203"/>
      <c r="DHA21" s="203"/>
      <c r="DHB21" s="203"/>
      <c r="DHC21" s="203"/>
      <c r="DHD21" s="203"/>
      <c r="DHE21" s="203"/>
      <c r="DHF21" s="203"/>
      <c r="DHG21" s="203"/>
      <c r="DHH21" s="203"/>
      <c r="DHI21" s="203"/>
      <c r="DHJ21" s="203"/>
      <c r="DHK21" s="203"/>
      <c r="DHL21" s="203"/>
      <c r="DHM21" s="203"/>
      <c r="DHN21" s="203"/>
      <c r="DHO21" s="203"/>
      <c r="DHP21" s="203"/>
      <c r="DHQ21" s="203"/>
      <c r="DHR21" s="203"/>
      <c r="DHS21" s="203"/>
      <c r="DHT21" s="203"/>
      <c r="DHU21" s="203"/>
      <c r="DHV21" s="203"/>
      <c r="DHW21" s="203"/>
      <c r="DHX21" s="203"/>
      <c r="DHY21" s="203"/>
      <c r="DHZ21" s="203"/>
      <c r="DIA21" s="203"/>
      <c r="DIB21" s="203"/>
      <c r="DIC21" s="203"/>
      <c r="DID21" s="203"/>
      <c r="DIE21" s="203"/>
      <c r="DIF21" s="203"/>
      <c r="DIG21" s="203"/>
      <c r="DIH21" s="203"/>
      <c r="DII21" s="203"/>
      <c r="DIJ21" s="203"/>
      <c r="DIK21" s="203"/>
      <c r="DIL21" s="203"/>
      <c r="DIM21" s="203"/>
      <c r="DIN21" s="203"/>
      <c r="DIO21" s="203"/>
      <c r="DIP21" s="203"/>
      <c r="DIQ21" s="203"/>
      <c r="DIR21" s="203"/>
      <c r="DIS21" s="203"/>
      <c r="DIT21" s="203"/>
      <c r="DIU21" s="203"/>
      <c r="DIV21" s="203"/>
      <c r="DIW21" s="203"/>
      <c r="DIX21" s="203"/>
      <c r="DIY21" s="203"/>
      <c r="DIZ21" s="203"/>
      <c r="DJA21" s="203"/>
      <c r="DJB21" s="203"/>
      <c r="DJC21" s="203"/>
      <c r="DJD21" s="203"/>
      <c r="DJE21" s="203"/>
      <c r="DJF21" s="203"/>
      <c r="DJG21" s="203"/>
      <c r="DJH21" s="203"/>
      <c r="DJI21" s="203"/>
      <c r="DJJ21" s="203"/>
      <c r="DJK21" s="203"/>
      <c r="DJL21" s="203"/>
      <c r="DJM21" s="203"/>
      <c r="DJN21" s="203"/>
      <c r="DJO21" s="203"/>
      <c r="DJP21" s="203"/>
      <c r="DJQ21" s="203"/>
      <c r="DJR21" s="203"/>
      <c r="DJS21" s="203"/>
      <c r="DJT21" s="203"/>
      <c r="DJU21" s="203"/>
      <c r="DJV21" s="203"/>
      <c r="DJW21" s="203"/>
      <c r="DJX21" s="203"/>
      <c r="DJY21" s="203"/>
      <c r="DJZ21" s="203"/>
      <c r="DKA21" s="203"/>
      <c r="DKB21" s="203"/>
      <c r="DKC21" s="203"/>
      <c r="DKD21" s="203"/>
      <c r="DKE21" s="203"/>
      <c r="DKF21" s="203"/>
      <c r="DKG21" s="203"/>
      <c r="DKH21" s="203"/>
      <c r="DKI21" s="203"/>
      <c r="DKJ21" s="203"/>
      <c r="DKK21" s="203"/>
      <c r="DKL21" s="203"/>
      <c r="DKM21" s="203"/>
      <c r="DKN21" s="203"/>
      <c r="DKO21" s="203"/>
      <c r="DKP21" s="203"/>
      <c r="DKQ21" s="203"/>
      <c r="DKR21" s="203"/>
      <c r="DKS21" s="203"/>
      <c r="DKT21" s="203"/>
      <c r="DKU21" s="203"/>
      <c r="DKV21" s="203"/>
      <c r="DKW21" s="203"/>
      <c r="DKX21" s="203"/>
      <c r="DKY21" s="203"/>
      <c r="DKZ21" s="203"/>
      <c r="DLA21" s="203"/>
      <c r="DLB21" s="203"/>
      <c r="DLC21" s="203"/>
      <c r="DLD21" s="203"/>
      <c r="DLE21" s="203"/>
      <c r="DLF21" s="203"/>
      <c r="DLG21" s="203"/>
      <c r="DLH21" s="203"/>
      <c r="DLI21" s="203"/>
      <c r="DLJ21" s="203"/>
      <c r="DLK21" s="203"/>
      <c r="DLL21" s="203"/>
      <c r="DLM21" s="203"/>
      <c r="DLN21" s="203"/>
      <c r="DLO21" s="203"/>
      <c r="DLP21" s="203"/>
      <c r="DLQ21" s="203"/>
      <c r="DLR21" s="203"/>
      <c r="DLS21" s="203"/>
      <c r="DLT21" s="203"/>
      <c r="DLU21" s="203"/>
      <c r="DLV21" s="203"/>
      <c r="DLW21" s="203"/>
      <c r="DLX21" s="203"/>
      <c r="DLY21" s="203"/>
      <c r="DLZ21" s="203"/>
      <c r="DMA21" s="203"/>
      <c r="DMB21" s="203"/>
      <c r="DMC21" s="203"/>
      <c r="DMD21" s="203"/>
      <c r="DME21" s="203"/>
      <c r="DMF21" s="203"/>
      <c r="DMG21" s="203"/>
      <c r="DMH21" s="203"/>
      <c r="DMI21" s="203"/>
      <c r="DMJ21" s="203"/>
      <c r="DMK21" s="203"/>
      <c r="DML21" s="203"/>
      <c r="DMM21" s="203"/>
      <c r="DMN21" s="203"/>
      <c r="DMO21" s="203"/>
      <c r="DMP21" s="203"/>
      <c r="DMQ21" s="203"/>
      <c r="DMR21" s="203"/>
      <c r="DMS21" s="203"/>
      <c r="DMT21" s="203"/>
      <c r="DMU21" s="203"/>
      <c r="DMV21" s="203"/>
      <c r="DMW21" s="203"/>
      <c r="DMX21" s="203"/>
      <c r="DMY21" s="203"/>
      <c r="DMZ21" s="203"/>
      <c r="DNA21" s="203"/>
      <c r="DNB21" s="203"/>
      <c r="DNC21" s="203"/>
      <c r="DND21" s="203"/>
      <c r="DNE21" s="203"/>
      <c r="DNF21" s="203"/>
      <c r="DNG21" s="203"/>
      <c r="DNH21" s="203"/>
      <c r="DNI21" s="203"/>
      <c r="DNJ21" s="203"/>
      <c r="DNK21" s="203"/>
      <c r="DNL21" s="203"/>
      <c r="DNM21" s="203"/>
      <c r="DNN21" s="203"/>
      <c r="DNO21" s="203"/>
      <c r="DNP21" s="203"/>
      <c r="DNQ21" s="203"/>
      <c r="DNR21" s="203"/>
      <c r="DNS21" s="203"/>
      <c r="DNT21" s="203"/>
      <c r="DNU21" s="203"/>
      <c r="DNV21" s="203"/>
      <c r="DNW21" s="203"/>
      <c r="DNX21" s="203"/>
      <c r="DNY21" s="203"/>
      <c r="DNZ21" s="203"/>
      <c r="DOA21" s="203"/>
      <c r="DOB21" s="203"/>
      <c r="DOC21" s="203"/>
      <c r="DOD21" s="203"/>
      <c r="DOE21" s="203"/>
      <c r="DOF21" s="203"/>
      <c r="DOG21" s="203"/>
      <c r="DOH21" s="203"/>
      <c r="DOI21" s="203"/>
      <c r="DOJ21" s="203"/>
      <c r="DOK21" s="203"/>
      <c r="DOL21" s="203"/>
      <c r="DOM21" s="203"/>
      <c r="DON21" s="203"/>
      <c r="DOO21" s="203"/>
      <c r="DOP21" s="203"/>
      <c r="DOQ21" s="203"/>
      <c r="DOR21" s="203"/>
      <c r="DOS21" s="203"/>
      <c r="DOT21" s="203"/>
      <c r="DOU21" s="203"/>
      <c r="DOV21" s="203"/>
      <c r="DOW21" s="203"/>
      <c r="DOX21" s="203"/>
      <c r="DOY21" s="203"/>
      <c r="DOZ21" s="203"/>
      <c r="DPA21" s="203"/>
      <c r="DPB21" s="203"/>
      <c r="DPC21" s="203"/>
      <c r="DPD21" s="203"/>
      <c r="DPE21" s="203"/>
      <c r="DPF21" s="203"/>
      <c r="DPG21" s="203"/>
      <c r="DPH21" s="203"/>
      <c r="DPI21" s="203"/>
      <c r="DPJ21" s="203"/>
      <c r="DPK21" s="203"/>
      <c r="DPL21" s="203"/>
      <c r="DPM21" s="203"/>
      <c r="DPN21" s="203"/>
      <c r="DPO21" s="203"/>
      <c r="DPP21" s="203"/>
      <c r="DPQ21" s="203"/>
      <c r="DPR21" s="203"/>
      <c r="DPS21" s="203"/>
      <c r="DPT21" s="203"/>
      <c r="DPU21" s="203"/>
      <c r="DPV21" s="203"/>
      <c r="DPW21" s="203"/>
      <c r="DPX21" s="203"/>
      <c r="DPY21" s="203"/>
      <c r="DPZ21" s="203"/>
      <c r="DQA21" s="203"/>
      <c r="DQB21" s="203"/>
      <c r="DQC21" s="203"/>
      <c r="DQD21" s="203"/>
      <c r="DQE21" s="203"/>
      <c r="DQF21" s="203"/>
      <c r="DQG21" s="203"/>
      <c r="DQH21" s="203"/>
      <c r="DQI21" s="203"/>
      <c r="DQJ21" s="203"/>
      <c r="DQK21" s="203"/>
      <c r="DQL21" s="203"/>
      <c r="DQM21" s="203"/>
      <c r="DQN21" s="203"/>
      <c r="DQO21" s="203"/>
      <c r="DQP21" s="203"/>
      <c r="DQQ21" s="203"/>
      <c r="DQR21" s="203"/>
      <c r="DQS21" s="203"/>
      <c r="DQT21" s="203"/>
      <c r="DQU21" s="203"/>
      <c r="DQV21" s="203"/>
      <c r="DQW21" s="203"/>
      <c r="DQX21" s="203"/>
      <c r="DQY21" s="203"/>
      <c r="DQZ21" s="203"/>
      <c r="DRA21" s="203"/>
      <c r="DRB21" s="203"/>
      <c r="DRC21" s="203"/>
      <c r="DRD21" s="203"/>
      <c r="DRE21" s="203"/>
      <c r="DRF21" s="203"/>
      <c r="DRG21" s="203"/>
      <c r="DRH21" s="203"/>
      <c r="DRI21" s="203"/>
      <c r="DRJ21" s="203"/>
      <c r="DRK21" s="203"/>
      <c r="DRL21" s="203"/>
      <c r="DRM21" s="203"/>
      <c r="DRN21" s="203"/>
      <c r="DRO21" s="203"/>
      <c r="DRP21" s="203"/>
      <c r="DRQ21" s="203"/>
      <c r="DRR21" s="203"/>
      <c r="DRS21" s="203"/>
      <c r="DRT21" s="203"/>
      <c r="DRU21" s="203"/>
      <c r="DRV21" s="203"/>
      <c r="DRW21" s="203"/>
      <c r="DRX21" s="203"/>
      <c r="DRY21" s="203"/>
      <c r="DRZ21" s="203"/>
      <c r="DSA21" s="203"/>
      <c r="DSB21" s="203"/>
      <c r="DSC21" s="203"/>
      <c r="DSD21" s="203"/>
      <c r="DSE21" s="203"/>
      <c r="DSF21" s="203"/>
      <c r="DSG21" s="203"/>
      <c r="DSH21" s="203"/>
      <c r="DSI21" s="203"/>
      <c r="DSJ21" s="203"/>
      <c r="DSK21" s="203"/>
      <c r="DSL21" s="203"/>
      <c r="DSM21" s="203"/>
      <c r="DSN21" s="203"/>
      <c r="DSO21" s="203"/>
      <c r="DSP21" s="203"/>
      <c r="DSQ21" s="203"/>
      <c r="DSR21" s="203"/>
      <c r="DSS21" s="203"/>
      <c r="DST21" s="203"/>
      <c r="DSU21" s="203"/>
      <c r="DSV21" s="203"/>
      <c r="DSW21" s="203"/>
      <c r="DSX21" s="203"/>
      <c r="DSY21" s="203"/>
      <c r="DSZ21" s="203"/>
      <c r="DTA21" s="203"/>
      <c r="DTB21" s="203"/>
      <c r="DTC21" s="203"/>
      <c r="DTD21" s="203"/>
      <c r="DTE21" s="203"/>
      <c r="DTF21" s="203"/>
      <c r="DTG21" s="203"/>
      <c r="DTH21" s="203"/>
      <c r="DTI21" s="203"/>
      <c r="DTJ21" s="203"/>
      <c r="DTK21" s="203"/>
      <c r="DTL21" s="203"/>
      <c r="DTM21" s="203"/>
      <c r="DTN21" s="203"/>
      <c r="DTO21" s="203"/>
      <c r="DTP21" s="203"/>
      <c r="DTQ21" s="203"/>
      <c r="DTR21" s="203"/>
      <c r="DTS21" s="203"/>
      <c r="DTT21" s="203"/>
      <c r="DTU21" s="203"/>
      <c r="DTV21" s="203"/>
      <c r="DTW21" s="203"/>
      <c r="DTX21" s="203"/>
      <c r="DTY21" s="203"/>
      <c r="DTZ21" s="203"/>
      <c r="DUA21" s="203"/>
      <c r="DUB21" s="203"/>
      <c r="DUC21" s="203"/>
      <c r="DUD21" s="203"/>
      <c r="DUE21" s="203"/>
      <c r="DUF21" s="203"/>
      <c r="DUG21" s="203"/>
      <c r="DUH21" s="203"/>
      <c r="DUI21" s="203"/>
      <c r="DUJ21" s="203"/>
      <c r="DUK21" s="203"/>
      <c r="DUL21" s="203"/>
      <c r="DUM21" s="203"/>
      <c r="DUN21" s="203"/>
      <c r="DUO21" s="203"/>
      <c r="DUP21" s="203"/>
      <c r="DUQ21" s="203"/>
      <c r="DUR21" s="203"/>
      <c r="DUS21" s="203"/>
      <c r="DUT21" s="203"/>
      <c r="DUU21" s="203"/>
      <c r="DUV21" s="203"/>
      <c r="DUW21" s="203"/>
      <c r="DUX21" s="203"/>
      <c r="DUY21" s="203"/>
      <c r="DUZ21" s="203"/>
      <c r="DVA21" s="203"/>
      <c r="DVB21" s="203"/>
      <c r="DVC21" s="203"/>
      <c r="DVD21" s="203"/>
      <c r="DVE21" s="203"/>
      <c r="DVF21" s="203"/>
      <c r="DVG21" s="203"/>
      <c r="DVH21" s="203"/>
      <c r="DVI21" s="203"/>
      <c r="DVJ21" s="203"/>
      <c r="DVK21" s="203"/>
      <c r="DVL21" s="203"/>
      <c r="DVM21" s="203"/>
      <c r="DVN21" s="203"/>
      <c r="DVO21" s="203"/>
      <c r="DVP21" s="203"/>
      <c r="DVQ21" s="203"/>
      <c r="DVR21" s="203"/>
      <c r="DVS21" s="203"/>
      <c r="DVT21" s="203"/>
      <c r="DVU21" s="203"/>
      <c r="DVV21" s="203"/>
      <c r="DVW21" s="203"/>
      <c r="DVX21" s="203"/>
      <c r="DVY21" s="203"/>
      <c r="DVZ21" s="203"/>
      <c r="DWA21" s="203"/>
      <c r="DWB21" s="203"/>
      <c r="DWC21" s="203"/>
      <c r="DWD21" s="203"/>
      <c r="DWE21" s="203"/>
      <c r="DWF21" s="203"/>
      <c r="DWG21" s="203"/>
      <c r="DWH21" s="203"/>
      <c r="DWI21" s="203"/>
      <c r="DWJ21" s="203"/>
      <c r="DWK21" s="203"/>
      <c r="DWL21" s="203"/>
      <c r="DWM21" s="203"/>
      <c r="DWN21" s="203"/>
      <c r="DWO21" s="203"/>
      <c r="DWP21" s="203"/>
      <c r="DWQ21" s="203"/>
      <c r="DWR21" s="203"/>
      <c r="DWS21" s="203"/>
      <c r="DWT21" s="203"/>
      <c r="DWU21" s="203"/>
      <c r="DWV21" s="203"/>
      <c r="DWW21" s="203"/>
      <c r="DWX21" s="203"/>
      <c r="DWY21" s="203"/>
      <c r="DWZ21" s="203"/>
      <c r="DXA21" s="203"/>
      <c r="DXB21" s="203"/>
      <c r="DXC21" s="203"/>
      <c r="DXD21" s="203"/>
      <c r="DXE21" s="203"/>
      <c r="DXF21" s="203"/>
      <c r="DXG21" s="203"/>
      <c r="DXH21" s="203"/>
      <c r="DXI21" s="203"/>
      <c r="DXJ21" s="203"/>
      <c r="DXK21" s="203"/>
      <c r="DXL21" s="203"/>
      <c r="DXM21" s="203"/>
      <c r="DXN21" s="203"/>
      <c r="DXO21" s="203"/>
      <c r="DXP21" s="203"/>
      <c r="DXQ21" s="203"/>
      <c r="DXR21" s="203"/>
      <c r="DXS21" s="203"/>
      <c r="DXT21" s="203"/>
      <c r="DXU21" s="203"/>
      <c r="DXV21" s="203"/>
      <c r="DXW21" s="203"/>
      <c r="DXX21" s="203"/>
      <c r="DXY21" s="203"/>
      <c r="DXZ21" s="203"/>
      <c r="DYA21" s="203"/>
      <c r="DYB21" s="203"/>
      <c r="DYC21" s="203"/>
      <c r="DYD21" s="203"/>
      <c r="DYE21" s="203"/>
      <c r="DYF21" s="203"/>
      <c r="DYG21" s="203"/>
      <c r="DYH21" s="203"/>
      <c r="DYI21" s="203"/>
      <c r="DYJ21" s="203"/>
      <c r="DYK21" s="203"/>
      <c r="DYL21" s="203"/>
      <c r="DYM21" s="203"/>
      <c r="DYN21" s="203"/>
      <c r="DYO21" s="203"/>
      <c r="DYP21" s="203"/>
      <c r="DYQ21" s="203"/>
      <c r="DYR21" s="203"/>
      <c r="DYS21" s="203"/>
      <c r="DYT21" s="203"/>
      <c r="DYU21" s="203"/>
      <c r="DYV21" s="203"/>
      <c r="DYW21" s="203"/>
      <c r="DYX21" s="203"/>
      <c r="DYY21" s="203"/>
      <c r="DYZ21" s="203"/>
      <c r="DZA21" s="203"/>
      <c r="DZB21" s="203"/>
      <c r="DZC21" s="203"/>
      <c r="DZD21" s="203"/>
      <c r="DZE21" s="203"/>
      <c r="DZF21" s="203"/>
      <c r="DZG21" s="203"/>
      <c r="DZH21" s="203"/>
      <c r="DZI21" s="203"/>
      <c r="DZJ21" s="203"/>
      <c r="DZK21" s="203"/>
      <c r="DZL21" s="203"/>
      <c r="DZM21" s="203"/>
      <c r="DZN21" s="203"/>
      <c r="DZO21" s="203"/>
      <c r="DZP21" s="203"/>
      <c r="DZQ21" s="203"/>
      <c r="DZR21" s="203"/>
      <c r="DZS21" s="203"/>
      <c r="DZT21" s="203"/>
      <c r="DZU21" s="203"/>
      <c r="DZV21" s="203"/>
      <c r="DZW21" s="203"/>
      <c r="DZX21" s="203"/>
      <c r="DZY21" s="203"/>
      <c r="DZZ21" s="203"/>
      <c r="EAA21" s="203"/>
      <c r="EAB21" s="203"/>
      <c r="EAC21" s="203"/>
      <c r="EAD21" s="203"/>
      <c r="EAE21" s="203"/>
      <c r="EAF21" s="203"/>
      <c r="EAG21" s="203"/>
      <c r="EAH21" s="203"/>
      <c r="EAI21" s="203"/>
      <c r="EAJ21" s="203"/>
      <c r="EAK21" s="203"/>
      <c r="EAL21" s="203"/>
      <c r="EAM21" s="203"/>
      <c r="EAN21" s="203"/>
      <c r="EAO21" s="203"/>
      <c r="EAP21" s="203"/>
      <c r="EAQ21" s="203"/>
      <c r="EAR21" s="203"/>
      <c r="EAS21" s="203"/>
      <c r="EAT21" s="203"/>
      <c r="EAU21" s="203"/>
      <c r="EAV21" s="203"/>
      <c r="EAW21" s="203"/>
      <c r="EAX21" s="203"/>
      <c r="EAY21" s="203"/>
      <c r="EAZ21" s="203"/>
      <c r="EBA21" s="203"/>
      <c r="EBB21" s="203"/>
      <c r="EBC21" s="203"/>
      <c r="EBD21" s="203"/>
      <c r="EBE21" s="203"/>
      <c r="EBF21" s="203"/>
      <c r="EBG21" s="203"/>
      <c r="EBH21" s="203"/>
      <c r="EBI21" s="203"/>
      <c r="EBJ21" s="203"/>
      <c r="EBK21" s="203"/>
      <c r="EBL21" s="203"/>
      <c r="EBM21" s="203"/>
      <c r="EBN21" s="203"/>
      <c r="EBO21" s="203"/>
      <c r="EBP21" s="203"/>
      <c r="EBQ21" s="203"/>
      <c r="EBR21" s="203"/>
      <c r="EBS21" s="203"/>
      <c r="EBT21" s="203"/>
      <c r="EBU21" s="203"/>
      <c r="EBV21" s="203"/>
      <c r="EBW21" s="203"/>
      <c r="EBX21" s="203"/>
      <c r="EBY21" s="203"/>
      <c r="EBZ21" s="203"/>
      <c r="ECA21" s="203"/>
      <c r="ECB21" s="203"/>
      <c r="ECC21" s="203"/>
      <c r="ECD21" s="203"/>
      <c r="ECE21" s="203"/>
      <c r="ECF21" s="203"/>
      <c r="ECG21" s="203"/>
      <c r="ECH21" s="203"/>
      <c r="ECI21" s="203"/>
      <c r="ECJ21" s="203"/>
      <c r="ECK21" s="203"/>
      <c r="ECL21" s="203"/>
      <c r="ECM21" s="203"/>
      <c r="ECN21" s="203"/>
      <c r="ECO21" s="203"/>
      <c r="ECP21" s="203"/>
      <c r="ECQ21" s="203"/>
      <c r="ECR21" s="203"/>
      <c r="ECS21" s="203"/>
      <c r="ECT21" s="203"/>
      <c r="ECU21" s="203"/>
      <c r="ECV21" s="203"/>
      <c r="ECW21" s="203"/>
      <c r="ECX21" s="203"/>
      <c r="ECY21" s="203"/>
      <c r="ECZ21" s="203"/>
      <c r="EDA21" s="203"/>
      <c r="EDB21" s="203"/>
      <c r="EDC21" s="203"/>
      <c r="EDD21" s="203"/>
      <c r="EDE21" s="203"/>
      <c r="EDF21" s="203"/>
      <c r="EDG21" s="203"/>
      <c r="EDH21" s="203"/>
      <c r="EDI21" s="203"/>
      <c r="EDJ21" s="203"/>
      <c r="EDK21" s="203"/>
      <c r="EDL21" s="203"/>
      <c r="EDM21" s="203"/>
      <c r="EDN21" s="203"/>
      <c r="EDO21" s="203"/>
      <c r="EDP21" s="203"/>
      <c r="EDQ21" s="203"/>
      <c r="EDR21" s="203"/>
      <c r="EDS21" s="203"/>
      <c r="EDT21" s="203"/>
      <c r="EDU21" s="203"/>
      <c r="EDV21" s="203"/>
      <c r="EDW21" s="203"/>
      <c r="EDX21" s="203"/>
      <c r="EDY21" s="203"/>
      <c r="EDZ21" s="203"/>
      <c r="EEA21" s="203"/>
      <c r="EEB21" s="203"/>
      <c r="EEC21" s="203"/>
      <c r="EED21" s="203"/>
      <c r="EEE21" s="203"/>
      <c r="EEF21" s="203"/>
      <c r="EEG21" s="203"/>
      <c r="EEH21" s="203"/>
      <c r="EEI21" s="203"/>
      <c r="EEJ21" s="203"/>
      <c r="EEK21" s="203"/>
      <c r="EEL21" s="203"/>
      <c r="EEM21" s="203"/>
      <c r="EEN21" s="203"/>
      <c r="EEO21" s="203"/>
      <c r="EEP21" s="203"/>
      <c r="EEQ21" s="203"/>
      <c r="EER21" s="203"/>
      <c r="EES21" s="203"/>
      <c r="EET21" s="203"/>
      <c r="EEU21" s="203"/>
      <c r="EEV21" s="203"/>
      <c r="EEW21" s="203"/>
      <c r="EEX21" s="203"/>
      <c r="EEY21" s="203"/>
      <c r="EEZ21" s="203"/>
      <c r="EFA21" s="203"/>
      <c r="EFB21" s="203"/>
      <c r="EFC21" s="203"/>
      <c r="EFD21" s="203"/>
      <c r="EFE21" s="203"/>
      <c r="EFF21" s="203"/>
      <c r="EFG21" s="203"/>
      <c r="EFH21" s="203"/>
      <c r="EFI21" s="203"/>
      <c r="EFJ21" s="203"/>
      <c r="EFK21" s="203"/>
      <c r="EFL21" s="203"/>
      <c r="EFM21" s="203"/>
      <c r="EFN21" s="203"/>
      <c r="EFO21" s="203"/>
      <c r="EFP21" s="203"/>
      <c r="EFQ21" s="203"/>
      <c r="EFR21" s="203"/>
      <c r="EFS21" s="203"/>
      <c r="EFT21" s="203"/>
      <c r="EFU21" s="203"/>
      <c r="EFV21" s="203"/>
      <c r="EFW21" s="203"/>
      <c r="EFX21" s="203"/>
      <c r="EFY21" s="203"/>
      <c r="EFZ21" s="203"/>
      <c r="EGA21" s="203"/>
      <c r="EGB21" s="203"/>
      <c r="EGC21" s="203"/>
      <c r="EGD21" s="203"/>
      <c r="EGE21" s="203"/>
      <c r="EGF21" s="203"/>
      <c r="EGG21" s="203"/>
      <c r="EGH21" s="203"/>
      <c r="EGI21" s="203"/>
      <c r="EGJ21" s="203"/>
      <c r="EGK21" s="203"/>
      <c r="EGL21" s="203"/>
      <c r="EGM21" s="203"/>
      <c r="EGN21" s="203"/>
      <c r="EGO21" s="203"/>
      <c r="EGP21" s="203"/>
      <c r="EGQ21" s="203"/>
      <c r="EGR21" s="203"/>
      <c r="EGS21" s="203"/>
      <c r="EGT21" s="203"/>
      <c r="EGU21" s="203"/>
      <c r="EGV21" s="203"/>
      <c r="EGW21" s="203"/>
      <c r="EGX21" s="203"/>
      <c r="EGY21" s="203"/>
      <c r="EGZ21" s="203"/>
      <c r="EHA21" s="203"/>
      <c r="EHB21" s="203"/>
      <c r="EHC21" s="203"/>
      <c r="EHD21" s="203"/>
      <c r="EHE21" s="203"/>
      <c r="EHF21" s="203"/>
      <c r="EHG21" s="203"/>
      <c r="EHH21" s="203"/>
      <c r="EHI21" s="203"/>
      <c r="EHJ21" s="203"/>
      <c r="EHK21" s="203"/>
      <c r="EHL21" s="203"/>
      <c r="EHM21" s="203"/>
      <c r="EHN21" s="203"/>
      <c r="EHO21" s="203"/>
      <c r="EHP21" s="203"/>
      <c r="EHQ21" s="203"/>
      <c r="EHR21" s="203"/>
      <c r="EHS21" s="203"/>
      <c r="EHT21" s="203"/>
      <c r="EHU21" s="203"/>
      <c r="EHV21" s="203"/>
      <c r="EHW21" s="203"/>
      <c r="EHX21" s="203"/>
      <c r="EHY21" s="203"/>
      <c r="EHZ21" s="203"/>
      <c r="EIA21" s="203"/>
      <c r="EIB21" s="203"/>
      <c r="EIC21" s="203"/>
      <c r="EID21" s="203"/>
      <c r="EIE21" s="203"/>
      <c r="EIF21" s="203"/>
      <c r="EIG21" s="203"/>
      <c r="EIH21" s="203"/>
      <c r="EII21" s="203"/>
      <c r="EIJ21" s="203"/>
      <c r="EIK21" s="203"/>
      <c r="EIL21" s="203"/>
      <c r="EIM21" s="203"/>
      <c r="EIN21" s="203"/>
      <c r="EIO21" s="203"/>
      <c r="EIP21" s="203"/>
      <c r="EIQ21" s="203"/>
      <c r="EIR21" s="203"/>
      <c r="EIS21" s="203"/>
      <c r="EIT21" s="203"/>
      <c r="EIU21" s="203"/>
      <c r="EIV21" s="203"/>
      <c r="EIW21" s="203"/>
      <c r="EIX21" s="203"/>
      <c r="EIY21" s="203"/>
      <c r="EIZ21" s="203"/>
      <c r="EJA21" s="203"/>
      <c r="EJB21" s="203"/>
      <c r="EJC21" s="203"/>
      <c r="EJD21" s="203"/>
      <c r="EJE21" s="203"/>
      <c r="EJF21" s="203"/>
      <c r="EJG21" s="203"/>
      <c r="EJH21" s="203"/>
      <c r="EJI21" s="203"/>
      <c r="EJJ21" s="203"/>
      <c r="EJK21" s="203"/>
      <c r="EJL21" s="203"/>
      <c r="EJM21" s="203"/>
      <c r="EJN21" s="203"/>
      <c r="EJO21" s="203"/>
      <c r="EJP21" s="203"/>
      <c r="EJQ21" s="203"/>
      <c r="EJR21" s="203"/>
      <c r="EJS21" s="203"/>
      <c r="EJT21" s="203"/>
      <c r="EJU21" s="203"/>
      <c r="EJV21" s="203"/>
      <c r="EJW21" s="203"/>
      <c r="EJX21" s="203"/>
      <c r="EJY21" s="203"/>
      <c r="EJZ21" s="203"/>
      <c r="EKA21" s="203"/>
      <c r="EKB21" s="203"/>
      <c r="EKC21" s="203"/>
      <c r="EKD21" s="203"/>
      <c r="EKE21" s="203"/>
      <c r="EKF21" s="203"/>
      <c r="EKG21" s="203"/>
      <c r="EKH21" s="203"/>
      <c r="EKI21" s="203"/>
      <c r="EKJ21" s="203"/>
      <c r="EKK21" s="203"/>
      <c r="EKL21" s="203"/>
      <c r="EKM21" s="203"/>
      <c r="EKN21" s="203"/>
      <c r="EKO21" s="203"/>
      <c r="EKP21" s="203"/>
      <c r="EKQ21" s="203"/>
      <c r="EKR21" s="203"/>
      <c r="EKS21" s="203"/>
      <c r="EKT21" s="203"/>
      <c r="EKU21" s="203"/>
      <c r="EKV21" s="203"/>
      <c r="EKW21" s="203"/>
      <c r="EKX21" s="203"/>
      <c r="EKY21" s="203"/>
      <c r="EKZ21" s="203"/>
      <c r="ELA21" s="203"/>
      <c r="ELB21" s="203"/>
      <c r="ELC21" s="203"/>
      <c r="ELD21" s="203"/>
      <c r="ELE21" s="203"/>
      <c r="ELF21" s="203"/>
      <c r="ELG21" s="203"/>
      <c r="ELH21" s="203"/>
      <c r="ELI21" s="203"/>
      <c r="ELJ21" s="203"/>
      <c r="ELK21" s="203"/>
      <c r="ELL21" s="203"/>
      <c r="ELM21" s="203"/>
      <c r="ELN21" s="203"/>
      <c r="ELO21" s="203"/>
      <c r="ELP21" s="203"/>
      <c r="ELQ21" s="203"/>
      <c r="ELR21" s="203"/>
      <c r="ELS21" s="203"/>
      <c r="ELT21" s="203"/>
      <c r="ELU21" s="203"/>
      <c r="ELV21" s="203"/>
      <c r="ELW21" s="203"/>
      <c r="ELX21" s="203"/>
      <c r="ELY21" s="203"/>
      <c r="ELZ21" s="203"/>
      <c r="EMA21" s="203"/>
      <c r="EMB21" s="203"/>
      <c r="EMC21" s="203"/>
      <c r="EMD21" s="203"/>
      <c r="EME21" s="203"/>
      <c r="EMF21" s="203"/>
      <c r="EMG21" s="203"/>
      <c r="EMH21" s="203"/>
      <c r="EMI21" s="203"/>
      <c r="EMJ21" s="203"/>
      <c r="EMK21" s="203"/>
      <c r="EML21" s="203"/>
      <c r="EMM21" s="203"/>
      <c r="EMN21" s="203"/>
      <c r="EMO21" s="203"/>
      <c r="EMP21" s="203"/>
      <c r="EMQ21" s="203"/>
      <c r="EMR21" s="203"/>
      <c r="EMS21" s="203"/>
      <c r="EMT21" s="203"/>
      <c r="EMU21" s="203"/>
      <c r="EMV21" s="203"/>
      <c r="EMW21" s="203"/>
      <c r="EMX21" s="203"/>
      <c r="EMY21" s="203"/>
      <c r="EMZ21" s="203"/>
      <c r="ENA21" s="203"/>
      <c r="ENB21" s="203"/>
      <c r="ENC21" s="203"/>
      <c r="END21" s="203"/>
      <c r="ENE21" s="203"/>
      <c r="ENF21" s="203"/>
      <c r="ENG21" s="203"/>
      <c r="ENH21" s="203"/>
      <c r="ENI21" s="203"/>
      <c r="ENJ21" s="203"/>
      <c r="ENK21" s="203"/>
      <c r="ENL21" s="203"/>
      <c r="ENM21" s="203"/>
      <c r="ENN21" s="203"/>
      <c r="ENO21" s="203"/>
      <c r="ENP21" s="203"/>
      <c r="ENQ21" s="203"/>
      <c r="ENR21" s="203"/>
      <c r="ENS21" s="203"/>
      <c r="ENT21" s="203"/>
      <c r="ENU21" s="203"/>
      <c r="ENV21" s="203"/>
      <c r="ENW21" s="203"/>
      <c r="ENX21" s="203"/>
      <c r="ENY21" s="203"/>
      <c r="ENZ21" s="203"/>
      <c r="EOA21" s="203"/>
      <c r="EOB21" s="203"/>
      <c r="EOC21" s="203"/>
      <c r="EOD21" s="203"/>
      <c r="EOE21" s="203"/>
      <c r="EOF21" s="203"/>
      <c r="EOG21" s="203"/>
      <c r="EOH21" s="203"/>
      <c r="EOI21" s="203"/>
      <c r="EOJ21" s="203"/>
      <c r="EOK21" s="203"/>
      <c r="EOL21" s="203"/>
      <c r="EOM21" s="203"/>
      <c r="EON21" s="203"/>
      <c r="EOO21" s="203"/>
      <c r="EOP21" s="203"/>
      <c r="EOQ21" s="203"/>
      <c r="EOR21" s="203"/>
      <c r="EOS21" s="203"/>
      <c r="EOT21" s="203"/>
      <c r="EOU21" s="203"/>
      <c r="EOV21" s="203"/>
      <c r="EOW21" s="203"/>
      <c r="EOX21" s="203"/>
      <c r="EOY21" s="203"/>
      <c r="EOZ21" s="203"/>
      <c r="EPA21" s="203"/>
      <c r="EPB21" s="203"/>
      <c r="EPC21" s="203"/>
      <c r="EPD21" s="203"/>
      <c r="EPE21" s="203"/>
      <c r="EPF21" s="203"/>
      <c r="EPG21" s="203"/>
      <c r="EPH21" s="203"/>
      <c r="EPI21" s="203"/>
      <c r="EPJ21" s="203"/>
      <c r="EPK21" s="203"/>
      <c r="EPL21" s="203"/>
      <c r="EPM21" s="203"/>
      <c r="EPN21" s="203"/>
      <c r="EPO21" s="203"/>
      <c r="EPP21" s="203"/>
      <c r="EPQ21" s="203"/>
      <c r="EPR21" s="203"/>
      <c r="EPS21" s="203"/>
      <c r="EPT21" s="203"/>
      <c r="EPU21" s="203"/>
      <c r="EPV21" s="203"/>
      <c r="EPW21" s="203"/>
      <c r="EPX21" s="203"/>
      <c r="EPY21" s="203"/>
      <c r="EPZ21" s="203"/>
      <c r="EQA21" s="203"/>
      <c r="EQB21" s="203"/>
      <c r="EQC21" s="203"/>
      <c r="EQD21" s="203"/>
      <c r="EQE21" s="203"/>
      <c r="EQF21" s="203"/>
      <c r="EQG21" s="203"/>
      <c r="EQH21" s="203"/>
      <c r="EQI21" s="203"/>
      <c r="EQJ21" s="203"/>
      <c r="EQK21" s="203"/>
      <c r="EQL21" s="203"/>
      <c r="EQM21" s="203"/>
      <c r="EQN21" s="203"/>
      <c r="EQO21" s="203"/>
      <c r="EQP21" s="203"/>
      <c r="EQQ21" s="203"/>
      <c r="EQR21" s="203"/>
      <c r="EQS21" s="203"/>
      <c r="EQT21" s="203"/>
      <c r="EQU21" s="203"/>
      <c r="EQV21" s="203"/>
      <c r="EQW21" s="203"/>
      <c r="EQX21" s="203"/>
      <c r="EQY21" s="203"/>
      <c r="EQZ21" s="203"/>
      <c r="ERA21" s="203"/>
      <c r="ERB21" s="203"/>
      <c r="ERC21" s="203"/>
      <c r="ERD21" s="203"/>
      <c r="ERE21" s="203"/>
      <c r="ERF21" s="203"/>
      <c r="ERG21" s="203"/>
      <c r="ERH21" s="203"/>
      <c r="ERI21" s="203"/>
      <c r="ERJ21" s="203"/>
      <c r="ERK21" s="203"/>
      <c r="ERL21" s="203"/>
      <c r="ERM21" s="203"/>
      <c r="ERN21" s="203"/>
      <c r="ERO21" s="203"/>
      <c r="ERP21" s="203"/>
      <c r="ERQ21" s="203"/>
      <c r="ERR21" s="203"/>
      <c r="ERS21" s="203"/>
      <c r="ERT21" s="203"/>
      <c r="ERU21" s="203"/>
      <c r="ERV21" s="203"/>
      <c r="ERW21" s="203"/>
      <c r="ERX21" s="203"/>
      <c r="ERY21" s="203"/>
      <c r="ERZ21" s="203"/>
      <c r="ESA21" s="203"/>
      <c r="ESB21" s="203"/>
      <c r="ESC21" s="203"/>
      <c r="ESD21" s="203"/>
      <c r="ESE21" s="203"/>
      <c r="ESF21" s="203"/>
      <c r="ESG21" s="203"/>
      <c r="ESH21" s="203"/>
      <c r="ESI21" s="203"/>
      <c r="ESJ21" s="203"/>
      <c r="ESK21" s="203"/>
      <c r="ESL21" s="203"/>
      <c r="ESM21" s="203"/>
      <c r="ESN21" s="203"/>
      <c r="ESO21" s="203"/>
      <c r="ESP21" s="203"/>
      <c r="ESQ21" s="203"/>
      <c r="ESR21" s="203"/>
      <c r="ESS21" s="203"/>
      <c r="EST21" s="203"/>
      <c r="ESU21" s="203"/>
      <c r="ESV21" s="203"/>
      <c r="ESW21" s="203"/>
      <c r="ESX21" s="203"/>
      <c r="ESY21" s="203"/>
      <c r="ESZ21" s="203"/>
      <c r="ETA21" s="203"/>
      <c r="ETB21" s="203"/>
      <c r="ETC21" s="203"/>
      <c r="ETD21" s="203"/>
      <c r="ETE21" s="203"/>
      <c r="ETF21" s="203"/>
      <c r="ETG21" s="203"/>
      <c r="ETH21" s="203"/>
      <c r="ETI21" s="203"/>
      <c r="ETJ21" s="203"/>
      <c r="ETK21" s="203"/>
      <c r="ETL21" s="203"/>
      <c r="ETM21" s="203"/>
      <c r="ETN21" s="203"/>
      <c r="ETO21" s="203"/>
      <c r="ETP21" s="203"/>
      <c r="ETQ21" s="203"/>
      <c r="ETR21" s="203"/>
      <c r="ETS21" s="203"/>
      <c r="ETT21" s="203"/>
      <c r="ETU21" s="203"/>
      <c r="ETV21" s="203"/>
      <c r="ETW21" s="203"/>
      <c r="ETX21" s="203"/>
      <c r="ETY21" s="203"/>
      <c r="ETZ21" s="203"/>
      <c r="EUA21" s="203"/>
      <c r="EUB21" s="203"/>
      <c r="EUC21" s="203"/>
      <c r="EUD21" s="203"/>
      <c r="EUE21" s="203"/>
      <c r="EUF21" s="203"/>
      <c r="EUG21" s="203"/>
      <c r="EUH21" s="203"/>
      <c r="EUI21" s="203"/>
      <c r="EUJ21" s="203"/>
      <c r="EUK21" s="203"/>
      <c r="EUL21" s="203"/>
      <c r="EUM21" s="203"/>
      <c r="EUN21" s="203"/>
      <c r="EUO21" s="203"/>
      <c r="EUP21" s="203"/>
      <c r="EUQ21" s="203"/>
      <c r="EUR21" s="203"/>
      <c r="EUS21" s="203"/>
      <c r="EUT21" s="203"/>
      <c r="EUU21" s="203"/>
      <c r="EUV21" s="203"/>
      <c r="EUW21" s="203"/>
      <c r="EUX21" s="203"/>
      <c r="EUY21" s="203"/>
      <c r="EUZ21" s="203"/>
      <c r="EVA21" s="203"/>
      <c r="EVB21" s="203"/>
      <c r="EVC21" s="203"/>
      <c r="EVD21" s="203"/>
      <c r="EVE21" s="203"/>
      <c r="EVF21" s="203"/>
      <c r="EVG21" s="203"/>
      <c r="EVH21" s="203"/>
      <c r="EVI21" s="203"/>
      <c r="EVJ21" s="203"/>
      <c r="EVK21" s="203"/>
      <c r="EVL21" s="203"/>
      <c r="EVM21" s="203"/>
      <c r="EVN21" s="203"/>
      <c r="EVO21" s="203"/>
      <c r="EVP21" s="203"/>
      <c r="EVQ21" s="203"/>
      <c r="EVR21" s="203"/>
      <c r="EVS21" s="203"/>
      <c r="EVT21" s="203"/>
      <c r="EVU21" s="203"/>
      <c r="EVV21" s="203"/>
      <c r="EVW21" s="203"/>
      <c r="EVX21" s="203"/>
      <c r="EVY21" s="203"/>
      <c r="EVZ21" s="203"/>
      <c r="EWA21" s="203"/>
      <c r="EWB21" s="203"/>
      <c r="EWC21" s="203"/>
      <c r="EWD21" s="203"/>
      <c r="EWE21" s="203"/>
      <c r="EWF21" s="203"/>
      <c r="EWG21" s="203"/>
      <c r="EWH21" s="203"/>
      <c r="EWI21" s="203"/>
      <c r="EWJ21" s="203"/>
      <c r="EWK21" s="203"/>
      <c r="EWL21" s="203"/>
      <c r="EWM21" s="203"/>
      <c r="EWN21" s="203"/>
      <c r="EWO21" s="203"/>
      <c r="EWP21" s="203"/>
      <c r="EWQ21" s="203"/>
      <c r="EWR21" s="203"/>
      <c r="EWS21" s="203"/>
      <c r="EWT21" s="203"/>
      <c r="EWU21" s="203"/>
      <c r="EWV21" s="203"/>
      <c r="EWW21" s="203"/>
      <c r="EWX21" s="203"/>
      <c r="EWY21" s="203"/>
      <c r="EWZ21" s="203"/>
      <c r="EXA21" s="203"/>
      <c r="EXB21" s="203"/>
      <c r="EXC21" s="203"/>
      <c r="EXD21" s="203"/>
      <c r="EXE21" s="203"/>
      <c r="EXF21" s="203"/>
      <c r="EXG21" s="203"/>
      <c r="EXH21" s="203"/>
      <c r="EXI21" s="203"/>
      <c r="EXJ21" s="203"/>
      <c r="EXK21" s="203"/>
      <c r="EXL21" s="203"/>
      <c r="EXM21" s="203"/>
      <c r="EXN21" s="203"/>
      <c r="EXO21" s="203"/>
      <c r="EXP21" s="203"/>
      <c r="EXQ21" s="203"/>
      <c r="EXR21" s="203"/>
      <c r="EXS21" s="203"/>
      <c r="EXT21" s="203"/>
      <c r="EXU21" s="203"/>
      <c r="EXV21" s="203"/>
      <c r="EXW21" s="203"/>
      <c r="EXX21" s="203"/>
      <c r="EXY21" s="203"/>
      <c r="EXZ21" s="203"/>
      <c r="EYA21" s="203"/>
      <c r="EYB21" s="203"/>
      <c r="EYC21" s="203"/>
      <c r="EYD21" s="203"/>
      <c r="EYE21" s="203"/>
      <c r="EYF21" s="203"/>
      <c r="EYG21" s="203"/>
      <c r="EYH21" s="203"/>
      <c r="EYI21" s="203"/>
      <c r="EYJ21" s="203"/>
      <c r="EYK21" s="203"/>
      <c r="EYL21" s="203"/>
      <c r="EYM21" s="203"/>
      <c r="EYN21" s="203"/>
      <c r="EYO21" s="203"/>
      <c r="EYP21" s="203"/>
      <c r="EYQ21" s="203"/>
      <c r="EYR21" s="203"/>
      <c r="EYS21" s="203"/>
      <c r="EYT21" s="203"/>
      <c r="EYU21" s="203"/>
      <c r="EYV21" s="203"/>
      <c r="EYW21" s="203"/>
      <c r="EYX21" s="203"/>
      <c r="EYY21" s="203"/>
      <c r="EYZ21" s="203"/>
      <c r="EZA21" s="203"/>
      <c r="EZB21" s="203"/>
      <c r="EZC21" s="203"/>
      <c r="EZD21" s="203"/>
      <c r="EZE21" s="203"/>
      <c r="EZF21" s="203"/>
      <c r="EZG21" s="203"/>
      <c r="EZH21" s="203"/>
      <c r="EZI21" s="203"/>
      <c r="EZJ21" s="203"/>
      <c r="EZK21" s="203"/>
      <c r="EZL21" s="203"/>
      <c r="EZM21" s="203"/>
      <c r="EZN21" s="203"/>
      <c r="EZO21" s="203"/>
      <c r="EZP21" s="203"/>
      <c r="EZQ21" s="203"/>
      <c r="EZR21" s="203"/>
      <c r="EZS21" s="203"/>
      <c r="EZT21" s="203"/>
      <c r="EZU21" s="203"/>
      <c r="EZV21" s="203"/>
      <c r="EZW21" s="203"/>
      <c r="EZX21" s="203"/>
      <c r="EZY21" s="203"/>
      <c r="EZZ21" s="203"/>
      <c r="FAA21" s="203"/>
      <c r="FAB21" s="203"/>
      <c r="FAC21" s="203"/>
      <c r="FAD21" s="203"/>
      <c r="FAE21" s="203"/>
      <c r="FAF21" s="203"/>
      <c r="FAG21" s="203"/>
      <c r="FAH21" s="203"/>
      <c r="FAI21" s="203"/>
      <c r="FAJ21" s="203"/>
      <c r="FAK21" s="203"/>
      <c r="FAL21" s="203"/>
      <c r="FAM21" s="203"/>
      <c r="FAN21" s="203"/>
      <c r="FAO21" s="203"/>
      <c r="FAP21" s="203"/>
      <c r="FAQ21" s="203"/>
      <c r="FAR21" s="203"/>
      <c r="FAS21" s="203"/>
      <c r="FAT21" s="203"/>
      <c r="FAU21" s="203"/>
      <c r="FAV21" s="203"/>
      <c r="FAW21" s="203"/>
      <c r="FAX21" s="203"/>
      <c r="FAY21" s="203"/>
      <c r="FAZ21" s="203"/>
      <c r="FBA21" s="203"/>
      <c r="FBB21" s="203"/>
      <c r="FBC21" s="203"/>
      <c r="FBD21" s="203"/>
      <c r="FBE21" s="203"/>
      <c r="FBF21" s="203"/>
      <c r="FBG21" s="203"/>
      <c r="FBH21" s="203"/>
      <c r="FBI21" s="203"/>
      <c r="FBJ21" s="203"/>
      <c r="FBK21" s="203"/>
      <c r="FBL21" s="203"/>
      <c r="FBM21" s="203"/>
      <c r="FBN21" s="203"/>
      <c r="FBO21" s="203"/>
      <c r="FBP21" s="203"/>
      <c r="FBQ21" s="203"/>
      <c r="FBR21" s="203"/>
      <c r="FBS21" s="203"/>
      <c r="FBT21" s="203"/>
      <c r="FBU21" s="203"/>
      <c r="FBV21" s="203"/>
      <c r="FBW21" s="203"/>
      <c r="FBX21" s="203"/>
      <c r="FBY21" s="203"/>
      <c r="FBZ21" s="203"/>
      <c r="FCA21" s="203"/>
      <c r="FCB21" s="203"/>
      <c r="FCC21" s="203"/>
      <c r="FCD21" s="203"/>
      <c r="FCE21" s="203"/>
      <c r="FCF21" s="203"/>
      <c r="FCG21" s="203"/>
      <c r="FCH21" s="203"/>
      <c r="FCI21" s="203"/>
      <c r="FCJ21" s="203"/>
      <c r="FCK21" s="203"/>
      <c r="FCL21" s="203"/>
      <c r="FCM21" s="203"/>
      <c r="FCN21" s="203"/>
      <c r="FCO21" s="203"/>
      <c r="FCP21" s="203"/>
      <c r="FCQ21" s="203"/>
      <c r="FCR21" s="203"/>
      <c r="FCS21" s="203"/>
      <c r="FCT21" s="203"/>
      <c r="FCU21" s="203"/>
      <c r="FCV21" s="203"/>
      <c r="FCW21" s="203"/>
      <c r="FCX21" s="203"/>
      <c r="FCY21" s="203"/>
      <c r="FCZ21" s="203"/>
      <c r="FDA21" s="203"/>
      <c r="FDB21" s="203"/>
      <c r="FDC21" s="203"/>
      <c r="FDD21" s="203"/>
      <c r="FDE21" s="203"/>
      <c r="FDF21" s="203"/>
      <c r="FDG21" s="203"/>
      <c r="FDH21" s="203"/>
      <c r="FDI21" s="203"/>
      <c r="FDJ21" s="203"/>
      <c r="FDK21" s="203"/>
      <c r="FDL21" s="203"/>
      <c r="FDM21" s="203"/>
      <c r="FDN21" s="203"/>
      <c r="FDO21" s="203"/>
      <c r="FDP21" s="203"/>
      <c r="FDQ21" s="203"/>
      <c r="FDR21" s="203"/>
      <c r="FDS21" s="203"/>
      <c r="FDT21" s="203"/>
      <c r="FDU21" s="203"/>
      <c r="FDV21" s="203"/>
      <c r="FDW21" s="203"/>
      <c r="FDX21" s="203"/>
      <c r="FDY21" s="203"/>
      <c r="FDZ21" s="203"/>
      <c r="FEA21" s="203"/>
      <c r="FEB21" s="203"/>
      <c r="FEC21" s="203"/>
      <c r="FED21" s="203"/>
      <c r="FEE21" s="203"/>
      <c r="FEF21" s="203"/>
      <c r="FEG21" s="203"/>
      <c r="FEH21" s="203"/>
      <c r="FEI21" s="203"/>
      <c r="FEJ21" s="203"/>
      <c r="FEK21" s="203"/>
      <c r="FEL21" s="203"/>
      <c r="FEM21" s="203"/>
      <c r="FEN21" s="203"/>
      <c r="FEO21" s="203"/>
      <c r="FEP21" s="203"/>
      <c r="FEQ21" s="203"/>
      <c r="FER21" s="203"/>
      <c r="FES21" s="203"/>
      <c r="FET21" s="203"/>
      <c r="FEU21" s="203"/>
      <c r="FEV21" s="203"/>
      <c r="FEW21" s="203"/>
      <c r="FEX21" s="203"/>
      <c r="FEY21" s="203"/>
      <c r="FEZ21" s="203"/>
      <c r="FFA21" s="203"/>
      <c r="FFB21" s="203"/>
      <c r="FFC21" s="203"/>
      <c r="FFD21" s="203"/>
      <c r="FFE21" s="203"/>
      <c r="FFF21" s="203"/>
      <c r="FFG21" s="203"/>
      <c r="FFH21" s="203"/>
      <c r="FFI21" s="203"/>
      <c r="FFJ21" s="203"/>
      <c r="FFK21" s="203"/>
      <c r="FFL21" s="203"/>
      <c r="FFM21" s="203"/>
      <c r="FFN21" s="203"/>
      <c r="FFO21" s="203"/>
      <c r="FFP21" s="203"/>
      <c r="FFQ21" s="203"/>
      <c r="FFR21" s="203"/>
      <c r="FFS21" s="203"/>
      <c r="FFT21" s="203"/>
      <c r="FFU21" s="203"/>
      <c r="FFV21" s="203"/>
      <c r="FFW21" s="203"/>
      <c r="FFX21" s="203"/>
      <c r="FFY21" s="203"/>
      <c r="FFZ21" s="203"/>
      <c r="FGA21" s="203"/>
      <c r="FGB21" s="203"/>
      <c r="FGC21" s="203"/>
      <c r="FGD21" s="203"/>
      <c r="FGE21" s="203"/>
      <c r="FGF21" s="203"/>
      <c r="FGG21" s="203"/>
      <c r="FGH21" s="203"/>
      <c r="FGI21" s="203"/>
      <c r="FGJ21" s="203"/>
      <c r="FGK21" s="203"/>
      <c r="FGL21" s="203"/>
      <c r="FGM21" s="203"/>
      <c r="FGN21" s="203"/>
      <c r="FGO21" s="203"/>
      <c r="FGP21" s="203"/>
      <c r="FGQ21" s="203"/>
      <c r="FGR21" s="203"/>
      <c r="FGS21" s="203"/>
      <c r="FGT21" s="203"/>
      <c r="FGU21" s="203"/>
      <c r="FGV21" s="203"/>
      <c r="FGW21" s="203"/>
      <c r="FGX21" s="203"/>
      <c r="FGY21" s="203"/>
      <c r="FGZ21" s="203"/>
      <c r="FHA21" s="203"/>
      <c r="FHB21" s="203"/>
      <c r="FHC21" s="203"/>
      <c r="FHD21" s="203"/>
      <c r="FHE21" s="203"/>
      <c r="FHF21" s="203"/>
      <c r="FHG21" s="203"/>
      <c r="FHH21" s="203"/>
      <c r="FHI21" s="203"/>
      <c r="FHJ21" s="203"/>
      <c r="FHK21" s="203"/>
      <c r="FHL21" s="203"/>
      <c r="FHM21" s="203"/>
      <c r="FHN21" s="203"/>
      <c r="FHO21" s="203"/>
      <c r="FHP21" s="203"/>
      <c r="FHQ21" s="203"/>
      <c r="FHR21" s="203"/>
      <c r="FHS21" s="203"/>
      <c r="FHT21" s="203"/>
      <c r="FHU21" s="203"/>
      <c r="FHV21" s="203"/>
      <c r="FHW21" s="203"/>
      <c r="FHX21" s="203"/>
      <c r="FHY21" s="203"/>
      <c r="FHZ21" s="203"/>
      <c r="FIA21" s="203"/>
      <c r="FIB21" s="203"/>
      <c r="FIC21" s="203"/>
      <c r="FID21" s="203"/>
      <c r="FIE21" s="203"/>
      <c r="FIF21" s="203"/>
      <c r="FIG21" s="203"/>
      <c r="FIH21" s="203"/>
      <c r="FII21" s="203"/>
      <c r="FIJ21" s="203"/>
      <c r="FIK21" s="203"/>
      <c r="FIL21" s="203"/>
      <c r="FIM21" s="203"/>
      <c r="FIN21" s="203"/>
      <c r="FIO21" s="203"/>
      <c r="FIP21" s="203"/>
      <c r="FIQ21" s="203"/>
      <c r="FIR21" s="203"/>
      <c r="FIS21" s="203"/>
      <c r="FIT21" s="203"/>
      <c r="FIU21" s="203"/>
      <c r="FIV21" s="203"/>
      <c r="FIW21" s="203"/>
      <c r="FIX21" s="203"/>
      <c r="FIY21" s="203"/>
      <c r="FIZ21" s="203"/>
      <c r="FJA21" s="203"/>
      <c r="FJB21" s="203"/>
      <c r="FJC21" s="203"/>
      <c r="FJD21" s="203"/>
      <c r="FJE21" s="203"/>
      <c r="FJF21" s="203"/>
      <c r="FJG21" s="203"/>
      <c r="FJH21" s="203"/>
      <c r="FJI21" s="203"/>
      <c r="FJJ21" s="203"/>
      <c r="FJK21" s="203"/>
      <c r="FJL21" s="203"/>
      <c r="FJM21" s="203"/>
      <c r="FJN21" s="203"/>
      <c r="FJO21" s="203"/>
      <c r="FJP21" s="203"/>
      <c r="FJQ21" s="203"/>
      <c r="FJR21" s="203"/>
      <c r="FJS21" s="203"/>
      <c r="FJT21" s="203"/>
      <c r="FJU21" s="203"/>
      <c r="FJV21" s="203"/>
      <c r="FJW21" s="203"/>
      <c r="FJX21" s="203"/>
      <c r="FJY21" s="203"/>
      <c r="FJZ21" s="203"/>
      <c r="FKA21" s="203"/>
      <c r="FKB21" s="203"/>
      <c r="FKC21" s="203"/>
      <c r="FKD21" s="203"/>
      <c r="FKE21" s="203"/>
      <c r="FKF21" s="203"/>
      <c r="FKG21" s="203"/>
      <c r="FKH21" s="203"/>
      <c r="FKI21" s="203"/>
      <c r="FKJ21" s="203"/>
      <c r="FKK21" s="203"/>
      <c r="FKL21" s="203"/>
      <c r="FKM21" s="203"/>
      <c r="FKN21" s="203"/>
      <c r="FKO21" s="203"/>
      <c r="FKP21" s="203"/>
      <c r="FKQ21" s="203"/>
      <c r="FKR21" s="203"/>
      <c r="FKS21" s="203"/>
      <c r="FKT21" s="203"/>
      <c r="FKU21" s="203"/>
      <c r="FKV21" s="203"/>
      <c r="FKW21" s="203"/>
      <c r="FKX21" s="203"/>
      <c r="FKY21" s="203"/>
      <c r="FKZ21" s="203"/>
      <c r="FLA21" s="203"/>
      <c r="FLB21" s="203"/>
      <c r="FLC21" s="203"/>
      <c r="FLD21" s="203"/>
      <c r="FLE21" s="203"/>
      <c r="FLF21" s="203"/>
      <c r="FLG21" s="203"/>
      <c r="FLH21" s="203"/>
      <c r="FLI21" s="203"/>
      <c r="FLJ21" s="203"/>
      <c r="FLK21" s="203"/>
      <c r="FLL21" s="203"/>
      <c r="FLM21" s="203"/>
      <c r="FLN21" s="203"/>
      <c r="FLO21" s="203"/>
      <c r="FLP21" s="203"/>
      <c r="FLQ21" s="203"/>
      <c r="FLR21" s="203"/>
      <c r="FLS21" s="203"/>
      <c r="FLT21" s="203"/>
      <c r="FLU21" s="203"/>
      <c r="FLV21" s="203"/>
      <c r="FLW21" s="203"/>
      <c r="FLX21" s="203"/>
      <c r="FLY21" s="203"/>
      <c r="FLZ21" s="203"/>
      <c r="FMA21" s="203"/>
      <c r="FMB21" s="203"/>
      <c r="FMC21" s="203"/>
      <c r="FMD21" s="203"/>
      <c r="FME21" s="203"/>
      <c r="FMF21" s="203"/>
      <c r="FMG21" s="203"/>
      <c r="FMH21" s="203"/>
      <c r="FMI21" s="203"/>
      <c r="FMJ21" s="203"/>
      <c r="FMK21" s="203"/>
      <c r="FML21" s="203"/>
      <c r="FMM21" s="203"/>
      <c r="FMN21" s="203"/>
      <c r="FMO21" s="203"/>
      <c r="FMP21" s="203"/>
      <c r="FMQ21" s="203"/>
      <c r="FMR21" s="203"/>
      <c r="FMS21" s="203"/>
      <c r="FMT21" s="203"/>
      <c r="FMU21" s="203"/>
      <c r="FMV21" s="203"/>
      <c r="FMW21" s="203"/>
      <c r="FMX21" s="203"/>
      <c r="FMY21" s="203"/>
      <c r="FMZ21" s="203"/>
      <c r="FNA21" s="203"/>
      <c r="FNB21" s="203"/>
      <c r="FNC21" s="203"/>
      <c r="FND21" s="203"/>
      <c r="FNE21" s="203"/>
      <c r="FNF21" s="203"/>
      <c r="FNG21" s="203"/>
      <c r="FNH21" s="203"/>
      <c r="FNI21" s="203"/>
      <c r="FNJ21" s="203"/>
      <c r="FNK21" s="203"/>
      <c r="FNL21" s="203"/>
      <c r="FNM21" s="203"/>
      <c r="FNN21" s="203"/>
      <c r="FNO21" s="203"/>
      <c r="FNP21" s="203"/>
      <c r="FNQ21" s="203"/>
      <c r="FNR21" s="203"/>
      <c r="FNS21" s="203"/>
      <c r="FNT21" s="203"/>
      <c r="FNU21" s="203"/>
      <c r="FNV21" s="203"/>
      <c r="FNW21" s="203"/>
      <c r="FNX21" s="203"/>
      <c r="FNY21" s="203"/>
      <c r="FNZ21" s="203"/>
      <c r="FOA21" s="203"/>
      <c r="FOB21" s="203"/>
      <c r="FOC21" s="203"/>
      <c r="FOD21" s="203"/>
      <c r="FOE21" s="203"/>
      <c r="FOF21" s="203"/>
      <c r="FOG21" s="203"/>
      <c r="FOH21" s="203"/>
      <c r="FOI21" s="203"/>
      <c r="FOJ21" s="203"/>
      <c r="FOK21" s="203"/>
      <c r="FOL21" s="203"/>
      <c r="FOM21" s="203"/>
      <c r="FON21" s="203"/>
      <c r="FOO21" s="203"/>
      <c r="FOP21" s="203"/>
      <c r="FOQ21" s="203"/>
      <c r="FOR21" s="203"/>
      <c r="FOS21" s="203"/>
      <c r="FOT21" s="203"/>
      <c r="FOU21" s="203"/>
      <c r="FOV21" s="203"/>
      <c r="FOW21" s="203"/>
      <c r="FOX21" s="203"/>
      <c r="FOY21" s="203"/>
      <c r="FOZ21" s="203"/>
      <c r="FPA21" s="203"/>
      <c r="FPB21" s="203"/>
      <c r="FPC21" s="203"/>
      <c r="FPD21" s="203"/>
      <c r="FPE21" s="203"/>
      <c r="FPF21" s="203"/>
      <c r="FPG21" s="203"/>
      <c r="FPH21" s="203"/>
      <c r="FPI21" s="203"/>
      <c r="FPJ21" s="203"/>
      <c r="FPK21" s="203"/>
      <c r="FPL21" s="203"/>
      <c r="FPM21" s="203"/>
      <c r="FPN21" s="203"/>
      <c r="FPO21" s="203"/>
      <c r="FPP21" s="203"/>
      <c r="FPQ21" s="203"/>
      <c r="FPR21" s="203"/>
      <c r="FPS21" s="203"/>
      <c r="FPT21" s="203"/>
      <c r="FPU21" s="203"/>
      <c r="FPV21" s="203"/>
      <c r="FPW21" s="203"/>
      <c r="FPX21" s="203"/>
      <c r="FPY21" s="203"/>
      <c r="FPZ21" s="203"/>
      <c r="FQA21" s="203"/>
      <c r="FQB21" s="203"/>
      <c r="FQC21" s="203"/>
      <c r="FQD21" s="203"/>
      <c r="FQE21" s="203"/>
      <c r="FQF21" s="203"/>
      <c r="FQG21" s="203"/>
      <c r="FQH21" s="203"/>
      <c r="FQI21" s="203"/>
      <c r="FQJ21" s="203"/>
      <c r="FQK21" s="203"/>
      <c r="FQL21" s="203"/>
      <c r="FQM21" s="203"/>
      <c r="FQN21" s="203"/>
      <c r="FQO21" s="203"/>
      <c r="FQP21" s="203"/>
      <c r="FQQ21" s="203"/>
      <c r="FQR21" s="203"/>
      <c r="FQS21" s="203"/>
      <c r="FQT21" s="203"/>
      <c r="FQU21" s="203"/>
      <c r="FQV21" s="203"/>
      <c r="FQW21" s="203"/>
      <c r="FQX21" s="203"/>
      <c r="FQY21" s="203"/>
      <c r="FQZ21" s="203"/>
      <c r="FRA21" s="203"/>
      <c r="FRB21" s="203"/>
      <c r="FRC21" s="203"/>
      <c r="FRD21" s="203"/>
      <c r="FRE21" s="203"/>
      <c r="FRF21" s="203"/>
      <c r="FRG21" s="203"/>
      <c r="FRH21" s="203"/>
      <c r="FRI21" s="203"/>
      <c r="FRJ21" s="203"/>
      <c r="FRK21" s="203"/>
      <c r="FRL21" s="203"/>
      <c r="FRM21" s="203"/>
      <c r="FRN21" s="203"/>
      <c r="FRO21" s="203"/>
      <c r="FRP21" s="203"/>
      <c r="FRQ21" s="203"/>
      <c r="FRR21" s="203"/>
      <c r="FRS21" s="203"/>
      <c r="FRT21" s="203"/>
      <c r="FRU21" s="203"/>
      <c r="FRV21" s="203"/>
      <c r="FRW21" s="203"/>
      <c r="FRX21" s="203"/>
      <c r="FRY21" s="203"/>
      <c r="FRZ21" s="203"/>
      <c r="FSA21" s="203"/>
      <c r="FSB21" s="203"/>
      <c r="FSC21" s="203"/>
      <c r="FSD21" s="203"/>
      <c r="FSE21" s="203"/>
      <c r="FSF21" s="203"/>
      <c r="FSG21" s="203"/>
      <c r="FSH21" s="203"/>
      <c r="FSI21" s="203"/>
      <c r="FSJ21" s="203"/>
      <c r="FSK21" s="203"/>
      <c r="FSL21" s="203"/>
      <c r="FSM21" s="203"/>
      <c r="FSN21" s="203"/>
      <c r="FSO21" s="203"/>
      <c r="FSP21" s="203"/>
      <c r="FSQ21" s="203"/>
      <c r="FSR21" s="203"/>
      <c r="FSS21" s="203"/>
      <c r="FST21" s="203"/>
      <c r="FSU21" s="203"/>
      <c r="FSV21" s="203"/>
      <c r="FSW21" s="203"/>
      <c r="FSX21" s="203"/>
      <c r="FSY21" s="203"/>
      <c r="FSZ21" s="203"/>
      <c r="FTA21" s="203"/>
      <c r="FTB21" s="203"/>
      <c r="FTC21" s="203"/>
      <c r="FTD21" s="203"/>
      <c r="FTE21" s="203"/>
      <c r="FTF21" s="203"/>
      <c r="FTG21" s="203"/>
      <c r="FTH21" s="203"/>
      <c r="FTI21" s="203"/>
      <c r="FTJ21" s="203"/>
      <c r="FTK21" s="203"/>
      <c r="FTL21" s="203"/>
      <c r="FTM21" s="203"/>
      <c r="FTN21" s="203"/>
      <c r="FTO21" s="203"/>
      <c r="FTP21" s="203"/>
      <c r="FTQ21" s="203"/>
      <c r="FTR21" s="203"/>
      <c r="FTS21" s="203"/>
      <c r="FTT21" s="203"/>
      <c r="FTU21" s="203"/>
      <c r="FTV21" s="203"/>
      <c r="FTW21" s="203"/>
      <c r="FTX21" s="203"/>
      <c r="FTY21" s="203"/>
      <c r="FTZ21" s="203"/>
      <c r="FUA21" s="203"/>
      <c r="FUB21" s="203"/>
      <c r="FUC21" s="203"/>
      <c r="FUD21" s="203"/>
      <c r="FUE21" s="203"/>
      <c r="FUF21" s="203"/>
      <c r="FUG21" s="203"/>
      <c r="FUH21" s="203"/>
      <c r="FUI21" s="203"/>
      <c r="FUJ21" s="203"/>
      <c r="FUK21" s="203"/>
      <c r="FUL21" s="203"/>
      <c r="FUM21" s="203"/>
      <c r="FUN21" s="203"/>
      <c r="FUO21" s="203"/>
      <c r="FUP21" s="203"/>
      <c r="FUQ21" s="203"/>
      <c r="FUR21" s="203"/>
      <c r="FUS21" s="203"/>
      <c r="FUT21" s="203"/>
      <c r="FUU21" s="203"/>
      <c r="FUV21" s="203"/>
      <c r="FUW21" s="203"/>
      <c r="FUX21" s="203"/>
      <c r="FUY21" s="203"/>
      <c r="FUZ21" s="203"/>
      <c r="FVA21" s="203"/>
      <c r="FVB21" s="203"/>
      <c r="FVC21" s="203"/>
      <c r="FVD21" s="203"/>
      <c r="FVE21" s="203"/>
      <c r="FVF21" s="203"/>
      <c r="FVG21" s="203"/>
      <c r="FVH21" s="203"/>
      <c r="FVI21" s="203"/>
      <c r="FVJ21" s="203"/>
      <c r="FVK21" s="203"/>
      <c r="FVL21" s="203"/>
      <c r="FVM21" s="203"/>
      <c r="FVN21" s="203"/>
      <c r="FVO21" s="203"/>
      <c r="FVP21" s="203"/>
      <c r="FVQ21" s="203"/>
      <c r="FVR21" s="203"/>
      <c r="FVS21" s="203"/>
      <c r="FVT21" s="203"/>
      <c r="FVU21" s="203"/>
      <c r="FVV21" s="203"/>
      <c r="FVW21" s="203"/>
      <c r="FVX21" s="203"/>
      <c r="FVY21" s="203"/>
      <c r="FVZ21" s="203"/>
      <c r="FWA21" s="203"/>
      <c r="FWB21" s="203"/>
      <c r="FWC21" s="203"/>
      <c r="FWD21" s="203"/>
      <c r="FWE21" s="203"/>
      <c r="FWF21" s="203"/>
      <c r="FWG21" s="203"/>
      <c r="FWH21" s="203"/>
      <c r="FWI21" s="203"/>
      <c r="FWJ21" s="203"/>
      <c r="FWK21" s="203"/>
      <c r="FWL21" s="203"/>
      <c r="FWM21" s="203"/>
      <c r="FWN21" s="203"/>
      <c r="FWO21" s="203"/>
      <c r="FWP21" s="203"/>
      <c r="FWQ21" s="203"/>
      <c r="FWR21" s="203"/>
      <c r="FWS21" s="203"/>
      <c r="FWT21" s="203"/>
      <c r="FWU21" s="203"/>
      <c r="FWV21" s="203"/>
      <c r="FWW21" s="203"/>
      <c r="FWX21" s="203"/>
      <c r="FWY21" s="203"/>
      <c r="FWZ21" s="203"/>
      <c r="FXA21" s="203"/>
      <c r="FXB21" s="203"/>
      <c r="FXC21" s="203"/>
      <c r="FXD21" s="203"/>
      <c r="FXE21" s="203"/>
      <c r="FXF21" s="203"/>
      <c r="FXG21" s="203"/>
      <c r="FXH21" s="203"/>
      <c r="FXI21" s="203"/>
      <c r="FXJ21" s="203"/>
      <c r="FXK21" s="203"/>
      <c r="FXL21" s="203"/>
      <c r="FXM21" s="203"/>
      <c r="FXN21" s="203"/>
      <c r="FXO21" s="203"/>
      <c r="FXP21" s="203"/>
      <c r="FXQ21" s="203"/>
      <c r="FXR21" s="203"/>
      <c r="FXS21" s="203"/>
      <c r="FXT21" s="203"/>
      <c r="FXU21" s="203"/>
      <c r="FXV21" s="203"/>
      <c r="FXW21" s="203"/>
      <c r="FXX21" s="203"/>
      <c r="FXY21" s="203"/>
      <c r="FXZ21" s="203"/>
      <c r="FYA21" s="203"/>
      <c r="FYB21" s="203"/>
      <c r="FYC21" s="203"/>
      <c r="FYD21" s="203"/>
      <c r="FYE21" s="203"/>
      <c r="FYF21" s="203"/>
      <c r="FYG21" s="203"/>
      <c r="FYH21" s="203"/>
      <c r="FYI21" s="203"/>
      <c r="FYJ21" s="203"/>
      <c r="FYK21" s="203"/>
      <c r="FYL21" s="203"/>
      <c r="FYM21" s="203"/>
      <c r="FYN21" s="203"/>
      <c r="FYO21" s="203"/>
      <c r="FYP21" s="203"/>
      <c r="FYQ21" s="203"/>
      <c r="FYR21" s="203"/>
      <c r="FYS21" s="203"/>
      <c r="FYT21" s="203"/>
      <c r="FYU21" s="203"/>
      <c r="FYV21" s="203"/>
      <c r="FYW21" s="203"/>
      <c r="FYX21" s="203"/>
      <c r="FYY21" s="203"/>
      <c r="FYZ21" s="203"/>
      <c r="FZA21" s="203"/>
      <c r="FZB21" s="203"/>
      <c r="FZC21" s="203"/>
      <c r="FZD21" s="203"/>
      <c r="FZE21" s="203"/>
      <c r="FZF21" s="203"/>
      <c r="FZG21" s="203"/>
      <c r="FZH21" s="203"/>
      <c r="FZI21" s="203"/>
      <c r="FZJ21" s="203"/>
      <c r="FZK21" s="203"/>
      <c r="FZL21" s="203"/>
      <c r="FZM21" s="203"/>
      <c r="FZN21" s="203"/>
      <c r="FZO21" s="203"/>
      <c r="FZP21" s="203"/>
      <c r="FZQ21" s="203"/>
      <c r="FZR21" s="203"/>
      <c r="FZS21" s="203"/>
      <c r="FZT21" s="203"/>
      <c r="FZU21" s="203"/>
      <c r="FZV21" s="203"/>
      <c r="FZW21" s="203"/>
      <c r="FZX21" s="203"/>
      <c r="FZY21" s="203"/>
      <c r="FZZ21" s="203"/>
      <c r="GAA21" s="203"/>
      <c r="GAB21" s="203"/>
      <c r="GAC21" s="203"/>
      <c r="GAD21" s="203"/>
      <c r="GAE21" s="203"/>
      <c r="GAF21" s="203"/>
      <c r="GAG21" s="203"/>
      <c r="GAH21" s="203"/>
      <c r="GAI21" s="203"/>
      <c r="GAJ21" s="203"/>
      <c r="GAK21" s="203"/>
      <c r="GAL21" s="203"/>
      <c r="GAM21" s="203"/>
      <c r="GAN21" s="203"/>
      <c r="GAO21" s="203"/>
      <c r="GAP21" s="203"/>
      <c r="GAQ21" s="203"/>
      <c r="GAR21" s="203"/>
      <c r="GAS21" s="203"/>
      <c r="GAT21" s="203"/>
      <c r="GAU21" s="203"/>
      <c r="GAV21" s="203"/>
      <c r="GAW21" s="203"/>
      <c r="GAX21" s="203"/>
      <c r="GAY21" s="203"/>
      <c r="GAZ21" s="203"/>
      <c r="GBA21" s="203"/>
      <c r="GBB21" s="203"/>
      <c r="GBC21" s="203"/>
      <c r="GBD21" s="203"/>
      <c r="GBE21" s="203"/>
      <c r="GBF21" s="203"/>
      <c r="GBG21" s="203"/>
      <c r="GBH21" s="203"/>
      <c r="GBI21" s="203"/>
      <c r="GBJ21" s="203"/>
      <c r="GBK21" s="203"/>
      <c r="GBL21" s="203"/>
      <c r="GBM21" s="203"/>
      <c r="GBN21" s="203"/>
      <c r="GBO21" s="203"/>
      <c r="GBP21" s="203"/>
      <c r="GBQ21" s="203"/>
      <c r="GBR21" s="203"/>
      <c r="GBS21" s="203"/>
      <c r="GBT21" s="203"/>
      <c r="GBU21" s="203"/>
      <c r="GBV21" s="203"/>
      <c r="GBW21" s="203"/>
      <c r="GBX21" s="203"/>
      <c r="GBY21" s="203"/>
      <c r="GBZ21" s="203"/>
      <c r="GCA21" s="203"/>
      <c r="GCB21" s="203"/>
      <c r="GCC21" s="203"/>
      <c r="GCD21" s="203"/>
      <c r="GCE21" s="203"/>
      <c r="GCF21" s="203"/>
      <c r="GCG21" s="203"/>
      <c r="GCH21" s="203"/>
      <c r="GCI21" s="203"/>
      <c r="GCJ21" s="203"/>
      <c r="GCK21" s="203"/>
      <c r="GCL21" s="203"/>
      <c r="GCM21" s="203"/>
      <c r="GCN21" s="203"/>
      <c r="GCO21" s="203"/>
      <c r="GCP21" s="203"/>
      <c r="GCQ21" s="203"/>
      <c r="GCR21" s="203"/>
      <c r="GCS21" s="203"/>
      <c r="GCT21" s="203"/>
      <c r="GCU21" s="203"/>
      <c r="GCV21" s="203"/>
      <c r="GCW21" s="203"/>
      <c r="GCX21" s="203"/>
      <c r="GCY21" s="203"/>
      <c r="GCZ21" s="203"/>
      <c r="GDA21" s="203"/>
      <c r="GDB21" s="203"/>
      <c r="GDC21" s="203"/>
      <c r="GDD21" s="203"/>
      <c r="GDE21" s="203"/>
      <c r="GDF21" s="203"/>
      <c r="GDG21" s="203"/>
      <c r="GDH21" s="203"/>
      <c r="GDI21" s="203"/>
      <c r="GDJ21" s="203"/>
      <c r="GDK21" s="203"/>
      <c r="GDL21" s="203"/>
      <c r="GDM21" s="203"/>
      <c r="GDN21" s="203"/>
      <c r="GDO21" s="203"/>
      <c r="GDP21" s="203"/>
      <c r="GDQ21" s="203"/>
      <c r="GDR21" s="203"/>
      <c r="GDS21" s="203"/>
      <c r="GDT21" s="203"/>
      <c r="GDU21" s="203"/>
      <c r="GDV21" s="203"/>
      <c r="GDW21" s="203"/>
      <c r="GDX21" s="203"/>
      <c r="GDY21" s="203"/>
      <c r="GDZ21" s="203"/>
      <c r="GEA21" s="203"/>
      <c r="GEB21" s="203"/>
      <c r="GEC21" s="203"/>
      <c r="GED21" s="203"/>
      <c r="GEE21" s="203"/>
      <c r="GEF21" s="203"/>
      <c r="GEG21" s="203"/>
      <c r="GEH21" s="203"/>
      <c r="GEI21" s="203"/>
      <c r="GEJ21" s="203"/>
      <c r="GEK21" s="203"/>
      <c r="GEL21" s="203"/>
      <c r="GEM21" s="203"/>
      <c r="GEN21" s="203"/>
      <c r="GEO21" s="203"/>
      <c r="GEP21" s="203"/>
      <c r="GEQ21" s="203"/>
      <c r="GER21" s="203"/>
      <c r="GES21" s="203"/>
      <c r="GET21" s="203"/>
      <c r="GEU21" s="203"/>
      <c r="GEV21" s="203"/>
      <c r="GEW21" s="203"/>
      <c r="GEX21" s="203"/>
      <c r="GEY21" s="203"/>
      <c r="GEZ21" s="203"/>
      <c r="GFA21" s="203"/>
      <c r="GFB21" s="203"/>
      <c r="GFC21" s="203"/>
      <c r="GFD21" s="203"/>
      <c r="GFE21" s="203"/>
      <c r="GFF21" s="203"/>
      <c r="GFG21" s="203"/>
      <c r="GFH21" s="203"/>
      <c r="GFI21" s="203"/>
      <c r="GFJ21" s="203"/>
      <c r="GFK21" s="203"/>
      <c r="GFL21" s="203"/>
      <c r="GFM21" s="203"/>
      <c r="GFN21" s="203"/>
      <c r="GFO21" s="203"/>
      <c r="GFP21" s="203"/>
      <c r="GFQ21" s="203"/>
      <c r="GFR21" s="203"/>
      <c r="GFS21" s="203"/>
      <c r="GFT21" s="203"/>
      <c r="GFU21" s="203"/>
      <c r="GFV21" s="203"/>
      <c r="GFW21" s="203"/>
      <c r="GFX21" s="203"/>
      <c r="GFY21" s="203"/>
      <c r="GFZ21" s="203"/>
      <c r="GGA21" s="203"/>
      <c r="GGB21" s="203"/>
      <c r="GGC21" s="203"/>
      <c r="GGD21" s="203"/>
      <c r="GGE21" s="203"/>
      <c r="GGF21" s="203"/>
      <c r="GGG21" s="203"/>
      <c r="GGH21" s="203"/>
      <c r="GGI21" s="203"/>
      <c r="GGJ21" s="203"/>
      <c r="GGK21" s="203"/>
      <c r="GGL21" s="203"/>
      <c r="GGM21" s="203"/>
      <c r="GGN21" s="203"/>
      <c r="GGO21" s="203"/>
      <c r="GGP21" s="203"/>
      <c r="GGQ21" s="203"/>
      <c r="GGR21" s="203"/>
      <c r="GGS21" s="203"/>
      <c r="GGT21" s="203"/>
      <c r="GGU21" s="203"/>
      <c r="GGV21" s="203"/>
      <c r="GGW21" s="203"/>
      <c r="GGX21" s="203"/>
      <c r="GGY21" s="203"/>
      <c r="GGZ21" s="203"/>
      <c r="GHA21" s="203"/>
      <c r="GHB21" s="203"/>
      <c r="GHC21" s="203"/>
      <c r="GHD21" s="203"/>
      <c r="GHE21" s="203"/>
      <c r="GHF21" s="203"/>
      <c r="GHG21" s="203"/>
      <c r="GHH21" s="203"/>
      <c r="GHI21" s="203"/>
      <c r="GHJ21" s="203"/>
      <c r="GHK21" s="203"/>
      <c r="GHL21" s="203"/>
      <c r="GHM21" s="203"/>
      <c r="GHN21" s="203"/>
      <c r="GHO21" s="203"/>
      <c r="GHP21" s="203"/>
      <c r="GHQ21" s="203"/>
      <c r="GHR21" s="203"/>
      <c r="GHS21" s="203"/>
      <c r="GHT21" s="203"/>
      <c r="GHU21" s="203"/>
      <c r="GHV21" s="203"/>
      <c r="GHW21" s="203"/>
      <c r="GHX21" s="203"/>
      <c r="GHY21" s="203"/>
      <c r="GHZ21" s="203"/>
      <c r="GIA21" s="203"/>
      <c r="GIB21" s="203"/>
      <c r="GIC21" s="203"/>
      <c r="GID21" s="203"/>
      <c r="GIE21" s="203"/>
      <c r="GIF21" s="203"/>
      <c r="GIG21" s="203"/>
      <c r="GIH21" s="203"/>
      <c r="GII21" s="203"/>
      <c r="GIJ21" s="203"/>
      <c r="GIK21" s="203"/>
      <c r="GIL21" s="203"/>
      <c r="GIM21" s="203"/>
      <c r="GIN21" s="203"/>
      <c r="GIO21" s="203"/>
      <c r="GIP21" s="203"/>
      <c r="GIQ21" s="203"/>
      <c r="GIR21" s="203"/>
      <c r="GIS21" s="203"/>
      <c r="GIT21" s="203"/>
      <c r="GIU21" s="203"/>
      <c r="GIV21" s="203"/>
      <c r="GIW21" s="203"/>
      <c r="GIX21" s="203"/>
      <c r="GIY21" s="203"/>
      <c r="GIZ21" s="203"/>
      <c r="GJA21" s="203"/>
      <c r="GJB21" s="203"/>
      <c r="GJC21" s="203"/>
      <c r="GJD21" s="203"/>
      <c r="GJE21" s="203"/>
      <c r="GJF21" s="203"/>
      <c r="GJG21" s="203"/>
      <c r="GJH21" s="203"/>
      <c r="GJI21" s="203"/>
      <c r="GJJ21" s="203"/>
      <c r="GJK21" s="203"/>
      <c r="GJL21" s="203"/>
      <c r="GJM21" s="203"/>
      <c r="GJN21" s="203"/>
      <c r="GJO21" s="203"/>
      <c r="GJP21" s="203"/>
      <c r="GJQ21" s="203"/>
      <c r="GJR21" s="203"/>
      <c r="GJS21" s="203"/>
      <c r="GJT21" s="203"/>
      <c r="GJU21" s="203"/>
      <c r="GJV21" s="203"/>
      <c r="GJW21" s="203"/>
      <c r="GJX21" s="203"/>
      <c r="GJY21" s="203"/>
      <c r="GJZ21" s="203"/>
      <c r="GKA21" s="203"/>
      <c r="GKB21" s="203"/>
      <c r="GKC21" s="203"/>
      <c r="GKD21" s="203"/>
      <c r="GKE21" s="203"/>
      <c r="GKF21" s="203"/>
      <c r="GKG21" s="203"/>
      <c r="GKH21" s="203"/>
      <c r="GKI21" s="203"/>
      <c r="GKJ21" s="203"/>
      <c r="GKK21" s="203"/>
      <c r="GKL21" s="203"/>
      <c r="GKM21" s="203"/>
      <c r="GKN21" s="203"/>
      <c r="GKO21" s="203"/>
      <c r="GKP21" s="203"/>
      <c r="GKQ21" s="203"/>
      <c r="GKR21" s="203"/>
      <c r="GKS21" s="203"/>
      <c r="GKT21" s="203"/>
      <c r="GKU21" s="203"/>
      <c r="GKV21" s="203"/>
      <c r="GKW21" s="203"/>
      <c r="GKX21" s="203"/>
      <c r="GKY21" s="203"/>
      <c r="GKZ21" s="203"/>
      <c r="GLA21" s="203"/>
      <c r="GLB21" s="203"/>
      <c r="GLC21" s="203"/>
      <c r="GLD21" s="203"/>
      <c r="GLE21" s="203"/>
      <c r="GLF21" s="203"/>
      <c r="GLG21" s="203"/>
      <c r="GLH21" s="203"/>
      <c r="GLI21" s="203"/>
      <c r="GLJ21" s="203"/>
      <c r="GLK21" s="203"/>
      <c r="GLL21" s="203"/>
      <c r="GLM21" s="203"/>
      <c r="GLN21" s="203"/>
      <c r="GLO21" s="203"/>
      <c r="GLP21" s="203"/>
      <c r="GLQ21" s="203"/>
      <c r="GLR21" s="203"/>
      <c r="GLS21" s="203"/>
      <c r="GLT21" s="203"/>
      <c r="GLU21" s="203"/>
      <c r="GLV21" s="203"/>
      <c r="GLW21" s="203"/>
      <c r="GLX21" s="203"/>
      <c r="GLY21" s="203"/>
      <c r="GLZ21" s="203"/>
      <c r="GMA21" s="203"/>
      <c r="GMB21" s="203"/>
      <c r="GMC21" s="203"/>
      <c r="GMD21" s="203"/>
      <c r="GME21" s="203"/>
      <c r="GMF21" s="203"/>
      <c r="GMG21" s="203"/>
      <c r="GMH21" s="203"/>
      <c r="GMI21" s="203"/>
      <c r="GMJ21" s="203"/>
      <c r="GMK21" s="203"/>
      <c r="GML21" s="203"/>
      <c r="GMM21" s="203"/>
      <c r="GMN21" s="203"/>
      <c r="GMO21" s="203"/>
      <c r="GMP21" s="203"/>
      <c r="GMQ21" s="203"/>
      <c r="GMR21" s="203"/>
      <c r="GMS21" s="203"/>
      <c r="GMT21" s="203"/>
      <c r="GMU21" s="203"/>
      <c r="GMV21" s="203"/>
      <c r="GMW21" s="203"/>
      <c r="GMX21" s="203"/>
      <c r="GMY21" s="203"/>
      <c r="GMZ21" s="203"/>
      <c r="GNA21" s="203"/>
      <c r="GNB21" s="203"/>
      <c r="GNC21" s="203"/>
      <c r="GND21" s="203"/>
      <c r="GNE21" s="203"/>
      <c r="GNF21" s="203"/>
      <c r="GNG21" s="203"/>
      <c r="GNH21" s="203"/>
      <c r="GNI21" s="203"/>
      <c r="GNJ21" s="203"/>
      <c r="GNK21" s="203"/>
      <c r="GNL21" s="203"/>
      <c r="GNM21" s="203"/>
      <c r="GNN21" s="203"/>
      <c r="GNO21" s="203"/>
      <c r="GNP21" s="203"/>
      <c r="GNQ21" s="203"/>
      <c r="GNR21" s="203"/>
      <c r="GNS21" s="203"/>
      <c r="GNT21" s="203"/>
      <c r="GNU21" s="203"/>
      <c r="GNV21" s="203"/>
      <c r="GNW21" s="203"/>
      <c r="GNX21" s="203"/>
      <c r="GNY21" s="203"/>
      <c r="GNZ21" s="203"/>
      <c r="GOA21" s="203"/>
      <c r="GOB21" s="203"/>
      <c r="GOC21" s="203"/>
      <c r="GOD21" s="203"/>
      <c r="GOE21" s="203"/>
      <c r="GOF21" s="203"/>
      <c r="GOG21" s="203"/>
      <c r="GOH21" s="203"/>
      <c r="GOI21" s="203"/>
      <c r="GOJ21" s="203"/>
      <c r="GOK21" s="203"/>
      <c r="GOL21" s="203"/>
      <c r="GOM21" s="203"/>
      <c r="GON21" s="203"/>
      <c r="GOO21" s="203"/>
      <c r="GOP21" s="203"/>
      <c r="GOQ21" s="203"/>
      <c r="GOR21" s="203"/>
      <c r="GOS21" s="203"/>
      <c r="GOT21" s="203"/>
      <c r="GOU21" s="203"/>
      <c r="GOV21" s="203"/>
      <c r="GOW21" s="203"/>
      <c r="GOX21" s="203"/>
      <c r="GOY21" s="203"/>
      <c r="GOZ21" s="203"/>
      <c r="GPA21" s="203"/>
      <c r="GPB21" s="203"/>
      <c r="GPC21" s="203"/>
      <c r="GPD21" s="203"/>
      <c r="GPE21" s="203"/>
      <c r="GPF21" s="203"/>
      <c r="GPG21" s="203"/>
      <c r="GPH21" s="203"/>
      <c r="GPI21" s="203"/>
      <c r="GPJ21" s="203"/>
      <c r="GPK21" s="203"/>
      <c r="GPL21" s="203"/>
      <c r="GPM21" s="203"/>
      <c r="GPN21" s="203"/>
      <c r="GPO21" s="203"/>
      <c r="GPP21" s="203"/>
      <c r="GPQ21" s="203"/>
      <c r="GPR21" s="203"/>
      <c r="GPS21" s="203"/>
      <c r="GPT21" s="203"/>
      <c r="GPU21" s="203"/>
      <c r="GPV21" s="203"/>
      <c r="GPW21" s="203"/>
      <c r="GPX21" s="203"/>
      <c r="GPY21" s="203"/>
      <c r="GPZ21" s="203"/>
      <c r="GQA21" s="203"/>
      <c r="GQB21" s="203"/>
      <c r="GQC21" s="203"/>
      <c r="GQD21" s="203"/>
      <c r="GQE21" s="203"/>
      <c r="GQF21" s="203"/>
      <c r="GQG21" s="203"/>
      <c r="GQH21" s="203"/>
      <c r="GQI21" s="203"/>
      <c r="GQJ21" s="203"/>
      <c r="GQK21" s="203"/>
      <c r="GQL21" s="203"/>
      <c r="GQM21" s="203"/>
      <c r="GQN21" s="203"/>
      <c r="GQO21" s="203"/>
      <c r="GQP21" s="203"/>
      <c r="GQQ21" s="203"/>
      <c r="GQR21" s="203"/>
      <c r="GQS21" s="203"/>
      <c r="GQT21" s="203"/>
      <c r="GQU21" s="203"/>
      <c r="GQV21" s="203"/>
      <c r="GQW21" s="203"/>
      <c r="GQX21" s="203"/>
      <c r="GQY21" s="203"/>
      <c r="GQZ21" s="203"/>
      <c r="GRA21" s="203"/>
      <c r="GRB21" s="203"/>
      <c r="GRC21" s="203"/>
      <c r="GRD21" s="203"/>
      <c r="GRE21" s="203"/>
      <c r="GRF21" s="203"/>
      <c r="GRG21" s="203"/>
      <c r="GRH21" s="203"/>
      <c r="GRI21" s="203"/>
      <c r="GRJ21" s="203"/>
      <c r="GRK21" s="203"/>
      <c r="GRL21" s="203"/>
      <c r="GRM21" s="203"/>
      <c r="GRN21" s="203"/>
      <c r="GRO21" s="203"/>
      <c r="GRP21" s="203"/>
      <c r="GRQ21" s="203"/>
      <c r="GRR21" s="203"/>
      <c r="GRS21" s="203"/>
      <c r="GRT21" s="203"/>
      <c r="GRU21" s="203"/>
      <c r="GRV21" s="203"/>
      <c r="GRW21" s="203"/>
      <c r="GRX21" s="203"/>
      <c r="GRY21" s="203"/>
      <c r="GRZ21" s="203"/>
      <c r="GSA21" s="203"/>
      <c r="GSB21" s="203"/>
      <c r="GSC21" s="203"/>
      <c r="GSD21" s="203"/>
      <c r="GSE21" s="203"/>
      <c r="GSF21" s="203"/>
      <c r="GSG21" s="203"/>
      <c r="GSH21" s="203"/>
      <c r="GSI21" s="203"/>
      <c r="GSJ21" s="203"/>
      <c r="GSK21" s="203"/>
      <c r="GSL21" s="203"/>
      <c r="GSM21" s="203"/>
      <c r="GSN21" s="203"/>
      <c r="GSO21" s="203"/>
      <c r="GSP21" s="203"/>
      <c r="GSQ21" s="203"/>
      <c r="GSR21" s="203"/>
      <c r="GSS21" s="203"/>
      <c r="GST21" s="203"/>
      <c r="GSU21" s="203"/>
      <c r="GSV21" s="203"/>
      <c r="GSW21" s="203"/>
      <c r="GSX21" s="203"/>
      <c r="GSY21" s="203"/>
      <c r="GSZ21" s="203"/>
      <c r="GTA21" s="203"/>
      <c r="GTB21" s="203"/>
      <c r="GTC21" s="203"/>
      <c r="GTD21" s="203"/>
      <c r="GTE21" s="203"/>
      <c r="GTF21" s="203"/>
      <c r="GTG21" s="203"/>
      <c r="GTH21" s="203"/>
      <c r="GTI21" s="203"/>
      <c r="GTJ21" s="203"/>
      <c r="GTK21" s="203"/>
      <c r="GTL21" s="203"/>
      <c r="GTM21" s="203"/>
      <c r="GTN21" s="203"/>
      <c r="GTO21" s="203"/>
      <c r="GTP21" s="203"/>
      <c r="GTQ21" s="203"/>
      <c r="GTR21" s="203"/>
      <c r="GTS21" s="203"/>
      <c r="GTT21" s="203"/>
      <c r="GTU21" s="203"/>
      <c r="GTV21" s="203"/>
      <c r="GTW21" s="203"/>
      <c r="GTX21" s="203"/>
      <c r="GTY21" s="203"/>
      <c r="GTZ21" s="203"/>
      <c r="GUA21" s="203"/>
      <c r="GUB21" s="203"/>
      <c r="GUC21" s="203"/>
      <c r="GUD21" s="203"/>
      <c r="GUE21" s="203"/>
      <c r="GUF21" s="203"/>
      <c r="GUG21" s="203"/>
      <c r="GUH21" s="203"/>
      <c r="GUI21" s="203"/>
      <c r="GUJ21" s="203"/>
      <c r="GUK21" s="203"/>
      <c r="GUL21" s="203"/>
      <c r="GUM21" s="203"/>
      <c r="GUN21" s="203"/>
      <c r="GUO21" s="203"/>
      <c r="GUP21" s="203"/>
      <c r="GUQ21" s="203"/>
      <c r="GUR21" s="203"/>
      <c r="GUS21" s="203"/>
      <c r="GUT21" s="203"/>
      <c r="GUU21" s="203"/>
      <c r="GUV21" s="203"/>
      <c r="GUW21" s="203"/>
      <c r="GUX21" s="203"/>
      <c r="GUY21" s="203"/>
      <c r="GUZ21" s="203"/>
      <c r="GVA21" s="203"/>
      <c r="GVB21" s="203"/>
      <c r="GVC21" s="203"/>
      <c r="GVD21" s="203"/>
      <c r="GVE21" s="203"/>
      <c r="GVF21" s="203"/>
      <c r="GVG21" s="203"/>
      <c r="GVH21" s="203"/>
      <c r="GVI21" s="203"/>
      <c r="GVJ21" s="203"/>
      <c r="GVK21" s="203"/>
      <c r="GVL21" s="203"/>
      <c r="GVM21" s="203"/>
      <c r="GVN21" s="203"/>
      <c r="GVO21" s="203"/>
      <c r="GVP21" s="203"/>
      <c r="GVQ21" s="203"/>
      <c r="GVR21" s="203"/>
      <c r="GVS21" s="203"/>
      <c r="GVT21" s="203"/>
      <c r="GVU21" s="203"/>
      <c r="GVV21" s="203"/>
      <c r="GVW21" s="203"/>
      <c r="GVX21" s="203"/>
      <c r="GVY21" s="203"/>
      <c r="GVZ21" s="203"/>
      <c r="GWA21" s="203"/>
      <c r="GWB21" s="203"/>
      <c r="GWC21" s="203"/>
      <c r="GWD21" s="203"/>
      <c r="GWE21" s="203"/>
      <c r="GWF21" s="203"/>
      <c r="GWG21" s="203"/>
      <c r="GWH21" s="203"/>
      <c r="GWI21" s="203"/>
      <c r="GWJ21" s="203"/>
      <c r="GWK21" s="203"/>
      <c r="GWL21" s="203"/>
      <c r="GWM21" s="203"/>
      <c r="GWN21" s="203"/>
      <c r="GWO21" s="203"/>
      <c r="GWP21" s="203"/>
      <c r="GWQ21" s="203"/>
      <c r="GWR21" s="203"/>
      <c r="GWS21" s="203"/>
      <c r="GWT21" s="203"/>
      <c r="GWU21" s="203"/>
      <c r="GWV21" s="203"/>
      <c r="GWW21" s="203"/>
      <c r="GWX21" s="203"/>
      <c r="GWY21" s="203"/>
      <c r="GWZ21" s="203"/>
      <c r="GXA21" s="203"/>
      <c r="GXB21" s="203"/>
      <c r="GXC21" s="203"/>
      <c r="GXD21" s="203"/>
      <c r="GXE21" s="203"/>
      <c r="GXF21" s="203"/>
      <c r="GXG21" s="203"/>
      <c r="GXH21" s="203"/>
      <c r="GXI21" s="203"/>
      <c r="GXJ21" s="203"/>
      <c r="GXK21" s="203"/>
      <c r="GXL21" s="203"/>
      <c r="GXM21" s="203"/>
      <c r="GXN21" s="203"/>
      <c r="GXO21" s="203"/>
      <c r="GXP21" s="203"/>
      <c r="GXQ21" s="203"/>
      <c r="GXR21" s="203"/>
      <c r="GXS21" s="203"/>
      <c r="GXT21" s="203"/>
      <c r="GXU21" s="203"/>
      <c r="GXV21" s="203"/>
      <c r="GXW21" s="203"/>
      <c r="GXX21" s="203"/>
      <c r="GXY21" s="203"/>
      <c r="GXZ21" s="203"/>
      <c r="GYA21" s="203"/>
      <c r="GYB21" s="203"/>
      <c r="GYC21" s="203"/>
      <c r="GYD21" s="203"/>
      <c r="GYE21" s="203"/>
      <c r="GYF21" s="203"/>
      <c r="GYG21" s="203"/>
      <c r="GYH21" s="203"/>
      <c r="GYI21" s="203"/>
      <c r="GYJ21" s="203"/>
      <c r="GYK21" s="203"/>
      <c r="GYL21" s="203"/>
      <c r="GYM21" s="203"/>
      <c r="GYN21" s="203"/>
      <c r="GYO21" s="203"/>
      <c r="GYP21" s="203"/>
      <c r="GYQ21" s="203"/>
      <c r="GYR21" s="203"/>
      <c r="GYS21" s="203"/>
      <c r="GYT21" s="203"/>
      <c r="GYU21" s="203"/>
      <c r="GYV21" s="203"/>
      <c r="GYW21" s="203"/>
      <c r="GYX21" s="203"/>
      <c r="GYY21" s="203"/>
      <c r="GYZ21" s="203"/>
      <c r="GZA21" s="203"/>
      <c r="GZB21" s="203"/>
      <c r="GZC21" s="203"/>
      <c r="GZD21" s="203"/>
      <c r="GZE21" s="203"/>
      <c r="GZF21" s="203"/>
      <c r="GZG21" s="203"/>
      <c r="GZH21" s="203"/>
      <c r="GZI21" s="203"/>
      <c r="GZJ21" s="203"/>
      <c r="GZK21" s="203"/>
      <c r="GZL21" s="203"/>
      <c r="GZM21" s="203"/>
      <c r="GZN21" s="203"/>
      <c r="GZO21" s="203"/>
      <c r="GZP21" s="203"/>
      <c r="GZQ21" s="203"/>
      <c r="GZR21" s="203"/>
      <c r="GZS21" s="203"/>
      <c r="GZT21" s="203"/>
      <c r="GZU21" s="203"/>
      <c r="GZV21" s="203"/>
      <c r="GZW21" s="203"/>
      <c r="GZX21" s="203"/>
      <c r="GZY21" s="203"/>
      <c r="GZZ21" s="203"/>
      <c r="HAA21" s="203"/>
      <c r="HAB21" s="203"/>
      <c r="HAC21" s="203"/>
      <c r="HAD21" s="203"/>
      <c r="HAE21" s="203"/>
      <c r="HAF21" s="203"/>
      <c r="HAG21" s="203"/>
      <c r="HAH21" s="203"/>
      <c r="HAI21" s="203"/>
      <c r="HAJ21" s="203"/>
      <c r="HAK21" s="203"/>
      <c r="HAL21" s="203"/>
      <c r="HAM21" s="203"/>
      <c r="HAN21" s="203"/>
      <c r="HAO21" s="203"/>
      <c r="HAP21" s="203"/>
      <c r="HAQ21" s="203"/>
      <c r="HAR21" s="203"/>
      <c r="HAS21" s="203"/>
      <c r="HAT21" s="203"/>
      <c r="HAU21" s="203"/>
      <c r="HAV21" s="203"/>
      <c r="HAW21" s="203"/>
      <c r="HAX21" s="203"/>
      <c r="HAY21" s="203"/>
      <c r="HAZ21" s="203"/>
      <c r="HBA21" s="203"/>
      <c r="HBB21" s="203"/>
      <c r="HBC21" s="203"/>
      <c r="HBD21" s="203"/>
      <c r="HBE21" s="203"/>
      <c r="HBF21" s="203"/>
      <c r="HBG21" s="203"/>
      <c r="HBH21" s="203"/>
      <c r="HBI21" s="203"/>
      <c r="HBJ21" s="203"/>
      <c r="HBK21" s="203"/>
      <c r="HBL21" s="203"/>
      <c r="HBM21" s="203"/>
      <c r="HBN21" s="203"/>
      <c r="HBO21" s="203"/>
      <c r="HBP21" s="203"/>
      <c r="HBQ21" s="203"/>
      <c r="HBR21" s="203"/>
      <c r="HBS21" s="203"/>
      <c r="HBT21" s="203"/>
      <c r="HBU21" s="203"/>
      <c r="HBV21" s="203"/>
      <c r="HBW21" s="203"/>
      <c r="HBX21" s="203"/>
      <c r="HBY21" s="203"/>
      <c r="HBZ21" s="203"/>
      <c r="HCA21" s="203"/>
      <c r="HCB21" s="203"/>
      <c r="HCC21" s="203"/>
      <c r="HCD21" s="203"/>
      <c r="HCE21" s="203"/>
      <c r="HCF21" s="203"/>
      <c r="HCG21" s="203"/>
      <c r="HCH21" s="203"/>
      <c r="HCI21" s="203"/>
      <c r="HCJ21" s="203"/>
      <c r="HCK21" s="203"/>
      <c r="HCL21" s="203"/>
      <c r="HCM21" s="203"/>
      <c r="HCN21" s="203"/>
      <c r="HCO21" s="203"/>
      <c r="HCP21" s="203"/>
      <c r="HCQ21" s="203"/>
      <c r="HCR21" s="203"/>
      <c r="HCS21" s="203"/>
      <c r="HCT21" s="203"/>
      <c r="HCU21" s="203"/>
      <c r="HCV21" s="203"/>
      <c r="HCW21" s="203"/>
      <c r="HCX21" s="203"/>
      <c r="HCY21" s="203"/>
      <c r="HCZ21" s="203"/>
      <c r="HDA21" s="203"/>
      <c r="HDB21" s="203"/>
      <c r="HDC21" s="203"/>
      <c r="HDD21" s="203"/>
      <c r="HDE21" s="203"/>
      <c r="HDF21" s="203"/>
      <c r="HDG21" s="203"/>
      <c r="HDH21" s="203"/>
      <c r="HDI21" s="203"/>
      <c r="HDJ21" s="203"/>
      <c r="HDK21" s="203"/>
      <c r="HDL21" s="203"/>
      <c r="HDM21" s="203"/>
      <c r="HDN21" s="203"/>
      <c r="HDO21" s="203"/>
      <c r="HDP21" s="203"/>
      <c r="HDQ21" s="203"/>
      <c r="HDR21" s="203"/>
      <c r="HDS21" s="203"/>
      <c r="HDT21" s="203"/>
      <c r="HDU21" s="203"/>
      <c r="HDV21" s="203"/>
      <c r="HDW21" s="203"/>
      <c r="HDX21" s="203"/>
      <c r="HDY21" s="203"/>
      <c r="HDZ21" s="203"/>
      <c r="HEA21" s="203"/>
      <c r="HEB21" s="203"/>
      <c r="HEC21" s="203"/>
      <c r="HED21" s="203"/>
      <c r="HEE21" s="203"/>
      <c r="HEF21" s="203"/>
      <c r="HEG21" s="203"/>
      <c r="HEH21" s="203"/>
      <c r="HEI21" s="203"/>
      <c r="HEJ21" s="203"/>
      <c r="HEK21" s="203"/>
      <c r="HEL21" s="203"/>
      <c r="HEM21" s="203"/>
      <c r="HEN21" s="203"/>
      <c r="HEO21" s="203"/>
      <c r="HEP21" s="203"/>
      <c r="HEQ21" s="203"/>
      <c r="HER21" s="203"/>
      <c r="HES21" s="203"/>
      <c r="HET21" s="203"/>
      <c r="HEU21" s="203"/>
      <c r="HEV21" s="203"/>
      <c r="HEW21" s="203"/>
      <c r="HEX21" s="203"/>
      <c r="HEY21" s="203"/>
      <c r="HEZ21" s="203"/>
      <c r="HFA21" s="203"/>
      <c r="HFB21" s="203"/>
      <c r="HFC21" s="203"/>
      <c r="HFD21" s="203"/>
      <c r="HFE21" s="203"/>
      <c r="HFF21" s="203"/>
      <c r="HFG21" s="203"/>
      <c r="HFH21" s="203"/>
      <c r="HFI21" s="203"/>
      <c r="HFJ21" s="203"/>
      <c r="HFK21" s="203"/>
      <c r="HFL21" s="203"/>
      <c r="HFM21" s="203"/>
      <c r="HFN21" s="203"/>
      <c r="HFO21" s="203"/>
      <c r="HFP21" s="203"/>
      <c r="HFQ21" s="203"/>
      <c r="HFR21" s="203"/>
      <c r="HFS21" s="203"/>
      <c r="HFT21" s="203"/>
      <c r="HFU21" s="203"/>
      <c r="HFV21" s="203"/>
      <c r="HFW21" s="203"/>
      <c r="HFX21" s="203"/>
      <c r="HFY21" s="203"/>
      <c r="HFZ21" s="203"/>
      <c r="HGA21" s="203"/>
      <c r="HGB21" s="203"/>
      <c r="HGC21" s="203"/>
      <c r="HGD21" s="203"/>
      <c r="HGE21" s="203"/>
      <c r="HGF21" s="203"/>
      <c r="HGG21" s="203"/>
      <c r="HGH21" s="203"/>
      <c r="HGI21" s="203"/>
      <c r="HGJ21" s="203"/>
      <c r="HGK21" s="203"/>
      <c r="HGL21" s="203"/>
      <c r="HGM21" s="203"/>
      <c r="HGN21" s="203"/>
      <c r="HGO21" s="203"/>
      <c r="HGP21" s="203"/>
      <c r="HGQ21" s="203"/>
      <c r="HGR21" s="203"/>
      <c r="HGS21" s="203"/>
      <c r="HGT21" s="203"/>
      <c r="HGU21" s="203"/>
      <c r="HGV21" s="203"/>
      <c r="HGW21" s="203"/>
      <c r="HGX21" s="203"/>
      <c r="HGY21" s="203"/>
      <c r="HGZ21" s="203"/>
      <c r="HHA21" s="203"/>
      <c r="HHB21" s="203"/>
      <c r="HHC21" s="203"/>
      <c r="HHD21" s="203"/>
      <c r="HHE21" s="203"/>
      <c r="HHF21" s="203"/>
      <c r="HHG21" s="203"/>
      <c r="HHH21" s="203"/>
      <c r="HHI21" s="203"/>
      <c r="HHJ21" s="203"/>
      <c r="HHK21" s="203"/>
      <c r="HHL21" s="203"/>
      <c r="HHM21" s="203"/>
      <c r="HHN21" s="203"/>
      <c r="HHO21" s="203"/>
      <c r="HHP21" s="203"/>
      <c r="HHQ21" s="203"/>
      <c r="HHR21" s="203"/>
      <c r="HHS21" s="203"/>
      <c r="HHT21" s="203"/>
      <c r="HHU21" s="203"/>
      <c r="HHV21" s="203"/>
      <c r="HHW21" s="203"/>
      <c r="HHX21" s="203"/>
      <c r="HHY21" s="203"/>
      <c r="HHZ21" s="203"/>
      <c r="HIA21" s="203"/>
      <c r="HIB21" s="203"/>
      <c r="HIC21" s="203"/>
      <c r="HID21" s="203"/>
      <c r="HIE21" s="203"/>
      <c r="HIF21" s="203"/>
      <c r="HIG21" s="203"/>
      <c r="HIH21" s="203"/>
      <c r="HII21" s="203"/>
      <c r="HIJ21" s="203"/>
      <c r="HIK21" s="203"/>
      <c r="HIL21" s="203"/>
      <c r="HIM21" s="203"/>
      <c r="HIN21" s="203"/>
      <c r="HIO21" s="203"/>
      <c r="HIP21" s="203"/>
      <c r="HIQ21" s="203"/>
      <c r="HIR21" s="203"/>
      <c r="HIS21" s="203"/>
      <c r="HIT21" s="203"/>
      <c r="HIU21" s="203"/>
      <c r="HIV21" s="203"/>
      <c r="HIW21" s="203"/>
      <c r="HIX21" s="203"/>
      <c r="HIY21" s="203"/>
      <c r="HIZ21" s="203"/>
      <c r="HJA21" s="203"/>
      <c r="HJB21" s="203"/>
      <c r="HJC21" s="203"/>
      <c r="HJD21" s="203"/>
      <c r="HJE21" s="203"/>
      <c r="HJF21" s="203"/>
      <c r="HJG21" s="203"/>
      <c r="HJH21" s="203"/>
      <c r="HJI21" s="203"/>
      <c r="HJJ21" s="203"/>
      <c r="HJK21" s="203"/>
      <c r="HJL21" s="203"/>
      <c r="HJM21" s="203"/>
      <c r="HJN21" s="203"/>
      <c r="HJO21" s="203"/>
      <c r="HJP21" s="203"/>
      <c r="HJQ21" s="203"/>
      <c r="HJR21" s="203"/>
      <c r="HJS21" s="203"/>
      <c r="HJT21" s="203"/>
      <c r="HJU21" s="203"/>
      <c r="HJV21" s="203"/>
      <c r="HJW21" s="203"/>
      <c r="HJX21" s="203"/>
      <c r="HJY21" s="203"/>
      <c r="HJZ21" s="203"/>
      <c r="HKA21" s="203"/>
      <c r="HKB21" s="203"/>
      <c r="HKC21" s="203"/>
      <c r="HKD21" s="203"/>
      <c r="HKE21" s="203"/>
      <c r="HKF21" s="203"/>
      <c r="HKG21" s="203"/>
      <c r="HKH21" s="203"/>
      <c r="HKI21" s="203"/>
      <c r="HKJ21" s="203"/>
      <c r="HKK21" s="203"/>
      <c r="HKL21" s="203"/>
      <c r="HKM21" s="203"/>
      <c r="HKN21" s="203"/>
      <c r="HKO21" s="203"/>
      <c r="HKP21" s="203"/>
      <c r="HKQ21" s="203"/>
      <c r="HKR21" s="203"/>
      <c r="HKS21" s="203"/>
      <c r="HKT21" s="203"/>
      <c r="HKU21" s="203"/>
      <c r="HKV21" s="203"/>
      <c r="HKW21" s="203"/>
      <c r="HKX21" s="203"/>
      <c r="HKY21" s="203"/>
      <c r="HKZ21" s="203"/>
      <c r="HLA21" s="203"/>
      <c r="HLB21" s="203"/>
      <c r="HLC21" s="203"/>
      <c r="HLD21" s="203"/>
      <c r="HLE21" s="203"/>
      <c r="HLF21" s="203"/>
      <c r="HLG21" s="203"/>
      <c r="HLH21" s="203"/>
      <c r="HLI21" s="203"/>
      <c r="HLJ21" s="203"/>
      <c r="HLK21" s="203"/>
      <c r="HLL21" s="203"/>
      <c r="HLM21" s="203"/>
      <c r="HLN21" s="203"/>
      <c r="HLO21" s="203"/>
      <c r="HLP21" s="203"/>
      <c r="HLQ21" s="203"/>
      <c r="HLR21" s="203"/>
      <c r="HLS21" s="203"/>
      <c r="HLT21" s="203"/>
      <c r="HLU21" s="203"/>
      <c r="HLV21" s="203"/>
      <c r="HLW21" s="203"/>
      <c r="HLX21" s="203"/>
      <c r="HLY21" s="203"/>
      <c r="HLZ21" s="203"/>
      <c r="HMA21" s="203"/>
      <c r="HMB21" s="203"/>
      <c r="HMC21" s="203"/>
      <c r="HMD21" s="203"/>
      <c r="HME21" s="203"/>
      <c r="HMF21" s="203"/>
      <c r="HMG21" s="203"/>
      <c r="HMH21" s="203"/>
      <c r="HMI21" s="203"/>
      <c r="HMJ21" s="203"/>
      <c r="HMK21" s="203"/>
      <c r="HML21" s="203"/>
      <c r="HMM21" s="203"/>
      <c r="HMN21" s="203"/>
      <c r="HMO21" s="203"/>
      <c r="HMP21" s="203"/>
      <c r="HMQ21" s="203"/>
      <c r="HMR21" s="203"/>
      <c r="HMS21" s="203"/>
      <c r="HMT21" s="203"/>
      <c r="HMU21" s="203"/>
      <c r="HMV21" s="203"/>
      <c r="HMW21" s="203"/>
      <c r="HMX21" s="203"/>
      <c r="HMY21" s="203"/>
      <c r="HMZ21" s="203"/>
      <c r="HNA21" s="203"/>
      <c r="HNB21" s="203"/>
      <c r="HNC21" s="203"/>
      <c r="HND21" s="203"/>
      <c r="HNE21" s="203"/>
      <c r="HNF21" s="203"/>
      <c r="HNG21" s="203"/>
      <c r="HNH21" s="203"/>
      <c r="HNI21" s="203"/>
      <c r="HNJ21" s="203"/>
      <c r="HNK21" s="203"/>
      <c r="HNL21" s="203"/>
      <c r="HNM21" s="203"/>
      <c r="HNN21" s="203"/>
      <c r="HNO21" s="203"/>
      <c r="HNP21" s="203"/>
      <c r="HNQ21" s="203"/>
      <c r="HNR21" s="203"/>
      <c r="HNS21" s="203"/>
      <c r="HNT21" s="203"/>
      <c r="HNU21" s="203"/>
      <c r="HNV21" s="203"/>
      <c r="HNW21" s="203"/>
      <c r="HNX21" s="203"/>
      <c r="HNY21" s="203"/>
      <c r="HNZ21" s="203"/>
      <c r="HOA21" s="203"/>
      <c r="HOB21" s="203"/>
      <c r="HOC21" s="203"/>
      <c r="HOD21" s="203"/>
      <c r="HOE21" s="203"/>
      <c r="HOF21" s="203"/>
      <c r="HOG21" s="203"/>
      <c r="HOH21" s="203"/>
      <c r="HOI21" s="203"/>
      <c r="HOJ21" s="203"/>
      <c r="HOK21" s="203"/>
      <c r="HOL21" s="203"/>
      <c r="HOM21" s="203"/>
      <c r="HON21" s="203"/>
      <c r="HOO21" s="203"/>
      <c r="HOP21" s="203"/>
      <c r="HOQ21" s="203"/>
      <c r="HOR21" s="203"/>
      <c r="HOS21" s="203"/>
      <c r="HOT21" s="203"/>
      <c r="HOU21" s="203"/>
      <c r="HOV21" s="203"/>
      <c r="HOW21" s="203"/>
      <c r="HOX21" s="203"/>
      <c r="HOY21" s="203"/>
      <c r="HOZ21" s="203"/>
      <c r="HPA21" s="203"/>
      <c r="HPB21" s="203"/>
      <c r="HPC21" s="203"/>
      <c r="HPD21" s="203"/>
      <c r="HPE21" s="203"/>
      <c r="HPF21" s="203"/>
      <c r="HPG21" s="203"/>
      <c r="HPH21" s="203"/>
      <c r="HPI21" s="203"/>
      <c r="HPJ21" s="203"/>
      <c r="HPK21" s="203"/>
      <c r="HPL21" s="203"/>
      <c r="HPM21" s="203"/>
      <c r="HPN21" s="203"/>
      <c r="HPO21" s="203"/>
      <c r="HPP21" s="203"/>
      <c r="HPQ21" s="203"/>
      <c r="HPR21" s="203"/>
      <c r="HPS21" s="203"/>
      <c r="HPT21" s="203"/>
      <c r="HPU21" s="203"/>
      <c r="HPV21" s="203"/>
      <c r="HPW21" s="203"/>
      <c r="HPX21" s="203"/>
      <c r="HPY21" s="203"/>
      <c r="HPZ21" s="203"/>
      <c r="HQA21" s="203"/>
      <c r="HQB21" s="203"/>
      <c r="HQC21" s="203"/>
      <c r="HQD21" s="203"/>
      <c r="HQE21" s="203"/>
      <c r="HQF21" s="203"/>
      <c r="HQG21" s="203"/>
      <c r="HQH21" s="203"/>
      <c r="HQI21" s="203"/>
      <c r="HQJ21" s="203"/>
      <c r="HQK21" s="203"/>
      <c r="HQL21" s="203"/>
      <c r="HQM21" s="203"/>
      <c r="HQN21" s="203"/>
      <c r="HQO21" s="203"/>
      <c r="HQP21" s="203"/>
      <c r="HQQ21" s="203"/>
      <c r="HQR21" s="203"/>
      <c r="HQS21" s="203"/>
      <c r="HQT21" s="203"/>
      <c r="HQU21" s="203"/>
      <c r="HQV21" s="203"/>
      <c r="HQW21" s="203"/>
      <c r="HQX21" s="203"/>
      <c r="HQY21" s="203"/>
      <c r="HQZ21" s="203"/>
      <c r="HRA21" s="203"/>
      <c r="HRB21" s="203"/>
      <c r="HRC21" s="203"/>
      <c r="HRD21" s="203"/>
      <c r="HRE21" s="203"/>
      <c r="HRF21" s="203"/>
      <c r="HRG21" s="203"/>
      <c r="HRH21" s="203"/>
      <c r="HRI21" s="203"/>
      <c r="HRJ21" s="203"/>
      <c r="HRK21" s="203"/>
      <c r="HRL21" s="203"/>
      <c r="HRM21" s="203"/>
      <c r="HRN21" s="203"/>
      <c r="HRO21" s="203"/>
      <c r="HRP21" s="203"/>
      <c r="HRQ21" s="203"/>
      <c r="HRR21" s="203"/>
      <c r="HRS21" s="203"/>
      <c r="HRT21" s="203"/>
      <c r="HRU21" s="203"/>
      <c r="HRV21" s="203"/>
      <c r="HRW21" s="203"/>
      <c r="HRX21" s="203"/>
      <c r="HRY21" s="203"/>
      <c r="HRZ21" s="203"/>
      <c r="HSA21" s="203"/>
      <c r="HSB21" s="203"/>
      <c r="HSC21" s="203"/>
      <c r="HSD21" s="203"/>
      <c r="HSE21" s="203"/>
      <c r="HSF21" s="203"/>
      <c r="HSG21" s="203"/>
      <c r="HSH21" s="203"/>
      <c r="HSI21" s="203"/>
      <c r="HSJ21" s="203"/>
      <c r="HSK21" s="203"/>
      <c r="HSL21" s="203"/>
      <c r="HSM21" s="203"/>
      <c r="HSN21" s="203"/>
      <c r="HSO21" s="203"/>
      <c r="HSP21" s="203"/>
      <c r="HSQ21" s="203"/>
      <c r="HSR21" s="203"/>
      <c r="HSS21" s="203"/>
      <c r="HST21" s="203"/>
      <c r="HSU21" s="203"/>
      <c r="HSV21" s="203"/>
      <c r="HSW21" s="203"/>
      <c r="HSX21" s="203"/>
      <c r="HSY21" s="203"/>
      <c r="HSZ21" s="203"/>
      <c r="HTA21" s="203"/>
      <c r="HTB21" s="203"/>
      <c r="HTC21" s="203"/>
      <c r="HTD21" s="203"/>
      <c r="HTE21" s="203"/>
      <c r="HTF21" s="203"/>
      <c r="HTG21" s="203"/>
      <c r="HTH21" s="203"/>
      <c r="HTI21" s="203"/>
      <c r="HTJ21" s="203"/>
      <c r="HTK21" s="203"/>
      <c r="HTL21" s="203"/>
      <c r="HTM21" s="203"/>
      <c r="HTN21" s="203"/>
      <c r="HTO21" s="203"/>
      <c r="HTP21" s="203"/>
      <c r="HTQ21" s="203"/>
      <c r="HTR21" s="203"/>
      <c r="HTS21" s="203"/>
      <c r="HTT21" s="203"/>
      <c r="HTU21" s="203"/>
      <c r="HTV21" s="203"/>
      <c r="HTW21" s="203"/>
      <c r="HTX21" s="203"/>
      <c r="HTY21" s="203"/>
      <c r="HTZ21" s="203"/>
      <c r="HUA21" s="203"/>
      <c r="HUB21" s="203"/>
      <c r="HUC21" s="203"/>
      <c r="HUD21" s="203"/>
      <c r="HUE21" s="203"/>
      <c r="HUF21" s="203"/>
      <c r="HUG21" s="203"/>
      <c r="HUH21" s="203"/>
      <c r="HUI21" s="203"/>
      <c r="HUJ21" s="203"/>
      <c r="HUK21" s="203"/>
      <c r="HUL21" s="203"/>
      <c r="HUM21" s="203"/>
      <c r="HUN21" s="203"/>
      <c r="HUO21" s="203"/>
      <c r="HUP21" s="203"/>
      <c r="HUQ21" s="203"/>
      <c r="HUR21" s="203"/>
      <c r="HUS21" s="203"/>
      <c r="HUT21" s="203"/>
      <c r="HUU21" s="203"/>
      <c r="HUV21" s="203"/>
      <c r="HUW21" s="203"/>
      <c r="HUX21" s="203"/>
      <c r="HUY21" s="203"/>
      <c r="HUZ21" s="203"/>
      <c r="HVA21" s="203"/>
      <c r="HVB21" s="203"/>
      <c r="HVC21" s="203"/>
      <c r="HVD21" s="203"/>
      <c r="HVE21" s="203"/>
      <c r="HVF21" s="203"/>
      <c r="HVG21" s="203"/>
      <c r="HVH21" s="203"/>
      <c r="HVI21" s="203"/>
      <c r="HVJ21" s="203"/>
      <c r="HVK21" s="203"/>
      <c r="HVL21" s="203"/>
      <c r="HVM21" s="203"/>
      <c r="HVN21" s="203"/>
      <c r="HVO21" s="203"/>
      <c r="HVP21" s="203"/>
      <c r="HVQ21" s="203"/>
      <c r="HVR21" s="203"/>
      <c r="HVS21" s="203"/>
      <c r="HVT21" s="203"/>
      <c r="HVU21" s="203"/>
      <c r="HVV21" s="203"/>
      <c r="HVW21" s="203"/>
      <c r="HVX21" s="203"/>
      <c r="HVY21" s="203"/>
      <c r="HVZ21" s="203"/>
      <c r="HWA21" s="203"/>
      <c r="HWB21" s="203"/>
      <c r="HWC21" s="203"/>
      <c r="HWD21" s="203"/>
      <c r="HWE21" s="203"/>
      <c r="HWF21" s="203"/>
      <c r="HWG21" s="203"/>
      <c r="HWH21" s="203"/>
      <c r="HWI21" s="203"/>
      <c r="HWJ21" s="203"/>
      <c r="HWK21" s="203"/>
      <c r="HWL21" s="203"/>
      <c r="HWM21" s="203"/>
      <c r="HWN21" s="203"/>
      <c r="HWO21" s="203"/>
      <c r="HWP21" s="203"/>
      <c r="HWQ21" s="203"/>
      <c r="HWR21" s="203"/>
      <c r="HWS21" s="203"/>
      <c r="HWT21" s="203"/>
      <c r="HWU21" s="203"/>
      <c r="HWV21" s="203"/>
      <c r="HWW21" s="203"/>
      <c r="HWX21" s="203"/>
      <c r="HWY21" s="203"/>
      <c r="HWZ21" s="203"/>
      <c r="HXA21" s="203"/>
      <c r="HXB21" s="203"/>
      <c r="HXC21" s="203"/>
      <c r="HXD21" s="203"/>
      <c r="HXE21" s="203"/>
      <c r="HXF21" s="203"/>
      <c r="HXG21" s="203"/>
      <c r="HXH21" s="203"/>
      <c r="HXI21" s="203"/>
      <c r="HXJ21" s="203"/>
      <c r="HXK21" s="203"/>
      <c r="HXL21" s="203"/>
      <c r="HXM21" s="203"/>
      <c r="HXN21" s="203"/>
      <c r="HXO21" s="203"/>
      <c r="HXP21" s="203"/>
      <c r="HXQ21" s="203"/>
      <c r="HXR21" s="203"/>
      <c r="HXS21" s="203"/>
      <c r="HXT21" s="203"/>
      <c r="HXU21" s="203"/>
      <c r="HXV21" s="203"/>
      <c r="HXW21" s="203"/>
      <c r="HXX21" s="203"/>
      <c r="HXY21" s="203"/>
      <c r="HXZ21" s="203"/>
      <c r="HYA21" s="203"/>
      <c r="HYB21" s="203"/>
      <c r="HYC21" s="203"/>
      <c r="HYD21" s="203"/>
      <c r="HYE21" s="203"/>
      <c r="HYF21" s="203"/>
      <c r="HYG21" s="203"/>
      <c r="HYH21" s="203"/>
      <c r="HYI21" s="203"/>
      <c r="HYJ21" s="203"/>
      <c r="HYK21" s="203"/>
      <c r="HYL21" s="203"/>
      <c r="HYM21" s="203"/>
      <c r="HYN21" s="203"/>
      <c r="HYO21" s="203"/>
      <c r="HYP21" s="203"/>
      <c r="HYQ21" s="203"/>
      <c r="HYR21" s="203"/>
      <c r="HYS21" s="203"/>
      <c r="HYT21" s="203"/>
      <c r="HYU21" s="203"/>
      <c r="HYV21" s="203"/>
      <c r="HYW21" s="203"/>
      <c r="HYX21" s="203"/>
      <c r="HYY21" s="203"/>
      <c r="HYZ21" s="203"/>
      <c r="HZA21" s="203"/>
      <c r="HZB21" s="203"/>
      <c r="HZC21" s="203"/>
      <c r="HZD21" s="203"/>
      <c r="HZE21" s="203"/>
      <c r="HZF21" s="203"/>
      <c r="HZG21" s="203"/>
      <c r="HZH21" s="203"/>
      <c r="HZI21" s="203"/>
      <c r="HZJ21" s="203"/>
      <c r="HZK21" s="203"/>
      <c r="HZL21" s="203"/>
      <c r="HZM21" s="203"/>
      <c r="HZN21" s="203"/>
      <c r="HZO21" s="203"/>
      <c r="HZP21" s="203"/>
      <c r="HZQ21" s="203"/>
      <c r="HZR21" s="203"/>
      <c r="HZS21" s="203"/>
      <c r="HZT21" s="203"/>
      <c r="HZU21" s="203"/>
      <c r="HZV21" s="203"/>
      <c r="HZW21" s="203"/>
      <c r="HZX21" s="203"/>
      <c r="HZY21" s="203"/>
      <c r="HZZ21" s="203"/>
      <c r="IAA21" s="203"/>
      <c r="IAB21" s="203"/>
      <c r="IAC21" s="203"/>
      <c r="IAD21" s="203"/>
      <c r="IAE21" s="203"/>
      <c r="IAF21" s="203"/>
      <c r="IAG21" s="203"/>
      <c r="IAH21" s="203"/>
      <c r="IAI21" s="203"/>
      <c r="IAJ21" s="203"/>
      <c r="IAK21" s="203"/>
      <c r="IAL21" s="203"/>
      <c r="IAM21" s="203"/>
      <c r="IAN21" s="203"/>
      <c r="IAO21" s="203"/>
      <c r="IAP21" s="203"/>
      <c r="IAQ21" s="203"/>
      <c r="IAR21" s="203"/>
      <c r="IAS21" s="203"/>
      <c r="IAT21" s="203"/>
      <c r="IAU21" s="203"/>
      <c r="IAV21" s="203"/>
      <c r="IAW21" s="203"/>
      <c r="IAX21" s="203"/>
      <c r="IAY21" s="203"/>
      <c r="IAZ21" s="203"/>
      <c r="IBA21" s="203"/>
      <c r="IBB21" s="203"/>
      <c r="IBC21" s="203"/>
      <c r="IBD21" s="203"/>
      <c r="IBE21" s="203"/>
      <c r="IBF21" s="203"/>
      <c r="IBG21" s="203"/>
      <c r="IBH21" s="203"/>
      <c r="IBI21" s="203"/>
      <c r="IBJ21" s="203"/>
      <c r="IBK21" s="203"/>
      <c r="IBL21" s="203"/>
      <c r="IBM21" s="203"/>
      <c r="IBN21" s="203"/>
      <c r="IBO21" s="203"/>
      <c r="IBP21" s="203"/>
      <c r="IBQ21" s="203"/>
      <c r="IBR21" s="203"/>
      <c r="IBS21" s="203"/>
      <c r="IBT21" s="203"/>
      <c r="IBU21" s="203"/>
      <c r="IBV21" s="203"/>
      <c r="IBW21" s="203"/>
      <c r="IBX21" s="203"/>
      <c r="IBY21" s="203"/>
      <c r="IBZ21" s="203"/>
      <c r="ICA21" s="203"/>
      <c r="ICB21" s="203"/>
      <c r="ICC21" s="203"/>
      <c r="ICD21" s="203"/>
      <c r="ICE21" s="203"/>
      <c r="ICF21" s="203"/>
      <c r="ICG21" s="203"/>
      <c r="ICH21" s="203"/>
      <c r="ICI21" s="203"/>
      <c r="ICJ21" s="203"/>
      <c r="ICK21" s="203"/>
      <c r="ICL21" s="203"/>
      <c r="ICM21" s="203"/>
      <c r="ICN21" s="203"/>
      <c r="ICO21" s="203"/>
      <c r="ICP21" s="203"/>
      <c r="ICQ21" s="203"/>
      <c r="ICR21" s="203"/>
      <c r="ICS21" s="203"/>
      <c r="ICT21" s="203"/>
      <c r="ICU21" s="203"/>
      <c r="ICV21" s="203"/>
      <c r="ICW21" s="203"/>
      <c r="ICX21" s="203"/>
      <c r="ICY21" s="203"/>
      <c r="ICZ21" s="203"/>
      <c r="IDA21" s="203"/>
      <c r="IDB21" s="203"/>
      <c r="IDC21" s="203"/>
      <c r="IDD21" s="203"/>
      <c r="IDE21" s="203"/>
      <c r="IDF21" s="203"/>
      <c r="IDG21" s="203"/>
      <c r="IDH21" s="203"/>
      <c r="IDI21" s="203"/>
      <c r="IDJ21" s="203"/>
      <c r="IDK21" s="203"/>
      <c r="IDL21" s="203"/>
      <c r="IDM21" s="203"/>
      <c r="IDN21" s="203"/>
      <c r="IDO21" s="203"/>
      <c r="IDP21" s="203"/>
      <c r="IDQ21" s="203"/>
      <c r="IDR21" s="203"/>
      <c r="IDS21" s="203"/>
      <c r="IDT21" s="203"/>
      <c r="IDU21" s="203"/>
      <c r="IDV21" s="203"/>
      <c r="IDW21" s="203"/>
      <c r="IDX21" s="203"/>
      <c r="IDY21" s="203"/>
      <c r="IDZ21" s="203"/>
      <c r="IEA21" s="203"/>
      <c r="IEB21" s="203"/>
      <c r="IEC21" s="203"/>
      <c r="IED21" s="203"/>
      <c r="IEE21" s="203"/>
      <c r="IEF21" s="203"/>
      <c r="IEG21" s="203"/>
      <c r="IEH21" s="203"/>
      <c r="IEI21" s="203"/>
      <c r="IEJ21" s="203"/>
      <c r="IEK21" s="203"/>
      <c r="IEL21" s="203"/>
      <c r="IEM21" s="203"/>
      <c r="IEN21" s="203"/>
      <c r="IEO21" s="203"/>
      <c r="IEP21" s="203"/>
      <c r="IEQ21" s="203"/>
      <c r="IER21" s="203"/>
      <c r="IES21" s="203"/>
      <c r="IET21" s="203"/>
      <c r="IEU21" s="203"/>
      <c r="IEV21" s="203"/>
      <c r="IEW21" s="203"/>
      <c r="IEX21" s="203"/>
      <c r="IEY21" s="203"/>
      <c r="IEZ21" s="203"/>
      <c r="IFA21" s="203"/>
      <c r="IFB21" s="203"/>
      <c r="IFC21" s="203"/>
      <c r="IFD21" s="203"/>
      <c r="IFE21" s="203"/>
      <c r="IFF21" s="203"/>
      <c r="IFG21" s="203"/>
      <c r="IFH21" s="203"/>
      <c r="IFI21" s="203"/>
      <c r="IFJ21" s="203"/>
      <c r="IFK21" s="203"/>
      <c r="IFL21" s="203"/>
      <c r="IFM21" s="203"/>
      <c r="IFN21" s="203"/>
      <c r="IFO21" s="203"/>
      <c r="IFP21" s="203"/>
      <c r="IFQ21" s="203"/>
      <c r="IFR21" s="203"/>
      <c r="IFS21" s="203"/>
      <c r="IFT21" s="203"/>
      <c r="IFU21" s="203"/>
      <c r="IFV21" s="203"/>
      <c r="IFW21" s="203"/>
      <c r="IFX21" s="203"/>
      <c r="IFY21" s="203"/>
      <c r="IFZ21" s="203"/>
      <c r="IGA21" s="203"/>
      <c r="IGB21" s="203"/>
      <c r="IGC21" s="203"/>
      <c r="IGD21" s="203"/>
      <c r="IGE21" s="203"/>
      <c r="IGF21" s="203"/>
      <c r="IGG21" s="203"/>
      <c r="IGH21" s="203"/>
      <c r="IGI21" s="203"/>
      <c r="IGJ21" s="203"/>
      <c r="IGK21" s="203"/>
      <c r="IGL21" s="203"/>
      <c r="IGM21" s="203"/>
      <c r="IGN21" s="203"/>
      <c r="IGO21" s="203"/>
      <c r="IGP21" s="203"/>
      <c r="IGQ21" s="203"/>
      <c r="IGR21" s="203"/>
      <c r="IGS21" s="203"/>
      <c r="IGT21" s="203"/>
      <c r="IGU21" s="203"/>
      <c r="IGV21" s="203"/>
      <c r="IGW21" s="203"/>
      <c r="IGX21" s="203"/>
      <c r="IGY21" s="203"/>
      <c r="IGZ21" s="203"/>
      <c r="IHA21" s="203"/>
      <c r="IHB21" s="203"/>
      <c r="IHC21" s="203"/>
      <c r="IHD21" s="203"/>
      <c r="IHE21" s="203"/>
      <c r="IHF21" s="203"/>
      <c r="IHG21" s="203"/>
      <c r="IHH21" s="203"/>
      <c r="IHI21" s="203"/>
      <c r="IHJ21" s="203"/>
      <c r="IHK21" s="203"/>
      <c r="IHL21" s="203"/>
      <c r="IHM21" s="203"/>
      <c r="IHN21" s="203"/>
      <c r="IHO21" s="203"/>
      <c r="IHP21" s="203"/>
      <c r="IHQ21" s="203"/>
      <c r="IHR21" s="203"/>
      <c r="IHS21" s="203"/>
      <c r="IHT21" s="203"/>
      <c r="IHU21" s="203"/>
      <c r="IHV21" s="203"/>
      <c r="IHW21" s="203"/>
      <c r="IHX21" s="203"/>
      <c r="IHY21" s="203"/>
      <c r="IHZ21" s="203"/>
      <c r="IIA21" s="203"/>
      <c r="IIB21" s="203"/>
      <c r="IIC21" s="203"/>
      <c r="IID21" s="203"/>
      <c r="IIE21" s="203"/>
      <c r="IIF21" s="203"/>
      <c r="IIG21" s="203"/>
      <c r="IIH21" s="203"/>
      <c r="III21" s="203"/>
      <c r="IIJ21" s="203"/>
      <c r="IIK21" s="203"/>
      <c r="IIL21" s="203"/>
      <c r="IIM21" s="203"/>
      <c r="IIN21" s="203"/>
      <c r="IIO21" s="203"/>
      <c r="IIP21" s="203"/>
      <c r="IIQ21" s="203"/>
      <c r="IIR21" s="203"/>
      <c r="IIS21" s="203"/>
      <c r="IIT21" s="203"/>
      <c r="IIU21" s="203"/>
      <c r="IIV21" s="203"/>
      <c r="IIW21" s="203"/>
      <c r="IIX21" s="203"/>
      <c r="IIY21" s="203"/>
      <c r="IIZ21" s="203"/>
      <c r="IJA21" s="203"/>
      <c r="IJB21" s="203"/>
      <c r="IJC21" s="203"/>
      <c r="IJD21" s="203"/>
      <c r="IJE21" s="203"/>
      <c r="IJF21" s="203"/>
      <c r="IJG21" s="203"/>
      <c r="IJH21" s="203"/>
      <c r="IJI21" s="203"/>
      <c r="IJJ21" s="203"/>
      <c r="IJK21" s="203"/>
      <c r="IJL21" s="203"/>
      <c r="IJM21" s="203"/>
      <c r="IJN21" s="203"/>
      <c r="IJO21" s="203"/>
      <c r="IJP21" s="203"/>
      <c r="IJQ21" s="203"/>
      <c r="IJR21" s="203"/>
      <c r="IJS21" s="203"/>
      <c r="IJT21" s="203"/>
      <c r="IJU21" s="203"/>
      <c r="IJV21" s="203"/>
      <c r="IJW21" s="203"/>
      <c r="IJX21" s="203"/>
      <c r="IJY21" s="203"/>
      <c r="IJZ21" s="203"/>
      <c r="IKA21" s="203"/>
      <c r="IKB21" s="203"/>
      <c r="IKC21" s="203"/>
      <c r="IKD21" s="203"/>
      <c r="IKE21" s="203"/>
      <c r="IKF21" s="203"/>
      <c r="IKG21" s="203"/>
      <c r="IKH21" s="203"/>
      <c r="IKI21" s="203"/>
      <c r="IKJ21" s="203"/>
      <c r="IKK21" s="203"/>
      <c r="IKL21" s="203"/>
      <c r="IKM21" s="203"/>
      <c r="IKN21" s="203"/>
      <c r="IKO21" s="203"/>
      <c r="IKP21" s="203"/>
      <c r="IKQ21" s="203"/>
      <c r="IKR21" s="203"/>
      <c r="IKS21" s="203"/>
      <c r="IKT21" s="203"/>
      <c r="IKU21" s="203"/>
      <c r="IKV21" s="203"/>
      <c r="IKW21" s="203"/>
      <c r="IKX21" s="203"/>
      <c r="IKY21" s="203"/>
      <c r="IKZ21" s="203"/>
      <c r="ILA21" s="203"/>
      <c r="ILB21" s="203"/>
      <c r="ILC21" s="203"/>
      <c r="ILD21" s="203"/>
      <c r="ILE21" s="203"/>
      <c r="ILF21" s="203"/>
      <c r="ILG21" s="203"/>
      <c r="ILH21" s="203"/>
      <c r="ILI21" s="203"/>
      <c r="ILJ21" s="203"/>
      <c r="ILK21" s="203"/>
      <c r="ILL21" s="203"/>
      <c r="ILM21" s="203"/>
      <c r="ILN21" s="203"/>
      <c r="ILO21" s="203"/>
      <c r="ILP21" s="203"/>
      <c r="ILQ21" s="203"/>
      <c r="ILR21" s="203"/>
      <c r="ILS21" s="203"/>
      <c r="ILT21" s="203"/>
      <c r="ILU21" s="203"/>
      <c r="ILV21" s="203"/>
      <c r="ILW21" s="203"/>
      <c r="ILX21" s="203"/>
      <c r="ILY21" s="203"/>
      <c r="ILZ21" s="203"/>
      <c r="IMA21" s="203"/>
      <c r="IMB21" s="203"/>
      <c r="IMC21" s="203"/>
      <c r="IMD21" s="203"/>
      <c r="IME21" s="203"/>
      <c r="IMF21" s="203"/>
      <c r="IMG21" s="203"/>
      <c r="IMH21" s="203"/>
      <c r="IMI21" s="203"/>
      <c r="IMJ21" s="203"/>
      <c r="IMK21" s="203"/>
      <c r="IML21" s="203"/>
      <c r="IMM21" s="203"/>
      <c r="IMN21" s="203"/>
      <c r="IMO21" s="203"/>
      <c r="IMP21" s="203"/>
      <c r="IMQ21" s="203"/>
      <c r="IMR21" s="203"/>
      <c r="IMS21" s="203"/>
      <c r="IMT21" s="203"/>
      <c r="IMU21" s="203"/>
      <c r="IMV21" s="203"/>
      <c r="IMW21" s="203"/>
      <c r="IMX21" s="203"/>
      <c r="IMY21" s="203"/>
      <c r="IMZ21" s="203"/>
      <c r="INA21" s="203"/>
      <c r="INB21" s="203"/>
      <c r="INC21" s="203"/>
      <c r="IND21" s="203"/>
      <c r="INE21" s="203"/>
      <c r="INF21" s="203"/>
      <c r="ING21" s="203"/>
      <c r="INH21" s="203"/>
      <c r="INI21" s="203"/>
      <c r="INJ21" s="203"/>
      <c r="INK21" s="203"/>
      <c r="INL21" s="203"/>
      <c r="INM21" s="203"/>
      <c r="INN21" s="203"/>
      <c r="INO21" s="203"/>
      <c r="INP21" s="203"/>
      <c r="INQ21" s="203"/>
      <c r="INR21" s="203"/>
      <c r="INS21" s="203"/>
      <c r="INT21" s="203"/>
      <c r="INU21" s="203"/>
      <c r="INV21" s="203"/>
      <c r="INW21" s="203"/>
      <c r="INX21" s="203"/>
      <c r="INY21" s="203"/>
      <c r="INZ21" s="203"/>
      <c r="IOA21" s="203"/>
      <c r="IOB21" s="203"/>
      <c r="IOC21" s="203"/>
      <c r="IOD21" s="203"/>
      <c r="IOE21" s="203"/>
      <c r="IOF21" s="203"/>
      <c r="IOG21" s="203"/>
      <c r="IOH21" s="203"/>
      <c r="IOI21" s="203"/>
      <c r="IOJ21" s="203"/>
      <c r="IOK21" s="203"/>
      <c r="IOL21" s="203"/>
      <c r="IOM21" s="203"/>
      <c r="ION21" s="203"/>
      <c r="IOO21" s="203"/>
      <c r="IOP21" s="203"/>
      <c r="IOQ21" s="203"/>
      <c r="IOR21" s="203"/>
      <c r="IOS21" s="203"/>
      <c r="IOT21" s="203"/>
      <c r="IOU21" s="203"/>
      <c r="IOV21" s="203"/>
      <c r="IOW21" s="203"/>
      <c r="IOX21" s="203"/>
      <c r="IOY21" s="203"/>
      <c r="IOZ21" s="203"/>
      <c r="IPA21" s="203"/>
      <c r="IPB21" s="203"/>
      <c r="IPC21" s="203"/>
      <c r="IPD21" s="203"/>
      <c r="IPE21" s="203"/>
      <c r="IPF21" s="203"/>
      <c r="IPG21" s="203"/>
      <c r="IPH21" s="203"/>
      <c r="IPI21" s="203"/>
      <c r="IPJ21" s="203"/>
      <c r="IPK21" s="203"/>
      <c r="IPL21" s="203"/>
      <c r="IPM21" s="203"/>
      <c r="IPN21" s="203"/>
      <c r="IPO21" s="203"/>
      <c r="IPP21" s="203"/>
      <c r="IPQ21" s="203"/>
      <c r="IPR21" s="203"/>
      <c r="IPS21" s="203"/>
      <c r="IPT21" s="203"/>
      <c r="IPU21" s="203"/>
      <c r="IPV21" s="203"/>
      <c r="IPW21" s="203"/>
      <c r="IPX21" s="203"/>
      <c r="IPY21" s="203"/>
      <c r="IPZ21" s="203"/>
      <c r="IQA21" s="203"/>
      <c r="IQB21" s="203"/>
      <c r="IQC21" s="203"/>
      <c r="IQD21" s="203"/>
      <c r="IQE21" s="203"/>
      <c r="IQF21" s="203"/>
      <c r="IQG21" s="203"/>
      <c r="IQH21" s="203"/>
      <c r="IQI21" s="203"/>
      <c r="IQJ21" s="203"/>
      <c r="IQK21" s="203"/>
      <c r="IQL21" s="203"/>
      <c r="IQM21" s="203"/>
      <c r="IQN21" s="203"/>
      <c r="IQO21" s="203"/>
      <c r="IQP21" s="203"/>
      <c r="IQQ21" s="203"/>
      <c r="IQR21" s="203"/>
      <c r="IQS21" s="203"/>
      <c r="IQT21" s="203"/>
      <c r="IQU21" s="203"/>
      <c r="IQV21" s="203"/>
      <c r="IQW21" s="203"/>
      <c r="IQX21" s="203"/>
      <c r="IQY21" s="203"/>
      <c r="IQZ21" s="203"/>
      <c r="IRA21" s="203"/>
      <c r="IRB21" s="203"/>
      <c r="IRC21" s="203"/>
      <c r="IRD21" s="203"/>
      <c r="IRE21" s="203"/>
      <c r="IRF21" s="203"/>
      <c r="IRG21" s="203"/>
      <c r="IRH21" s="203"/>
      <c r="IRI21" s="203"/>
      <c r="IRJ21" s="203"/>
      <c r="IRK21" s="203"/>
      <c r="IRL21" s="203"/>
      <c r="IRM21" s="203"/>
      <c r="IRN21" s="203"/>
      <c r="IRO21" s="203"/>
      <c r="IRP21" s="203"/>
      <c r="IRQ21" s="203"/>
      <c r="IRR21" s="203"/>
      <c r="IRS21" s="203"/>
      <c r="IRT21" s="203"/>
      <c r="IRU21" s="203"/>
      <c r="IRV21" s="203"/>
      <c r="IRW21" s="203"/>
      <c r="IRX21" s="203"/>
      <c r="IRY21" s="203"/>
      <c r="IRZ21" s="203"/>
      <c r="ISA21" s="203"/>
      <c r="ISB21" s="203"/>
      <c r="ISC21" s="203"/>
      <c r="ISD21" s="203"/>
      <c r="ISE21" s="203"/>
      <c r="ISF21" s="203"/>
      <c r="ISG21" s="203"/>
      <c r="ISH21" s="203"/>
      <c r="ISI21" s="203"/>
      <c r="ISJ21" s="203"/>
      <c r="ISK21" s="203"/>
      <c r="ISL21" s="203"/>
      <c r="ISM21" s="203"/>
      <c r="ISN21" s="203"/>
      <c r="ISO21" s="203"/>
      <c r="ISP21" s="203"/>
      <c r="ISQ21" s="203"/>
      <c r="ISR21" s="203"/>
      <c r="ISS21" s="203"/>
      <c r="IST21" s="203"/>
      <c r="ISU21" s="203"/>
      <c r="ISV21" s="203"/>
      <c r="ISW21" s="203"/>
      <c r="ISX21" s="203"/>
      <c r="ISY21" s="203"/>
      <c r="ISZ21" s="203"/>
      <c r="ITA21" s="203"/>
      <c r="ITB21" s="203"/>
      <c r="ITC21" s="203"/>
      <c r="ITD21" s="203"/>
      <c r="ITE21" s="203"/>
      <c r="ITF21" s="203"/>
      <c r="ITG21" s="203"/>
      <c r="ITH21" s="203"/>
      <c r="ITI21" s="203"/>
      <c r="ITJ21" s="203"/>
      <c r="ITK21" s="203"/>
      <c r="ITL21" s="203"/>
      <c r="ITM21" s="203"/>
      <c r="ITN21" s="203"/>
      <c r="ITO21" s="203"/>
      <c r="ITP21" s="203"/>
      <c r="ITQ21" s="203"/>
      <c r="ITR21" s="203"/>
      <c r="ITS21" s="203"/>
      <c r="ITT21" s="203"/>
      <c r="ITU21" s="203"/>
      <c r="ITV21" s="203"/>
      <c r="ITW21" s="203"/>
      <c r="ITX21" s="203"/>
      <c r="ITY21" s="203"/>
      <c r="ITZ21" s="203"/>
      <c r="IUA21" s="203"/>
      <c r="IUB21" s="203"/>
      <c r="IUC21" s="203"/>
      <c r="IUD21" s="203"/>
      <c r="IUE21" s="203"/>
      <c r="IUF21" s="203"/>
      <c r="IUG21" s="203"/>
      <c r="IUH21" s="203"/>
      <c r="IUI21" s="203"/>
      <c r="IUJ21" s="203"/>
      <c r="IUK21" s="203"/>
      <c r="IUL21" s="203"/>
      <c r="IUM21" s="203"/>
      <c r="IUN21" s="203"/>
      <c r="IUO21" s="203"/>
      <c r="IUP21" s="203"/>
      <c r="IUQ21" s="203"/>
      <c r="IUR21" s="203"/>
      <c r="IUS21" s="203"/>
      <c r="IUT21" s="203"/>
      <c r="IUU21" s="203"/>
      <c r="IUV21" s="203"/>
      <c r="IUW21" s="203"/>
      <c r="IUX21" s="203"/>
      <c r="IUY21" s="203"/>
      <c r="IUZ21" s="203"/>
      <c r="IVA21" s="203"/>
      <c r="IVB21" s="203"/>
      <c r="IVC21" s="203"/>
      <c r="IVD21" s="203"/>
      <c r="IVE21" s="203"/>
      <c r="IVF21" s="203"/>
      <c r="IVG21" s="203"/>
      <c r="IVH21" s="203"/>
      <c r="IVI21" s="203"/>
      <c r="IVJ21" s="203"/>
      <c r="IVK21" s="203"/>
      <c r="IVL21" s="203"/>
      <c r="IVM21" s="203"/>
      <c r="IVN21" s="203"/>
      <c r="IVO21" s="203"/>
      <c r="IVP21" s="203"/>
      <c r="IVQ21" s="203"/>
      <c r="IVR21" s="203"/>
      <c r="IVS21" s="203"/>
      <c r="IVT21" s="203"/>
      <c r="IVU21" s="203"/>
      <c r="IVV21" s="203"/>
      <c r="IVW21" s="203"/>
      <c r="IVX21" s="203"/>
      <c r="IVY21" s="203"/>
      <c r="IVZ21" s="203"/>
      <c r="IWA21" s="203"/>
      <c r="IWB21" s="203"/>
      <c r="IWC21" s="203"/>
      <c r="IWD21" s="203"/>
      <c r="IWE21" s="203"/>
      <c r="IWF21" s="203"/>
      <c r="IWG21" s="203"/>
      <c r="IWH21" s="203"/>
      <c r="IWI21" s="203"/>
      <c r="IWJ21" s="203"/>
      <c r="IWK21" s="203"/>
      <c r="IWL21" s="203"/>
      <c r="IWM21" s="203"/>
      <c r="IWN21" s="203"/>
      <c r="IWO21" s="203"/>
      <c r="IWP21" s="203"/>
      <c r="IWQ21" s="203"/>
      <c r="IWR21" s="203"/>
      <c r="IWS21" s="203"/>
      <c r="IWT21" s="203"/>
      <c r="IWU21" s="203"/>
      <c r="IWV21" s="203"/>
      <c r="IWW21" s="203"/>
      <c r="IWX21" s="203"/>
      <c r="IWY21" s="203"/>
      <c r="IWZ21" s="203"/>
      <c r="IXA21" s="203"/>
      <c r="IXB21" s="203"/>
      <c r="IXC21" s="203"/>
      <c r="IXD21" s="203"/>
      <c r="IXE21" s="203"/>
      <c r="IXF21" s="203"/>
      <c r="IXG21" s="203"/>
      <c r="IXH21" s="203"/>
      <c r="IXI21" s="203"/>
      <c r="IXJ21" s="203"/>
      <c r="IXK21" s="203"/>
      <c r="IXL21" s="203"/>
      <c r="IXM21" s="203"/>
      <c r="IXN21" s="203"/>
      <c r="IXO21" s="203"/>
      <c r="IXP21" s="203"/>
      <c r="IXQ21" s="203"/>
      <c r="IXR21" s="203"/>
      <c r="IXS21" s="203"/>
      <c r="IXT21" s="203"/>
      <c r="IXU21" s="203"/>
      <c r="IXV21" s="203"/>
      <c r="IXW21" s="203"/>
      <c r="IXX21" s="203"/>
      <c r="IXY21" s="203"/>
      <c r="IXZ21" s="203"/>
      <c r="IYA21" s="203"/>
      <c r="IYB21" s="203"/>
      <c r="IYC21" s="203"/>
      <c r="IYD21" s="203"/>
      <c r="IYE21" s="203"/>
      <c r="IYF21" s="203"/>
      <c r="IYG21" s="203"/>
      <c r="IYH21" s="203"/>
      <c r="IYI21" s="203"/>
      <c r="IYJ21" s="203"/>
      <c r="IYK21" s="203"/>
      <c r="IYL21" s="203"/>
      <c r="IYM21" s="203"/>
      <c r="IYN21" s="203"/>
      <c r="IYO21" s="203"/>
      <c r="IYP21" s="203"/>
      <c r="IYQ21" s="203"/>
      <c r="IYR21" s="203"/>
      <c r="IYS21" s="203"/>
      <c r="IYT21" s="203"/>
      <c r="IYU21" s="203"/>
      <c r="IYV21" s="203"/>
      <c r="IYW21" s="203"/>
      <c r="IYX21" s="203"/>
      <c r="IYY21" s="203"/>
      <c r="IYZ21" s="203"/>
      <c r="IZA21" s="203"/>
      <c r="IZB21" s="203"/>
      <c r="IZC21" s="203"/>
      <c r="IZD21" s="203"/>
      <c r="IZE21" s="203"/>
      <c r="IZF21" s="203"/>
      <c r="IZG21" s="203"/>
      <c r="IZH21" s="203"/>
      <c r="IZI21" s="203"/>
      <c r="IZJ21" s="203"/>
      <c r="IZK21" s="203"/>
      <c r="IZL21" s="203"/>
      <c r="IZM21" s="203"/>
      <c r="IZN21" s="203"/>
      <c r="IZO21" s="203"/>
      <c r="IZP21" s="203"/>
      <c r="IZQ21" s="203"/>
      <c r="IZR21" s="203"/>
      <c r="IZS21" s="203"/>
      <c r="IZT21" s="203"/>
      <c r="IZU21" s="203"/>
      <c r="IZV21" s="203"/>
      <c r="IZW21" s="203"/>
      <c r="IZX21" s="203"/>
      <c r="IZY21" s="203"/>
      <c r="IZZ21" s="203"/>
      <c r="JAA21" s="203"/>
      <c r="JAB21" s="203"/>
      <c r="JAC21" s="203"/>
      <c r="JAD21" s="203"/>
      <c r="JAE21" s="203"/>
      <c r="JAF21" s="203"/>
      <c r="JAG21" s="203"/>
      <c r="JAH21" s="203"/>
      <c r="JAI21" s="203"/>
      <c r="JAJ21" s="203"/>
      <c r="JAK21" s="203"/>
      <c r="JAL21" s="203"/>
      <c r="JAM21" s="203"/>
      <c r="JAN21" s="203"/>
      <c r="JAO21" s="203"/>
      <c r="JAP21" s="203"/>
      <c r="JAQ21" s="203"/>
      <c r="JAR21" s="203"/>
      <c r="JAS21" s="203"/>
      <c r="JAT21" s="203"/>
      <c r="JAU21" s="203"/>
      <c r="JAV21" s="203"/>
      <c r="JAW21" s="203"/>
      <c r="JAX21" s="203"/>
      <c r="JAY21" s="203"/>
      <c r="JAZ21" s="203"/>
      <c r="JBA21" s="203"/>
      <c r="JBB21" s="203"/>
      <c r="JBC21" s="203"/>
      <c r="JBD21" s="203"/>
      <c r="JBE21" s="203"/>
      <c r="JBF21" s="203"/>
      <c r="JBG21" s="203"/>
      <c r="JBH21" s="203"/>
      <c r="JBI21" s="203"/>
      <c r="JBJ21" s="203"/>
      <c r="JBK21" s="203"/>
      <c r="JBL21" s="203"/>
      <c r="JBM21" s="203"/>
      <c r="JBN21" s="203"/>
      <c r="JBO21" s="203"/>
      <c r="JBP21" s="203"/>
      <c r="JBQ21" s="203"/>
      <c r="JBR21" s="203"/>
      <c r="JBS21" s="203"/>
      <c r="JBT21" s="203"/>
      <c r="JBU21" s="203"/>
      <c r="JBV21" s="203"/>
      <c r="JBW21" s="203"/>
      <c r="JBX21" s="203"/>
      <c r="JBY21" s="203"/>
      <c r="JBZ21" s="203"/>
      <c r="JCA21" s="203"/>
      <c r="JCB21" s="203"/>
      <c r="JCC21" s="203"/>
      <c r="JCD21" s="203"/>
      <c r="JCE21" s="203"/>
      <c r="JCF21" s="203"/>
      <c r="JCG21" s="203"/>
      <c r="JCH21" s="203"/>
      <c r="JCI21" s="203"/>
      <c r="JCJ21" s="203"/>
      <c r="JCK21" s="203"/>
      <c r="JCL21" s="203"/>
      <c r="JCM21" s="203"/>
      <c r="JCN21" s="203"/>
      <c r="JCO21" s="203"/>
      <c r="JCP21" s="203"/>
      <c r="JCQ21" s="203"/>
      <c r="JCR21" s="203"/>
      <c r="JCS21" s="203"/>
      <c r="JCT21" s="203"/>
      <c r="JCU21" s="203"/>
      <c r="JCV21" s="203"/>
      <c r="JCW21" s="203"/>
      <c r="JCX21" s="203"/>
      <c r="JCY21" s="203"/>
      <c r="JCZ21" s="203"/>
      <c r="JDA21" s="203"/>
      <c r="JDB21" s="203"/>
      <c r="JDC21" s="203"/>
      <c r="JDD21" s="203"/>
      <c r="JDE21" s="203"/>
      <c r="JDF21" s="203"/>
      <c r="JDG21" s="203"/>
      <c r="JDH21" s="203"/>
      <c r="JDI21" s="203"/>
      <c r="JDJ21" s="203"/>
      <c r="JDK21" s="203"/>
      <c r="JDL21" s="203"/>
      <c r="JDM21" s="203"/>
      <c r="JDN21" s="203"/>
      <c r="JDO21" s="203"/>
      <c r="JDP21" s="203"/>
      <c r="JDQ21" s="203"/>
      <c r="JDR21" s="203"/>
      <c r="JDS21" s="203"/>
      <c r="JDT21" s="203"/>
      <c r="JDU21" s="203"/>
      <c r="JDV21" s="203"/>
      <c r="JDW21" s="203"/>
      <c r="JDX21" s="203"/>
      <c r="JDY21" s="203"/>
      <c r="JDZ21" s="203"/>
      <c r="JEA21" s="203"/>
      <c r="JEB21" s="203"/>
      <c r="JEC21" s="203"/>
      <c r="JED21" s="203"/>
      <c r="JEE21" s="203"/>
      <c r="JEF21" s="203"/>
      <c r="JEG21" s="203"/>
      <c r="JEH21" s="203"/>
      <c r="JEI21" s="203"/>
      <c r="JEJ21" s="203"/>
      <c r="JEK21" s="203"/>
      <c r="JEL21" s="203"/>
      <c r="JEM21" s="203"/>
      <c r="JEN21" s="203"/>
      <c r="JEO21" s="203"/>
      <c r="JEP21" s="203"/>
      <c r="JEQ21" s="203"/>
      <c r="JER21" s="203"/>
      <c r="JES21" s="203"/>
      <c r="JET21" s="203"/>
      <c r="JEU21" s="203"/>
      <c r="JEV21" s="203"/>
      <c r="JEW21" s="203"/>
      <c r="JEX21" s="203"/>
      <c r="JEY21" s="203"/>
      <c r="JEZ21" s="203"/>
      <c r="JFA21" s="203"/>
      <c r="JFB21" s="203"/>
      <c r="JFC21" s="203"/>
      <c r="JFD21" s="203"/>
      <c r="JFE21" s="203"/>
      <c r="JFF21" s="203"/>
      <c r="JFG21" s="203"/>
      <c r="JFH21" s="203"/>
      <c r="JFI21" s="203"/>
      <c r="JFJ21" s="203"/>
      <c r="JFK21" s="203"/>
      <c r="JFL21" s="203"/>
      <c r="JFM21" s="203"/>
      <c r="JFN21" s="203"/>
      <c r="JFO21" s="203"/>
      <c r="JFP21" s="203"/>
      <c r="JFQ21" s="203"/>
      <c r="JFR21" s="203"/>
      <c r="JFS21" s="203"/>
      <c r="JFT21" s="203"/>
      <c r="JFU21" s="203"/>
      <c r="JFV21" s="203"/>
      <c r="JFW21" s="203"/>
      <c r="JFX21" s="203"/>
      <c r="JFY21" s="203"/>
      <c r="JFZ21" s="203"/>
      <c r="JGA21" s="203"/>
      <c r="JGB21" s="203"/>
      <c r="JGC21" s="203"/>
      <c r="JGD21" s="203"/>
      <c r="JGE21" s="203"/>
      <c r="JGF21" s="203"/>
      <c r="JGG21" s="203"/>
      <c r="JGH21" s="203"/>
      <c r="JGI21" s="203"/>
      <c r="JGJ21" s="203"/>
      <c r="JGK21" s="203"/>
      <c r="JGL21" s="203"/>
      <c r="JGM21" s="203"/>
      <c r="JGN21" s="203"/>
      <c r="JGO21" s="203"/>
      <c r="JGP21" s="203"/>
      <c r="JGQ21" s="203"/>
      <c r="JGR21" s="203"/>
      <c r="JGS21" s="203"/>
      <c r="JGT21" s="203"/>
      <c r="JGU21" s="203"/>
      <c r="JGV21" s="203"/>
      <c r="JGW21" s="203"/>
      <c r="JGX21" s="203"/>
      <c r="JGY21" s="203"/>
      <c r="JGZ21" s="203"/>
      <c r="JHA21" s="203"/>
      <c r="JHB21" s="203"/>
      <c r="JHC21" s="203"/>
      <c r="JHD21" s="203"/>
      <c r="JHE21" s="203"/>
      <c r="JHF21" s="203"/>
      <c r="JHG21" s="203"/>
      <c r="JHH21" s="203"/>
      <c r="JHI21" s="203"/>
      <c r="JHJ21" s="203"/>
      <c r="JHK21" s="203"/>
      <c r="JHL21" s="203"/>
      <c r="JHM21" s="203"/>
      <c r="JHN21" s="203"/>
      <c r="JHO21" s="203"/>
      <c r="JHP21" s="203"/>
      <c r="JHQ21" s="203"/>
      <c r="JHR21" s="203"/>
      <c r="JHS21" s="203"/>
      <c r="JHT21" s="203"/>
      <c r="JHU21" s="203"/>
      <c r="JHV21" s="203"/>
      <c r="JHW21" s="203"/>
      <c r="JHX21" s="203"/>
      <c r="JHY21" s="203"/>
      <c r="JHZ21" s="203"/>
      <c r="JIA21" s="203"/>
      <c r="JIB21" s="203"/>
      <c r="JIC21" s="203"/>
      <c r="JID21" s="203"/>
      <c r="JIE21" s="203"/>
      <c r="JIF21" s="203"/>
      <c r="JIG21" s="203"/>
      <c r="JIH21" s="203"/>
      <c r="JII21" s="203"/>
      <c r="JIJ21" s="203"/>
      <c r="JIK21" s="203"/>
      <c r="JIL21" s="203"/>
      <c r="JIM21" s="203"/>
      <c r="JIN21" s="203"/>
      <c r="JIO21" s="203"/>
      <c r="JIP21" s="203"/>
      <c r="JIQ21" s="203"/>
      <c r="JIR21" s="203"/>
      <c r="JIS21" s="203"/>
      <c r="JIT21" s="203"/>
      <c r="JIU21" s="203"/>
      <c r="JIV21" s="203"/>
      <c r="JIW21" s="203"/>
      <c r="JIX21" s="203"/>
      <c r="JIY21" s="203"/>
      <c r="JIZ21" s="203"/>
      <c r="JJA21" s="203"/>
      <c r="JJB21" s="203"/>
      <c r="JJC21" s="203"/>
      <c r="JJD21" s="203"/>
      <c r="JJE21" s="203"/>
      <c r="JJF21" s="203"/>
      <c r="JJG21" s="203"/>
      <c r="JJH21" s="203"/>
      <c r="JJI21" s="203"/>
      <c r="JJJ21" s="203"/>
      <c r="JJK21" s="203"/>
      <c r="JJL21" s="203"/>
      <c r="JJM21" s="203"/>
      <c r="JJN21" s="203"/>
      <c r="JJO21" s="203"/>
      <c r="JJP21" s="203"/>
      <c r="JJQ21" s="203"/>
      <c r="JJR21" s="203"/>
      <c r="JJS21" s="203"/>
      <c r="JJT21" s="203"/>
      <c r="JJU21" s="203"/>
      <c r="JJV21" s="203"/>
      <c r="JJW21" s="203"/>
      <c r="JJX21" s="203"/>
      <c r="JJY21" s="203"/>
      <c r="JJZ21" s="203"/>
      <c r="JKA21" s="203"/>
      <c r="JKB21" s="203"/>
      <c r="JKC21" s="203"/>
      <c r="JKD21" s="203"/>
      <c r="JKE21" s="203"/>
      <c r="JKF21" s="203"/>
      <c r="JKG21" s="203"/>
      <c r="JKH21" s="203"/>
      <c r="JKI21" s="203"/>
      <c r="JKJ21" s="203"/>
      <c r="JKK21" s="203"/>
      <c r="JKL21" s="203"/>
      <c r="JKM21" s="203"/>
      <c r="JKN21" s="203"/>
      <c r="JKO21" s="203"/>
      <c r="JKP21" s="203"/>
      <c r="JKQ21" s="203"/>
      <c r="JKR21" s="203"/>
      <c r="JKS21" s="203"/>
      <c r="JKT21" s="203"/>
      <c r="JKU21" s="203"/>
      <c r="JKV21" s="203"/>
      <c r="JKW21" s="203"/>
      <c r="JKX21" s="203"/>
      <c r="JKY21" s="203"/>
      <c r="JKZ21" s="203"/>
      <c r="JLA21" s="203"/>
      <c r="JLB21" s="203"/>
      <c r="JLC21" s="203"/>
      <c r="JLD21" s="203"/>
      <c r="JLE21" s="203"/>
      <c r="JLF21" s="203"/>
      <c r="JLG21" s="203"/>
      <c r="JLH21" s="203"/>
      <c r="JLI21" s="203"/>
      <c r="JLJ21" s="203"/>
      <c r="JLK21" s="203"/>
      <c r="JLL21" s="203"/>
      <c r="JLM21" s="203"/>
      <c r="JLN21" s="203"/>
      <c r="JLO21" s="203"/>
      <c r="JLP21" s="203"/>
      <c r="JLQ21" s="203"/>
      <c r="JLR21" s="203"/>
      <c r="JLS21" s="203"/>
      <c r="JLT21" s="203"/>
      <c r="JLU21" s="203"/>
      <c r="JLV21" s="203"/>
      <c r="JLW21" s="203"/>
      <c r="JLX21" s="203"/>
      <c r="JLY21" s="203"/>
      <c r="JLZ21" s="203"/>
      <c r="JMA21" s="203"/>
      <c r="JMB21" s="203"/>
      <c r="JMC21" s="203"/>
      <c r="JMD21" s="203"/>
      <c r="JME21" s="203"/>
      <c r="JMF21" s="203"/>
      <c r="JMG21" s="203"/>
      <c r="JMH21" s="203"/>
      <c r="JMI21" s="203"/>
      <c r="JMJ21" s="203"/>
      <c r="JMK21" s="203"/>
      <c r="JML21" s="203"/>
      <c r="JMM21" s="203"/>
      <c r="JMN21" s="203"/>
      <c r="JMO21" s="203"/>
      <c r="JMP21" s="203"/>
      <c r="JMQ21" s="203"/>
      <c r="JMR21" s="203"/>
      <c r="JMS21" s="203"/>
      <c r="JMT21" s="203"/>
      <c r="JMU21" s="203"/>
      <c r="JMV21" s="203"/>
      <c r="JMW21" s="203"/>
      <c r="JMX21" s="203"/>
      <c r="JMY21" s="203"/>
      <c r="JMZ21" s="203"/>
      <c r="JNA21" s="203"/>
      <c r="JNB21" s="203"/>
      <c r="JNC21" s="203"/>
      <c r="JND21" s="203"/>
      <c r="JNE21" s="203"/>
      <c r="JNF21" s="203"/>
      <c r="JNG21" s="203"/>
      <c r="JNH21" s="203"/>
      <c r="JNI21" s="203"/>
      <c r="JNJ21" s="203"/>
      <c r="JNK21" s="203"/>
      <c r="JNL21" s="203"/>
      <c r="JNM21" s="203"/>
      <c r="JNN21" s="203"/>
      <c r="JNO21" s="203"/>
      <c r="JNP21" s="203"/>
      <c r="JNQ21" s="203"/>
      <c r="JNR21" s="203"/>
      <c r="JNS21" s="203"/>
      <c r="JNT21" s="203"/>
      <c r="JNU21" s="203"/>
      <c r="JNV21" s="203"/>
      <c r="JNW21" s="203"/>
      <c r="JNX21" s="203"/>
      <c r="JNY21" s="203"/>
      <c r="JNZ21" s="203"/>
      <c r="JOA21" s="203"/>
      <c r="JOB21" s="203"/>
      <c r="JOC21" s="203"/>
      <c r="JOD21" s="203"/>
      <c r="JOE21" s="203"/>
      <c r="JOF21" s="203"/>
      <c r="JOG21" s="203"/>
      <c r="JOH21" s="203"/>
      <c r="JOI21" s="203"/>
      <c r="JOJ21" s="203"/>
      <c r="JOK21" s="203"/>
      <c r="JOL21" s="203"/>
      <c r="JOM21" s="203"/>
      <c r="JON21" s="203"/>
      <c r="JOO21" s="203"/>
      <c r="JOP21" s="203"/>
      <c r="JOQ21" s="203"/>
      <c r="JOR21" s="203"/>
      <c r="JOS21" s="203"/>
      <c r="JOT21" s="203"/>
      <c r="JOU21" s="203"/>
      <c r="JOV21" s="203"/>
      <c r="JOW21" s="203"/>
      <c r="JOX21" s="203"/>
      <c r="JOY21" s="203"/>
      <c r="JOZ21" s="203"/>
      <c r="JPA21" s="203"/>
      <c r="JPB21" s="203"/>
      <c r="JPC21" s="203"/>
      <c r="JPD21" s="203"/>
      <c r="JPE21" s="203"/>
      <c r="JPF21" s="203"/>
      <c r="JPG21" s="203"/>
      <c r="JPH21" s="203"/>
      <c r="JPI21" s="203"/>
      <c r="JPJ21" s="203"/>
      <c r="JPK21" s="203"/>
      <c r="JPL21" s="203"/>
      <c r="JPM21" s="203"/>
      <c r="JPN21" s="203"/>
      <c r="JPO21" s="203"/>
      <c r="JPP21" s="203"/>
      <c r="JPQ21" s="203"/>
      <c r="JPR21" s="203"/>
      <c r="JPS21" s="203"/>
      <c r="JPT21" s="203"/>
      <c r="JPU21" s="203"/>
      <c r="JPV21" s="203"/>
      <c r="JPW21" s="203"/>
      <c r="JPX21" s="203"/>
      <c r="JPY21" s="203"/>
      <c r="JPZ21" s="203"/>
      <c r="JQA21" s="203"/>
      <c r="JQB21" s="203"/>
      <c r="JQC21" s="203"/>
      <c r="JQD21" s="203"/>
      <c r="JQE21" s="203"/>
      <c r="JQF21" s="203"/>
      <c r="JQG21" s="203"/>
      <c r="JQH21" s="203"/>
      <c r="JQI21" s="203"/>
      <c r="JQJ21" s="203"/>
      <c r="JQK21" s="203"/>
      <c r="JQL21" s="203"/>
      <c r="JQM21" s="203"/>
      <c r="JQN21" s="203"/>
      <c r="JQO21" s="203"/>
      <c r="JQP21" s="203"/>
      <c r="JQQ21" s="203"/>
      <c r="JQR21" s="203"/>
      <c r="JQS21" s="203"/>
      <c r="JQT21" s="203"/>
      <c r="JQU21" s="203"/>
      <c r="JQV21" s="203"/>
      <c r="JQW21" s="203"/>
      <c r="JQX21" s="203"/>
      <c r="JQY21" s="203"/>
      <c r="JQZ21" s="203"/>
      <c r="JRA21" s="203"/>
      <c r="JRB21" s="203"/>
      <c r="JRC21" s="203"/>
      <c r="JRD21" s="203"/>
      <c r="JRE21" s="203"/>
      <c r="JRF21" s="203"/>
      <c r="JRG21" s="203"/>
      <c r="JRH21" s="203"/>
      <c r="JRI21" s="203"/>
      <c r="JRJ21" s="203"/>
      <c r="JRK21" s="203"/>
      <c r="JRL21" s="203"/>
      <c r="JRM21" s="203"/>
      <c r="JRN21" s="203"/>
      <c r="JRO21" s="203"/>
      <c r="JRP21" s="203"/>
      <c r="JRQ21" s="203"/>
      <c r="JRR21" s="203"/>
      <c r="JRS21" s="203"/>
      <c r="JRT21" s="203"/>
      <c r="JRU21" s="203"/>
      <c r="JRV21" s="203"/>
      <c r="JRW21" s="203"/>
      <c r="JRX21" s="203"/>
      <c r="JRY21" s="203"/>
      <c r="JRZ21" s="203"/>
      <c r="JSA21" s="203"/>
      <c r="JSB21" s="203"/>
      <c r="JSC21" s="203"/>
      <c r="JSD21" s="203"/>
      <c r="JSE21" s="203"/>
      <c r="JSF21" s="203"/>
      <c r="JSG21" s="203"/>
      <c r="JSH21" s="203"/>
      <c r="JSI21" s="203"/>
      <c r="JSJ21" s="203"/>
      <c r="JSK21" s="203"/>
      <c r="JSL21" s="203"/>
      <c r="JSM21" s="203"/>
      <c r="JSN21" s="203"/>
      <c r="JSO21" s="203"/>
      <c r="JSP21" s="203"/>
      <c r="JSQ21" s="203"/>
      <c r="JSR21" s="203"/>
      <c r="JSS21" s="203"/>
      <c r="JST21" s="203"/>
      <c r="JSU21" s="203"/>
      <c r="JSV21" s="203"/>
      <c r="JSW21" s="203"/>
      <c r="JSX21" s="203"/>
      <c r="JSY21" s="203"/>
      <c r="JSZ21" s="203"/>
      <c r="JTA21" s="203"/>
      <c r="JTB21" s="203"/>
      <c r="JTC21" s="203"/>
      <c r="JTD21" s="203"/>
      <c r="JTE21" s="203"/>
      <c r="JTF21" s="203"/>
      <c r="JTG21" s="203"/>
      <c r="JTH21" s="203"/>
      <c r="JTI21" s="203"/>
      <c r="JTJ21" s="203"/>
      <c r="JTK21" s="203"/>
      <c r="JTL21" s="203"/>
      <c r="JTM21" s="203"/>
      <c r="JTN21" s="203"/>
      <c r="JTO21" s="203"/>
      <c r="JTP21" s="203"/>
      <c r="JTQ21" s="203"/>
      <c r="JTR21" s="203"/>
      <c r="JTS21" s="203"/>
      <c r="JTT21" s="203"/>
      <c r="JTU21" s="203"/>
      <c r="JTV21" s="203"/>
      <c r="JTW21" s="203"/>
      <c r="JTX21" s="203"/>
      <c r="JTY21" s="203"/>
      <c r="JTZ21" s="203"/>
      <c r="JUA21" s="203"/>
      <c r="JUB21" s="203"/>
      <c r="JUC21" s="203"/>
      <c r="JUD21" s="203"/>
      <c r="JUE21" s="203"/>
      <c r="JUF21" s="203"/>
      <c r="JUG21" s="203"/>
      <c r="JUH21" s="203"/>
      <c r="JUI21" s="203"/>
      <c r="JUJ21" s="203"/>
      <c r="JUK21" s="203"/>
      <c r="JUL21" s="203"/>
      <c r="JUM21" s="203"/>
      <c r="JUN21" s="203"/>
      <c r="JUO21" s="203"/>
      <c r="JUP21" s="203"/>
      <c r="JUQ21" s="203"/>
      <c r="JUR21" s="203"/>
      <c r="JUS21" s="203"/>
      <c r="JUT21" s="203"/>
      <c r="JUU21" s="203"/>
      <c r="JUV21" s="203"/>
      <c r="JUW21" s="203"/>
      <c r="JUX21" s="203"/>
      <c r="JUY21" s="203"/>
      <c r="JUZ21" s="203"/>
      <c r="JVA21" s="203"/>
      <c r="JVB21" s="203"/>
      <c r="JVC21" s="203"/>
      <c r="JVD21" s="203"/>
      <c r="JVE21" s="203"/>
      <c r="JVF21" s="203"/>
      <c r="JVG21" s="203"/>
      <c r="JVH21" s="203"/>
      <c r="JVI21" s="203"/>
      <c r="JVJ21" s="203"/>
      <c r="JVK21" s="203"/>
      <c r="JVL21" s="203"/>
      <c r="JVM21" s="203"/>
      <c r="JVN21" s="203"/>
      <c r="JVO21" s="203"/>
      <c r="JVP21" s="203"/>
      <c r="JVQ21" s="203"/>
      <c r="JVR21" s="203"/>
      <c r="JVS21" s="203"/>
      <c r="JVT21" s="203"/>
      <c r="JVU21" s="203"/>
      <c r="JVV21" s="203"/>
      <c r="JVW21" s="203"/>
      <c r="JVX21" s="203"/>
      <c r="JVY21" s="203"/>
      <c r="JVZ21" s="203"/>
      <c r="JWA21" s="203"/>
      <c r="JWB21" s="203"/>
      <c r="JWC21" s="203"/>
      <c r="JWD21" s="203"/>
      <c r="JWE21" s="203"/>
      <c r="JWF21" s="203"/>
      <c r="JWG21" s="203"/>
      <c r="JWH21" s="203"/>
      <c r="JWI21" s="203"/>
      <c r="JWJ21" s="203"/>
      <c r="JWK21" s="203"/>
      <c r="JWL21" s="203"/>
      <c r="JWM21" s="203"/>
      <c r="JWN21" s="203"/>
      <c r="JWO21" s="203"/>
      <c r="JWP21" s="203"/>
      <c r="JWQ21" s="203"/>
      <c r="JWR21" s="203"/>
      <c r="JWS21" s="203"/>
      <c r="JWT21" s="203"/>
      <c r="JWU21" s="203"/>
      <c r="JWV21" s="203"/>
      <c r="JWW21" s="203"/>
      <c r="JWX21" s="203"/>
      <c r="JWY21" s="203"/>
      <c r="JWZ21" s="203"/>
      <c r="JXA21" s="203"/>
      <c r="JXB21" s="203"/>
      <c r="JXC21" s="203"/>
      <c r="JXD21" s="203"/>
      <c r="JXE21" s="203"/>
      <c r="JXF21" s="203"/>
      <c r="JXG21" s="203"/>
      <c r="JXH21" s="203"/>
      <c r="JXI21" s="203"/>
      <c r="JXJ21" s="203"/>
      <c r="JXK21" s="203"/>
      <c r="JXL21" s="203"/>
      <c r="JXM21" s="203"/>
      <c r="JXN21" s="203"/>
      <c r="JXO21" s="203"/>
      <c r="JXP21" s="203"/>
      <c r="JXQ21" s="203"/>
      <c r="JXR21" s="203"/>
      <c r="JXS21" s="203"/>
      <c r="JXT21" s="203"/>
      <c r="JXU21" s="203"/>
      <c r="JXV21" s="203"/>
      <c r="JXW21" s="203"/>
      <c r="JXX21" s="203"/>
      <c r="JXY21" s="203"/>
      <c r="JXZ21" s="203"/>
      <c r="JYA21" s="203"/>
      <c r="JYB21" s="203"/>
      <c r="JYC21" s="203"/>
      <c r="JYD21" s="203"/>
      <c r="JYE21" s="203"/>
      <c r="JYF21" s="203"/>
      <c r="JYG21" s="203"/>
      <c r="JYH21" s="203"/>
      <c r="JYI21" s="203"/>
      <c r="JYJ21" s="203"/>
      <c r="JYK21" s="203"/>
      <c r="JYL21" s="203"/>
      <c r="JYM21" s="203"/>
      <c r="JYN21" s="203"/>
      <c r="JYO21" s="203"/>
      <c r="JYP21" s="203"/>
      <c r="JYQ21" s="203"/>
      <c r="JYR21" s="203"/>
      <c r="JYS21" s="203"/>
      <c r="JYT21" s="203"/>
      <c r="JYU21" s="203"/>
      <c r="JYV21" s="203"/>
      <c r="JYW21" s="203"/>
      <c r="JYX21" s="203"/>
      <c r="JYY21" s="203"/>
      <c r="JYZ21" s="203"/>
      <c r="JZA21" s="203"/>
      <c r="JZB21" s="203"/>
      <c r="JZC21" s="203"/>
      <c r="JZD21" s="203"/>
      <c r="JZE21" s="203"/>
      <c r="JZF21" s="203"/>
      <c r="JZG21" s="203"/>
      <c r="JZH21" s="203"/>
      <c r="JZI21" s="203"/>
      <c r="JZJ21" s="203"/>
      <c r="JZK21" s="203"/>
      <c r="JZL21" s="203"/>
      <c r="JZM21" s="203"/>
      <c r="JZN21" s="203"/>
      <c r="JZO21" s="203"/>
      <c r="JZP21" s="203"/>
      <c r="JZQ21" s="203"/>
      <c r="JZR21" s="203"/>
      <c r="JZS21" s="203"/>
      <c r="JZT21" s="203"/>
      <c r="JZU21" s="203"/>
      <c r="JZV21" s="203"/>
      <c r="JZW21" s="203"/>
      <c r="JZX21" s="203"/>
      <c r="JZY21" s="203"/>
      <c r="JZZ21" s="203"/>
      <c r="KAA21" s="203"/>
      <c r="KAB21" s="203"/>
      <c r="KAC21" s="203"/>
      <c r="KAD21" s="203"/>
      <c r="KAE21" s="203"/>
      <c r="KAF21" s="203"/>
      <c r="KAG21" s="203"/>
      <c r="KAH21" s="203"/>
      <c r="KAI21" s="203"/>
      <c r="KAJ21" s="203"/>
      <c r="KAK21" s="203"/>
      <c r="KAL21" s="203"/>
      <c r="KAM21" s="203"/>
      <c r="KAN21" s="203"/>
      <c r="KAO21" s="203"/>
      <c r="KAP21" s="203"/>
      <c r="KAQ21" s="203"/>
      <c r="KAR21" s="203"/>
      <c r="KAS21" s="203"/>
      <c r="KAT21" s="203"/>
      <c r="KAU21" s="203"/>
      <c r="KAV21" s="203"/>
      <c r="KAW21" s="203"/>
      <c r="KAX21" s="203"/>
      <c r="KAY21" s="203"/>
      <c r="KAZ21" s="203"/>
      <c r="KBA21" s="203"/>
      <c r="KBB21" s="203"/>
      <c r="KBC21" s="203"/>
      <c r="KBD21" s="203"/>
      <c r="KBE21" s="203"/>
      <c r="KBF21" s="203"/>
      <c r="KBG21" s="203"/>
      <c r="KBH21" s="203"/>
      <c r="KBI21" s="203"/>
      <c r="KBJ21" s="203"/>
      <c r="KBK21" s="203"/>
      <c r="KBL21" s="203"/>
      <c r="KBM21" s="203"/>
      <c r="KBN21" s="203"/>
      <c r="KBO21" s="203"/>
      <c r="KBP21" s="203"/>
      <c r="KBQ21" s="203"/>
      <c r="KBR21" s="203"/>
      <c r="KBS21" s="203"/>
      <c r="KBT21" s="203"/>
      <c r="KBU21" s="203"/>
      <c r="KBV21" s="203"/>
      <c r="KBW21" s="203"/>
      <c r="KBX21" s="203"/>
      <c r="KBY21" s="203"/>
      <c r="KBZ21" s="203"/>
      <c r="KCA21" s="203"/>
      <c r="KCB21" s="203"/>
      <c r="KCC21" s="203"/>
      <c r="KCD21" s="203"/>
      <c r="KCE21" s="203"/>
      <c r="KCF21" s="203"/>
      <c r="KCG21" s="203"/>
      <c r="KCH21" s="203"/>
      <c r="KCI21" s="203"/>
      <c r="KCJ21" s="203"/>
      <c r="KCK21" s="203"/>
      <c r="KCL21" s="203"/>
      <c r="KCM21" s="203"/>
      <c r="KCN21" s="203"/>
      <c r="KCO21" s="203"/>
      <c r="KCP21" s="203"/>
      <c r="KCQ21" s="203"/>
      <c r="KCR21" s="203"/>
      <c r="KCS21" s="203"/>
      <c r="KCT21" s="203"/>
      <c r="KCU21" s="203"/>
      <c r="KCV21" s="203"/>
      <c r="KCW21" s="203"/>
      <c r="KCX21" s="203"/>
      <c r="KCY21" s="203"/>
      <c r="KCZ21" s="203"/>
      <c r="KDA21" s="203"/>
      <c r="KDB21" s="203"/>
      <c r="KDC21" s="203"/>
      <c r="KDD21" s="203"/>
      <c r="KDE21" s="203"/>
      <c r="KDF21" s="203"/>
      <c r="KDG21" s="203"/>
      <c r="KDH21" s="203"/>
      <c r="KDI21" s="203"/>
      <c r="KDJ21" s="203"/>
      <c r="KDK21" s="203"/>
      <c r="KDL21" s="203"/>
      <c r="KDM21" s="203"/>
      <c r="KDN21" s="203"/>
      <c r="KDO21" s="203"/>
      <c r="KDP21" s="203"/>
      <c r="KDQ21" s="203"/>
      <c r="KDR21" s="203"/>
      <c r="KDS21" s="203"/>
      <c r="KDT21" s="203"/>
      <c r="KDU21" s="203"/>
      <c r="KDV21" s="203"/>
      <c r="KDW21" s="203"/>
      <c r="KDX21" s="203"/>
      <c r="KDY21" s="203"/>
      <c r="KDZ21" s="203"/>
      <c r="KEA21" s="203"/>
      <c r="KEB21" s="203"/>
      <c r="KEC21" s="203"/>
      <c r="KED21" s="203"/>
      <c r="KEE21" s="203"/>
      <c r="KEF21" s="203"/>
      <c r="KEG21" s="203"/>
      <c r="KEH21" s="203"/>
      <c r="KEI21" s="203"/>
      <c r="KEJ21" s="203"/>
      <c r="KEK21" s="203"/>
      <c r="KEL21" s="203"/>
      <c r="KEM21" s="203"/>
      <c r="KEN21" s="203"/>
      <c r="KEO21" s="203"/>
      <c r="KEP21" s="203"/>
      <c r="KEQ21" s="203"/>
      <c r="KER21" s="203"/>
      <c r="KES21" s="203"/>
      <c r="KET21" s="203"/>
      <c r="KEU21" s="203"/>
      <c r="KEV21" s="203"/>
      <c r="KEW21" s="203"/>
      <c r="KEX21" s="203"/>
      <c r="KEY21" s="203"/>
      <c r="KEZ21" s="203"/>
      <c r="KFA21" s="203"/>
      <c r="KFB21" s="203"/>
      <c r="KFC21" s="203"/>
      <c r="KFD21" s="203"/>
      <c r="KFE21" s="203"/>
      <c r="KFF21" s="203"/>
      <c r="KFG21" s="203"/>
      <c r="KFH21" s="203"/>
      <c r="KFI21" s="203"/>
      <c r="KFJ21" s="203"/>
      <c r="KFK21" s="203"/>
      <c r="KFL21" s="203"/>
      <c r="KFM21" s="203"/>
      <c r="KFN21" s="203"/>
      <c r="KFO21" s="203"/>
      <c r="KFP21" s="203"/>
      <c r="KFQ21" s="203"/>
      <c r="KFR21" s="203"/>
      <c r="KFS21" s="203"/>
      <c r="KFT21" s="203"/>
      <c r="KFU21" s="203"/>
      <c r="KFV21" s="203"/>
      <c r="KFW21" s="203"/>
      <c r="KFX21" s="203"/>
      <c r="KFY21" s="203"/>
      <c r="KFZ21" s="203"/>
      <c r="KGA21" s="203"/>
      <c r="KGB21" s="203"/>
      <c r="KGC21" s="203"/>
      <c r="KGD21" s="203"/>
      <c r="KGE21" s="203"/>
      <c r="KGF21" s="203"/>
      <c r="KGG21" s="203"/>
      <c r="KGH21" s="203"/>
      <c r="KGI21" s="203"/>
      <c r="KGJ21" s="203"/>
      <c r="KGK21" s="203"/>
      <c r="KGL21" s="203"/>
      <c r="KGM21" s="203"/>
      <c r="KGN21" s="203"/>
      <c r="KGO21" s="203"/>
      <c r="KGP21" s="203"/>
      <c r="KGQ21" s="203"/>
      <c r="KGR21" s="203"/>
      <c r="KGS21" s="203"/>
      <c r="KGT21" s="203"/>
      <c r="KGU21" s="203"/>
      <c r="KGV21" s="203"/>
      <c r="KGW21" s="203"/>
      <c r="KGX21" s="203"/>
      <c r="KGY21" s="203"/>
      <c r="KGZ21" s="203"/>
      <c r="KHA21" s="203"/>
      <c r="KHB21" s="203"/>
      <c r="KHC21" s="203"/>
      <c r="KHD21" s="203"/>
      <c r="KHE21" s="203"/>
      <c r="KHF21" s="203"/>
      <c r="KHG21" s="203"/>
      <c r="KHH21" s="203"/>
      <c r="KHI21" s="203"/>
      <c r="KHJ21" s="203"/>
      <c r="KHK21" s="203"/>
      <c r="KHL21" s="203"/>
      <c r="KHM21" s="203"/>
      <c r="KHN21" s="203"/>
      <c r="KHO21" s="203"/>
      <c r="KHP21" s="203"/>
      <c r="KHQ21" s="203"/>
      <c r="KHR21" s="203"/>
      <c r="KHS21" s="203"/>
      <c r="KHT21" s="203"/>
      <c r="KHU21" s="203"/>
      <c r="KHV21" s="203"/>
      <c r="KHW21" s="203"/>
      <c r="KHX21" s="203"/>
      <c r="KHY21" s="203"/>
      <c r="KHZ21" s="203"/>
      <c r="KIA21" s="203"/>
      <c r="KIB21" s="203"/>
      <c r="KIC21" s="203"/>
      <c r="KID21" s="203"/>
      <c r="KIE21" s="203"/>
      <c r="KIF21" s="203"/>
      <c r="KIG21" s="203"/>
      <c r="KIH21" s="203"/>
      <c r="KII21" s="203"/>
      <c r="KIJ21" s="203"/>
      <c r="KIK21" s="203"/>
      <c r="KIL21" s="203"/>
      <c r="KIM21" s="203"/>
      <c r="KIN21" s="203"/>
      <c r="KIO21" s="203"/>
      <c r="KIP21" s="203"/>
      <c r="KIQ21" s="203"/>
      <c r="KIR21" s="203"/>
      <c r="KIS21" s="203"/>
      <c r="KIT21" s="203"/>
      <c r="KIU21" s="203"/>
      <c r="KIV21" s="203"/>
      <c r="KIW21" s="203"/>
      <c r="KIX21" s="203"/>
      <c r="KIY21" s="203"/>
      <c r="KIZ21" s="203"/>
      <c r="KJA21" s="203"/>
      <c r="KJB21" s="203"/>
      <c r="KJC21" s="203"/>
      <c r="KJD21" s="203"/>
      <c r="KJE21" s="203"/>
      <c r="KJF21" s="203"/>
      <c r="KJG21" s="203"/>
      <c r="KJH21" s="203"/>
      <c r="KJI21" s="203"/>
      <c r="KJJ21" s="203"/>
      <c r="KJK21" s="203"/>
      <c r="KJL21" s="203"/>
      <c r="KJM21" s="203"/>
      <c r="KJN21" s="203"/>
      <c r="KJO21" s="203"/>
      <c r="KJP21" s="203"/>
      <c r="KJQ21" s="203"/>
      <c r="KJR21" s="203"/>
      <c r="KJS21" s="203"/>
      <c r="KJT21" s="203"/>
      <c r="KJU21" s="203"/>
      <c r="KJV21" s="203"/>
      <c r="KJW21" s="203"/>
      <c r="KJX21" s="203"/>
      <c r="KJY21" s="203"/>
      <c r="KJZ21" s="203"/>
      <c r="KKA21" s="203"/>
      <c r="KKB21" s="203"/>
      <c r="KKC21" s="203"/>
      <c r="KKD21" s="203"/>
      <c r="KKE21" s="203"/>
      <c r="KKF21" s="203"/>
      <c r="KKG21" s="203"/>
      <c r="KKH21" s="203"/>
      <c r="KKI21" s="203"/>
      <c r="KKJ21" s="203"/>
      <c r="KKK21" s="203"/>
      <c r="KKL21" s="203"/>
      <c r="KKM21" s="203"/>
      <c r="KKN21" s="203"/>
      <c r="KKO21" s="203"/>
      <c r="KKP21" s="203"/>
      <c r="KKQ21" s="203"/>
      <c r="KKR21" s="203"/>
      <c r="KKS21" s="203"/>
      <c r="KKT21" s="203"/>
      <c r="KKU21" s="203"/>
      <c r="KKV21" s="203"/>
      <c r="KKW21" s="203"/>
      <c r="KKX21" s="203"/>
      <c r="KKY21" s="203"/>
      <c r="KKZ21" s="203"/>
      <c r="KLA21" s="203"/>
      <c r="KLB21" s="203"/>
      <c r="KLC21" s="203"/>
      <c r="KLD21" s="203"/>
      <c r="KLE21" s="203"/>
      <c r="KLF21" s="203"/>
      <c r="KLG21" s="203"/>
      <c r="KLH21" s="203"/>
      <c r="KLI21" s="203"/>
      <c r="KLJ21" s="203"/>
      <c r="KLK21" s="203"/>
      <c r="KLL21" s="203"/>
      <c r="KLM21" s="203"/>
      <c r="KLN21" s="203"/>
      <c r="KLO21" s="203"/>
      <c r="KLP21" s="203"/>
      <c r="KLQ21" s="203"/>
      <c r="KLR21" s="203"/>
      <c r="KLS21" s="203"/>
      <c r="KLT21" s="203"/>
      <c r="KLU21" s="203"/>
      <c r="KLV21" s="203"/>
      <c r="KLW21" s="203"/>
      <c r="KLX21" s="203"/>
      <c r="KLY21" s="203"/>
      <c r="KLZ21" s="203"/>
      <c r="KMA21" s="203"/>
      <c r="KMB21" s="203"/>
      <c r="KMC21" s="203"/>
      <c r="KMD21" s="203"/>
      <c r="KME21" s="203"/>
      <c r="KMF21" s="203"/>
      <c r="KMG21" s="203"/>
      <c r="KMH21" s="203"/>
      <c r="KMI21" s="203"/>
      <c r="KMJ21" s="203"/>
      <c r="KMK21" s="203"/>
      <c r="KML21" s="203"/>
      <c r="KMM21" s="203"/>
      <c r="KMN21" s="203"/>
      <c r="KMO21" s="203"/>
      <c r="KMP21" s="203"/>
      <c r="KMQ21" s="203"/>
      <c r="KMR21" s="203"/>
      <c r="KMS21" s="203"/>
      <c r="KMT21" s="203"/>
      <c r="KMU21" s="203"/>
      <c r="KMV21" s="203"/>
      <c r="KMW21" s="203"/>
      <c r="KMX21" s="203"/>
      <c r="KMY21" s="203"/>
      <c r="KMZ21" s="203"/>
      <c r="KNA21" s="203"/>
      <c r="KNB21" s="203"/>
      <c r="KNC21" s="203"/>
      <c r="KND21" s="203"/>
      <c r="KNE21" s="203"/>
      <c r="KNF21" s="203"/>
      <c r="KNG21" s="203"/>
      <c r="KNH21" s="203"/>
      <c r="KNI21" s="203"/>
      <c r="KNJ21" s="203"/>
      <c r="KNK21" s="203"/>
      <c r="KNL21" s="203"/>
      <c r="KNM21" s="203"/>
      <c r="KNN21" s="203"/>
      <c r="KNO21" s="203"/>
      <c r="KNP21" s="203"/>
      <c r="KNQ21" s="203"/>
      <c r="KNR21" s="203"/>
      <c r="KNS21" s="203"/>
      <c r="KNT21" s="203"/>
      <c r="KNU21" s="203"/>
      <c r="KNV21" s="203"/>
      <c r="KNW21" s="203"/>
      <c r="KNX21" s="203"/>
      <c r="KNY21" s="203"/>
      <c r="KNZ21" s="203"/>
      <c r="KOA21" s="203"/>
      <c r="KOB21" s="203"/>
      <c r="KOC21" s="203"/>
      <c r="KOD21" s="203"/>
      <c r="KOE21" s="203"/>
      <c r="KOF21" s="203"/>
      <c r="KOG21" s="203"/>
      <c r="KOH21" s="203"/>
      <c r="KOI21" s="203"/>
      <c r="KOJ21" s="203"/>
      <c r="KOK21" s="203"/>
      <c r="KOL21" s="203"/>
      <c r="KOM21" s="203"/>
      <c r="KON21" s="203"/>
      <c r="KOO21" s="203"/>
      <c r="KOP21" s="203"/>
      <c r="KOQ21" s="203"/>
      <c r="KOR21" s="203"/>
      <c r="KOS21" s="203"/>
      <c r="KOT21" s="203"/>
      <c r="KOU21" s="203"/>
      <c r="KOV21" s="203"/>
      <c r="KOW21" s="203"/>
      <c r="KOX21" s="203"/>
      <c r="KOY21" s="203"/>
      <c r="KOZ21" s="203"/>
      <c r="KPA21" s="203"/>
      <c r="KPB21" s="203"/>
      <c r="KPC21" s="203"/>
      <c r="KPD21" s="203"/>
      <c r="KPE21" s="203"/>
      <c r="KPF21" s="203"/>
      <c r="KPG21" s="203"/>
      <c r="KPH21" s="203"/>
      <c r="KPI21" s="203"/>
      <c r="KPJ21" s="203"/>
      <c r="KPK21" s="203"/>
      <c r="KPL21" s="203"/>
      <c r="KPM21" s="203"/>
      <c r="KPN21" s="203"/>
      <c r="KPO21" s="203"/>
      <c r="KPP21" s="203"/>
      <c r="KPQ21" s="203"/>
      <c r="KPR21" s="203"/>
      <c r="KPS21" s="203"/>
      <c r="KPT21" s="203"/>
      <c r="KPU21" s="203"/>
      <c r="KPV21" s="203"/>
      <c r="KPW21" s="203"/>
      <c r="KPX21" s="203"/>
      <c r="KPY21" s="203"/>
      <c r="KPZ21" s="203"/>
      <c r="KQA21" s="203"/>
      <c r="KQB21" s="203"/>
      <c r="KQC21" s="203"/>
      <c r="KQD21" s="203"/>
      <c r="KQE21" s="203"/>
      <c r="KQF21" s="203"/>
      <c r="KQG21" s="203"/>
      <c r="KQH21" s="203"/>
      <c r="KQI21" s="203"/>
      <c r="KQJ21" s="203"/>
      <c r="KQK21" s="203"/>
      <c r="KQL21" s="203"/>
      <c r="KQM21" s="203"/>
      <c r="KQN21" s="203"/>
      <c r="KQO21" s="203"/>
      <c r="KQP21" s="203"/>
      <c r="KQQ21" s="203"/>
      <c r="KQR21" s="203"/>
      <c r="KQS21" s="203"/>
      <c r="KQT21" s="203"/>
      <c r="KQU21" s="203"/>
      <c r="KQV21" s="203"/>
      <c r="KQW21" s="203"/>
      <c r="KQX21" s="203"/>
      <c r="KQY21" s="203"/>
      <c r="KQZ21" s="203"/>
      <c r="KRA21" s="203"/>
      <c r="KRB21" s="203"/>
      <c r="KRC21" s="203"/>
      <c r="KRD21" s="203"/>
      <c r="KRE21" s="203"/>
      <c r="KRF21" s="203"/>
      <c r="KRG21" s="203"/>
      <c r="KRH21" s="203"/>
      <c r="KRI21" s="203"/>
      <c r="KRJ21" s="203"/>
      <c r="KRK21" s="203"/>
      <c r="KRL21" s="203"/>
      <c r="KRM21" s="203"/>
      <c r="KRN21" s="203"/>
      <c r="KRO21" s="203"/>
      <c r="KRP21" s="203"/>
      <c r="KRQ21" s="203"/>
      <c r="KRR21" s="203"/>
      <c r="KRS21" s="203"/>
      <c r="KRT21" s="203"/>
      <c r="KRU21" s="203"/>
      <c r="KRV21" s="203"/>
      <c r="KRW21" s="203"/>
      <c r="KRX21" s="203"/>
      <c r="KRY21" s="203"/>
      <c r="KRZ21" s="203"/>
      <c r="KSA21" s="203"/>
      <c r="KSB21" s="203"/>
      <c r="KSC21" s="203"/>
      <c r="KSD21" s="203"/>
      <c r="KSE21" s="203"/>
      <c r="KSF21" s="203"/>
      <c r="KSG21" s="203"/>
      <c r="KSH21" s="203"/>
      <c r="KSI21" s="203"/>
      <c r="KSJ21" s="203"/>
      <c r="KSK21" s="203"/>
      <c r="KSL21" s="203"/>
      <c r="KSM21" s="203"/>
      <c r="KSN21" s="203"/>
      <c r="KSO21" s="203"/>
      <c r="KSP21" s="203"/>
      <c r="KSQ21" s="203"/>
      <c r="KSR21" s="203"/>
      <c r="KSS21" s="203"/>
      <c r="KST21" s="203"/>
      <c r="KSU21" s="203"/>
      <c r="KSV21" s="203"/>
      <c r="KSW21" s="203"/>
      <c r="KSX21" s="203"/>
      <c r="KSY21" s="203"/>
      <c r="KSZ21" s="203"/>
      <c r="KTA21" s="203"/>
      <c r="KTB21" s="203"/>
      <c r="KTC21" s="203"/>
      <c r="KTD21" s="203"/>
      <c r="KTE21" s="203"/>
      <c r="KTF21" s="203"/>
      <c r="KTG21" s="203"/>
      <c r="KTH21" s="203"/>
      <c r="KTI21" s="203"/>
      <c r="KTJ21" s="203"/>
      <c r="KTK21" s="203"/>
      <c r="KTL21" s="203"/>
      <c r="KTM21" s="203"/>
      <c r="KTN21" s="203"/>
      <c r="KTO21" s="203"/>
      <c r="KTP21" s="203"/>
      <c r="KTQ21" s="203"/>
      <c r="KTR21" s="203"/>
      <c r="KTS21" s="203"/>
      <c r="KTT21" s="203"/>
      <c r="KTU21" s="203"/>
      <c r="KTV21" s="203"/>
      <c r="KTW21" s="203"/>
      <c r="KTX21" s="203"/>
      <c r="KTY21" s="203"/>
      <c r="KTZ21" s="203"/>
      <c r="KUA21" s="203"/>
      <c r="KUB21" s="203"/>
      <c r="KUC21" s="203"/>
      <c r="KUD21" s="203"/>
      <c r="KUE21" s="203"/>
      <c r="KUF21" s="203"/>
      <c r="KUG21" s="203"/>
      <c r="KUH21" s="203"/>
      <c r="KUI21" s="203"/>
      <c r="KUJ21" s="203"/>
      <c r="KUK21" s="203"/>
      <c r="KUL21" s="203"/>
      <c r="KUM21" s="203"/>
      <c r="KUN21" s="203"/>
      <c r="KUO21" s="203"/>
      <c r="KUP21" s="203"/>
      <c r="KUQ21" s="203"/>
      <c r="KUR21" s="203"/>
      <c r="KUS21" s="203"/>
      <c r="KUT21" s="203"/>
      <c r="KUU21" s="203"/>
      <c r="KUV21" s="203"/>
      <c r="KUW21" s="203"/>
      <c r="KUX21" s="203"/>
      <c r="KUY21" s="203"/>
      <c r="KUZ21" s="203"/>
      <c r="KVA21" s="203"/>
      <c r="KVB21" s="203"/>
      <c r="KVC21" s="203"/>
      <c r="KVD21" s="203"/>
      <c r="KVE21" s="203"/>
      <c r="KVF21" s="203"/>
      <c r="KVG21" s="203"/>
      <c r="KVH21" s="203"/>
      <c r="KVI21" s="203"/>
      <c r="KVJ21" s="203"/>
      <c r="KVK21" s="203"/>
      <c r="KVL21" s="203"/>
      <c r="KVM21" s="203"/>
      <c r="KVN21" s="203"/>
      <c r="KVO21" s="203"/>
      <c r="KVP21" s="203"/>
      <c r="KVQ21" s="203"/>
      <c r="KVR21" s="203"/>
      <c r="KVS21" s="203"/>
      <c r="KVT21" s="203"/>
      <c r="KVU21" s="203"/>
      <c r="KVV21" s="203"/>
      <c r="KVW21" s="203"/>
      <c r="KVX21" s="203"/>
      <c r="KVY21" s="203"/>
      <c r="KVZ21" s="203"/>
      <c r="KWA21" s="203"/>
      <c r="KWB21" s="203"/>
      <c r="KWC21" s="203"/>
      <c r="KWD21" s="203"/>
      <c r="KWE21" s="203"/>
      <c r="KWF21" s="203"/>
      <c r="KWG21" s="203"/>
      <c r="KWH21" s="203"/>
      <c r="KWI21" s="203"/>
      <c r="KWJ21" s="203"/>
      <c r="KWK21" s="203"/>
      <c r="KWL21" s="203"/>
      <c r="KWM21" s="203"/>
      <c r="KWN21" s="203"/>
      <c r="KWO21" s="203"/>
      <c r="KWP21" s="203"/>
      <c r="KWQ21" s="203"/>
      <c r="KWR21" s="203"/>
      <c r="KWS21" s="203"/>
      <c r="KWT21" s="203"/>
      <c r="KWU21" s="203"/>
      <c r="KWV21" s="203"/>
      <c r="KWW21" s="203"/>
      <c r="KWX21" s="203"/>
      <c r="KWY21" s="203"/>
      <c r="KWZ21" s="203"/>
      <c r="KXA21" s="203"/>
      <c r="KXB21" s="203"/>
      <c r="KXC21" s="203"/>
      <c r="KXD21" s="203"/>
      <c r="KXE21" s="203"/>
      <c r="KXF21" s="203"/>
      <c r="KXG21" s="203"/>
      <c r="KXH21" s="203"/>
      <c r="KXI21" s="203"/>
      <c r="KXJ21" s="203"/>
      <c r="KXK21" s="203"/>
      <c r="KXL21" s="203"/>
      <c r="KXM21" s="203"/>
      <c r="KXN21" s="203"/>
      <c r="KXO21" s="203"/>
      <c r="KXP21" s="203"/>
      <c r="KXQ21" s="203"/>
      <c r="KXR21" s="203"/>
      <c r="KXS21" s="203"/>
      <c r="KXT21" s="203"/>
      <c r="KXU21" s="203"/>
      <c r="KXV21" s="203"/>
      <c r="KXW21" s="203"/>
      <c r="KXX21" s="203"/>
      <c r="KXY21" s="203"/>
      <c r="KXZ21" s="203"/>
      <c r="KYA21" s="203"/>
      <c r="KYB21" s="203"/>
      <c r="KYC21" s="203"/>
      <c r="KYD21" s="203"/>
      <c r="KYE21" s="203"/>
      <c r="KYF21" s="203"/>
      <c r="KYG21" s="203"/>
      <c r="KYH21" s="203"/>
      <c r="KYI21" s="203"/>
      <c r="KYJ21" s="203"/>
      <c r="KYK21" s="203"/>
      <c r="KYL21" s="203"/>
      <c r="KYM21" s="203"/>
      <c r="KYN21" s="203"/>
      <c r="KYO21" s="203"/>
      <c r="KYP21" s="203"/>
      <c r="KYQ21" s="203"/>
      <c r="KYR21" s="203"/>
      <c r="KYS21" s="203"/>
      <c r="KYT21" s="203"/>
      <c r="KYU21" s="203"/>
      <c r="KYV21" s="203"/>
      <c r="KYW21" s="203"/>
      <c r="KYX21" s="203"/>
      <c r="KYY21" s="203"/>
      <c r="KYZ21" s="203"/>
      <c r="KZA21" s="203"/>
      <c r="KZB21" s="203"/>
      <c r="KZC21" s="203"/>
      <c r="KZD21" s="203"/>
      <c r="KZE21" s="203"/>
      <c r="KZF21" s="203"/>
      <c r="KZG21" s="203"/>
      <c r="KZH21" s="203"/>
      <c r="KZI21" s="203"/>
      <c r="KZJ21" s="203"/>
      <c r="KZK21" s="203"/>
      <c r="KZL21" s="203"/>
      <c r="KZM21" s="203"/>
      <c r="KZN21" s="203"/>
      <c r="KZO21" s="203"/>
      <c r="KZP21" s="203"/>
      <c r="KZQ21" s="203"/>
      <c r="KZR21" s="203"/>
      <c r="KZS21" s="203"/>
      <c r="KZT21" s="203"/>
      <c r="KZU21" s="203"/>
      <c r="KZV21" s="203"/>
      <c r="KZW21" s="203"/>
      <c r="KZX21" s="203"/>
      <c r="KZY21" s="203"/>
      <c r="KZZ21" s="203"/>
      <c r="LAA21" s="203"/>
      <c r="LAB21" s="203"/>
      <c r="LAC21" s="203"/>
      <c r="LAD21" s="203"/>
      <c r="LAE21" s="203"/>
      <c r="LAF21" s="203"/>
      <c r="LAG21" s="203"/>
      <c r="LAH21" s="203"/>
      <c r="LAI21" s="203"/>
      <c r="LAJ21" s="203"/>
      <c r="LAK21" s="203"/>
      <c r="LAL21" s="203"/>
      <c r="LAM21" s="203"/>
      <c r="LAN21" s="203"/>
      <c r="LAO21" s="203"/>
      <c r="LAP21" s="203"/>
      <c r="LAQ21" s="203"/>
      <c r="LAR21" s="203"/>
      <c r="LAS21" s="203"/>
      <c r="LAT21" s="203"/>
      <c r="LAU21" s="203"/>
      <c r="LAV21" s="203"/>
      <c r="LAW21" s="203"/>
      <c r="LAX21" s="203"/>
      <c r="LAY21" s="203"/>
      <c r="LAZ21" s="203"/>
      <c r="LBA21" s="203"/>
      <c r="LBB21" s="203"/>
      <c r="LBC21" s="203"/>
      <c r="LBD21" s="203"/>
      <c r="LBE21" s="203"/>
      <c r="LBF21" s="203"/>
      <c r="LBG21" s="203"/>
      <c r="LBH21" s="203"/>
      <c r="LBI21" s="203"/>
      <c r="LBJ21" s="203"/>
      <c r="LBK21" s="203"/>
      <c r="LBL21" s="203"/>
      <c r="LBM21" s="203"/>
      <c r="LBN21" s="203"/>
      <c r="LBO21" s="203"/>
      <c r="LBP21" s="203"/>
      <c r="LBQ21" s="203"/>
      <c r="LBR21" s="203"/>
      <c r="LBS21" s="203"/>
      <c r="LBT21" s="203"/>
      <c r="LBU21" s="203"/>
      <c r="LBV21" s="203"/>
      <c r="LBW21" s="203"/>
      <c r="LBX21" s="203"/>
      <c r="LBY21" s="203"/>
      <c r="LBZ21" s="203"/>
      <c r="LCA21" s="203"/>
      <c r="LCB21" s="203"/>
      <c r="LCC21" s="203"/>
      <c r="LCD21" s="203"/>
      <c r="LCE21" s="203"/>
      <c r="LCF21" s="203"/>
      <c r="LCG21" s="203"/>
      <c r="LCH21" s="203"/>
      <c r="LCI21" s="203"/>
      <c r="LCJ21" s="203"/>
      <c r="LCK21" s="203"/>
      <c r="LCL21" s="203"/>
      <c r="LCM21" s="203"/>
      <c r="LCN21" s="203"/>
      <c r="LCO21" s="203"/>
      <c r="LCP21" s="203"/>
      <c r="LCQ21" s="203"/>
      <c r="LCR21" s="203"/>
      <c r="LCS21" s="203"/>
      <c r="LCT21" s="203"/>
      <c r="LCU21" s="203"/>
      <c r="LCV21" s="203"/>
      <c r="LCW21" s="203"/>
      <c r="LCX21" s="203"/>
      <c r="LCY21" s="203"/>
      <c r="LCZ21" s="203"/>
      <c r="LDA21" s="203"/>
      <c r="LDB21" s="203"/>
      <c r="LDC21" s="203"/>
      <c r="LDD21" s="203"/>
      <c r="LDE21" s="203"/>
      <c r="LDF21" s="203"/>
      <c r="LDG21" s="203"/>
      <c r="LDH21" s="203"/>
      <c r="LDI21" s="203"/>
      <c r="LDJ21" s="203"/>
      <c r="LDK21" s="203"/>
      <c r="LDL21" s="203"/>
      <c r="LDM21" s="203"/>
      <c r="LDN21" s="203"/>
      <c r="LDO21" s="203"/>
      <c r="LDP21" s="203"/>
      <c r="LDQ21" s="203"/>
      <c r="LDR21" s="203"/>
      <c r="LDS21" s="203"/>
      <c r="LDT21" s="203"/>
      <c r="LDU21" s="203"/>
      <c r="LDV21" s="203"/>
      <c r="LDW21" s="203"/>
      <c r="LDX21" s="203"/>
      <c r="LDY21" s="203"/>
      <c r="LDZ21" s="203"/>
      <c r="LEA21" s="203"/>
      <c r="LEB21" s="203"/>
      <c r="LEC21" s="203"/>
      <c r="LED21" s="203"/>
      <c r="LEE21" s="203"/>
      <c r="LEF21" s="203"/>
      <c r="LEG21" s="203"/>
      <c r="LEH21" s="203"/>
      <c r="LEI21" s="203"/>
      <c r="LEJ21" s="203"/>
      <c r="LEK21" s="203"/>
      <c r="LEL21" s="203"/>
      <c r="LEM21" s="203"/>
      <c r="LEN21" s="203"/>
      <c r="LEO21" s="203"/>
      <c r="LEP21" s="203"/>
      <c r="LEQ21" s="203"/>
      <c r="LER21" s="203"/>
      <c r="LES21" s="203"/>
      <c r="LET21" s="203"/>
      <c r="LEU21" s="203"/>
      <c r="LEV21" s="203"/>
      <c r="LEW21" s="203"/>
      <c r="LEX21" s="203"/>
      <c r="LEY21" s="203"/>
      <c r="LEZ21" s="203"/>
      <c r="LFA21" s="203"/>
      <c r="LFB21" s="203"/>
      <c r="LFC21" s="203"/>
      <c r="LFD21" s="203"/>
      <c r="LFE21" s="203"/>
      <c r="LFF21" s="203"/>
      <c r="LFG21" s="203"/>
      <c r="LFH21" s="203"/>
      <c r="LFI21" s="203"/>
      <c r="LFJ21" s="203"/>
      <c r="LFK21" s="203"/>
      <c r="LFL21" s="203"/>
      <c r="LFM21" s="203"/>
      <c r="LFN21" s="203"/>
      <c r="LFO21" s="203"/>
      <c r="LFP21" s="203"/>
      <c r="LFQ21" s="203"/>
      <c r="LFR21" s="203"/>
      <c r="LFS21" s="203"/>
      <c r="LFT21" s="203"/>
      <c r="LFU21" s="203"/>
      <c r="LFV21" s="203"/>
      <c r="LFW21" s="203"/>
      <c r="LFX21" s="203"/>
      <c r="LFY21" s="203"/>
      <c r="LFZ21" s="203"/>
      <c r="LGA21" s="203"/>
      <c r="LGB21" s="203"/>
      <c r="LGC21" s="203"/>
      <c r="LGD21" s="203"/>
      <c r="LGE21" s="203"/>
      <c r="LGF21" s="203"/>
      <c r="LGG21" s="203"/>
      <c r="LGH21" s="203"/>
      <c r="LGI21" s="203"/>
      <c r="LGJ21" s="203"/>
      <c r="LGK21" s="203"/>
      <c r="LGL21" s="203"/>
      <c r="LGM21" s="203"/>
      <c r="LGN21" s="203"/>
      <c r="LGO21" s="203"/>
      <c r="LGP21" s="203"/>
      <c r="LGQ21" s="203"/>
      <c r="LGR21" s="203"/>
      <c r="LGS21" s="203"/>
      <c r="LGT21" s="203"/>
      <c r="LGU21" s="203"/>
      <c r="LGV21" s="203"/>
      <c r="LGW21" s="203"/>
      <c r="LGX21" s="203"/>
      <c r="LGY21" s="203"/>
      <c r="LGZ21" s="203"/>
      <c r="LHA21" s="203"/>
      <c r="LHB21" s="203"/>
      <c r="LHC21" s="203"/>
      <c r="LHD21" s="203"/>
      <c r="LHE21" s="203"/>
      <c r="LHF21" s="203"/>
      <c r="LHG21" s="203"/>
      <c r="LHH21" s="203"/>
      <c r="LHI21" s="203"/>
      <c r="LHJ21" s="203"/>
      <c r="LHK21" s="203"/>
      <c r="LHL21" s="203"/>
      <c r="LHM21" s="203"/>
      <c r="LHN21" s="203"/>
      <c r="LHO21" s="203"/>
      <c r="LHP21" s="203"/>
      <c r="LHQ21" s="203"/>
      <c r="LHR21" s="203"/>
      <c r="LHS21" s="203"/>
      <c r="LHT21" s="203"/>
      <c r="LHU21" s="203"/>
      <c r="LHV21" s="203"/>
      <c r="LHW21" s="203"/>
      <c r="LHX21" s="203"/>
      <c r="LHY21" s="203"/>
      <c r="LHZ21" s="203"/>
      <c r="LIA21" s="203"/>
      <c r="LIB21" s="203"/>
      <c r="LIC21" s="203"/>
      <c r="LID21" s="203"/>
      <c r="LIE21" s="203"/>
      <c r="LIF21" s="203"/>
      <c r="LIG21" s="203"/>
      <c r="LIH21" s="203"/>
      <c r="LII21" s="203"/>
      <c r="LIJ21" s="203"/>
      <c r="LIK21" s="203"/>
      <c r="LIL21" s="203"/>
      <c r="LIM21" s="203"/>
      <c r="LIN21" s="203"/>
      <c r="LIO21" s="203"/>
      <c r="LIP21" s="203"/>
      <c r="LIQ21" s="203"/>
      <c r="LIR21" s="203"/>
      <c r="LIS21" s="203"/>
      <c r="LIT21" s="203"/>
      <c r="LIU21" s="203"/>
      <c r="LIV21" s="203"/>
      <c r="LIW21" s="203"/>
      <c r="LIX21" s="203"/>
      <c r="LIY21" s="203"/>
      <c r="LIZ21" s="203"/>
      <c r="LJA21" s="203"/>
      <c r="LJB21" s="203"/>
      <c r="LJC21" s="203"/>
      <c r="LJD21" s="203"/>
      <c r="LJE21" s="203"/>
      <c r="LJF21" s="203"/>
      <c r="LJG21" s="203"/>
      <c r="LJH21" s="203"/>
      <c r="LJI21" s="203"/>
      <c r="LJJ21" s="203"/>
      <c r="LJK21" s="203"/>
      <c r="LJL21" s="203"/>
      <c r="LJM21" s="203"/>
      <c r="LJN21" s="203"/>
      <c r="LJO21" s="203"/>
      <c r="LJP21" s="203"/>
      <c r="LJQ21" s="203"/>
      <c r="LJR21" s="203"/>
      <c r="LJS21" s="203"/>
      <c r="LJT21" s="203"/>
      <c r="LJU21" s="203"/>
      <c r="LJV21" s="203"/>
      <c r="LJW21" s="203"/>
      <c r="LJX21" s="203"/>
      <c r="LJY21" s="203"/>
      <c r="LJZ21" s="203"/>
      <c r="LKA21" s="203"/>
      <c r="LKB21" s="203"/>
      <c r="LKC21" s="203"/>
      <c r="LKD21" s="203"/>
      <c r="LKE21" s="203"/>
      <c r="LKF21" s="203"/>
      <c r="LKG21" s="203"/>
      <c r="LKH21" s="203"/>
      <c r="LKI21" s="203"/>
      <c r="LKJ21" s="203"/>
      <c r="LKK21" s="203"/>
      <c r="LKL21" s="203"/>
      <c r="LKM21" s="203"/>
      <c r="LKN21" s="203"/>
      <c r="LKO21" s="203"/>
      <c r="LKP21" s="203"/>
      <c r="LKQ21" s="203"/>
      <c r="LKR21" s="203"/>
      <c r="LKS21" s="203"/>
      <c r="LKT21" s="203"/>
      <c r="LKU21" s="203"/>
      <c r="LKV21" s="203"/>
      <c r="LKW21" s="203"/>
      <c r="LKX21" s="203"/>
      <c r="LKY21" s="203"/>
      <c r="LKZ21" s="203"/>
      <c r="LLA21" s="203"/>
      <c r="LLB21" s="203"/>
      <c r="LLC21" s="203"/>
      <c r="LLD21" s="203"/>
      <c r="LLE21" s="203"/>
      <c r="LLF21" s="203"/>
      <c r="LLG21" s="203"/>
      <c r="LLH21" s="203"/>
      <c r="LLI21" s="203"/>
      <c r="LLJ21" s="203"/>
      <c r="LLK21" s="203"/>
      <c r="LLL21" s="203"/>
      <c r="LLM21" s="203"/>
      <c r="LLN21" s="203"/>
      <c r="LLO21" s="203"/>
      <c r="LLP21" s="203"/>
      <c r="LLQ21" s="203"/>
      <c r="LLR21" s="203"/>
      <c r="LLS21" s="203"/>
      <c r="LLT21" s="203"/>
      <c r="LLU21" s="203"/>
      <c r="LLV21" s="203"/>
      <c r="LLW21" s="203"/>
      <c r="LLX21" s="203"/>
      <c r="LLY21" s="203"/>
      <c r="LLZ21" s="203"/>
      <c r="LMA21" s="203"/>
      <c r="LMB21" s="203"/>
      <c r="LMC21" s="203"/>
      <c r="LMD21" s="203"/>
      <c r="LME21" s="203"/>
      <c r="LMF21" s="203"/>
      <c r="LMG21" s="203"/>
      <c r="LMH21" s="203"/>
      <c r="LMI21" s="203"/>
      <c r="LMJ21" s="203"/>
      <c r="LMK21" s="203"/>
      <c r="LML21" s="203"/>
      <c r="LMM21" s="203"/>
      <c r="LMN21" s="203"/>
      <c r="LMO21" s="203"/>
      <c r="LMP21" s="203"/>
      <c r="LMQ21" s="203"/>
      <c r="LMR21" s="203"/>
      <c r="LMS21" s="203"/>
      <c r="LMT21" s="203"/>
      <c r="LMU21" s="203"/>
      <c r="LMV21" s="203"/>
      <c r="LMW21" s="203"/>
      <c r="LMX21" s="203"/>
      <c r="LMY21" s="203"/>
      <c r="LMZ21" s="203"/>
      <c r="LNA21" s="203"/>
      <c r="LNB21" s="203"/>
      <c r="LNC21" s="203"/>
      <c r="LND21" s="203"/>
      <c r="LNE21" s="203"/>
      <c r="LNF21" s="203"/>
      <c r="LNG21" s="203"/>
      <c r="LNH21" s="203"/>
      <c r="LNI21" s="203"/>
      <c r="LNJ21" s="203"/>
      <c r="LNK21" s="203"/>
      <c r="LNL21" s="203"/>
      <c r="LNM21" s="203"/>
      <c r="LNN21" s="203"/>
      <c r="LNO21" s="203"/>
      <c r="LNP21" s="203"/>
      <c r="LNQ21" s="203"/>
      <c r="LNR21" s="203"/>
      <c r="LNS21" s="203"/>
      <c r="LNT21" s="203"/>
      <c r="LNU21" s="203"/>
      <c r="LNV21" s="203"/>
      <c r="LNW21" s="203"/>
      <c r="LNX21" s="203"/>
      <c r="LNY21" s="203"/>
      <c r="LNZ21" s="203"/>
      <c r="LOA21" s="203"/>
      <c r="LOB21" s="203"/>
      <c r="LOC21" s="203"/>
      <c r="LOD21" s="203"/>
      <c r="LOE21" s="203"/>
      <c r="LOF21" s="203"/>
      <c r="LOG21" s="203"/>
      <c r="LOH21" s="203"/>
      <c r="LOI21" s="203"/>
      <c r="LOJ21" s="203"/>
      <c r="LOK21" s="203"/>
      <c r="LOL21" s="203"/>
      <c r="LOM21" s="203"/>
      <c r="LON21" s="203"/>
      <c r="LOO21" s="203"/>
      <c r="LOP21" s="203"/>
      <c r="LOQ21" s="203"/>
      <c r="LOR21" s="203"/>
      <c r="LOS21" s="203"/>
      <c r="LOT21" s="203"/>
      <c r="LOU21" s="203"/>
      <c r="LOV21" s="203"/>
      <c r="LOW21" s="203"/>
      <c r="LOX21" s="203"/>
      <c r="LOY21" s="203"/>
      <c r="LOZ21" s="203"/>
      <c r="LPA21" s="203"/>
      <c r="LPB21" s="203"/>
      <c r="LPC21" s="203"/>
      <c r="LPD21" s="203"/>
      <c r="LPE21" s="203"/>
      <c r="LPF21" s="203"/>
      <c r="LPG21" s="203"/>
      <c r="LPH21" s="203"/>
      <c r="LPI21" s="203"/>
      <c r="LPJ21" s="203"/>
      <c r="LPK21" s="203"/>
      <c r="LPL21" s="203"/>
      <c r="LPM21" s="203"/>
      <c r="LPN21" s="203"/>
      <c r="LPO21" s="203"/>
      <c r="LPP21" s="203"/>
      <c r="LPQ21" s="203"/>
      <c r="LPR21" s="203"/>
      <c r="LPS21" s="203"/>
      <c r="LPT21" s="203"/>
      <c r="LPU21" s="203"/>
      <c r="LPV21" s="203"/>
      <c r="LPW21" s="203"/>
      <c r="LPX21" s="203"/>
      <c r="LPY21" s="203"/>
      <c r="LPZ21" s="203"/>
      <c r="LQA21" s="203"/>
      <c r="LQB21" s="203"/>
      <c r="LQC21" s="203"/>
      <c r="LQD21" s="203"/>
      <c r="LQE21" s="203"/>
      <c r="LQF21" s="203"/>
      <c r="LQG21" s="203"/>
      <c r="LQH21" s="203"/>
      <c r="LQI21" s="203"/>
      <c r="LQJ21" s="203"/>
      <c r="LQK21" s="203"/>
      <c r="LQL21" s="203"/>
      <c r="LQM21" s="203"/>
      <c r="LQN21" s="203"/>
      <c r="LQO21" s="203"/>
      <c r="LQP21" s="203"/>
      <c r="LQQ21" s="203"/>
      <c r="LQR21" s="203"/>
      <c r="LQS21" s="203"/>
      <c r="LQT21" s="203"/>
      <c r="LQU21" s="203"/>
      <c r="LQV21" s="203"/>
      <c r="LQW21" s="203"/>
      <c r="LQX21" s="203"/>
      <c r="LQY21" s="203"/>
      <c r="LQZ21" s="203"/>
      <c r="LRA21" s="203"/>
      <c r="LRB21" s="203"/>
      <c r="LRC21" s="203"/>
      <c r="LRD21" s="203"/>
      <c r="LRE21" s="203"/>
      <c r="LRF21" s="203"/>
      <c r="LRG21" s="203"/>
      <c r="LRH21" s="203"/>
      <c r="LRI21" s="203"/>
      <c r="LRJ21" s="203"/>
      <c r="LRK21" s="203"/>
      <c r="LRL21" s="203"/>
      <c r="LRM21" s="203"/>
      <c r="LRN21" s="203"/>
      <c r="LRO21" s="203"/>
      <c r="LRP21" s="203"/>
      <c r="LRQ21" s="203"/>
      <c r="LRR21" s="203"/>
      <c r="LRS21" s="203"/>
      <c r="LRT21" s="203"/>
      <c r="LRU21" s="203"/>
      <c r="LRV21" s="203"/>
      <c r="LRW21" s="203"/>
      <c r="LRX21" s="203"/>
      <c r="LRY21" s="203"/>
      <c r="LRZ21" s="203"/>
      <c r="LSA21" s="203"/>
      <c r="LSB21" s="203"/>
      <c r="LSC21" s="203"/>
      <c r="LSD21" s="203"/>
      <c r="LSE21" s="203"/>
      <c r="LSF21" s="203"/>
      <c r="LSG21" s="203"/>
      <c r="LSH21" s="203"/>
      <c r="LSI21" s="203"/>
      <c r="LSJ21" s="203"/>
      <c r="LSK21" s="203"/>
      <c r="LSL21" s="203"/>
      <c r="LSM21" s="203"/>
      <c r="LSN21" s="203"/>
      <c r="LSO21" s="203"/>
      <c r="LSP21" s="203"/>
      <c r="LSQ21" s="203"/>
      <c r="LSR21" s="203"/>
      <c r="LSS21" s="203"/>
      <c r="LST21" s="203"/>
      <c r="LSU21" s="203"/>
      <c r="LSV21" s="203"/>
      <c r="LSW21" s="203"/>
      <c r="LSX21" s="203"/>
      <c r="LSY21" s="203"/>
      <c r="LSZ21" s="203"/>
      <c r="LTA21" s="203"/>
      <c r="LTB21" s="203"/>
      <c r="LTC21" s="203"/>
      <c r="LTD21" s="203"/>
      <c r="LTE21" s="203"/>
      <c r="LTF21" s="203"/>
      <c r="LTG21" s="203"/>
      <c r="LTH21" s="203"/>
      <c r="LTI21" s="203"/>
      <c r="LTJ21" s="203"/>
      <c r="LTK21" s="203"/>
      <c r="LTL21" s="203"/>
      <c r="LTM21" s="203"/>
      <c r="LTN21" s="203"/>
      <c r="LTO21" s="203"/>
      <c r="LTP21" s="203"/>
      <c r="LTQ21" s="203"/>
      <c r="LTR21" s="203"/>
      <c r="LTS21" s="203"/>
      <c r="LTT21" s="203"/>
      <c r="LTU21" s="203"/>
      <c r="LTV21" s="203"/>
      <c r="LTW21" s="203"/>
      <c r="LTX21" s="203"/>
      <c r="LTY21" s="203"/>
      <c r="LTZ21" s="203"/>
      <c r="LUA21" s="203"/>
      <c r="LUB21" s="203"/>
      <c r="LUC21" s="203"/>
      <c r="LUD21" s="203"/>
      <c r="LUE21" s="203"/>
      <c r="LUF21" s="203"/>
      <c r="LUG21" s="203"/>
      <c r="LUH21" s="203"/>
      <c r="LUI21" s="203"/>
      <c r="LUJ21" s="203"/>
      <c r="LUK21" s="203"/>
      <c r="LUL21" s="203"/>
      <c r="LUM21" s="203"/>
      <c r="LUN21" s="203"/>
      <c r="LUO21" s="203"/>
      <c r="LUP21" s="203"/>
      <c r="LUQ21" s="203"/>
      <c r="LUR21" s="203"/>
      <c r="LUS21" s="203"/>
      <c r="LUT21" s="203"/>
      <c r="LUU21" s="203"/>
      <c r="LUV21" s="203"/>
      <c r="LUW21" s="203"/>
      <c r="LUX21" s="203"/>
      <c r="LUY21" s="203"/>
      <c r="LUZ21" s="203"/>
      <c r="LVA21" s="203"/>
      <c r="LVB21" s="203"/>
      <c r="LVC21" s="203"/>
      <c r="LVD21" s="203"/>
      <c r="LVE21" s="203"/>
      <c r="LVF21" s="203"/>
      <c r="LVG21" s="203"/>
      <c r="LVH21" s="203"/>
      <c r="LVI21" s="203"/>
      <c r="LVJ21" s="203"/>
      <c r="LVK21" s="203"/>
      <c r="LVL21" s="203"/>
      <c r="LVM21" s="203"/>
      <c r="LVN21" s="203"/>
      <c r="LVO21" s="203"/>
      <c r="LVP21" s="203"/>
      <c r="LVQ21" s="203"/>
      <c r="LVR21" s="203"/>
      <c r="LVS21" s="203"/>
      <c r="LVT21" s="203"/>
      <c r="LVU21" s="203"/>
      <c r="LVV21" s="203"/>
      <c r="LVW21" s="203"/>
      <c r="LVX21" s="203"/>
      <c r="LVY21" s="203"/>
      <c r="LVZ21" s="203"/>
      <c r="LWA21" s="203"/>
      <c r="LWB21" s="203"/>
      <c r="LWC21" s="203"/>
      <c r="LWD21" s="203"/>
      <c r="LWE21" s="203"/>
      <c r="LWF21" s="203"/>
      <c r="LWG21" s="203"/>
      <c r="LWH21" s="203"/>
      <c r="LWI21" s="203"/>
      <c r="LWJ21" s="203"/>
      <c r="LWK21" s="203"/>
      <c r="LWL21" s="203"/>
      <c r="LWM21" s="203"/>
      <c r="LWN21" s="203"/>
      <c r="LWO21" s="203"/>
      <c r="LWP21" s="203"/>
      <c r="LWQ21" s="203"/>
      <c r="LWR21" s="203"/>
      <c r="LWS21" s="203"/>
      <c r="LWT21" s="203"/>
      <c r="LWU21" s="203"/>
      <c r="LWV21" s="203"/>
      <c r="LWW21" s="203"/>
      <c r="LWX21" s="203"/>
      <c r="LWY21" s="203"/>
      <c r="LWZ21" s="203"/>
      <c r="LXA21" s="203"/>
      <c r="LXB21" s="203"/>
      <c r="LXC21" s="203"/>
      <c r="LXD21" s="203"/>
      <c r="LXE21" s="203"/>
      <c r="LXF21" s="203"/>
      <c r="LXG21" s="203"/>
      <c r="LXH21" s="203"/>
      <c r="LXI21" s="203"/>
      <c r="LXJ21" s="203"/>
      <c r="LXK21" s="203"/>
      <c r="LXL21" s="203"/>
      <c r="LXM21" s="203"/>
      <c r="LXN21" s="203"/>
      <c r="LXO21" s="203"/>
      <c r="LXP21" s="203"/>
      <c r="LXQ21" s="203"/>
      <c r="LXR21" s="203"/>
      <c r="LXS21" s="203"/>
      <c r="LXT21" s="203"/>
      <c r="LXU21" s="203"/>
      <c r="LXV21" s="203"/>
      <c r="LXW21" s="203"/>
      <c r="LXX21" s="203"/>
      <c r="LXY21" s="203"/>
      <c r="LXZ21" s="203"/>
      <c r="LYA21" s="203"/>
      <c r="LYB21" s="203"/>
      <c r="LYC21" s="203"/>
      <c r="LYD21" s="203"/>
      <c r="LYE21" s="203"/>
      <c r="LYF21" s="203"/>
      <c r="LYG21" s="203"/>
      <c r="LYH21" s="203"/>
      <c r="LYI21" s="203"/>
      <c r="LYJ21" s="203"/>
      <c r="LYK21" s="203"/>
      <c r="LYL21" s="203"/>
      <c r="LYM21" s="203"/>
      <c r="LYN21" s="203"/>
      <c r="LYO21" s="203"/>
      <c r="LYP21" s="203"/>
      <c r="LYQ21" s="203"/>
      <c r="LYR21" s="203"/>
      <c r="LYS21" s="203"/>
      <c r="LYT21" s="203"/>
      <c r="LYU21" s="203"/>
      <c r="LYV21" s="203"/>
      <c r="LYW21" s="203"/>
      <c r="LYX21" s="203"/>
      <c r="LYY21" s="203"/>
      <c r="LYZ21" s="203"/>
      <c r="LZA21" s="203"/>
      <c r="LZB21" s="203"/>
      <c r="LZC21" s="203"/>
      <c r="LZD21" s="203"/>
      <c r="LZE21" s="203"/>
      <c r="LZF21" s="203"/>
      <c r="LZG21" s="203"/>
      <c r="LZH21" s="203"/>
      <c r="LZI21" s="203"/>
      <c r="LZJ21" s="203"/>
      <c r="LZK21" s="203"/>
      <c r="LZL21" s="203"/>
      <c r="LZM21" s="203"/>
      <c r="LZN21" s="203"/>
      <c r="LZO21" s="203"/>
      <c r="LZP21" s="203"/>
      <c r="LZQ21" s="203"/>
      <c r="LZR21" s="203"/>
      <c r="LZS21" s="203"/>
      <c r="LZT21" s="203"/>
      <c r="LZU21" s="203"/>
      <c r="LZV21" s="203"/>
      <c r="LZW21" s="203"/>
      <c r="LZX21" s="203"/>
      <c r="LZY21" s="203"/>
      <c r="LZZ21" s="203"/>
      <c r="MAA21" s="203"/>
      <c r="MAB21" s="203"/>
      <c r="MAC21" s="203"/>
      <c r="MAD21" s="203"/>
      <c r="MAE21" s="203"/>
      <c r="MAF21" s="203"/>
      <c r="MAG21" s="203"/>
      <c r="MAH21" s="203"/>
      <c r="MAI21" s="203"/>
      <c r="MAJ21" s="203"/>
      <c r="MAK21" s="203"/>
      <c r="MAL21" s="203"/>
      <c r="MAM21" s="203"/>
      <c r="MAN21" s="203"/>
      <c r="MAO21" s="203"/>
      <c r="MAP21" s="203"/>
      <c r="MAQ21" s="203"/>
      <c r="MAR21" s="203"/>
      <c r="MAS21" s="203"/>
      <c r="MAT21" s="203"/>
      <c r="MAU21" s="203"/>
      <c r="MAV21" s="203"/>
      <c r="MAW21" s="203"/>
      <c r="MAX21" s="203"/>
      <c r="MAY21" s="203"/>
      <c r="MAZ21" s="203"/>
      <c r="MBA21" s="203"/>
      <c r="MBB21" s="203"/>
      <c r="MBC21" s="203"/>
      <c r="MBD21" s="203"/>
      <c r="MBE21" s="203"/>
      <c r="MBF21" s="203"/>
      <c r="MBG21" s="203"/>
      <c r="MBH21" s="203"/>
      <c r="MBI21" s="203"/>
      <c r="MBJ21" s="203"/>
      <c r="MBK21" s="203"/>
      <c r="MBL21" s="203"/>
      <c r="MBM21" s="203"/>
      <c r="MBN21" s="203"/>
      <c r="MBO21" s="203"/>
      <c r="MBP21" s="203"/>
      <c r="MBQ21" s="203"/>
      <c r="MBR21" s="203"/>
      <c r="MBS21" s="203"/>
      <c r="MBT21" s="203"/>
      <c r="MBU21" s="203"/>
      <c r="MBV21" s="203"/>
      <c r="MBW21" s="203"/>
      <c r="MBX21" s="203"/>
      <c r="MBY21" s="203"/>
      <c r="MBZ21" s="203"/>
      <c r="MCA21" s="203"/>
      <c r="MCB21" s="203"/>
      <c r="MCC21" s="203"/>
      <c r="MCD21" s="203"/>
      <c r="MCE21" s="203"/>
      <c r="MCF21" s="203"/>
      <c r="MCG21" s="203"/>
      <c r="MCH21" s="203"/>
      <c r="MCI21" s="203"/>
      <c r="MCJ21" s="203"/>
      <c r="MCK21" s="203"/>
      <c r="MCL21" s="203"/>
      <c r="MCM21" s="203"/>
      <c r="MCN21" s="203"/>
      <c r="MCO21" s="203"/>
      <c r="MCP21" s="203"/>
      <c r="MCQ21" s="203"/>
      <c r="MCR21" s="203"/>
      <c r="MCS21" s="203"/>
      <c r="MCT21" s="203"/>
      <c r="MCU21" s="203"/>
      <c r="MCV21" s="203"/>
      <c r="MCW21" s="203"/>
      <c r="MCX21" s="203"/>
      <c r="MCY21" s="203"/>
      <c r="MCZ21" s="203"/>
      <c r="MDA21" s="203"/>
      <c r="MDB21" s="203"/>
      <c r="MDC21" s="203"/>
      <c r="MDD21" s="203"/>
      <c r="MDE21" s="203"/>
      <c r="MDF21" s="203"/>
      <c r="MDG21" s="203"/>
      <c r="MDH21" s="203"/>
      <c r="MDI21" s="203"/>
      <c r="MDJ21" s="203"/>
      <c r="MDK21" s="203"/>
      <c r="MDL21" s="203"/>
      <c r="MDM21" s="203"/>
      <c r="MDN21" s="203"/>
      <c r="MDO21" s="203"/>
      <c r="MDP21" s="203"/>
      <c r="MDQ21" s="203"/>
      <c r="MDR21" s="203"/>
      <c r="MDS21" s="203"/>
      <c r="MDT21" s="203"/>
      <c r="MDU21" s="203"/>
      <c r="MDV21" s="203"/>
      <c r="MDW21" s="203"/>
      <c r="MDX21" s="203"/>
      <c r="MDY21" s="203"/>
      <c r="MDZ21" s="203"/>
      <c r="MEA21" s="203"/>
      <c r="MEB21" s="203"/>
      <c r="MEC21" s="203"/>
      <c r="MED21" s="203"/>
      <c r="MEE21" s="203"/>
      <c r="MEF21" s="203"/>
      <c r="MEG21" s="203"/>
      <c r="MEH21" s="203"/>
      <c r="MEI21" s="203"/>
      <c r="MEJ21" s="203"/>
      <c r="MEK21" s="203"/>
      <c r="MEL21" s="203"/>
      <c r="MEM21" s="203"/>
      <c r="MEN21" s="203"/>
      <c r="MEO21" s="203"/>
      <c r="MEP21" s="203"/>
      <c r="MEQ21" s="203"/>
      <c r="MER21" s="203"/>
      <c r="MES21" s="203"/>
      <c r="MET21" s="203"/>
      <c r="MEU21" s="203"/>
      <c r="MEV21" s="203"/>
      <c r="MEW21" s="203"/>
      <c r="MEX21" s="203"/>
      <c r="MEY21" s="203"/>
      <c r="MEZ21" s="203"/>
      <c r="MFA21" s="203"/>
      <c r="MFB21" s="203"/>
      <c r="MFC21" s="203"/>
      <c r="MFD21" s="203"/>
      <c r="MFE21" s="203"/>
      <c r="MFF21" s="203"/>
      <c r="MFG21" s="203"/>
      <c r="MFH21" s="203"/>
      <c r="MFI21" s="203"/>
      <c r="MFJ21" s="203"/>
      <c r="MFK21" s="203"/>
      <c r="MFL21" s="203"/>
      <c r="MFM21" s="203"/>
      <c r="MFN21" s="203"/>
      <c r="MFO21" s="203"/>
      <c r="MFP21" s="203"/>
      <c r="MFQ21" s="203"/>
      <c r="MFR21" s="203"/>
      <c r="MFS21" s="203"/>
      <c r="MFT21" s="203"/>
      <c r="MFU21" s="203"/>
      <c r="MFV21" s="203"/>
      <c r="MFW21" s="203"/>
      <c r="MFX21" s="203"/>
      <c r="MFY21" s="203"/>
      <c r="MFZ21" s="203"/>
      <c r="MGA21" s="203"/>
      <c r="MGB21" s="203"/>
      <c r="MGC21" s="203"/>
      <c r="MGD21" s="203"/>
      <c r="MGE21" s="203"/>
      <c r="MGF21" s="203"/>
      <c r="MGG21" s="203"/>
      <c r="MGH21" s="203"/>
      <c r="MGI21" s="203"/>
      <c r="MGJ21" s="203"/>
      <c r="MGK21" s="203"/>
      <c r="MGL21" s="203"/>
      <c r="MGM21" s="203"/>
      <c r="MGN21" s="203"/>
      <c r="MGO21" s="203"/>
      <c r="MGP21" s="203"/>
      <c r="MGQ21" s="203"/>
      <c r="MGR21" s="203"/>
      <c r="MGS21" s="203"/>
      <c r="MGT21" s="203"/>
      <c r="MGU21" s="203"/>
      <c r="MGV21" s="203"/>
      <c r="MGW21" s="203"/>
      <c r="MGX21" s="203"/>
      <c r="MGY21" s="203"/>
      <c r="MGZ21" s="203"/>
      <c r="MHA21" s="203"/>
      <c r="MHB21" s="203"/>
      <c r="MHC21" s="203"/>
      <c r="MHD21" s="203"/>
      <c r="MHE21" s="203"/>
      <c r="MHF21" s="203"/>
      <c r="MHG21" s="203"/>
      <c r="MHH21" s="203"/>
      <c r="MHI21" s="203"/>
      <c r="MHJ21" s="203"/>
      <c r="MHK21" s="203"/>
      <c r="MHL21" s="203"/>
      <c r="MHM21" s="203"/>
      <c r="MHN21" s="203"/>
      <c r="MHO21" s="203"/>
      <c r="MHP21" s="203"/>
      <c r="MHQ21" s="203"/>
      <c r="MHR21" s="203"/>
      <c r="MHS21" s="203"/>
      <c r="MHT21" s="203"/>
      <c r="MHU21" s="203"/>
      <c r="MHV21" s="203"/>
      <c r="MHW21" s="203"/>
      <c r="MHX21" s="203"/>
      <c r="MHY21" s="203"/>
      <c r="MHZ21" s="203"/>
      <c r="MIA21" s="203"/>
      <c r="MIB21" s="203"/>
      <c r="MIC21" s="203"/>
      <c r="MID21" s="203"/>
      <c r="MIE21" s="203"/>
      <c r="MIF21" s="203"/>
      <c r="MIG21" s="203"/>
      <c r="MIH21" s="203"/>
      <c r="MII21" s="203"/>
      <c r="MIJ21" s="203"/>
      <c r="MIK21" s="203"/>
      <c r="MIL21" s="203"/>
      <c r="MIM21" s="203"/>
      <c r="MIN21" s="203"/>
      <c r="MIO21" s="203"/>
      <c r="MIP21" s="203"/>
      <c r="MIQ21" s="203"/>
      <c r="MIR21" s="203"/>
      <c r="MIS21" s="203"/>
      <c r="MIT21" s="203"/>
      <c r="MIU21" s="203"/>
      <c r="MIV21" s="203"/>
      <c r="MIW21" s="203"/>
      <c r="MIX21" s="203"/>
      <c r="MIY21" s="203"/>
      <c r="MIZ21" s="203"/>
      <c r="MJA21" s="203"/>
      <c r="MJB21" s="203"/>
      <c r="MJC21" s="203"/>
      <c r="MJD21" s="203"/>
      <c r="MJE21" s="203"/>
      <c r="MJF21" s="203"/>
      <c r="MJG21" s="203"/>
      <c r="MJH21" s="203"/>
      <c r="MJI21" s="203"/>
      <c r="MJJ21" s="203"/>
      <c r="MJK21" s="203"/>
      <c r="MJL21" s="203"/>
      <c r="MJM21" s="203"/>
      <c r="MJN21" s="203"/>
      <c r="MJO21" s="203"/>
      <c r="MJP21" s="203"/>
      <c r="MJQ21" s="203"/>
      <c r="MJR21" s="203"/>
      <c r="MJS21" s="203"/>
      <c r="MJT21" s="203"/>
      <c r="MJU21" s="203"/>
      <c r="MJV21" s="203"/>
      <c r="MJW21" s="203"/>
      <c r="MJX21" s="203"/>
      <c r="MJY21" s="203"/>
      <c r="MJZ21" s="203"/>
      <c r="MKA21" s="203"/>
      <c r="MKB21" s="203"/>
      <c r="MKC21" s="203"/>
      <c r="MKD21" s="203"/>
      <c r="MKE21" s="203"/>
      <c r="MKF21" s="203"/>
      <c r="MKG21" s="203"/>
      <c r="MKH21" s="203"/>
      <c r="MKI21" s="203"/>
      <c r="MKJ21" s="203"/>
      <c r="MKK21" s="203"/>
      <c r="MKL21" s="203"/>
      <c r="MKM21" s="203"/>
      <c r="MKN21" s="203"/>
      <c r="MKO21" s="203"/>
      <c r="MKP21" s="203"/>
      <c r="MKQ21" s="203"/>
      <c r="MKR21" s="203"/>
      <c r="MKS21" s="203"/>
      <c r="MKT21" s="203"/>
      <c r="MKU21" s="203"/>
      <c r="MKV21" s="203"/>
      <c r="MKW21" s="203"/>
      <c r="MKX21" s="203"/>
      <c r="MKY21" s="203"/>
      <c r="MKZ21" s="203"/>
      <c r="MLA21" s="203"/>
      <c r="MLB21" s="203"/>
      <c r="MLC21" s="203"/>
      <c r="MLD21" s="203"/>
      <c r="MLE21" s="203"/>
      <c r="MLF21" s="203"/>
      <c r="MLG21" s="203"/>
      <c r="MLH21" s="203"/>
      <c r="MLI21" s="203"/>
      <c r="MLJ21" s="203"/>
      <c r="MLK21" s="203"/>
      <c r="MLL21" s="203"/>
      <c r="MLM21" s="203"/>
      <c r="MLN21" s="203"/>
      <c r="MLO21" s="203"/>
      <c r="MLP21" s="203"/>
      <c r="MLQ21" s="203"/>
      <c r="MLR21" s="203"/>
      <c r="MLS21" s="203"/>
      <c r="MLT21" s="203"/>
      <c r="MLU21" s="203"/>
      <c r="MLV21" s="203"/>
      <c r="MLW21" s="203"/>
      <c r="MLX21" s="203"/>
      <c r="MLY21" s="203"/>
      <c r="MLZ21" s="203"/>
      <c r="MMA21" s="203"/>
      <c r="MMB21" s="203"/>
      <c r="MMC21" s="203"/>
      <c r="MMD21" s="203"/>
      <c r="MME21" s="203"/>
      <c r="MMF21" s="203"/>
      <c r="MMG21" s="203"/>
      <c r="MMH21" s="203"/>
      <c r="MMI21" s="203"/>
      <c r="MMJ21" s="203"/>
      <c r="MMK21" s="203"/>
      <c r="MML21" s="203"/>
      <c r="MMM21" s="203"/>
      <c r="MMN21" s="203"/>
      <c r="MMO21" s="203"/>
      <c r="MMP21" s="203"/>
      <c r="MMQ21" s="203"/>
      <c r="MMR21" s="203"/>
      <c r="MMS21" s="203"/>
      <c r="MMT21" s="203"/>
      <c r="MMU21" s="203"/>
      <c r="MMV21" s="203"/>
      <c r="MMW21" s="203"/>
      <c r="MMX21" s="203"/>
      <c r="MMY21" s="203"/>
      <c r="MMZ21" s="203"/>
      <c r="MNA21" s="203"/>
      <c r="MNB21" s="203"/>
      <c r="MNC21" s="203"/>
      <c r="MND21" s="203"/>
      <c r="MNE21" s="203"/>
      <c r="MNF21" s="203"/>
      <c r="MNG21" s="203"/>
      <c r="MNH21" s="203"/>
      <c r="MNI21" s="203"/>
      <c r="MNJ21" s="203"/>
      <c r="MNK21" s="203"/>
      <c r="MNL21" s="203"/>
      <c r="MNM21" s="203"/>
      <c r="MNN21" s="203"/>
      <c r="MNO21" s="203"/>
      <c r="MNP21" s="203"/>
      <c r="MNQ21" s="203"/>
      <c r="MNR21" s="203"/>
      <c r="MNS21" s="203"/>
      <c r="MNT21" s="203"/>
      <c r="MNU21" s="203"/>
      <c r="MNV21" s="203"/>
      <c r="MNW21" s="203"/>
      <c r="MNX21" s="203"/>
      <c r="MNY21" s="203"/>
      <c r="MNZ21" s="203"/>
      <c r="MOA21" s="203"/>
      <c r="MOB21" s="203"/>
      <c r="MOC21" s="203"/>
      <c r="MOD21" s="203"/>
      <c r="MOE21" s="203"/>
      <c r="MOF21" s="203"/>
      <c r="MOG21" s="203"/>
      <c r="MOH21" s="203"/>
      <c r="MOI21" s="203"/>
      <c r="MOJ21" s="203"/>
      <c r="MOK21" s="203"/>
      <c r="MOL21" s="203"/>
      <c r="MOM21" s="203"/>
      <c r="MON21" s="203"/>
      <c r="MOO21" s="203"/>
      <c r="MOP21" s="203"/>
      <c r="MOQ21" s="203"/>
      <c r="MOR21" s="203"/>
      <c r="MOS21" s="203"/>
      <c r="MOT21" s="203"/>
      <c r="MOU21" s="203"/>
      <c r="MOV21" s="203"/>
      <c r="MOW21" s="203"/>
      <c r="MOX21" s="203"/>
      <c r="MOY21" s="203"/>
      <c r="MOZ21" s="203"/>
      <c r="MPA21" s="203"/>
      <c r="MPB21" s="203"/>
      <c r="MPC21" s="203"/>
      <c r="MPD21" s="203"/>
      <c r="MPE21" s="203"/>
      <c r="MPF21" s="203"/>
      <c r="MPG21" s="203"/>
      <c r="MPH21" s="203"/>
      <c r="MPI21" s="203"/>
      <c r="MPJ21" s="203"/>
      <c r="MPK21" s="203"/>
      <c r="MPL21" s="203"/>
      <c r="MPM21" s="203"/>
      <c r="MPN21" s="203"/>
      <c r="MPO21" s="203"/>
      <c r="MPP21" s="203"/>
      <c r="MPQ21" s="203"/>
      <c r="MPR21" s="203"/>
      <c r="MPS21" s="203"/>
      <c r="MPT21" s="203"/>
      <c r="MPU21" s="203"/>
      <c r="MPV21" s="203"/>
      <c r="MPW21" s="203"/>
      <c r="MPX21" s="203"/>
      <c r="MPY21" s="203"/>
      <c r="MPZ21" s="203"/>
      <c r="MQA21" s="203"/>
      <c r="MQB21" s="203"/>
      <c r="MQC21" s="203"/>
      <c r="MQD21" s="203"/>
      <c r="MQE21" s="203"/>
      <c r="MQF21" s="203"/>
      <c r="MQG21" s="203"/>
      <c r="MQH21" s="203"/>
      <c r="MQI21" s="203"/>
      <c r="MQJ21" s="203"/>
      <c r="MQK21" s="203"/>
      <c r="MQL21" s="203"/>
      <c r="MQM21" s="203"/>
      <c r="MQN21" s="203"/>
      <c r="MQO21" s="203"/>
      <c r="MQP21" s="203"/>
      <c r="MQQ21" s="203"/>
      <c r="MQR21" s="203"/>
      <c r="MQS21" s="203"/>
      <c r="MQT21" s="203"/>
      <c r="MQU21" s="203"/>
      <c r="MQV21" s="203"/>
      <c r="MQW21" s="203"/>
      <c r="MQX21" s="203"/>
      <c r="MQY21" s="203"/>
      <c r="MQZ21" s="203"/>
      <c r="MRA21" s="203"/>
      <c r="MRB21" s="203"/>
      <c r="MRC21" s="203"/>
      <c r="MRD21" s="203"/>
      <c r="MRE21" s="203"/>
      <c r="MRF21" s="203"/>
      <c r="MRG21" s="203"/>
      <c r="MRH21" s="203"/>
      <c r="MRI21" s="203"/>
      <c r="MRJ21" s="203"/>
      <c r="MRK21" s="203"/>
      <c r="MRL21" s="203"/>
      <c r="MRM21" s="203"/>
      <c r="MRN21" s="203"/>
      <c r="MRO21" s="203"/>
      <c r="MRP21" s="203"/>
      <c r="MRQ21" s="203"/>
      <c r="MRR21" s="203"/>
      <c r="MRS21" s="203"/>
      <c r="MRT21" s="203"/>
      <c r="MRU21" s="203"/>
      <c r="MRV21" s="203"/>
      <c r="MRW21" s="203"/>
      <c r="MRX21" s="203"/>
      <c r="MRY21" s="203"/>
      <c r="MRZ21" s="203"/>
      <c r="MSA21" s="203"/>
      <c r="MSB21" s="203"/>
      <c r="MSC21" s="203"/>
      <c r="MSD21" s="203"/>
      <c r="MSE21" s="203"/>
      <c r="MSF21" s="203"/>
      <c r="MSG21" s="203"/>
      <c r="MSH21" s="203"/>
      <c r="MSI21" s="203"/>
      <c r="MSJ21" s="203"/>
      <c r="MSK21" s="203"/>
      <c r="MSL21" s="203"/>
      <c r="MSM21" s="203"/>
      <c r="MSN21" s="203"/>
      <c r="MSO21" s="203"/>
      <c r="MSP21" s="203"/>
      <c r="MSQ21" s="203"/>
      <c r="MSR21" s="203"/>
      <c r="MSS21" s="203"/>
      <c r="MST21" s="203"/>
      <c r="MSU21" s="203"/>
      <c r="MSV21" s="203"/>
      <c r="MSW21" s="203"/>
      <c r="MSX21" s="203"/>
      <c r="MSY21" s="203"/>
      <c r="MSZ21" s="203"/>
      <c r="MTA21" s="203"/>
      <c r="MTB21" s="203"/>
      <c r="MTC21" s="203"/>
      <c r="MTD21" s="203"/>
      <c r="MTE21" s="203"/>
      <c r="MTF21" s="203"/>
      <c r="MTG21" s="203"/>
      <c r="MTH21" s="203"/>
      <c r="MTI21" s="203"/>
      <c r="MTJ21" s="203"/>
      <c r="MTK21" s="203"/>
      <c r="MTL21" s="203"/>
      <c r="MTM21" s="203"/>
      <c r="MTN21" s="203"/>
      <c r="MTO21" s="203"/>
      <c r="MTP21" s="203"/>
      <c r="MTQ21" s="203"/>
      <c r="MTR21" s="203"/>
      <c r="MTS21" s="203"/>
      <c r="MTT21" s="203"/>
      <c r="MTU21" s="203"/>
      <c r="MTV21" s="203"/>
      <c r="MTW21" s="203"/>
      <c r="MTX21" s="203"/>
      <c r="MTY21" s="203"/>
      <c r="MTZ21" s="203"/>
      <c r="MUA21" s="203"/>
      <c r="MUB21" s="203"/>
      <c r="MUC21" s="203"/>
      <c r="MUD21" s="203"/>
      <c r="MUE21" s="203"/>
      <c r="MUF21" s="203"/>
      <c r="MUG21" s="203"/>
      <c r="MUH21" s="203"/>
      <c r="MUI21" s="203"/>
      <c r="MUJ21" s="203"/>
      <c r="MUK21" s="203"/>
      <c r="MUL21" s="203"/>
      <c r="MUM21" s="203"/>
      <c r="MUN21" s="203"/>
      <c r="MUO21" s="203"/>
      <c r="MUP21" s="203"/>
      <c r="MUQ21" s="203"/>
      <c r="MUR21" s="203"/>
      <c r="MUS21" s="203"/>
      <c r="MUT21" s="203"/>
      <c r="MUU21" s="203"/>
      <c r="MUV21" s="203"/>
      <c r="MUW21" s="203"/>
      <c r="MUX21" s="203"/>
      <c r="MUY21" s="203"/>
      <c r="MUZ21" s="203"/>
      <c r="MVA21" s="203"/>
      <c r="MVB21" s="203"/>
      <c r="MVC21" s="203"/>
      <c r="MVD21" s="203"/>
      <c r="MVE21" s="203"/>
      <c r="MVF21" s="203"/>
      <c r="MVG21" s="203"/>
      <c r="MVH21" s="203"/>
      <c r="MVI21" s="203"/>
      <c r="MVJ21" s="203"/>
      <c r="MVK21" s="203"/>
      <c r="MVL21" s="203"/>
      <c r="MVM21" s="203"/>
      <c r="MVN21" s="203"/>
      <c r="MVO21" s="203"/>
      <c r="MVP21" s="203"/>
      <c r="MVQ21" s="203"/>
      <c r="MVR21" s="203"/>
      <c r="MVS21" s="203"/>
      <c r="MVT21" s="203"/>
      <c r="MVU21" s="203"/>
      <c r="MVV21" s="203"/>
      <c r="MVW21" s="203"/>
      <c r="MVX21" s="203"/>
      <c r="MVY21" s="203"/>
      <c r="MVZ21" s="203"/>
      <c r="MWA21" s="203"/>
      <c r="MWB21" s="203"/>
      <c r="MWC21" s="203"/>
      <c r="MWD21" s="203"/>
      <c r="MWE21" s="203"/>
      <c r="MWF21" s="203"/>
      <c r="MWG21" s="203"/>
      <c r="MWH21" s="203"/>
      <c r="MWI21" s="203"/>
      <c r="MWJ21" s="203"/>
      <c r="MWK21" s="203"/>
      <c r="MWL21" s="203"/>
      <c r="MWM21" s="203"/>
      <c r="MWN21" s="203"/>
      <c r="MWO21" s="203"/>
      <c r="MWP21" s="203"/>
      <c r="MWQ21" s="203"/>
      <c r="MWR21" s="203"/>
      <c r="MWS21" s="203"/>
      <c r="MWT21" s="203"/>
      <c r="MWU21" s="203"/>
      <c r="MWV21" s="203"/>
      <c r="MWW21" s="203"/>
      <c r="MWX21" s="203"/>
      <c r="MWY21" s="203"/>
      <c r="MWZ21" s="203"/>
      <c r="MXA21" s="203"/>
      <c r="MXB21" s="203"/>
      <c r="MXC21" s="203"/>
      <c r="MXD21" s="203"/>
      <c r="MXE21" s="203"/>
      <c r="MXF21" s="203"/>
      <c r="MXG21" s="203"/>
      <c r="MXH21" s="203"/>
      <c r="MXI21" s="203"/>
      <c r="MXJ21" s="203"/>
      <c r="MXK21" s="203"/>
      <c r="MXL21" s="203"/>
      <c r="MXM21" s="203"/>
      <c r="MXN21" s="203"/>
      <c r="MXO21" s="203"/>
      <c r="MXP21" s="203"/>
      <c r="MXQ21" s="203"/>
      <c r="MXR21" s="203"/>
      <c r="MXS21" s="203"/>
      <c r="MXT21" s="203"/>
      <c r="MXU21" s="203"/>
      <c r="MXV21" s="203"/>
      <c r="MXW21" s="203"/>
      <c r="MXX21" s="203"/>
      <c r="MXY21" s="203"/>
      <c r="MXZ21" s="203"/>
      <c r="MYA21" s="203"/>
      <c r="MYB21" s="203"/>
      <c r="MYC21" s="203"/>
      <c r="MYD21" s="203"/>
      <c r="MYE21" s="203"/>
      <c r="MYF21" s="203"/>
      <c r="MYG21" s="203"/>
      <c r="MYH21" s="203"/>
      <c r="MYI21" s="203"/>
      <c r="MYJ21" s="203"/>
      <c r="MYK21" s="203"/>
      <c r="MYL21" s="203"/>
      <c r="MYM21" s="203"/>
      <c r="MYN21" s="203"/>
      <c r="MYO21" s="203"/>
      <c r="MYP21" s="203"/>
      <c r="MYQ21" s="203"/>
      <c r="MYR21" s="203"/>
      <c r="MYS21" s="203"/>
      <c r="MYT21" s="203"/>
      <c r="MYU21" s="203"/>
      <c r="MYV21" s="203"/>
      <c r="MYW21" s="203"/>
      <c r="MYX21" s="203"/>
      <c r="MYY21" s="203"/>
      <c r="MYZ21" s="203"/>
      <c r="MZA21" s="203"/>
      <c r="MZB21" s="203"/>
      <c r="MZC21" s="203"/>
      <c r="MZD21" s="203"/>
      <c r="MZE21" s="203"/>
      <c r="MZF21" s="203"/>
      <c r="MZG21" s="203"/>
      <c r="MZH21" s="203"/>
      <c r="MZI21" s="203"/>
      <c r="MZJ21" s="203"/>
      <c r="MZK21" s="203"/>
      <c r="MZL21" s="203"/>
      <c r="MZM21" s="203"/>
      <c r="MZN21" s="203"/>
      <c r="MZO21" s="203"/>
      <c r="MZP21" s="203"/>
      <c r="MZQ21" s="203"/>
      <c r="MZR21" s="203"/>
      <c r="MZS21" s="203"/>
      <c r="MZT21" s="203"/>
      <c r="MZU21" s="203"/>
      <c r="MZV21" s="203"/>
      <c r="MZW21" s="203"/>
      <c r="MZX21" s="203"/>
      <c r="MZY21" s="203"/>
      <c r="MZZ21" s="203"/>
      <c r="NAA21" s="203"/>
      <c r="NAB21" s="203"/>
      <c r="NAC21" s="203"/>
      <c r="NAD21" s="203"/>
      <c r="NAE21" s="203"/>
      <c r="NAF21" s="203"/>
      <c r="NAG21" s="203"/>
      <c r="NAH21" s="203"/>
      <c r="NAI21" s="203"/>
      <c r="NAJ21" s="203"/>
      <c r="NAK21" s="203"/>
      <c r="NAL21" s="203"/>
      <c r="NAM21" s="203"/>
      <c r="NAN21" s="203"/>
      <c r="NAO21" s="203"/>
      <c r="NAP21" s="203"/>
      <c r="NAQ21" s="203"/>
      <c r="NAR21" s="203"/>
      <c r="NAS21" s="203"/>
      <c r="NAT21" s="203"/>
      <c r="NAU21" s="203"/>
      <c r="NAV21" s="203"/>
      <c r="NAW21" s="203"/>
      <c r="NAX21" s="203"/>
      <c r="NAY21" s="203"/>
      <c r="NAZ21" s="203"/>
      <c r="NBA21" s="203"/>
      <c r="NBB21" s="203"/>
      <c r="NBC21" s="203"/>
      <c r="NBD21" s="203"/>
      <c r="NBE21" s="203"/>
      <c r="NBF21" s="203"/>
      <c r="NBG21" s="203"/>
      <c r="NBH21" s="203"/>
      <c r="NBI21" s="203"/>
      <c r="NBJ21" s="203"/>
      <c r="NBK21" s="203"/>
      <c r="NBL21" s="203"/>
      <c r="NBM21" s="203"/>
      <c r="NBN21" s="203"/>
      <c r="NBO21" s="203"/>
      <c r="NBP21" s="203"/>
      <c r="NBQ21" s="203"/>
      <c r="NBR21" s="203"/>
      <c r="NBS21" s="203"/>
      <c r="NBT21" s="203"/>
      <c r="NBU21" s="203"/>
      <c r="NBV21" s="203"/>
      <c r="NBW21" s="203"/>
      <c r="NBX21" s="203"/>
      <c r="NBY21" s="203"/>
      <c r="NBZ21" s="203"/>
      <c r="NCA21" s="203"/>
      <c r="NCB21" s="203"/>
      <c r="NCC21" s="203"/>
      <c r="NCD21" s="203"/>
      <c r="NCE21" s="203"/>
      <c r="NCF21" s="203"/>
      <c r="NCG21" s="203"/>
      <c r="NCH21" s="203"/>
      <c r="NCI21" s="203"/>
      <c r="NCJ21" s="203"/>
      <c r="NCK21" s="203"/>
      <c r="NCL21" s="203"/>
      <c r="NCM21" s="203"/>
      <c r="NCN21" s="203"/>
      <c r="NCO21" s="203"/>
      <c r="NCP21" s="203"/>
      <c r="NCQ21" s="203"/>
      <c r="NCR21" s="203"/>
      <c r="NCS21" s="203"/>
      <c r="NCT21" s="203"/>
      <c r="NCU21" s="203"/>
      <c r="NCV21" s="203"/>
      <c r="NCW21" s="203"/>
      <c r="NCX21" s="203"/>
      <c r="NCY21" s="203"/>
      <c r="NCZ21" s="203"/>
      <c r="NDA21" s="203"/>
      <c r="NDB21" s="203"/>
      <c r="NDC21" s="203"/>
      <c r="NDD21" s="203"/>
      <c r="NDE21" s="203"/>
      <c r="NDF21" s="203"/>
      <c r="NDG21" s="203"/>
      <c r="NDH21" s="203"/>
      <c r="NDI21" s="203"/>
      <c r="NDJ21" s="203"/>
      <c r="NDK21" s="203"/>
      <c r="NDL21" s="203"/>
      <c r="NDM21" s="203"/>
      <c r="NDN21" s="203"/>
      <c r="NDO21" s="203"/>
      <c r="NDP21" s="203"/>
      <c r="NDQ21" s="203"/>
      <c r="NDR21" s="203"/>
      <c r="NDS21" s="203"/>
      <c r="NDT21" s="203"/>
      <c r="NDU21" s="203"/>
      <c r="NDV21" s="203"/>
      <c r="NDW21" s="203"/>
      <c r="NDX21" s="203"/>
      <c r="NDY21" s="203"/>
      <c r="NDZ21" s="203"/>
      <c r="NEA21" s="203"/>
      <c r="NEB21" s="203"/>
      <c r="NEC21" s="203"/>
      <c r="NED21" s="203"/>
      <c r="NEE21" s="203"/>
      <c r="NEF21" s="203"/>
      <c r="NEG21" s="203"/>
      <c r="NEH21" s="203"/>
      <c r="NEI21" s="203"/>
      <c r="NEJ21" s="203"/>
      <c r="NEK21" s="203"/>
      <c r="NEL21" s="203"/>
      <c r="NEM21" s="203"/>
      <c r="NEN21" s="203"/>
      <c r="NEO21" s="203"/>
      <c r="NEP21" s="203"/>
      <c r="NEQ21" s="203"/>
      <c r="NER21" s="203"/>
      <c r="NES21" s="203"/>
      <c r="NET21" s="203"/>
      <c r="NEU21" s="203"/>
      <c r="NEV21" s="203"/>
      <c r="NEW21" s="203"/>
      <c r="NEX21" s="203"/>
      <c r="NEY21" s="203"/>
      <c r="NEZ21" s="203"/>
      <c r="NFA21" s="203"/>
      <c r="NFB21" s="203"/>
      <c r="NFC21" s="203"/>
      <c r="NFD21" s="203"/>
      <c r="NFE21" s="203"/>
      <c r="NFF21" s="203"/>
      <c r="NFG21" s="203"/>
      <c r="NFH21" s="203"/>
      <c r="NFI21" s="203"/>
      <c r="NFJ21" s="203"/>
      <c r="NFK21" s="203"/>
      <c r="NFL21" s="203"/>
      <c r="NFM21" s="203"/>
      <c r="NFN21" s="203"/>
      <c r="NFO21" s="203"/>
      <c r="NFP21" s="203"/>
      <c r="NFQ21" s="203"/>
      <c r="NFR21" s="203"/>
      <c r="NFS21" s="203"/>
      <c r="NFT21" s="203"/>
      <c r="NFU21" s="203"/>
      <c r="NFV21" s="203"/>
      <c r="NFW21" s="203"/>
      <c r="NFX21" s="203"/>
      <c r="NFY21" s="203"/>
      <c r="NFZ21" s="203"/>
      <c r="NGA21" s="203"/>
      <c r="NGB21" s="203"/>
      <c r="NGC21" s="203"/>
      <c r="NGD21" s="203"/>
      <c r="NGE21" s="203"/>
      <c r="NGF21" s="203"/>
      <c r="NGG21" s="203"/>
      <c r="NGH21" s="203"/>
      <c r="NGI21" s="203"/>
      <c r="NGJ21" s="203"/>
      <c r="NGK21" s="203"/>
      <c r="NGL21" s="203"/>
      <c r="NGM21" s="203"/>
      <c r="NGN21" s="203"/>
      <c r="NGO21" s="203"/>
      <c r="NGP21" s="203"/>
      <c r="NGQ21" s="203"/>
      <c r="NGR21" s="203"/>
      <c r="NGS21" s="203"/>
      <c r="NGT21" s="203"/>
      <c r="NGU21" s="203"/>
      <c r="NGV21" s="203"/>
      <c r="NGW21" s="203"/>
      <c r="NGX21" s="203"/>
      <c r="NGY21" s="203"/>
      <c r="NGZ21" s="203"/>
      <c r="NHA21" s="203"/>
      <c r="NHB21" s="203"/>
      <c r="NHC21" s="203"/>
      <c r="NHD21" s="203"/>
      <c r="NHE21" s="203"/>
      <c r="NHF21" s="203"/>
      <c r="NHG21" s="203"/>
      <c r="NHH21" s="203"/>
      <c r="NHI21" s="203"/>
      <c r="NHJ21" s="203"/>
      <c r="NHK21" s="203"/>
      <c r="NHL21" s="203"/>
      <c r="NHM21" s="203"/>
      <c r="NHN21" s="203"/>
      <c r="NHO21" s="203"/>
      <c r="NHP21" s="203"/>
      <c r="NHQ21" s="203"/>
      <c r="NHR21" s="203"/>
      <c r="NHS21" s="203"/>
      <c r="NHT21" s="203"/>
      <c r="NHU21" s="203"/>
      <c r="NHV21" s="203"/>
      <c r="NHW21" s="203"/>
      <c r="NHX21" s="203"/>
      <c r="NHY21" s="203"/>
      <c r="NHZ21" s="203"/>
      <c r="NIA21" s="203"/>
      <c r="NIB21" s="203"/>
      <c r="NIC21" s="203"/>
      <c r="NID21" s="203"/>
      <c r="NIE21" s="203"/>
      <c r="NIF21" s="203"/>
      <c r="NIG21" s="203"/>
      <c r="NIH21" s="203"/>
      <c r="NII21" s="203"/>
      <c r="NIJ21" s="203"/>
      <c r="NIK21" s="203"/>
      <c r="NIL21" s="203"/>
      <c r="NIM21" s="203"/>
      <c r="NIN21" s="203"/>
      <c r="NIO21" s="203"/>
      <c r="NIP21" s="203"/>
      <c r="NIQ21" s="203"/>
      <c r="NIR21" s="203"/>
      <c r="NIS21" s="203"/>
      <c r="NIT21" s="203"/>
      <c r="NIU21" s="203"/>
      <c r="NIV21" s="203"/>
      <c r="NIW21" s="203"/>
      <c r="NIX21" s="203"/>
      <c r="NIY21" s="203"/>
      <c r="NIZ21" s="203"/>
      <c r="NJA21" s="203"/>
      <c r="NJB21" s="203"/>
      <c r="NJC21" s="203"/>
      <c r="NJD21" s="203"/>
      <c r="NJE21" s="203"/>
      <c r="NJF21" s="203"/>
      <c r="NJG21" s="203"/>
      <c r="NJH21" s="203"/>
      <c r="NJI21" s="203"/>
      <c r="NJJ21" s="203"/>
      <c r="NJK21" s="203"/>
      <c r="NJL21" s="203"/>
      <c r="NJM21" s="203"/>
      <c r="NJN21" s="203"/>
      <c r="NJO21" s="203"/>
      <c r="NJP21" s="203"/>
      <c r="NJQ21" s="203"/>
      <c r="NJR21" s="203"/>
      <c r="NJS21" s="203"/>
      <c r="NJT21" s="203"/>
      <c r="NJU21" s="203"/>
      <c r="NJV21" s="203"/>
      <c r="NJW21" s="203"/>
      <c r="NJX21" s="203"/>
      <c r="NJY21" s="203"/>
      <c r="NJZ21" s="203"/>
      <c r="NKA21" s="203"/>
      <c r="NKB21" s="203"/>
      <c r="NKC21" s="203"/>
      <c r="NKD21" s="203"/>
      <c r="NKE21" s="203"/>
      <c r="NKF21" s="203"/>
      <c r="NKG21" s="203"/>
      <c r="NKH21" s="203"/>
      <c r="NKI21" s="203"/>
      <c r="NKJ21" s="203"/>
      <c r="NKK21" s="203"/>
      <c r="NKL21" s="203"/>
      <c r="NKM21" s="203"/>
      <c r="NKN21" s="203"/>
      <c r="NKO21" s="203"/>
      <c r="NKP21" s="203"/>
      <c r="NKQ21" s="203"/>
      <c r="NKR21" s="203"/>
      <c r="NKS21" s="203"/>
      <c r="NKT21" s="203"/>
      <c r="NKU21" s="203"/>
      <c r="NKV21" s="203"/>
      <c r="NKW21" s="203"/>
      <c r="NKX21" s="203"/>
      <c r="NKY21" s="203"/>
      <c r="NKZ21" s="203"/>
      <c r="NLA21" s="203"/>
      <c r="NLB21" s="203"/>
      <c r="NLC21" s="203"/>
      <c r="NLD21" s="203"/>
      <c r="NLE21" s="203"/>
      <c r="NLF21" s="203"/>
      <c r="NLG21" s="203"/>
      <c r="NLH21" s="203"/>
      <c r="NLI21" s="203"/>
      <c r="NLJ21" s="203"/>
      <c r="NLK21" s="203"/>
      <c r="NLL21" s="203"/>
      <c r="NLM21" s="203"/>
      <c r="NLN21" s="203"/>
      <c r="NLO21" s="203"/>
      <c r="NLP21" s="203"/>
      <c r="NLQ21" s="203"/>
      <c r="NLR21" s="203"/>
      <c r="NLS21" s="203"/>
      <c r="NLT21" s="203"/>
      <c r="NLU21" s="203"/>
      <c r="NLV21" s="203"/>
      <c r="NLW21" s="203"/>
      <c r="NLX21" s="203"/>
      <c r="NLY21" s="203"/>
      <c r="NLZ21" s="203"/>
      <c r="NMA21" s="203"/>
      <c r="NMB21" s="203"/>
      <c r="NMC21" s="203"/>
      <c r="NMD21" s="203"/>
      <c r="NME21" s="203"/>
      <c r="NMF21" s="203"/>
      <c r="NMG21" s="203"/>
      <c r="NMH21" s="203"/>
      <c r="NMI21" s="203"/>
      <c r="NMJ21" s="203"/>
      <c r="NMK21" s="203"/>
      <c r="NML21" s="203"/>
      <c r="NMM21" s="203"/>
      <c r="NMN21" s="203"/>
      <c r="NMO21" s="203"/>
      <c r="NMP21" s="203"/>
      <c r="NMQ21" s="203"/>
      <c r="NMR21" s="203"/>
      <c r="NMS21" s="203"/>
      <c r="NMT21" s="203"/>
      <c r="NMU21" s="203"/>
      <c r="NMV21" s="203"/>
      <c r="NMW21" s="203"/>
      <c r="NMX21" s="203"/>
      <c r="NMY21" s="203"/>
      <c r="NMZ21" s="203"/>
      <c r="NNA21" s="203"/>
      <c r="NNB21" s="203"/>
      <c r="NNC21" s="203"/>
      <c r="NND21" s="203"/>
      <c r="NNE21" s="203"/>
      <c r="NNF21" s="203"/>
      <c r="NNG21" s="203"/>
      <c r="NNH21" s="203"/>
      <c r="NNI21" s="203"/>
      <c r="NNJ21" s="203"/>
      <c r="NNK21" s="203"/>
      <c r="NNL21" s="203"/>
      <c r="NNM21" s="203"/>
      <c r="NNN21" s="203"/>
      <c r="NNO21" s="203"/>
      <c r="NNP21" s="203"/>
      <c r="NNQ21" s="203"/>
      <c r="NNR21" s="203"/>
      <c r="NNS21" s="203"/>
      <c r="NNT21" s="203"/>
      <c r="NNU21" s="203"/>
      <c r="NNV21" s="203"/>
      <c r="NNW21" s="203"/>
      <c r="NNX21" s="203"/>
      <c r="NNY21" s="203"/>
      <c r="NNZ21" s="203"/>
      <c r="NOA21" s="203"/>
      <c r="NOB21" s="203"/>
      <c r="NOC21" s="203"/>
      <c r="NOD21" s="203"/>
      <c r="NOE21" s="203"/>
      <c r="NOF21" s="203"/>
      <c r="NOG21" s="203"/>
      <c r="NOH21" s="203"/>
      <c r="NOI21" s="203"/>
      <c r="NOJ21" s="203"/>
      <c r="NOK21" s="203"/>
      <c r="NOL21" s="203"/>
      <c r="NOM21" s="203"/>
      <c r="NON21" s="203"/>
      <c r="NOO21" s="203"/>
      <c r="NOP21" s="203"/>
      <c r="NOQ21" s="203"/>
      <c r="NOR21" s="203"/>
      <c r="NOS21" s="203"/>
      <c r="NOT21" s="203"/>
      <c r="NOU21" s="203"/>
      <c r="NOV21" s="203"/>
      <c r="NOW21" s="203"/>
      <c r="NOX21" s="203"/>
      <c r="NOY21" s="203"/>
      <c r="NOZ21" s="203"/>
      <c r="NPA21" s="203"/>
      <c r="NPB21" s="203"/>
      <c r="NPC21" s="203"/>
      <c r="NPD21" s="203"/>
      <c r="NPE21" s="203"/>
      <c r="NPF21" s="203"/>
      <c r="NPG21" s="203"/>
      <c r="NPH21" s="203"/>
      <c r="NPI21" s="203"/>
      <c r="NPJ21" s="203"/>
      <c r="NPK21" s="203"/>
      <c r="NPL21" s="203"/>
      <c r="NPM21" s="203"/>
      <c r="NPN21" s="203"/>
      <c r="NPO21" s="203"/>
      <c r="NPP21" s="203"/>
      <c r="NPQ21" s="203"/>
      <c r="NPR21" s="203"/>
      <c r="NPS21" s="203"/>
      <c r="NPT21" s="203"/>
      <c r="NPU21" s="203"/>
      <c r="NPV21" s="203"/>
      <c r="NPW21" s="203"/>
      <c r="NPX21" s="203"/>
      <c r="NPY21" s="203"/>
      <c r="NPZ21" s="203"/>
      <c r="NQA21" s="203"/>
      <c r="NQB21" s="203"/>
      <c r="NQC21" s="203"/>
      <c r="NQD21" s="203"/>
      <c r="NQE21" s="203"/>
      <c r="NQF21" s="203"/>
      <c r="NQG21" s="203"/>
      <c r="NQH21" s="203"/>
      <c r="NQI21" s="203"/>
      <c r="NQJ21" s="203"/>
      <c r="NQK21" s="203"/>
      <c r="NQL21" s="203"/>
      <c r="NQM21" s="203"/>
      <c r="NQN21" s="203"/>
      <c r="NQO21" s="203"/>
      <c r="NQP21" s="203"/>
      <c r="NQQ21" s="203"/>
      <c r="NQR21" s="203"/>
      <c r="NQS21" s="203"/>
      <c r="NQT21" s="203"/>
      <c r="NQU21" s="203"/>
      <c r="NQV21" s="203"/>
      <c r="NQW21" s="203"/>
      <c r="NQX21" s="203"/>
      <c r="NQY21" s="203"/>
      <c r="NQZ21" s="203"/>
      <c r="NRA21" s="203"/>
      <c r="NRB21" s="203"/>
      <c r="NRC21" s="203"/>
      <c r="NRD21" s="203"/>
      <c r="NRE21" s="203"/>
      <c r="NRF21" s="203"/>
      <c r="NRG21" s="203"/>
      <c r="NRH21" s="203"/>
      <c r="NRI21" s="203"/>
      <c r="NRJ21" s="203"/>
      <c r="NRK21" s="203"/>
      <c r="NRL21" s="203"/>
      <c r="NRM21" s="203"/>
      <c r="NRN21" s="203"/>
      <c r="NRO21" s="203"/>
      <c r="NRP21" s="203"/>
      <c r="NRQ21" s="203"/>
      <c r="NRR21" s="203"/>
      <c r="NRS21" s="203"/>
      <c r="NRT21" s="203"/>
      <c r="NRU21" s="203"/>
      <c r="NRV21" s="203"/>
      <c r="NRW21" s="203"/>
      <c r="NRX21" s="203"/>
      <c r="NRY21" s="203"/>
      <c r="NRZ21" s="203"/>
      <c r="NSA21" s="203"/>
      <c r="NSB21" s="203"/>
      <c r="NSC21" s="203"/>
      <c r="NSD21" s="203"/>
      <c r="NSE21" s="203"/>
      <c r="NSF21" s="203"/>
      <c r="NSG21" s="203"/>
      <c r="NSH21" s="203"/>
      <c r="NSI21" s="203"/>
      <c r="NSJ21" s="203"/>
      <c r="NSK21" s="203"/>
      <c r="NSL21" s="203"/>
      <c r="NSM21" s="203"/>
      <c r="NSN21" s="203"/>
      <c r="NSO21" s="203"/>
      <c r="NSP21" s="203"/>
      <c r="NSQ21" s="203"/>
      <c r="NSR21" s="203"/>
      <c r="NSS21" s="203"/>
      <c r="NST21" s="203"/>
      <c r="NSU21" s="203"/>
      <c r="NSV21" s="203"/>
      <c r="NSW21" s="203"/>
      <c r="NSX21" s="203"/>
      <c r="NSY21" s="203"/>
      <c r="NSZ21" s="203"/>
      <c r="NTA21" s="203"/>
      <c r="NTB21" s="203"/>
      <c r="NTC21" s="203"/>
      <c r="NTD21" s="203"/>
      <c r="NTE21" s="203"/>
      <c r="NTF21" s="203"/>
      <c r="NTG21" s="203"/>
      <c r="NTH21" s="203"/>
      <c r="NTI21" s="203"/>
      <c r="NTJ21" s="203"/>
      <c r="NTK21" s="203"/>
      <c r="NTL21" s="203"/>
      <c r="NTM21" s="203"/>
      <c r="NTN21" s="203"/>
      <c r="NTO21" s="203"/>
      <c r="NTP21" s="203"/>
      <c r="NTQ21" s="203"/>
      <c r="NTR21" s="203"/>
      <c r="NTS21" s="203"/>
      <c r="NTT21" s="203"/>
      <c r="NTU21" s="203"/>
      <c r="NTV21" s="203"/>
      <c r="NTW21" s="203"/>
      <c r="NTX21" s="203"/>
      <c r="NTY21" s="203"/>
      <c r="NTZ21" s="203"/>
      <c r="NUA21" s="203"/>
      <c r="NUB21" s="203"/>
      <c r="NUC21" s="203"/>
      <c r="NUD21" s="203"/>
      <c r="NUE21" s="203"/>
      <c r="NUF21" s="203"/>
      <c r="NUG21" s="203"/>
      <c r="NUH21" s="203"/>
      <c r="NUI21" s="203"/>
      <c r="NUJ21" s="203"/>
      <c r="NUK21" s="203"/>
      <c r="NUL21" s="203"/>
      <c r="NUM21" s="203"/>
      <c r="NUN21" s="203"/>
      <c r="NUO21" s="203"/>
      <c r="NUP21" s="203"/>
      <c r="NUQ21" s="203"/>
      <c r="NUR21" s="203"/>
      <c r="NUS21" s="203"/>
      <c r="NUT21" s="203"/>
      <c r="NUU21" s="203"/>
      <c r="NUV21" s="203"/>
      <c r="NUW21" s="203"/>
      <c r="NUX21" s="203"/>
      <c r="NUY21" s="203"/>
      <c r="NUZ21" s="203"/>
      <c r="NVA21" s="203"/>
      <c r="NVB21" s="203"/>
      <c r="NVC21" s="203"/>
      <c r="NVD21" s="203"/>
      <c r="NVE21" s="203"/>
      <c r="NVF21" s="203"/>
      <c r="NVG21" s="203"/>
      <c r="NVH21" s="203"/>
      <c r="NVI21" s="203"/>
      <c r="NVJ21" s="203"/>
      <c r="NVK21" s="203"/>
      <c r="NVL21" s="203"/>
      <c r="NVM21" s="203"/>
      <c r="NVN21" s="203"/>
      <c r="NVO21" s="203"/>
      <c r="NVP21" s="203"/>
      <c r="NVQ21" s="203"/>
      <c r="NVR21" s="203"/>
      <c r="NVS21" s="203"/>
      <c r="NVT21" s="203"/>
      <c r="NVU21" s="203"/>
      <c r="NVV21" s="203"/>
      <c r="NVW21" s="203"/>
      <c r="NVX21" s="203"/>
      <c r="NVY21" s="203"/>
      <c r="NVZ21" s="203"/>
      <c r="NWA21" s="203"/>
      <c r="NWB21" s="203"/>
      <c r="NWC21" s="203"/>
      <c r="NWD21" s="203"/>
      <c r="NWE21" s="203"/>
      <c r="NWF21" s="203"/>
      <c r="NWG21" s="203"/>
      <c r="NWH21" s="203"/>
      <c r="NWI21" s="203"/>
      <c r="NWJ21" s="203"/>
      <c r="NWK21" s="203"/>
      <c r="NWL21" s="203"/>
      <c r="NWM21" s="203"/>
      <c r="NWN21" s="203"/>
      <c r="NWO21" s="203"/>
      <c r="NWP21" s="203"/>
      <c r="NWQ21" s="203"/>
      <c r="NWR21" s="203"/>
      <c r="NWS21" s="203"/>
      <c r="NWT21" s="203"/>
      <c r="NWU21" s="203"/>
      <c r="NWV21" s="203"/>
      <c r="NWW21" s="203"/>
      <c r="NWX21" s="203"/>
      <c r="NWY21" s="203"/>
      <c r="NWZ21" s="203"/>
      <c r="NXA21" s="203"/>
      <c r="NXB21" s="203"/>
      <c r="NXC21" s="203"/>
      <c r="NXD21" s="203"/>
      <c r="NXE21" s="203"/>
      <c r="NXF21" s="203"/>
      <c r="NXG21" s="203"/>
      <c r="NXH21" s="203"/>
      <c r="NXI21" s="203"/>
      <c r="NXJ21" s="203"/>
      <c r="NXK21" s="203"/>
      <c r="NXL21" s="203"/>
      <c r="NXM21" s="203"/>
      <c r="NXN21" s="203"/>
      <c r="NXO21" s="203"/>
      <c r="NXP21" s="203"/>
      <c r="NXQ21" s="203"/>
      <c r="NXR21" s="203"/>
      <c r="NXS21" s="203"/>
      <c r="NXT21" s="203"/>
      <c r="NXU21" s="203"/>
      <c r="NXV21" s="203"/>
      <c r="NXW21" s="203"/>
      <c r="NXX21" s="203"/>
      <c r="NXY21" s="203"/>
      <c r="NXZ21" s="203"/>
      <c r="NYA21" s="203"/>
      <c r="NYB21" s="203"/>
      <c r="NYC21" s="203"/>
      <c r="NYD21" s="203"/>
      <c r="NYE21" s="203"/>
      <c r="NYF21" s="203"/>
      <c r="NYG21" s="203"/>
      <c r="NYH21" s="203"/>
      <c r="NYI21" s="203"/>
      <c r="NYJ21" s="203"/>
      <c r="NYK21" s="203"/>
      <c r="NYL21" s="203"/>
      <c r="NYM21" s="203"/>
      <c r="NYN21" s="203"/>
      <c r="NYO21" s="203"/>
      <c r="NYP21" s="203"/>
      <c r="NYQ21" s="203"/>
      <c r="NYR21" s="203"/>
      <c r="NYS21" s="203"/>
      <c r="NYT21" s="203"/>
      <c r="NYU21" s="203"/>
      <c r="NYV21" s="203"/>
      <c r="NYW21" s="203"/>
      <c r="NYX21" s="203"/>
      <c r="NYY21" s="203"/>
      <c r="NYZ21" s="203"/>
      <c r="NZA21" s="203"/>
      <c r="NZB21" s="203"/>
      <c r="NZC21" s="203"/>
      <c r="NZD21" s="203"/>
      <c r="NZE21" s="203"/>
      <c r="NZF21" s="203"/>
      <c r="NZG21" s="203"/>
      <c r="NZH21" s="203"/>
      <c r="NZI21" s="203"/>
      <c r="NZJ21" s="203"/>
      <c r="NZK21" s="203"/>
      <c r="NZL21" s="203"/>
      <c r="NZM21" s="203"/>
      <c r="NZN21" s="203"/>
      <c r="NZO21" s="203"/>
      <c r="NZP21" s="203"/>
      <c r="NZQ21" s="203"/>
      <c r="NZR21" s="203"/>
      <c r="NZS21" s="203"/>
      <c r="NZT21" s="203"/>
      <c r="NZU21" s="203"/>
      <c r="NZV21" s="203"/>
      <c r="NZW21" s="203"/>
      <c r="NZX21" s="203"/>
      <c r="NZY21" s="203"/>
      <c r="NZZ21" s="203"/>
      <c r="OAA21" s="203"/>
      <c r="OAB21" s="203"/>
      <c r="OAC21" s="203"/>
      <c r="OAD21" s="203"/>
      <c r="OAE21" s="203"/>
      <c r="OAF21" s="203"/>
      <c r="OAG21" s="203"/>
      <c r="OAH21" s="203"/>
      <c r="OAI21" s="203"/>
      <c r="OAJ21" s="203"/>
      <c r="OAK21" s="203"/>
      <c r="OAL21" s="203"/>
      <c r="OAM21" s="203"/>
      <c r="OAN21" s="203"/>
      <c r="OAO21" s="203"/>
      <c r="OAP21" s="203"/>
      <c r="OAQ21" s="203"/>
      <c r="OAR21" s="203"/>
      <c r="OAS21" s="203"/>
      <c r="OAT21" s="203"/>
      <c r="OAU21" s="203"/>
      <c r="OAV21" s="203"/>
      <c r="OAW21" s="203"/>
      <c r="OAX21" s="203"/>
      <c r="OAY21" s="203"/>
      <c r="OAZ21" s="203"/>
      <c r="OBA21" s="203"/>
      <c r="OBB21" s="203"/>
      <c r="OBC21" s="203"/>
      <c r="OBD21" s="203"/>
      <c r="OBE21" s="203"/>
      <c r="OBF21" s="203"/>
      <c r="OBG21" s="203"/>
      <c r="OBH21" s="203"/>
      <c r="OBI21" s="203"/>
      <c r="OBJ21" s="203"/>
      <c r="OBK21" s="203"/>
      <c r="OBL21" s="203"/>
      <c r="OBM21" s="203"/>
      <c r="OBN21" s="203"/>
      <c r="OBO21" s="203"/>
      <c r="OBP21" s="203"/>
      <c r="OBQ21" s="203"/>
      <c r="OBR21" s="203"/>
      <c r="OBS21" s="203"/>
      <c r="OBT21" s="203"/>
      <c r="OBU21" s="203"/>
      <c r="OBV21" s="203"/>
      <c r="OBW21" s="203"/>
      <c r="OBX21" s="203"/>
      <c r="OBY21" s="203"/>
      <c r="OBZ21" s="203"/>
      <c r="OCA21" s="203"/>
      <c r="OCB21" s="203"/>
      <c r="OCC21" s="203"/>
      <c r="OCD21" s="203"/>
      <c r="OCE21" s="203"/>
      <c r="OCF21" s="203"/>
      <c r="OCG21" s="203"/>
      <c r="OCH21" s="203"/>
      <c r="OCI21" s="203"/>
      <c r="OCJ21" s="203"/>
      <c r="OCK21" s="203"/>
      <c r="OCL21" s="203"/>
      <c r="OCM21" s="203"/>
      <c r="OCN21" s="203"/>
      <c r="OCO21" s="203"/>
      <c r="OCP21" s="203"/>
      <c r="OCQ21" s="203"/>
      <c r="OCR21" s="203"/>
      <c r="OCS21" s="203"/>
      <c r="OCT21" s="203"/>
      <c r="OCU21" s="203"/>
      <c r="OCV21" s="203"/>
      <c r="OCW21" s="203"/>
      <c r="OCX21" s="203"/>
      <c r="OCY21" s="203"/>
      <c r="OCZ21" s="203"/>
      <c r="ODA21" s="203"/>
      <c r="ODB21" s="203"/>
      <c r="ODC21" s="203"/>
      <c r="ODD21" s="203"/>
      <c r="ODE21" s="203"/>
      <c r="ODF21" s="203"/>
      <c r="ODG21" s="203"/>
      <c r="ODH21" s="203"/>
      <c r="ODI21" s="203"/>
      <c r="ODJ21" s="203"/>
      <c r="ODK21" s="203"/>
      <c r="ODL21" s="203"/>
      <c r="ODM21" s="203"/>
      <c r="ODN21" s="203"/>
      <c r="ODO21" s="203"/>
      <c r="ODP21" s="203"/>
      <c r="ODQ21" s="203"/>
      <c r="ODR21" s="203"/>
      <c r="ODS21" s="203"/>
      <c r="ODT21" s="203"/>
      <c r="ODU21" s="203"/>
      <c r="ODV21" s="203"/>
      <c r="ODW21" s="203"/>
      <c r="ODX21" s="203"/>
      <c r="ODY21" s="203"/>
      <c r="ODZ21" s="203"/>
      <c r="OEA21" s="203"/>
      <c r="OEB21" s="203"/>
      <c r="OEC21" s="203"/>
      <c r="OED21" s="203"/>
      <c r="OEE21" s="203"/>
      <c r="OEF21" s="203"/>
      <c r="OEG21" s="203"/>
      <c r="OEH21" s="203"/>
      <c r="OEI21" s="203"/>
      <c r="OEJ21" s="203"/>
      <c r="OEK21" s="203"/>
      <c r="OEL21" s="203"/>
      <c r="OEM21" s="203"/>
      <c r="OEN21" s="203"/>
      <c r="OEO21" s="203"/>
      <c r="OEP21" s="203"/>
      <c r="OEQ21" s="203"/>
      <c r="OER21" s="203"/>
      <c r="OES21" s="203"/>
      <c r="OET21" s="203"/>
      <c r="OEU21" s="203"/>
      <c r="OEV21" s="203"/>
      <c r="OEW21" s="203"/>
      <c r="OEX21" s="203"/>
      <c r="OEY21" s="203"/>
      <c r="OEZ21" s="203"/>
      <c r="OFA21" s="203"/>
      <c r="OFB21" s="203"/>
      <c r="OFC21" s="203"/>
      <c r="OFD21" s="203"/>
      <c r="OFE21" s="203"/>
      <c r="OFF21" s="203"/>
      <c r="OFG21" s="203"/>
      <c r="OFH21" s="203"/>
      <c r="OFI21" s="203"/>
      <c r="OFJ21" s="203"/>
      <c r="OFK21" s="203"/>
      <c r="OFL21" s="203"/>
      <c r="OFM21" s="203"/>
      <c r="OFN21" s="203"/>
      <c r="OFO21" s="203"/>
      <c r="OFP21" s="203"/>
      <c r="OFQ21" s="203"/>
      <c r="OFR21" s="203"/>
      <c r="OFS21" s="203"/>
      <c r="OFT21" s="203"/>
      <c r="OFU21" s="203"/>
      <c r="OFV21" s="203"/>
      <c r="OFW21" s="203"/>
      <c r="OFX21" s="203"/>
      <c r="OFY21" s="203"/>
      <c r="OFZ21" s="203"/>
      <c r="OGA21" s="203"/>
      <c r="OGB21" s="203"/>
      <c r="OGC21" s="203"/>
      <c r="OGD21" s="203"/>
      <c r="OGE21" s="203"/>
      <c r="OGF21" s="203"/>
      <c r="OGG21" s="203"/>
      <c r="OGH21" s="203"/>
      <c r="OGI21" s="203"/>
      <c r="OGJ21" s="203"/>
      <c r="OGK21" s="203"/>
      <c r="OGL21" s="203"/>
      <c r="OGM21" s="203"/>
      <c r="OGN21" s="203"/>
      <c r="OGO21" s="203"/>
      <c r="OGP21" s="203"/>
      <c r="OGQ21" s="203"/>
      <c r="OGR21" s="203"/>
      <c r="OGS21" s="203"/>
      <c r="OGT21" s="203"/>
      <c r="OGU21" s="203"/>
      <c r="OGV21" s="203"/>
      <c r="OGW21" s="203"/>
      <c r="OGX21" s="203"/>
      <c r="OGY21" s="203"/>
      <c r="OGZ21" s="203"/>
      <c r="OHA21" s="203"/>
      <c r="OHB21" s="203"/>
      <c r="OHC21" s="203"/>
      <c r="OHD21" s="203"/>
      <c r="OHE21" s="203"/>
      <c r="OHF21" s="203"/>
      <c r="OHG21" s="203"/>
      <c r="OHH21" s="203"/>
      <c r="OHI21" s="203"/>
      <c r="OHJ21" s="203"/>
      <c r="OHK21" s="203"/>
      <c r="OHL21" s="203"/>
      <c r="OHM21" s="203"/>
      <c r="OHN21" s="203"/>
      <c r="OHO21" s="203"/>
      <c r="OHP21" s="203"/>
      <c r="OHQ21" s="203"/>
      <c r="OHR21" s="203"/>
      <c r="OHS21" s="203"/>
      <c r="OHT21" s="203"/>
      <c r="OHU21" s="203"/>
      <c r="OHV21" s="203"/>
      <c r="OHW21" s="203"/>
      <c r="OHX21" s="203"/>
      <c r="OHY21" s="203"/>
      <c r="OHZ21" s="203"/>
      <c r="OIA21" s="203"/>
      <c r="OIB21" s="203"/>
      <c r="OIC21" s="203"/>
      <c r="OID21" s="203"/>
      <c r="OIE21" s="203"/>
      <c r="OIF21" s="203"/>
      <c r="OIG21" s="203"/>
      <c r="OIH21" s="203"/>
      <c r="OII21" s="203"/>
      <c r="OIJ21" s="203"/>
      <c r="OIK21" s="203"/>
      <c r="OIL21" s="203"/>
      <c r="OIM21" s="203"/>
      <c r="OIN21" s="203"/>
      <c r="OIO21" s="203"/>
      <c r="OIP21" s="203"/>
      <c r="OIQ21" s="203"/>
      <c r="OIR21" s="203"/>
      <c r="OIS21" s="203"/>
      <c r="OIT21" s="203"/>
      <c r="OIU21" s="203"/>
      <c r="OIV21" s="203"/>
      <c r="OIW21" s="203"/>
      <c r="OIX21" s="203"/>
      <c r="OIY21" s="203"/>
      <c r="OIZ21" s="203"/>
      <c r="OJA21" s="203"/>
      <c r="OJB21" s="203"/>
      <c r="OJC21" s="203"/>
      <c r="OJD21" s="203"/>
      <c r="OJE21" s="203"/>
      <c r="OJF21" s="203"/>
      <c r="OJG21" s="203"/>
      <c r="OJH21" s="203"/>
      <c r="OJI21" s="203"/>
      <c r="OJJ21" s="203"/>
      <c r="OJK21" s="203"/>
      <c r="OJL21" s="203"/>
      <c r="OJM21" s="203"/>
      <c r="OJN21" s="203"/>
      <c r="OJO21" s="203"/>
      <c r="OJP21" s="203"/>
      <c r="OJQ21" s="203"/>
      <c r="OJR21" s="203"/>
      <c r="OJS21" s="203"/>
      <c r="OJT21" s="203"/>
      <c r="OJU21" s="203"/>
      <c r="OJV21" s="203"/>
      <c r="OJW21" s="203"/>
      <c r="OJX21" s="203"/>
      <c r="OJY21" s="203"/>
      <c r="OJZ21" s="203"/>
      <c r="OKA21" s="203"/>
      <c r="OKB21" s="203"/>
      <c r="OKC21" s="203"/>
      <c r="OKD21" s="203"/>
      <c r="OKE21" s="203"/>
      <c r="OKF21" s="203"/>
      <c r="OKG21" s="203"/>
      <c r="OKH21" s="203"/>
      <c r="OKI21" s="203"/>
      <c r="OKJ21" s="203"/>
      <c r="OKK21" s="203"/>
      <c r="OKL21" s="203"/>
      <c r="OKM21" s="203"/>
      <c r="OKN21" s="203"/>
      <c r="OKO21" s="203"/>
      <c r="OKP21" s="203"/>
      <c r="OKQ21" s="203"/>
      <c r="OKR21" s="203"/>
      <c r="OKS21" s="203"/>
      <c r="OKT21" s="203"/>
      <c r="OKU21" s="203"/>
      <c r="OKV21" s="203"/>
      <c r="OKW21" s="203"/>
      <c r="OKX21" s="203"/>
      <c r="OKY21" s="203"/>
      <c r="OKZ21" s="203"/>
      <c r="OLA21" s="203"/>
      <c r="OLB21" s="203"/>
      <c r="OLC21" s="203"/>
      <c r="OLD21" s="203"/>
      <c r="OLE21" s="203"/>
      <c r="OLF21" s="203"/>
      <c r="OLG21" s="203"/>
      <c r="OLH21" s="203"/>
      <c r="OLI21" s="203"/>
      <c r="OLJ21" s="203"/>
      <c r="OLK21" s="203"/>
      <c r="OLL21" s="203"/>
      <c r="OLM21" s="203"/>
      <c r="OLN21" s="203"/>
      <c r="OLO21" s="203"/>
      <c r="OLP21" s="203"/>
      <c r="OLQ21" s="203"/>
      <c r="OLR21" s="203"/>
      <c r="OLS21" s="203"/>
      <c r="OLT21" s="203"/>
      <c r="OLU21" s="203"/>
      <c r="OLV21" s="203"/>
      <c r="OLW21" s="203"/>
      <c r="OLX21" s="203"/>
      <c r="OLY21" s="203"/>
      <c r="OLZ21" s="203"/>
      <c r="OMA21" s="203"/>
      <c r="OMB21" s="203"/>
      <c r="OMC21" s="203"/>
      <c r="OMD21" s="203"/>
      <c r="OME21" s="203"/>
      <c r="OMF21" s="203"/>
      <c r="OMG21" s="203"/>
      <c r="OMH21" s="203"/>
      <c r="OMI21" s="203"/>
      <c r="OMJ21" s="203"/>
      <c r="OMK21" s="203"/>
      <c r="OML21" s="203"/>
      <c r="OMM21" s="203"/>
      <c r="OMN21" s="203"/>
      <c r="OMO21" s="203"/>
      <c r="OMP21" s="203"/>
      <c r="OMQ21" s="203"/>
      <c r="OMR21" s="203"/>
      <c r="OMS21" s="203"/>
      <c r="OMT21" s="203"/>
      <c r="OMU21" s="203"/>
      <c r="OMV21" s="203"/>
      <c r="OMW21" s="203"/>
      <c r="OMX21" s="203"/>
      <c r="OMY21" s="203"/>
      <c r="OMZ21" s="203"/>
      <c r="ONA21" s="203"/>
      <c r="ONB21" s="203"/>
      <c r="ONC21" s="203"/>
      <c r="OND21" s="203"/>
      <c r="ONE21" s="203"/>
      <c r="ONF21" s="203"/>
      <c r="ONG21" s="203"/>
      <c r="ONH21" s="203"/>
      <c r="ONI21" s="203"/>
      <c r="ONJ21" s="203"/>
      <c r="ONK21" s="203"/>
      <c r="ONL21" s="203"/>
      <c r="ONM21" s="203"/>
      <c r="ONN21" s="203"/>
      <c r="ONO21" s="203"/>
      <c r="ONP21" s="203"/>
      <c r="ONQ21" s="203"/>
      <c r="ONR21" s="203"/>
      <c r="ONS21" s="203"/>
      <c r="ONT21" s="203"/>
      <c r="ONU21" s="203"/>
      <c r="ONV21" s="203"/>
      <c r="ONW21" s="203"/>
      <c r="ONX21" s="203"/>
      <c r="ONY21" s="203"/>
      <c r="ONZ21" s="203"/>
      <c r="OOA21" s="203"/>
      <c r="OOB21" s="203"/>
      <c r="OOC21" s="203"/>
      <c r="OOD21" s="203"/>
      <c r="OOE21" s="203"/>
      <c r="OOF21" s="203"/>
      <c r="OOG21" s="203"/>
      <c r="OOH21" s="203"/>
      <c r="OOI21" s="203"/>
      <c r="OOJ21" s="203"/>
      <c r="OOK21" s="203"/>
      <c r="OOL21" s="203"/>
      <c r="OOM21" s="203"/>
      <c r="OON21" s="203"/>
      <c r="OOO21" s="203"/>
      <c r="OOP21" s="203"/>
      <c r="OOQ21" s="203"/>
      <c r="OOR21" s="203"/>
      <c r="OOS21" s="203"/>
      <c r="OOT21" s="203"/>
      <c r="OOU21" s="203"/>
      <c r="OOV21" s="203"/>
      <c r="OOW21" s="203"/>
      <c r="OOX21" s="203"/>
      <c r="OOY21" s="203"/>
      <c r="OOZ21" s="203"/>
      <c r="OPA21" s="203"/>
      <c r="OPB21" s="203"/>
      <c r="OPC21" s="203"/>
      <c r="OPD21" s="203"/>
      <c r="OPE21" s="203"/>
      <c r="OPF21" s="203"/>
      <c r="OPG21" s="203"/>
      <c r="OPH21" s="203"/>
      <c r="OPI21" s="203"/>
      <c r="OPJ21" s="203"/>
      <c r="OPK21" s="203"/>
      <c r="OPL21" s="203"/>
      <c r="OPM21" s="203"/>
      <c r="OPN21" s="203"/>
      <c r="OPO21" s="203"/>
      <c r="OPP21" s="203"/>
      <c r="OPQ21" s="203"/>
      <c r="OPR21" s="203"/>
      <c r="OPS21" s="203"/>
      <c r="OPT21" s="203"/>
      <c r="OPU21" s="203"/>
      <c r="OPV21" s="203"/>
      <c r="OPW21" s="203"/>
      <c r="OPX21" s="203"/>
      <c r="OPY21" s="203"/>
      <c r="OPZ21" s="203"/>
      <c r="OQA21" s="203"/>
      <c r="OQB21" s="203"/>
      <c r="OQC21" s="203"/>
      <c r="OQD21" s="203"/>
      <c r="OQE21" s="203"/>
      <c r="OQF21" s="203"/>
      <c r="OQG21" s="203"/>
      <c r="OQH21" s="203"/>
      <c r="OQI21" s="203"/>
      <c r="OQJ21" s="203"/>
      <c r="OQK21" s="203"/>
      <c r="OQL21" s="203"/>
      <c r="OQM21" s="203"/>
      <c r="OQN21" s="203"/>
      <c r="OQO21" s="203"/>
      <c r="OQP21" s="203"/>
      <c r="OQQ21" s="203"/>
      <c r="OQR21" s="203"/>
      <c r="OQS21" s="203"/>
      <c r="OQT21" s="203"/>
      <c r="OQU21" s="203"/>
      <c r="OQV21" s="203"/>
      <c r="OQW21" s="203"/>
      <c r="OQX21" s="203"/>
      <c r="OQY21" s="203"/>
      <c r="OQZ21" s="203"/>
      <c r="ORA21" s="203"/>
      <c r="ORB21" s="203"/>
      <c r="ORC21" s="203"/>
      <c r="ORD21" s="203"/>
      <c r="ORE21" s="203"/>
      <c r="ORF21" s="203"/>
      <c r="ORG21" s="203"/>
      <c r="ORH21" s="203"/>
      <c r="ORI21" s="203"/>
      <c r="ORJ21" s="203"/>
      <c r="ORK21" s="203"/>
      <c r="ORL21" s="203"/>
      <c r="ORM21" s="203"/>
      <c r="ORN21" s="203"/>
      <c r="ORO21" s="203"/>
      <c r="ORP21" s="203"/>
      <c r="ORQ21" s="203"/>
      <c r="ORR21" s="203"/>
      <c r="ORS21" s="203"/>
      <c r="ORT21" s="203"/>
      <c r="ORU21" s="203"/>
      <c r="ORV21" s="203"/>
      <c r="ORW21" s="203"/>
      <c r="ORX21" s="203"/>
      <c r="ORY21" s="203"/>
      <c r="ORZ21" s="203"/>
      <c r="OSA21" s="203"/>
      <c r="OSB21" s="203"/>
      <c r="OSC21" s="203"/>
      <c r="OSD21" s="203"/>
      <c r="OSE21" s="203"/>
      <c r="OSF21" s="203"/>
      <c r="OSG21" s="203"/>
      <c r="OSH21" s="203"/>
      <c r="OSI21" s="203"/>
      <c r="OSJ21" s="203"/>
      <c r="OSK21" s="203"/>
      <c r="OSL21" s="203"/>
      <c r="OSM21" s="203"/>
      <c r="OSN21" s="203"/>
      <c r="OSO21" s="203"/>
      <c r="OSP21" s="203"/>
      <c r="OSQ21" s="203"/>
      <c r="OSR21" s="203"/>
      <c r="OSS21" s="203"/>
      <c r="OST21" s="203"/>
      <c r="OSU21" s="203"/>
      <c r="OSV21" s="203"/>
      <c r="OSW21" s="203"/>
      <c r="OSX21" s="203"/>
      <c r="OSY21" s="203"/>
      <c r="OSZ21" s="203"/>
      <c r="OTA21" s="203"/>
      <c r="OTB21" s="203"/>
      <c r="OTC21" s="203"/>
      <c r="OTD21" s="203"/>
      <c r="OTE21" s="203"/>
      <c r="OTF21" s="203"/>
      <c r="OTG21" s="203"/>
      <c r="OTH21" s="203"/>
      <c r="OTI21" s="203"/>
      <c r="OTJ21" s="203"/>
      <c r="OTK21" s="203"/>
      <c r="OTL21" s="203"/>
      <c r="OTM21" s="203"/>
      <c r="OTN21" s="203"/>
      <c r="OTO21" s="203"/>
      <c r="OTP21" s="203"/>
      <c r="OTQ21" s="203"/>
      <c r="OTR21" s="203"/>
      <c r="OTS21" s="203"/>
      <c r="OTT21" s="203"/>
      <c r="OTU21" s="203"/>
      <c r="OTV21" s="203"/>
      <c r="OTW21" s="203"/>
      <c r="OTX21" s="203"/>
      <c r="OTY21" s="203"/>
      <c r="OTZ21" s="203"/>
      <c r="OUA21" s="203"/>
      <c r="OUB21" s="203"/>
      <c r="OUC21" s="203"/>
      <c r="OUD21" s="203"/>
      <c r="OUE21" s="203"/>
      <c r="OUF21" s="203"/>
      <c r="OUG21" s="203"/>
      <c r="OUH21" s="203"/>
      <c r="OUI21" s="203"/>
      <c r="OUJ21" s="203"/>
      <c r="OUK21" s="203"/>
      <c r="OUL21" s="203"/>
      <c r="OUM21" s="203"/>
      <c r="OUN21" s="203"/>
      <c r="OUO21" s="203"/>
      <c r="OUP21" s="203"/>
      <c r="OUQ21" s="203"/>
      <c r="OUR21" s="203"/>
      <c r="OUS21" s="203"/>
      <c r="OUT21" s="203"/>
      <c r="OUU21" s="203"/>
      <c r="OUV21" s="203"/>
      <c r="OUW21" s="203"/>
      <c r="OUX21" s="203"/>
      <c r="OUY21" s="203"/>
      <c r="OUZ21" s="203"/>
      <c r="OVA21" s="203"/>
      <c r="OVB21" s="203"/>
      <c r="OVC21" s="203"/>
      <c r="OVD21" s="203"/>
      <c r="OVE21" s="203"/>
      <c r="OVF21" s="203"/>
      <c r="OVG21" s="203"/>
      <c r="OVH21" s="203"/>
      <c r="OVI21" s="203"/>
      <c r="OVJ21" s="203"/>
      <c r="OVK21" s="203"/>
      <c r="OVL21" s="203"/>
      <c r="OVM21" s="203"/>
      <c r="OVN21" s="203"/>
      <c r="OVO21" s="203"/>
      <c r="OVP21" s="203"/>
      <c r="OVQ21" s="203"/>
      <c r="OVR21" s="203"/>
      <c r="OVS21" s="203"/>
      <c r="OVT21" s="203"/>
      <c r="OVU21" s="203"/>
      <c r="OVV21" s="203"/>
      <c r="OVW21" s="203"/>
      <c r="OVX21" s="203"/>
      <c r="OVY21" s="203"/>
      <c r="OVZ21" s="203"/>
      <c r="OWA21" s="203"/>
      <c r="OWB21" s="203"/>
      <c r="OWC21" s="203"/>
      <c r="OWD21" s="203"/>
      <c r="OWE21" s="203"/>
      <c r="OWF21" s="203"/>
      <c r="OWG21" s="203"/>
      <c r="OWH21" s="203"/>
      <c r="OWI21" s="203"/>
      <c r="OWJ21" s="203"/>
      <c r="OWK21" s="203"/>
      <c r="OWL21" s="203"/>
      <c r="OWM21" s="203"/>
      <c r="OWN21" s="203"/>
      <c r="OWO21" s="203"/>
      <c r="OWP21" s="203"/>
      <c r="OWQ21" s="203"/>
      <c r="OWR21" s="203"/>
      <c r="OWS21" s="203"/>
      <c r="OWT21" s="203"/>
      <c r="OWU21" s="203"/>
      <c r="OWV21" s="203"/>
      <c r="OWW21" s="203"/>
      <c r="OWX21" s="203"/>
      <c r="OWY21" s="203"/>
      <c r="OWZ21" s="203"/>
      <c r="OXA21" s="203"/>
      <c r="OXB21" s="203"/>
      <c r="OXC21" s="203"/>
      <c r="OXD21" s="203"/>
      <c r="OXE21" s="203"/>
      <c r="OXF21" s="203"/>
      <c r="OXG21" s="203"/>
      <c r="OXH21" s="203"/>
      <c r="OXI21" s="203"/>
      <c r="OXJ21" s="203"/>
      <c r="OXK21" s="203"/>
      <c r="OXL21" s="203"/>
      <c r="OXM21" s="203"/>
      <c r="OXN21" s="203"/>
      <c r="OXO21" s="203"/>
      <c r="OXP21" s="203"/>
      <c r="OXQ21" s="203"/>
      <c r="OXR21" s="203"/>
      <c r="OXS21" s="203"/>
      <c r="OXT21" s="203"/>
      <c r="OXU21" s="203"/>
      <c r="OXV21" s="203"/>
      <c r="OXW21" s="203"/>
      <c r="OXX21" s="203"/>
      <c r="OXY21" s="203"/>
      <c r="OXZ21" s="203"/>
      <c r="OYA21" s="203"/>
      <c r="OYB21" s="203"/>
      <c r="OYC21" s="203"/>
      <c r="OYD21" s="203"/>
      <c r="OYE21" s="203"/>
      <c r="OYF21" s="203"/>
      <c r="OYG21" s="203"/>
      <c r="OYH21" s="203"/>
      <c r="OYI21" s="203"/>
      <c r="OYJ21" s="203"/>
      <c r="OYK21" s="203"/>
      <c r="OYL21" s="203"/>
      <c r="OYM21" s="203"/>
      <c r="OYN21" s="203"/>
      <c r="OYO21" s="203"/>
      <c r="OYP21" s="203"/>
      <c r="OYQ21" s="203"/>
      <c r="OYR21" s="203"/>
      <c r="OYS21" s="203"/>
      <c r="OYT21" s="203"/>
      <c r="OYU21" s="203"/>
      <c r="OYV21" s="203"/>
      <c r="OYW21" s="203"/>
      <c r="OYX21" s="203"/>
      <c r="OYY21" s="203"/>
      <c r="OYZ21" s="203"/>
      <c r="OZA21" s="203"/>
      <c r="OZB21" s="203"/>
      <c r="OZC21" s="203"/>
      <c r="OZD21" s="203"/>
      <c r="OZE21" s="203"/>
      <c r="OZF21" s="203"/>
      <c r="OZG21" s="203"/>
      <c r="OZH21" s="203"/>
      <c r="OZI21" s="203"/>
      <c r="OZJ21" s="203"/>
      <c r="OZK21" s="203"/>
      <c r="OZL21" s="203"/>
      <c r="OZM21" s="203"/>
      <c r="OZN21" s="203"/>
      <c r="OZO21" s="203"/>
      <c r="OZP21" s="203"/>
      <c r="OZQ21" s="203"/>
      <c r="OZR21" s="203"/>
      <c r="OZS21" s="203"/>
      <c r="OZT21" s="203"/>
      <c r="OZU21" s="203"/>
      <c r="OZV21" s="203"/>
      <c r="OZW21" s="203"/>
      <c r="OZX21" s="203"/>
      <c r="OZY21" s="203"/>
      <c r="OZZ21" s="203"/>
      <c r="PAA21" s="203"/>
      <c r="PAB21" s="203"/>
      <c r="PAC21" s="203"/>
      <c r="PAD21" s="203"/>
      <c r="PAE21" s="203"/>
      <c r="PAF21" s="203"/>
      <c r="PAG21" s="203"/>
      <c r="PAH21" s="203"/>
      <c r="PAI21" s="203"/>
      <c r="PAJ21" s="203"/>
      <c r="PAK21" s="203"/>
      <c r="PAL21" s="203"/>
      <c r="PAM21" s="203"/>
      <c r="PAN21" s="203"/>
      <c r="PAO21" s="203"/>
      <c r="PAP21" s="203"/>
      <c r="PAQ21" s="203"/>
      <c r="PAR21" s="203"/>
      <c r="PAS21" s="203"/>
      <c r="PAT21" s="203"/>
      <c r="PAU21" s="203"/>
      <c r="PAV21" s="203"/>
      <c r="PAW21" s="203"/>
      <c r="PAX21" s="203"/>
      <c r="PAY21" s="203"/>
      <c r="PAZ21" s="203"/>
      <c r="PBA21" s="203"/>
      <c r="PBB21" s="203"/>
      <c r="PBC21" s="203"/>
      <c r="PBD21" s="203"/>
      <c r="PBE21" s="203"/>
      <c r="PBF21" s="203"/>
      <c r="PBG21" s="203"/>
      <c r="PBH21" s="203"/>
      <c r="PBI21" s="203"/>
      <c r="PBJ21" s="203"/>
      <c r="PBK21" s="203"/>
      <c r="PBL21" s="203"/>
      <c r="PBM21" s="203"/>
      <c r="PBN21" s="203"/>
      <c r="PBO21" s="203"/>
      <c r="PBP21" s="203"/>
      <c r="PBQ21" s="203"/>
      <c r="PBR21" s="203"/>
      <c r="PBS21" s="203"/>
      <c r="PBT21" s="203"/>
      <c r="PBU21" s="203"/>
      <c r="PBV21" s="203"/>
      <c r="PBW21" s="203"/>
      <c r="PBX21" s="203"/>
      <c r="PBY21" s="203"/>
      <c r="PBZ21" s="203"/>
      <c r="PCA21" s="203"/>
      <c r="PCB21" s="203"/>
      <c r="PCC21" s="203"/>
      <c r="PCD21" s="203"/>
      <c r="PCE21" s="203"/>
      <c r="PCF21" s="203"/>
      <c r="PCG21" s="203"/>
      <c r="PCH21" s="203"/>
      <c r="PCI21" s="203"/>
      <c r="PCJ21" s="203"/>
      <c r="PCK21" s="203"/>
      <c r="PCL21" s="203"/>
      <c r="PCM21" s="203"/>
      <c r="PCN21" s="203"/>
      <c r="PCO21" s="203"/>
      <c r="PCP21" s="203"/>
      <c r="PCQ21" s="203"/>
      <c r="PCR21" s="203"/>
      <c r="PCS21" s="203"/>
      <c r="PCT21" s="203"/>
      <c r="PCU21" s="203"/>
      <c r="PCV21" s="203"/>
      <c r="PCW21" s="203"/>
      <c r="PCX21" s="203"/>
      <c r="PCY21" s="203"/>
      <c r="PCZ21" s="203"/>
      <c r="PDA21" s="203"/>
      <c r="PDB21" s="203"/>
      <c r="PDC21" s="203"/>
      <c r="PDD21" s="203"/>
      <c r="PDE21" s="203"/>
      <c r="PDF21" s="203"/>
      <c r="PDG21" s="203"/>
      <c r="PDH21" s="203"/>
      <c r="PDI21" s="203"/>
      <c r="PDJ21" s="203"/>
      <c r="PDK21" s="203"/>
      <c r="PDL21" s="203"/>
      <c r="PDM21" s="203"/>
      <c r="PDN21" s="203"/>
      <c r="PDO21" s="203"/>
      <c r="PDP21" s="203"/>
      <c r="PDQ21" s="203"/>
      <c r="PDR21" s="203"/>
      <c r="PDS21" s="203"/>
      <c r="PDT21" s="203"/>
      <c r="PDU21" s="203"/>
      <c r="PDV21" s="203"/>
      <c r="PDW21" s="203"/>
      <c r="PDX21" s="203"/>
      <c r="PDY21" s="203"/>
      <c r="PDZ21" s="203"/>
      <c r="PEA21" s="203"/>
      <c r="PEB21" s="203"/>
      <c r="PEC21" s="203"/>
      <c r="PED21" s="203"/>
      <c r="PEE21" s="203"/>
      <c r="PEF21" s="203"/>
      <c r="PEG21" s="203"/>
      <c r="PEH21" s="203"/>
      <c r="PEI21" s="203"/>
      <c r="PEJ21" s="203"/>
      <c r="PEK21" s="203"/>
      <c r="PEL21" s="203"/>
      <c r="PEM21" s="203"/>
      <c r="PEN21" s="203"/>
      <c r="PEO21" s="203"/>
      <c r="PEP21" s="203"/>
      <c r="PEQ21" s="203"/>
      <c r="PER21" s="203"/>
      <c r="PES21" s="203"/>
      <c r="PET21" s="203"/>
      <c r="PEU21" s="203"/>
      <c r="PEV21" s="203"/>
      <c r="PEW21" s="203"/>
      <c r="PEX21" s="203"/>
      <c r="PEY21" s="203"/>
      <c r="PEZ21" s="203"/>
      <c r="PFA21" s="203"/>
      <c r="PFB21" s="203"/>
      <c r="PFC21" s="203"/>
      <c r="PFD21" s="203"/>
      <c r="PFE21" s="203"/>
      <c r="PFF21" s="203"/>
      <c r="PFG21" s="203"/>
      <c r="PFH21" s="203"/>
      <c r="PFI21" s="203"/>
      <c r="PFJ21" s="203"/>
      <c r="PFK21" s="203"/>
      <c r="PFL21" s="203"/>
      <c r="PFM21" s="203"/>
      <c r="PFN21" s="203"/>
      <c r="PFO21" s="203"/>
      <c r="PFP21" s="203"/>
      <c r="PFQ21" s="203"/>
      <c r="PFR21" s="203"/>
      <c r="PFS21" s="203"/>
      <c r="PFT21" s="203"/>
      <c r="PFU21" s="203"/>
      <c r="PFV21" s="203"/>
      <c r="PFW21" s="203"/>
      <c r="PFX21" s="203"/>
      <c r="PFY21" s="203"/>
      <c r="PFZ21" s="203"/>
      <c r="PGA21" s="203"/>
      <c r="PGB21" s="203"/>
      <c r="PGC21" s="203"/>
      <c r="PGD21" s="203"/>
      <c r="PGE21" s="203"/>
      <c r="PGF21" s="203"/>
      <c r="PGG21" s="203"/>
      <c r="PGH21" s="203"/>
      <c r="PGI21" s="203"/>
      <c r="PGJ21" s="203"/>
      <c r="PGK21" s="203"/>
      <c r="PGL21" s="203"/>
      <c r="PGM21" s="203"/>
      <c r="PGN21" s="203"/>
      <c r="PGO21" s="203"/>
      <c r="PGP21" s="203"/>
      <c r="PGQ21" s="203"/>
      <c r="PGR21" s="203"/>
      <c r="PGS21" s="203"/>
      <c r="PGT21" s="203"/>
      <c r="PGU21" s="203"/>
      <c r="PGV21" s="203"/>
      <c r="PGW21" s="203"/>
      <c r="PGX21" s="203"/>
      <c r="PGY21" s="203"/>
      <c r="PGZ21" s="203"/>
      <c r="PHA21" s="203"/>
      <c r="PHB21" s="203"/>
      <c r="PHC21" s="203"/>
      <c r="PHD21" s="203"/>
      <c r="PHE21" s="203"/>
      <c r="PHF21" s="203"/>
      <c r="PHG21" s="203"/>
      <c r="PHH21" s="203"/>
      <c r="PHI21" s="203"/>
      <c r="PHJ21" s="203"/>
      <c r="PHK21" s="203"/>
      <c r="PHL21" s="203"/>
      <c r="PHM21" s="203"/>
      <c r="PHN21" s="203"/>
      <c r="PHO21" s="203"/>
      <c r="PHP21" s="203"/>
      <c r="PHQ21" s="203"/>
      <c r="PHR21" s="203"/>
      <c r="PHS21" s="203"/>
      <c r="PHT21" s="203"/>
      <c r="PHU21" s="203"/>
      <c r="PHV21" s="203"/>
      <c r="PHW21" s="203"/>
      <c r="PHX21" s="203"/>
      <c r="PHY21" s="203"/>
      <c r="PHZ21" s="203"/>
      <c r="PIA21" s="203"/>
      <c r="PIB21" s="203"/>
      <c r="PIC21" s="203"/>
      <c r="PID21" s="203"/>
      <c r="PIE21" s="203"/>
      <c r="PIF21" s="203"/>
      <c r="PIG21" s="203"/>
      <c r="PIH21" s="203"/>
      <c r="PII21" s="203"/>
      <c r="PIJ21" s="203"/>
      <c r="PIK21" s="203"/>
      <c r="PIL21" s="203"/>
      <c r="PIM21" s="203"/>
      <c r="PIN21" s="203"/>
      <c r="PIO21" s="203"/>
      <c r="PIP21" s="203"/>
      <c r="PIQ21" s="203"/>
      <c r="PIR21" s="203"/>
      <c r="PIS21" s="203"/>
      <c r="PIT21" s="203"/>
      <c r="PIU21" s="203"/>
      <c r="PIV21" s="203"/>
      <c r="PIW21" s="203"/>
      <c r="PIX21" s="203"/>
      <c r="PIY21" s="203"/>
      <c r="PIZ21" s="203"/>
      <c r="PJA21" s="203"/>
      <c r="PJB21" s="203"/>
      <c r="PJC21" s="203"/>
      <c r="PJD21" s="203"/>
      <c r="PJE21" s="203"/>
      <c r="PJF21" s="203"/>
      <c r="PJG21" s="203"/>
      <c r="PJH21" s="203"/>
      <c r="PJI21" s="203"/>
      <c r="PJJ21" s="203"/>
      <c r="PJK21" s="203"/>
      <c r="PJL21" s="203"/>
      <c r="PJM21" s="203"/>
      <c r="PJN21" s="203"/>
      <c r="PJO21" s="203"/>
      <c r="PJP21" s="203"/>
      <c r="PJQ21" s="203"/>
      <c r="PJR21" s="203"/>
      <c r="PJS21" s="203"/>
      <c r="PJT21" s="203"/>
      <c r="PJU21" s="203"/>
      <c r="PJV21" s="203"/>
      <c r="PJW21" s="203"/>
      <c r="PJX21" s="203"/>
      <c r="PJY21" s="203"/>
      <c r="PJZ21" s="203"/>
      <c r="PKA21" s="203"/>
      <c r="PKB21" s="203"/>
      <c r="PKC21" s="203"/>
      <c r="PKD21" s="203"/>
      <c r="PKE21" s="203"/>
      <c r="PKF21" s="203"/>
      <c r="PKG21" s="203"/>
      <c r="PKH21" s="203"/>
      <c r="PKI21" s="203"/>
      <c r="PKJ21" s="203"/>
      <c r="PKK21" s="203"/>
      <c r="PKL21" s="203"/>
      <c r="PKM21" s="203"/>
      <c r="PKN21" s="203"/>
      <c r="PKO21" s="203"/>
      <c r="PKP21" s="203"/>
      <c r="PKQ21" s="203"/>
      <c r="PKR21" s="203"/>
      <c r="PKS21" s="203"/>
      <c r="PKT21" s="203"/>
      <c r="PKU21" s="203"/>
      <c r="PKV21" s="203"/>
      <c r="PKW21" s="203"/>
      <c r="PKX21" s="203"/>
      <c r="PKY21" s="203"/>
      <c r="PKZ21" s="203"/>
      <c r="PLA21" s="203"/>
      <c r="PLB21" s="203"/>
      <c r="PLC21" s="203"/>
      <c r="PLD21" s="203"/>
      <c r="PLE21" s="203"/>
      <c r="PLF21" s="203"/>
      <c r="PLG21" s="203"/>
      <c r="PLH21" s="203"/>
      <c r="PLI21" s="203"/>
      <c r="PLJ21" s="203"/>
      <c r="PLK21" s="203"/>
      <c r="PLL21" s="203"/>
      <c r="PLM21" s="203"/>
      <c r="PLN21" s="203"/>
      <c r="PLO21" s="203"/>
      <c r="PLP21" s="203"/>
      <c r="PLQ21" s="203"/>
      <c r="PLR21" s="203"/>
      <c r="PLS21" s="203"/>
      <c r="PLT21" s="203"/>
      <c r="PLU21" s="203"/>
      <c r="PLV21" s="203"/>
      <c r="PLW21" s="203"/>
      <c r="PLX21" s="203"/>
      <c r="PLY21" s="203"/>
      <c r="PLZ21" s="203"/>
      <c r="PMA21" s="203"/>
      <c r="PMB21" s="203"/>
      <c r="PMC21" s="203"/>
      <c r="PMD21" s="203"/>
      <c r="PME21" s="203"/>
      <c r="PMF21" s="203"/>
      <c r="PMG21" s="203"/>
      <c r="PMH21" s="203"/>
      <c r="PMI21" s="203"/>
      <c r="PMJ21" s="203"/>
      <c r="PMK21" s="203"/>
      <c r="PML21" s="203"/>
      <c r="PMM21" s="203"/>
      <c r="PMN21" s="203"/>
      <c r="PMO21" s="203"/>
      <c r="PMP21" s="203"/>
      <c r="PMQ21" s="203"/>
      <c r="PMR21" s="203"/>
      <c r="PMS21" s="203"/>
      <c r="PMT21" s="203"/>
      <c r="PMU21" s="203"/>
      <c r="PMV21" s="203"/>
      <c r="PMW21" s="203"/>
      <c r="PMX21" s="203"/>
      <c r="PMY21" s="203"/>
      <c r="PMZ21" s="203"/>
      <c r="PNA21" s="203"/>
      <c r="PNB21" s="203"/>
      <c r="PNC21" s="203"/>
      <c r="PND21" s="203"/>
      <c r="PNE21" s="203"/>
      <c r="PNF21" s="203"/>
      <c r="PNG21" s="203"/>
      <c r="PNH21" s="203"/>
      <c r="PNI21" s="203"/>
      <c r="PNJ21" s="203"/>
      <c r="PNK21" s="203"/>
      <c r="PNL21" s="203"/>
      <c r="PNM21" s="203"/>
      <c r="PNN21" s="203"/>
      <c r="PNO21" s="203"/>
      <c r="PNP21" s="203"/>
      <c r="PNQ21" s="203"/>
      <c r="PNR21" s="203"/>
      <c r="PNS21" s="203"/>
      <c r="PNT21" s="203"/>
      <c r="PNU21" s="203"/>
      <c r="PNV21" s="203"/>
      <c r="PNW21" s="203"/>
      <c r="PNX21" s="203"/>
      <c r="PNY21" s="203"/>
      <c r="PNZ21" s="203"/>
      <c r="POA21" s="203"/>
      <c r="POB21" s="203"/>
      <c r="POC21" s="203"/>
      <c r="POD21" s="203"/>
      <c r="POE21" s="203"/>
      <c r="POF21" s="203"/>
      <c r="POG21" s="203"/>
      <c r="POH21" s="203"/>
      <c r="POI21" s="203"/>
      <c r="POJ21" s="203"/>
      <c r="POK21" s="203"/>
      <c r="POL21" s="203"/>
      <c r="POM21" s="203"/>
      <c r="PON21" s="203"/>
      <c r="POO21" s="203"/>
      <c r="POP21" s="203"/>
      <c r="POQ21" s="203"/>
      <c r="POR21" s="203"/>
      <c r="POS21" s="203"/>
      <c r="POT21" s="203"/>
      <c r="POU21" s="203"/>
      <c r="POV21" s="203"/>
      <c r="POW21" s="203"/>
      <c r="POX21" s="203"/>
      <c r="POY21" s="203"/>
      <c r="POZ21" s="203"/>
      <c r="PPA21" s="203"/>
      <c r="PPB21" s="203"/>
      <c r="PPC21" s="203"/>
      <c r="PPD21" s="203"/>
      <c r="PPE21" s="203"/>
      <c r="PPF21" s="203"/>
      <c r="PPG21" s="203"/>
      <c r="PPH21" s="203"/>
      <c r="PPI21" s="203"/>
      <c r="PPJ21" s="203"/>
      <c r="PPK21" s="203"/>
      <c r="PPL21" s="203"/>
      <c r="PPM21" s="203"/>
      <c r="PPN21" s="203"/>
      <c r="PPO21" s="203"/>
      <c r="PPP21" s="203"/>
      <c r="PPQ21" s="203"/>
      <c r="PPR21" s="203"/>
      <c r="PPS21" s="203"/>
      <c r="PPT21" s="203"/>
      <c r="PPU21" s="203"/>
      <c r="PPV21" s="203"/>
      <c r="PPW21" s="203"/>
      <c r="PPX21" s="203"/>
      <c r="PPY21" s="203"/>
      <c r="PPZ21" s="203"/>
      <c r="PQA21" s="203"/>
      <c r="PQB21" s="203"/>
      <c r="PQC21" s="203"/>
      <c r="PQD21" s="203"/>
      <c r="PQE21" s="203"/>
      <c r="PQF21" s="203"/>
      <c r="PQG21" s="203"/>
      <c r="PQH21" s="203"/>
      <c r="PQI21" s="203"/>
      <c r="PQJ21" s="203"/>
      <c r="PQK21" s="203"/>
      <c r="PQL21" s="203"/>
      <c r="PQM21" s="203"/>
      <c r="PQN21" s="203"/>
      <c r="PQO21" s="203"/>
      <c r="PQP21" s="203"/>
      <c r="PQQ21" s="203"/>
      <c r="PQR21" s="203"/>
      <c r="PQS21" s="203"/>
      <c r="PQT21" s="203"/>
      <c r="PQU21" s="203"/>
      <c r="PQV21" s="203"/>
      <c r="PQW21" s="203"/>
      <c r="PQX21" s="203"/>
      <c r="PQY21" s="203"/>
      <c r="PQZ21" s="203"/>
      <c r="PRA21" s="203"/>
      <c r="PRB21" s="203"/>
      <c r="PRC21" s="203"/>
      <c r="PRD21" s="203"/>
      <c r="PRE21" s="203"/>
      <c r="PRF21" s="203"/>
      <c r="PRG21" s="203"/>
      <c r="PRH21" s="203"/>
      <c r="PRI21" s="203"/>
      <c r="PRJ21" s="203"/>
      <c r="PRK21" s="203"/>
      <c r="PRL21" s="203"/>
      <c r="PRM21" s="203"/>
      <c r="PRN21" s="203"/>
      <c r="PRO21" s="203"/>
      <c r="PRP21" s="203"/>
      <c r="PRQ21" s="203"/>
      <c r="PRR21" s="203"/>
      <c r="PRS21" s="203"/>
      <c r="PRT21" s="203"/>
      <c r="PRU21" s="203"/>
      <c r="PRV21" s="203"/>
      <c r="PRW21" s="203"/>
      <c r="PRX21" s="203"/>
      <c r="PRY21" s="203"/>
      <c r="PRZ21" s="203"/>
      <c r="PSA21" s="203"/>
      <c r="PSB21" s="203"/>
      <c r="PSC21" s="203"/>
      <c r="PSD21" s="203"/>
      <c r="PSE21" s="203"/>
      <c r="PSF21" s="203"/>
      <c r="PSG21" s="203"/>
      <c r="PSH21" s="203"/>
      <c r="PSI21" s="203"/>
      <c r="PSJ21" s="203"/>
      <c r="PSK21" s="203"/>
      <c r="PSL21" s="203"/>
      <c r="PSM21" s="203"/>
      <c r="PSN21" s="203"/>
      <c r="PSO21" s="203"/>
      <c r="PSP21" s="203"/>
      <c r="PSQ21" s="203"/>
      <c r="PSR21" s="203"/>
      <c r="PSS21" s="203"/>
      <c r="PST21" s="203"/>
      <c r="PSU21" s="203"/>
      <c r="PSV21" s="203"/>
      <c r="PSW21" s="203"/>
      <c r="PSX21" s="203"/>
      <c r="PSY21" s="203"/>
      <c r="PSZ21" s="203"/>
      <c r="PTA21" s="203"/>
      <c r="PTB21" s="203"/>
      <c r="PTC21" s="203"/>
      <c r="PTD21" s="203"/>
      <c r="PTE21" s="203"/>
      <c r="PTF21" s="203"/>
      <c r="PTG21" s="203"/>
      <c r="PTH21" s="203"/>
      <c r="PTI21" s="203"/>
      <c r="PTJ21" s="203"/>
      <c r="PTK21" s="203"/>
      <c r="PTL21" s="203"/>
      <c r="PTM21" s="203"/>
      <c r="PTN21" s="203"/>
      <c r="PTO21" s="203"/>
      <c r="PTP21" s="203"/>
      <c r="PTQ21" s="203"/>
      <c r="PTR21" s="203"/>
      <c r="PTS21" s="203"/>
      <c r="PTT21" s="203"/>
      <c r="PTU21" s="203"/>
      <c r="PTV21" s="203"/>
      <c r="PTW21" s="203"/>
      <c r="PTX21" s="203"/>
      <c r="PTY21" s="203"/>
      <c r="PTZ21" s="203"/>
      <c r="PUA21" s="203"/>
      <c r="PUB21" s="203"/>
      <c r="PUC21" s="203"/>
      <c r="PUD21" s="203"/>
      <c r="PUE21" s="203"/>
      <c r="PUF21" s="203"/>
      <c r="PUG21" s="203"/>
      <c r="PUH21" s="203"/>
      <c r="PUI21" s="203"/>
      <c r="PUJ21" s="203"/>
      <c r="PUK21" s="203"/>
      <c r="PUL21" s="203"/>
      <c r="PUM21" s="203"/>
      <c r="PUN21" s="203"/>
      <c r="PUO21" s="203"/>
      <c r="PUP21" s="203"/>
      <c r="PUQ21" s="203"/>
      <c r="PUR21" s="203"/>
      <c r="PUS21" s="203"/>
      <c r="PUT21" s="203"/>
      <c r="PUU21" s="203"/>
      <c r="PUV21" s="203"/>
      <c r="PUW21" s="203"/>
      <c r="PUX21" s="203"/>
      <c r="PUY21" s="203"/>
      <c r="PUZ21" s="203"/>
      <c r="PVA21" s="203"/>
      <c r="PVB21" s="203"/>
      <c r="PVC21" s="203"/>
      <c r="PVD21" s="203"/>
      <c r="PVE21" s="203"/>
      <c r="PVF21" s="203"/>
      <c r="PVG21" s="203"/>
      <c r="PVH21" s="203"/>
      <c r="PVI21" s="203"/>
      <c r="PVJ21" s="203"/>
      <c r="PVK21" s="203"/>
      <c r="PVL21" s="203"/>
      <c r="PVM21" s="203"/>
      <c r="PVN21" s="203"/>
      <c r="PVO21" s="203"/>
      <c r="PVP21" s="203"/>
      <c r="PVQ21" s="203"/>
      <c r="PVR21" s="203"/>
      <c r="PVS21" s="203"/>
      <c r="PVT21" s="203"/>
      <c r="PVU21" s="203"/>
      <c r="PVV21" s="203"/>
      <c r="PVW21" s="203"/>
      <c r="PVX21" s="203"/>
      <c r="PVY21" s="203"/>
      <c r="PVZ21" s="203"/>
      <c r="PWA21" s="203"/>
      <c r="PWB21" s="203"/>
      <c r="PWC21" s="203"/>
      <c r="PWD21" s="203"/>
      <c r="PWE21" s="203"/>
      <c r="PWF21" s="203"/>
      <c r="PWG21" s="203"/>
      <c r="PWH21" s="203"/>
      <c r="PWI21" s="203"/>
      <c r="PWJ21" s="203"/>
      <c r="PWK21" s="203"/>
      <c r="PWL21" s="203"/>
      <c r="PWM21" s="203"/>
      <c r="PWN21" s="203"/>
      <c r="PWO21" s="203"/>
      <c r="PWP21" s="203"/>
      <c r="PWQ21" s="203"/>
      <c r="PWR21" s="203"/>
      <c r="PWS21" s="203"/>
      <c r="PWT21" s="203"/>
      <c r="PWU21" s="203"/>
      <c r="PWV21" s="203"/>
      <c r="PWW21" s="203"/>
      <c r="PWX21" s="203"/>
      <c r="PWY21" s="203"/>
      <c r="PWZ21" s="203"/>
      <c r="PXA21" s="203"/>
      <c r="PXB21" s="203"/>
      <c r="PXC21" s="203"/>
      <c r="PXD21" s="203"/>
      <c r="PXE21" s="203"/>
      <c r="PXF21" s="203"/>
      <c r="PXG21" s="203"/>
      <c r="PXH21" s="203"/>
      <c r="PXI21" s="203"/>
      <c r="PXJ21" s="203"/>
      <c r="PXK21" s="203"/>
      <c r="PXL21" s="203"/>
      <c r="PXM21" s="203"/>
      <c r="PXN21" s="203"/>
      <c r="PXO21" s="203"/>
      <c r="PXP21" s="203"/>
      <c r="PXQ21" s="203"/>
      <c r="PXR21" s="203"/>
      <c r="PXS21" s="203"/>
      <c r="PXT21" s="203"/>
      <c r="PXU21" s="203"/>
      <c r="PXV21" s="203"/>
      <c r="PXW21" s="203"/>
      <c r="PXX21" s="203"/>
      <c r="PXY21" s="203"/>
      <c r="PXZ21" s="203"/>
      <c r="PYA21" s="203"/>
      <c r="PYB21" s="203"/>
      <c r="PYC21" s="203"/>
      <c r="PYD21" s="203"/>
      <c r="PYE21" s="203"/>
      <c r="PYF21" s="203"/>
      <c r="PYG21" s="203"/>
      <c r="PYH21" s="203"/>
      <c r="PYI21" s="203"/>
      <c r="PYJ21" s="203"/>
      <c r="PYK21" s="203"/>
      <c r="PYL21" s="203"/>
      <c r="PYM21" s="203"/>
      <c r="PYN21" s="203"/>
      <c r="PYO21" s="203"/>
      <c r="PYP21" s="203"/>
      <c r="PYQ21" s="203"/>
      <c r="PYR21" s="203"/>
      <c r="PYS21" s="203"/>
      <c r="PYT21" s="203"/>
      <c r="PYU21" s="203"/>
      <c r="PYV21" s="203"/>
      <c r="PYW21" s="203"/>
      <c r="PYX21" s="203"/>
      <c r="PYY21" s="203"/>
      <c r="PYZ21" s="203"/>
      <c r="PZA21" s="203"/>
      <c r="PZB21" s="203"/>
      <c r="PZC21" s="203"/>
      <c r="PZD21" s="203"/>
      <c r="PZE21" s="203"/>
      <c r="PZF21" s="203"/>
      <c r="PZG21" s="203"/>
      <c r="PZH21" s="203"/>
      <c r="PZI21" s="203"/>
      <c r="PZJ21" s="203"/>
      <c r="PZK21" s="203"/>
      <c r="PZL21" s="203"/>
      <c r="PZM21" s="203"/>
      <c r="PZN21" s="203"/>
      <c r="PZO21" s="203"/>
      <c r="PZP21" s="203"/>
      <c r="PZQ21" s="203"/>
      <c r="PZR21" s="203"/>
      <c r="PZS21" s="203"/>
      <c r="PZT21" s="203"/>
      <c r="PZU21" s="203"/>
      <c r="PZV21" s="203"/>
      <c r="PZW21" s="203"/>
      <c r="PZX21" s="203"/>
      <c r="PZY21" s="203"/>
      <c r="PZZ21" s="203"/>
      <c r="QAA21" s="203"/>
      <c r="QAB21" s="203"/>
      <c r="QAC21" s="203"/>
      <c r="QAD21" s="203"/>
      <c r="QAE21" s="203"/>
      <c r="QAF21" s="203"/>
      <c r="QAG21" s="203"/>
      <c r="QAH21" s="203"/>
      <c r="QAI21" s="203"/>
      <c r="QAJ21" s="203"/>
      <c r="QAK21" s="203"/>
      <c r="QAL21" s="203"/>
      <c r="QAM21" s="203"/>
      <c r="QAN21" s="203"/>
      <c r="QAO21" s="203"/>
      <c r="QAP21" s="203"/>
      <c r="QAQ21" s="203"/>
      <c r="QAR21" s="203"/>
      <c r="QAS21" s="203"/>
      <c r="QAT21" s="203"/>
      <c r="QAU21" s="203"/>
      <c r="QAV21" s="203"/>
      <c r="QAW21" s="203"/>
      <c r="QAX21" s="203"/>
      <c r="QAY21" s="203"/>
      <c r="QAZ21" s="203"/>
      <c r="QBA21" s="203"/>
      <c r="QBB21" s="203"/>
      <c r="QBC21" s="203"/>
      <c r="QBD21" s="203"/>
      <c r="QBE21" s="203"/>
      <c r="QBF21" s="203"/>
      <c r="QBG21" s="203"/>
      <c r="QBH21" s="203"/>
      <c r="QBI21" s="203"/>
      <c r="QBJ21" s="203"/>
      <c r="QBK21" s="203"/>
      <c r="QBL21" s="203"/>
      <c r="QBM21" s="203"/>
      <c r="QBN21" s="203"/>
      <c r="QBO21" s="203"/>
      <c r="QBP21" s="203"/>
      <c r="QBQ21" s="203"/>
      <c r="QBR21" s="203"/>
      <c r="QBS21" s="203"/>
      <c r="QBT21" s="203"/>
      <c r="QBU21" s="203"/>
      <c r="QBV21" s="203"/>
      <c r="QBW21" s="203"/>
      <c r="QBX21" s="203"/>
      <c r="QBY21" s="203"/>
      <c r="QBZ21" s="203"/>
      <c r="QCA21" s="203"/>
      <c r="QCB21" s="203"/>
      <c r="QCC21" s="203"/>
      <c r="QCD21" s="203"/>
      <c r="QCE21" s="203"/>
      <c r="QCF21" s="203"/>
      <c r="QCG21" s="203"/>
      <c r="QCH21" s="203"/>
      <c r="QCI21" s="203"/>
      <c r="QCJ21" s="203"/>
      <c r="QCK21" s="203"/>
      <c r="QCL21" s="203"/>
      <c r="QCM21" s="203"/>
      <c r="QCN21" s="203"/>
      <c r="QCO21" s="203"/>
      <c r="QCP21" s="203"/>
      <c r="QCQ21" s="203"/>
      <c r="QCR21" s="203"/>
      <c r="QCS21" s="203"/>
      <c r="QCT21" s="203"/>
      <c r="QCU21" s="203"/>
      <c r="QCV21" s="203"/>
      <c r="QCW21" s="203"/>
      <c r="QCX21" s="203"/>
      <c r="QCY21" s="203"/>
      <c r="QCZ21" s="203"/>
      <c r="QDA21" s="203"/>
      <c r="QDB21" s="203"/>
      <c r="QDC21" s="203"/>
      <c r="QDD21" s="203"/>
      <c r="QDE21" s="203"/>
      <c r="QDF21" s="203"/>
      <c r="QDG21" s="203"/>
      <c r="QDH21" s="203"/>
      <c r="QDI21" s="203"/>
      <c r="QDJ21" s="203"/>
      <c r="QDK21" s="203"/>
      <c r="QDL21" s="203"/>
      <c r="QDM21" s="203"/>
      <c r="QDN21" s="203"/>
      <c r="QDO21" s="203"/>
      <c r="QDP21" s="203"/>
      <c r="QDQ21" s="203"/>
      <c r="QDR21" s="203"/>
      <c r="QDS21" s="203"/>
      <c r="QDT21" s="203"/>
      <c r="QDU21" s="203"/>
      <c r="QDV21" s="203"/>
      <c r="QDW21" s="203"/>
      <c r="QDX21" s="203"/>
      <c r="QDY21" s="203"/>
      <c r="QDZ21" s="203"/>
      <c r="QEA21" s="203"/>
      <c r="QEB21" s="203"/>
      <c r="QEC21" s="203"/>
      <c r="QED21" s="203"/>
      <c r="QEE21" s="203"/>
      <c r="QEF21" s="203"/>
      <c r="QEG21" s="203"/>
      <c r="QEH21" s="203"/>
      <c r="QEI21" s="203"/>
      <c r="QEJ21" s="203"/>
      <c r="QEK21" s="203"/>
      <c r="QEL21" s="203"/>
      <c r="QEM21" s="203"/>
      <c r="QEN21" s="203"/>
      <c r="QEO21" s="203"/>
      <c r="QEP21" s="203"/>
      <c r="QEQ21" s="203"/>
      <c r="QER21" s="203"/>
      <c r="QES21" s="203"/>
      <c r="QET21" s="203"/>
      <c r="QEU21" s="203"/>
      <c r="QEV21" s="203"/>
      <c r="QEW21" s="203"/>
      <c r="QEX21" s="203"/>
      <c r="QEY21" s="203"/>
      <c r="QEZ21" s="203"/>
      <c r="QFA21" s="203"/>
      <c r="QFB21" s="203"/>
      <c r="QFC21" s="203"/>
      <c r="QFD21" s="203"/>
      <c r="QFE21" s="203"/>
      <c r="QFF21" s="203"/>
      <c r="QFG21" s="203"/>
      <c r="QFH21" s="203"/>
      <c r="QFI21" s="203"/>
      <c r="QFJ21" s="203"/>
      <c r="QFK21" s="203"/>
      <c r="QFL21" s="203"/>
      <c r="QFM21" s="203"/>
      <c r="QFN21" s="203"/>
      <c r="QFO21" s="203"/>
      <c r="QFP21" s="203"/>
      <c r="QFQ21" s="203"/>
      <c r="QFR21" s="203"/>
      <c r="QFS21" s="203"/>
      <c r="QFT21" s="203"/>
      <c r="QFU21" s="203"/>
      <c r="QFV21" s="203"/>
      <c r="QFW21" s="203"/>
      <c r="QFX21" s="203"/>
      <c r="QFY21" s="203"/>
      <c r="QFZ21" s="203"/>
      <c r="QGA21" s="203"/>
      <c r="QGB21" s="203"/>
      <c r="QGC21" s="203"/>
      <c r="QGD21" s="203"/>
      <c r="QGE21" s="203"/>
      <c r="QGF21" s="203"/>
      <c r="QGG21" s="203"/>
      <c r="QGH21" s="203"/>
      <c r="QGI21" s="203"/>
      <c r="QGJ21" s="203"/>
      <c r="QGK21" s="203"/>
      <c r="QGL21" s="203"/>
      <c r="QGM21" s="203"/>
      <c r="QGN21" s="203"/>
      <c r="QGO21" s="203"/>
      <c r="QGP21" s="203"/>
      <c r="QGQ21" s="203"/>
      <c r="QGR21" s="203"/>
      <c r="QGS21" s="203"/>
      <c r="QGT21" s="203"/>
      <c r="QGU21" s="203"/>
      <c r="QGV21" s="203"/>
      <c r="QGW21" s="203"/>
      <c r="QGX21" s="203"/>
      <c r="QGY21" s="203"/>
      <c r="QGZ21" s="203"/>
      <c r="QHA21" s="203"/>
      <c r="QHB21" s="203"/>
      <c r="QHC21" s="203"/>
      <c r="QHD21" s="203"/>
      <c r="QHE21" s="203"/>
      <c r="QHF21" s="203"/>
      <c r="QHG21" s="203"/>
      <c r="QHH21" s="203"/>
      <c r="QHI21" s="203"/>
      <c r="QHJ21" s="203"/>
      <c r="QHK21" s="203"/>
      <c r="QHL21" s="203"/>
      <c r="QHM21" s="203"/>
      <c r="QHN21" s="203"/>
      <c r="QHO21" s="203"/>
      <c r="QHP21" s="203"/>
      <c r="QHQ21" s="203"/>
      <c r="QHR21" s="203"/>
      <c r="QHS21" s="203"/>
      <c r="QHT21" s="203"/>
      <c r="QHU21" s="203"/>
      <c r="QHV21" s="203"/>
      <c r="QHW21" s="203"/>
      <c r="QHX21" s="203"/>
      <c r="QHY21" s="203"/>
      <c r="QHZ21" s="203"/>
      <c r="QIA21" s="203"/>
      <c r="QIB21" s="203"/>
      <c r="QIC21" s="203"/>
      <c r="QID21" s="203"/>
      <c r="QIE21" s="203"/>
      <c r="QIF21" s="203"/>
      <c r="QIG21" s="203"/>
      <c r="QIH21" s="203"/>
      <c r="QII21" s="203"/>
      <c r="QIJ21" s="203"/>
      <c r="QIK21" s="203"/>
      <c r="QIL21" s="203"/>
      <c r="QIM21" s="203"/>
      <c r="QIN21" s="203"/>
      <c r="QIO21" s="203"/>
      <c r="QIP21" s="203"/>
      <c r="QIQ21" s="203"/>
      <c r="QIR21" s="203"/>
      <c r="QIS21" s="203"/>
      <c r="QIT21" s="203"/>
      <c r="QIU21" s="203"/>
      <c r="QIV21" s="203"/>
      <c r="QIW21" s="203"/>
      <c r="QIX21" s="203"/>
      <c r="QIY21" s="203"/>
      <c r="QIZ21" s="203"/>
      <c r="QJA21" s="203"/>
      <c r="QJB21" s="203"/>
      <c r="QJC21" s="203"/>
      <c r="QJD21" s="203"/>
      <c r="QJE21" s="203"/>
      <c r="QJF21" s="203"/>
      <c r="QJG21" s="203"/>
      <c r="QJH21" s="203"/>
      <c r="QJI21" s="203"/>
      <c r="QJJ21" s="203"/>
      <c r="QJK21" s="203"/>
      <c r="QJL21" s="203"/>
      <c r="QJM21" s="203"/>
      <c r="QJN21" s="203"/>
      <c r="QJO21" s="203"/>
      <c r="QJP21" s="203"/>
      <c r="QJQ21" s="203"/>
      <c r="QJR21" s="203"/>
      <c r="QJS21" s="203"/>
      <c r="QJT21" s="203"/>
      <c r="QJU21" s="203"/>
      <c r="QJV21" s="203"/>
      <c r="QJW21" s="203"/>
      <c r="QJX21" s="203"/>
      <c r="QJY21" s="203"/>
      <c r="QJZ21" s="203"/>
      <c r="QKA21" s="203"/>
      <c r="QKB21" s="203"/>
      <c r="QKC21" s="203"/>
      <c r="QKD21" s="203"/>
      <c r="QKE21" s="203"/>
      <c r="QKF21" s="203"/>
      <c r="QKG21" s="203"/>
      <c r="QKH21" s="203"/>
      <c r="QKI21" s="203"/>
      <c r="QKJ21" s="203"/>
      <c r="QKK21" s="203"/>
      <c r="QKL21" s="203"/>
      <c r="QKM21" s="203"/>
      <c r="QKN21" s="203"/>
      <c r="QKO21" s="203"/>
      <c r="QKP21" s="203"/>
      <c r="QKQ21" s="203"/>
      <c r="QKR21" s="203"/>
      <c r="QKS21" s="203"/>
      <c r="QKT21" s="203"/>
      <c r="QKU21" s="203"/>
      <c r="QKV21" s="203"/>
      <c r="QKW21" s="203"/>
      <c r="QKX21" s="203"/>
      <c r="QKY21" s="203"/>
      <c r="QKZ21" s="203"/>
      <c r="QLA21" s="203"/>
      <c r="QLB21" s="203"/>
      <c r="QLC21" s="203"/>
      <c r="QLD21" s="203"/>
      <c r="QLE21" s="203"/>
      <c r="QLF21" s="203"/>
      <c r="QLG21" s="203"/>
      <c r="QLH21" s="203"/>
      <c r="QLI21" s="203"/>
      <c r="QLJ21" s="203"/>
      <c r="QLK21" s="203"/>
      <c r="QLL21" s="203"/>
      <c r="QLM21" s="203"/>
      <c r="QLN21" s="203"/>
      <c r="QLO21" s="203"/>
      <c r="QLP21" s="203"/>
      <c r="QLQ21" s="203"/>
      <c r="QLR21" s="203"/>
      <c r="QLS21" s="203"/>
      <c r="QLT21" s="203"/>
      <c r="QLU21" s="203"/>
      <c r="QLV21" s="203"/>
      <c r="QLW21" s="203"/>
      <c r="QLX21" s="203"/>
      <c r="QLY21" s="203"/>
      <c r="QLZ21" s="203"/>
      <c r="QMA21" s="203"/>
      <c r="QMB21" s="203"/>
      <c r="QMC21" s="203"/>
      <c r="QMD21" s="203"/>
      <c r="QME21" s="203"/>
      <c r="QMF21" s="203"/>
      <c r="QMG21" s="203"/>
      <c r="QMH21" s="203"/>
      <c r="QMI21" s="203"/>
      <c r="QMJ21" s="203"/>
      <c r="QMK21" s="203"/>
      <c r="QML21" s="203"/>
      <c r="QMM21" s="203"/>
      <c r="QMN21" s="203"/>
      <c r="QMO21" s="203"/>
      <c r="QMP21" s="203"/>
      <c r="QMQ21" s="203"/>
      <c r="QMR21" s="203"/>
      <c r="QMS21" s="203"/>
      <c r="QMT21" s="203"/>
      <c r="QMU21" s="203"/>
      <c r="QMV21" s="203"/>
      <c r="QMW21" s="203"/>
      <c r="QMX21" s="203"/>
      <c r="QMY21" s="203"/>
      <c r="QMZ21" s="203"/>
      <c r="QNA21" s="203"/>
      <c r="QNB21" s="203"/>
      <c r="QNC21" s="203"/>
      <c r="QND21" s="203"/>
      <c r="QNE21" s="203"/>
      <c r="QNF21" s="203"/>
      <c r="QNG21" s="203"/>
      <c r="QNH21" s="203"/>
      <c r="QNI21" s="203"/>
      <c r="QNJ21" s="203"/>
      <c r="QNK21" s="203"/>
      <c r="QNL21" s="203"/>
      <c r="QNM21" s="203"/>
      <c r="QNN21" s="203"/>
      <c r="QNO21" s="203"/>
      <c r="QNP21" s="203"/>
      <c r="QNQ21" s="203"/>
      <c r="QNR21" s="203"/>
      <c r="QNS21" s="203"/>
      <c r="QNT21" s="203"/>
      <c r="QNU21" s="203"/>
      <c r="QNV21" s="203"/>
      <c r="QNW21" s="203"/>
      <c r="QNX21" s="203"/>
      <c r="QNY21" s="203"/>
      <c r="QNZ21" s="203"/>
      <c r="QOA21" s="203"/>
      <c r="QOB21" s="203"/>
      <c r="QOC21" s="203"/>
      <c r="QOD21" s="203"/>
      <c r="QOE21" s="203"/>
      <c r="QOF21" s="203"/>
      <c r="QOG21" s="203"/>
      <c r="QOH21" s="203"/>
      <c r="QOI21" s="203"/>
      <c r="QOJ21" s="203"/>
      <c r="QOK21" s="203"/>
      <c r="QOL21" s="203"/>
      <c r="QOM21" s="203"/>
      <c r="QON21" s="203"/>
      <c r="QOO21" s="203"/>
      <c r="QOP21" s="203"/>
      <c r="QOQ21" s="203"/>
      <c r="QOR21" s="203"/>
      <c r="QOS21" s="203"/>
      <c r="QOT21" s="203"/>
      <c r="QOU21" s="203"/>
      <c r="QOV21" s="203"/>
      <c r="QOW21" s="203"/>
      <c r="QOX21" s="203"/>
      <c r="QOY21" s="203"/>
      <c r="QOZ21" s="203"/>
      <c r="QPA21" s="203"/>
      <c r="QPB21" s="203"/>
      <c r="QPC21" s="203"/>
      <c r="QPD21" s="203"/>
      <c r="QPE21" s="203"/>
      <c r="QPF21" s="203"/>
      <c r="QPG21" s="203"/>
      <c r="QPH21" s="203"/>
      <c r="QPI21" s="203"/>
      <c r="QPJ21" s="203"/>
      <c r="QPK21" s="203"/>
      <c r="QPL21" s="203"/>
      <c r="QPM21" s="203"/>
      <c r="QPN21" s="203"/>
      <c r="QPO21" s="203"/>
      <c r="QPP21" s="203"/>
      <c r="QPQ21" s="203"/>
      <c r="QPR21" s="203"/>
      <c r="QPS21" s="203"/>
      <c r="QPT21" s="203"/>
      <c r="QPU21" s="203"/>
      <c r="QPV21" s="203"/>
      <c r="QPW21" s="203"/>
      <c r="QPX21" s="203"/>
      <c r="QPY21" s="203"/>
      <c r="QPZ21" s="203"/>
      <c r="QQA21" s="203"/>
      <c r="QQB21" s="203"/>
      <c r="QQC21" s="203"/>
      <c r="QQD21" s="203"/>
      <c r="QQE21" s="203"/>
      <c r="QQF21" s="203"/>
      <c r="QQG21" s="203"/>
      <c r="QQH21" s="203"/>
      <c r="QQI21" s="203"/>
      <c r="QQJ21" s="203"/>
      <c r="QQK21" s="203"/>
      <c r="QQL21" s="203"/>
      <c r="QQM21" s="203"/>
      <c r="QQN21" s="203"/>
      <c r="QQO21" s="203"/>
      <c r="QQP21" s="203"/>
      <c r="QQQ21" s="203"/>
      <c r="QQR21" s="203"/>
      <c r="QQS21" s="203"/>
      <c r="QQT21" s="203"/>
      <c r="QQU21" s="203"/>
      <c r="QQV21" s="203"/>
      <c r="QQW21" s="203"/>
      <c r="QQX21" s="203"/>
      <c r="QQY21" s="203"/>
      <c r="QQZ21" s="203"/>
      <c r="QRA21" s="203"/>
      <c r="QRB21" s="203"/>
      <c r="QRC21" s="203"/>
      <c r="QRD21" s="203"/>
      <c r="QRE21" s="203"/>
      <c r="QRF21" s="203"/>
      <c r="QRG21" s="203"/>
      <c r="QRH21" s="203"/>
      <c r="QRI21" s="203"/>
      <c r="QRJ21" s="203"/>
      <c r="QRK21" s="203"/>
      <c r="QRL21" s="203"/>
      <c r="QRM21" s="203"/>
      <c r="QRN21" s="203"/>
      <c r="QRO21" s="203"/>
      <c r="QRP21" s="203"/>
      <c r="QRQ21" s="203"/>
      <c r="QRR21" s="203"/>
      <c r="QRS21" s="203"/>
      <c r="QRT21" s="203"/>
      <c r="QRU21" s="203"/>
      <c r="QRV21" s="203"/>
      <c r="QRW21" s="203"/>
      <c r="QRX21" s="203"/>
      <c r="QRY21" s="203"/>
      <c r="QRZ21" s="203"/>
      <c r="QSA21" s="203"/>
      <c r="QSB21" s="203"/>
      <c r="QSC21" s="203"/>
      <c r="QSD21" s="203"/>
      <c r="QSE21" s="203"/>
      <c r="QSF21" s="203"/>
      <c r="QSG21" s="203"/>
      <c r="QSH21" s="203"/>
      <c r="QSI21" s="203"/>
      <c r="QSJ21" s="203"/>
      <c r="QSK21" s="203"/>
      <c r="QSL21" s="203"/>
      <c r="QSM21" s="203"/>
      <c r="QSN21" s="203"/>
      <c r="QSO21" s="203"/>
      <c r="QSP21" s="203"/>
      <c r="QSQ21" s="203"/>
      <c r="QSR21" s="203"/>
      <c r="QSS21" s="203"/>
      <c r="QST21" s="203"/>
      <c r="QSU21" s="203"/>
      <c r="QSV21" s="203"/>
      <c r="QSW21" s="203"/>
      <c r="QSX21" s="203"/>
      <c r="QSY21" s="203"/>
      <c r="QSZ21" s="203"/>
      <c r="QTA21" s="203"/>
      <c r="QTB21" s="203"/>
      <c r="QTC21" s="203"/>
      <c r="QTD21" s="203"/>
      <c r="QTE21" s="203"/>
      <c r="QTF21" s="203"/>
      <c r="QTG21" s="203"/>
      <c r="QTH21" s="203"/>
      <c r="QTI21" s="203"/>
      <c r="QTJ21" s="203"/>
      <c r="QTK21" s="203"/>
      <c r="QTL21" s="203"/>
      <c r="QTM21" s="203"/>
      <c r="QTN21" s="203"/>
      <c r="QTO21" s="203"/>
      <c r="QTP21" s="203"/>
      <c r="QTQ21" s="203"/>
      <c r="QTR21" s="203"/>
      <c r="QTS21" s="203"/>
      <c r="QTT21" s="203"/>
      <c r="QTU21" s="203"/>
      <c r="QTV21" s="203"/>
      <c r="QTW21" s="203"/>
      <c r="QTX21" s="203"/>
      <c r="QTY21" s="203"/>
      <c r="QTZ21" s="203"/>
      <c r="QUA21" s="203"/>
      <c r="QUB21" s="203"/>
      <c r="QUC21" s="203"/>
      <c r="QUD21" s="203"/>
      <c r="QUE21" s="203"/>
      <c r="QUF21" s="203"/>
      <c r="QUG21" s="203"/>
      <c r="QUH21" s="203"/>
      <c r="QUI21" s="203"/>
      <c r="QUJ21" s="203"/>
      <c r="QUK21" s="203"/>
      <c r="QUL21" s="203"/>
      <c r="QUM21" s="203"/>
      <c r="QUN21" s="203"/>
      <c r="QUO21" s="203"/>
      <c r="QUP21" s="203"/>
      <c r="QUQ21" s="203"/>
      <c r="QUR21" s="203"/>
      <c r="QUS21" s="203"/>
      <c r="QUT21" s="203"/>
      <c r="QUU21" s="203"/>
      <c r="QUV21" s="203"/>
      <c r="QUW21" s="203"/>
      <c r="QUX21" s="203"/>
      <c r="QUY21" s="203"/>
      <c r="QUZ21" s="203"/>
      <c r="QVA21" s="203"/>
      <c r="QVB21" s="203"/>
      <c r="QVC21" s="203"/>
      <c r="QVD21" s="203"/>
      <c r="QVE21" s="203"/>
      <c r="QVF21" s="203"/>
      <c r="QVG21" s="203"/>
      <c r="QVH21" s="203"/>
      <c r="QVI21" s="203"/>
      <c r="QVJ21" s="203"/>
      <c r="QVK21" s="203"/>
      <c r="QVL21" s="203"/>
      <c r="QVM21" s="203"/>
      <c r="QVN21" s="203"/>
      <c r="QVO21" s="203"/>
      <c r="QVP21" s="203"/>
      <c r="QVQ21" s="203"/>
      <c r="QVR21" s="203"/>
      <c r="QVS21" s="203"/>
      <c r="QVT21" s="203"/>
      <c r="QVU21" s="203"/>
      <c r="QVV21" s="203"/>
      <c r="QVW21" s="203"/>
      <c r="QVX21" s="203"/>
      <c r="QVY21" s="203"/>
      <c r="QVZ21" s="203"/>
      <c r="QWA21" s="203"/>
      <c r="QWB21" s="203"/>
      <c r="QWC21" s="203"/>
      <c r="QWD21" s="203"/>
      <c r="QWE21" s="203"/>
      <c r="QWF21" s="203"/>
      <c r="QWG21" s="203"/>
      <c r="QWH21" s="203"/>
      <c r="QWI21" s="203"/>
      <c r="QWJ21" s="203"/>
      <c r="QWK21" s="203"/>
      <c r="QWL21" s="203"/>
      <c r="QWM21" s="203"/>
      <c r="QWN21" s="203"/>
      <c r="QWO21" s="203"/>
      <c r="QWP21" s="203"/>
      <c r="QWQ21" s="203"/>
      <c r="QWR21" s="203"/>
      <c r="QWS21" s="203"/>
      <c r="QWT21" s="203"/>
      <c r="QWU21" s="203"/>
      <c r="QWV21" s="203"/>
      <c r="QWW21" s="203"/>
      <c r="QWX21" s="203"/>
      <c r="QWY21" s="203"/>
      <c r="QWZ21" s="203"/>
      <c r="QXA21" s="203"/>
      <c r="QXB21" s="203"/>
      <c r="QXC21" s="203"/>
      <c r="QXD21" s="203"/>
      <c r="QXE21" s="203"/>
      <c r="QXF21" s="203"/>
      <c r="QXG21" s="203"/>
      <c r="QXH21" s="203"/>
      <c r="QXI21" s="203"/>
      <c r="QXJ21" s="203"/>
      <c r="QXK21" s="203"/>
      <c r="QXL21" s="203"/>
      <c r="QXM21" s="203"/>
      <c r="QXN21" s="203"/>
      <c r="QXO21" s="203"/>
      <c r="QXP21" s="203"/>
      <c r="QXQ21" s="203"/>
      <c r="QXR21" s="203"/>
      <c r="QXS21" s="203"/>
      <c r="QXT21" s="203"/>
      <c r="QXU21" s="203"/>
      <c r="QXV21" s="203"/>
      <c r="QXW21" s="203"/>
      <c r="QXX21" s="203"/>
      <c r="QXY21" s="203"/>
      <c r="QXZ21" s="203"/>
      <c r="QYA21" s="203"/>
      <c r="QYB21" s="203"/>
      <c r="QYC21" s="203"/>
      <c r="QYD21" s="203"/>
      <c r="QYE21" s="203"/>
      <c r="QYF21" s="203"/>
      <c r="QYG21" s="203"/>
      <c r="QYH21" s="203"/>
      <c r="QYI21" s="203"/>
      <c r="QYJ21" s="203"/>
      <c r="QYK21" s="203"/>
      <c r="QYL21" s="203"/>
      <c r="QYM21" s="203"/>
      <c r="QYN21" s="203"/>
      <c r="QYO21" s="203"/>
      <c r="QYP21" s="203"/>
      <c r="QYQ21" s="203"/>
      <c r="QYR21" s="203"/>
      <c r="QYS21" s="203"/>
      <c r="QYT21" s="203"/>
      <c r="QYU21" s="203"/>
      <c r="QYV21" s="203"/>
      <c r="QYW21" s="203"/>
      <c r="QYX21" s="203"/>
      <c r="QYY21" s="203"/>
      <c r="QYZ21" s="203"/>
      <c r="QZA21" s="203"/>
      <c r="QZB21" s="203"/>
      <c r="QZC21" s="203"/>
      <c r="QZD21" s="203"/>
      <c r="QZE21" s="203"/>
      <c r="QZF21" s="203"/>
      <c r="QZG21" s="203"/>
      <c r="QZH21" s="203"/>
      <c r="QZI21" s="203"/>
      <c r="QZJ21" s="203"/>
      <c r="QZK21" s="203"/>
      <c r="QZL21" s="203"/>
      <c r="QZM21" s="203"/>
      <c r="QZN21" s="203"/>
      <c r="QZO21" s="203"/>
      <c r="QZP21" s="203"/>
      <c r="QZQ21" s="203"/>
      <c r="QZR21" s="203"/>
      <c r="QZS21" s="203"/>
      <c r="QZT21" s="203"/>
      <c r="QZU21" s="203"/>
      <c r="QZV21" s="203"/>
      <c r="QZW21" s="203"/>
      <c r="QZX21" s="203"/>
      <c r="QZY21" s="203"/>
      <c r="QZZ21" s="203"/>
      <c r="RAA21" s="203"/>
      <c r="RAB21" s="203"/>
      <c r="RAC21" s="203"/>
      <c r="RAD21" s="203"/>
      <c r="RAE21" s="203"/>
      <c r="RAF21" s="203"/>
      <c r="RAG21" s="203"/>
      <c r="RAH21" s="203"/>
      <c r="RAI21" s="203"/>
      <c r="RAJ21" s="203"/>
      <c r="RAK21" s="203"/>
      <c r="RAL21" s="203"/>
      <c r="RAM21" s="203"/>
      <c r="RAN21" s="203"/>
      <c r="RAO21" s="203"/>
      <c r="RAP21" s="203"/>
      <c r="RAQ21" s="203"/>
      <c r="RAR21" s="203"/>
      <c r="RAS21" s="203"/>
      <c r="RAT21" s="203"/>
      <c r="RAU21" s="203"/>
      <c r="RAV21" s="203"/>
      <c r="RAW21" s="203"/>
      <c r="RAX21" s="203"/>
      <c r="RAY21" s="203"/>
      <c r="RAZ21" s="203"/>
      <c r="RBA21" s="203"/>
      <c r="RBB21" s="203"/>
      <c r="RBC21" s="203"/>
      <c r="RBD21" s="203"/>
      <c r="RBE21" s="203"/>
      <c r="RBF21" s="203"/>
      <c r="RBG21" s="203"/>
      <c r="RBH21" s="203"/>
      <c r="RBI21" s="203"/>
      <c r="RBJ21" s="203"/>
      <c r="RBK21" s="203"/>
      <c r="RBL21" s="203"/>
      <c r="RBM21" s="203"/>
      <c r="RBN21" s="203"/>
      <c r="RBO21" s="203"/>
      <c r="RBP21" s="203"/>
      <c r="RBQ21" s="203"/>
      <c r="RBR21" s="203"/>
      <c r="RBS21" s="203"/>
      <c r="RBT21" s="203"/>
      <c r="RBU21" s="203"/>
      <c r="RBV21" s="203"/>
      <c r="RBW21" s="203"/>
      <c r="RBX21" s="203"/>
      <c r="RBY21" s="203"/>
      <c r="RBZ21" s="203"/>
      <c r="RCA21" s="203"/>
      <c r="RCB21" s="203"/>
      <c r="RCC21" s="203"/>
      <c r="RCD21" s="203"/>
      <c r="RCE21" s="203"/>
      <c r="RCF21" s="203"/>
      <c r="RCG21" s="203"/>
      <c r="RCH21" s="203"/>
      <c r="RCI21" s="203"/>
      <c r="RCJ21" s="203"/>
      <c r="RCK21" s="203"/>
      <c r="RCL21" s="203"/>
      <c r="RCM21" s="203"/>
      <c r="RCN21" s="203"/>
      <c r="RCO21" s="203"/>
      <c r="RCP21" s="203"/>
      <c r="RCQ21" s="203"/>
      <c r="RCR21" s="203"/>
      <c r="RCS21" s="203"/>
      <c r="RCT21" s="203"/>
      <c r="RCU21" s="203"/>
      <c r="RCV21" s="203"/>
      <c r="RCW21" s="203"/>
      <c r="RCX21" s="203"/>
      <c r="RCY21" s="203"/>
      <c r="RCZ21" s="203"/>
      <c r="RDA21" s="203"/>
      <c r="RDB21" s="203"/>
      <c r="RDC21" s="203"/>
      <c r="RDD21" s="203"/>
      <c r="RDE21" s="203"/>
      <c r="RDF21" s="203"/>
      <c r="RDG21" s="203"/>
      <c r="RDH21" s="203"/>
      <c r="RDI21" s="203"/>
      <c r="RDJ21" s="203"/>
      <c r="RDK21" s="203"/>
      <c r="RDL21" s="203"/>
      <c r="RDM21" s="203"/>
      <c r="RDN21" s="203"/>
      <c r="RDO21" s="203"/>
      <c r="RDP21" s="203"/>
      <c r="RDQ21" s="203"/>
      <c r="RDR21" s="203"/>
      <c r="RDS21" s="203"/>
      <c r="RDT21" s="203"/>
      <c r="RDU21" s="203"/>
      <c r="RDV21" s="203"/>
      <c r="RDW21" s="203"/>
      <c r="RDX21" s="203"/>
      <c r="RDY21" s="203"/>
      <c r="RDZ21" s="203"/>
      <c r="REA21" s="203"/>
      <c r="REB21" s="203"/>
      <c r="REC21" s="203"/>
      <c r="RED21" s="203"/>
      <c r="REE21" s="203"/>
      <c r="REF21" s="203"/>
      <c r="REG21" s="203"/>
      <c r="REH21" s="203"/>
      <c r="REI21" s="203"/>
      <c r="REJ21" s="203"/>
      <c r="REK21" s="203"/>
      <c r="REL21" s="203"/>
      <c r="REM21" s="203"/>
      <c r="REN21" s="203"/>
      <c r="REO21" s="203"/>
      <c r="REP21" s="203"/>
      <c r="REQ21" s="203"/>
      <c r="RER21" s="203"/>
      <c r="RES21" s="203"/>
      <c r="RET21" s="203"/>
      <c r="REU21" s="203"/>
      <c r="REV21" s="203"/>
      <c r="REW21" s="203"/>
      <c r="REX21" s="203"/>
      <c r="REY21" s="203"/>
      <c r="REZ21" s="203"/>
      <c r="RFA21" s="203"/>
      <c r="RFB21" s="203"/>
      <c r="RFC21" s="203"/>
      <c r="RFD21" s="203"/>
      <c r="RFE21" s="203"/>
      <c r="RFF21" s="203"/>
      <c r="RFG21" s="203"/>
      <c r="RFH21" s="203"/>
      <c r="RFI21" s="203"/>
      <c r="RFJ21" s="203"/>
      <c r="RFK21" s="203"/>
      <c r="RFL21" s="203"/>
      <c r="RFM21" s="203"/>
      <c r="RFN21" s="203"/>
      <c r="RFO21" s="203"/>
      <c r="RFP21" s="203"/>
      <c r="RFQ21" s="203"/>
      <c r="RFR21" s="203"/>
      <c r="RFS21" s="203"/>
      <c r="RFT21" s="203"/>
      <c r="RFU21" s="203"/>
      <c r="RFV21" s="203"/>
      <c r="RFW21" s="203"/>
      <c r="RFX21" s="203"/>
      <c r="RFY21" s="203"/>
      <c r="RFZ21" s="203"/>
      <c r="RGA21" s="203"/>
      <c r="RGB21" s="203"/>
      <c r="RGC21" s="203"/>
      <c r="RGD21" s="203"/>
      <c r="RGE21" s="203"/>
      <c r="RGF21" s="203"/>
      <c r="RGG21" s="203"/>
      <c r="RGH21" s="203"/>
      <c r="RGI21" s="203"/>
      <c r="RGJ21" s="203"/>
      <c r="RGK21" s="203"/>
      <c r="RGL21" s="203"/>
      <c r="RGM21" s="203"/>
      <c r="RGN21" s="203"/>
      <c r="RGO21" s="203"/>
      <c r="RGP21" s="203"/>
      <c r="RGQ21" s="203"/>
      <c r="RGR21" s="203"/>
      <c r="RGS21" s="203"/>
      <c r="RGT21" s="203"/>
      <c r="RGU21" s="203"/>
      <c r="RGV21" s="203"/>
      <c r="RGW21" s="203"/>
      <c r="RGX21" s="203"/>
      <c r="RGY21" s="203"/>
      <c r="RGZ21" s="203"/>
      <c r="RHA21" s="203"/>
      <c r="RHB21" s="203"/>
      <c r="RHC21" s="203"/>
      <c r="RHD21" s="203"/>
      <c r="RHE21" s="203"/>
      <c r="RHF21" s="203"/>
      <c r="RHG21" s="203"/>
      <c r="RHH21" s="203"/>
      <c r="RHI21" s="203"/>
      <c r="RHJ21" s="203"/>
      <c r="RHK21" s="203"/>
      <c r="RHL21" s="203"/>
      <c r="RHM21" s="203"/>
      <c r="RHN21" s="203"/>
      <c r="RHO21" s="203"/>
      <c r="RHP21" s="203"/>
      <c r="RHQ21" s="203"/>
      <c r="RHR21" s="203"/>
      <c r="RHS21" s="203"/>
      <c r="RHT21" s="203"/>
      <c r="RHU21" s="203"/>
      <c r="RHV21" s="203"/>
      <c r="RHW21" s="203"/>
      <c r="RHX21" s="203"/>
      <c r="RHY21" s="203"/>
      <c r="RHZ21" s="203"/>
      <c r="RIA21" s="203"/>
      <c r="RIB21" s="203"/>
      <c r="RIC21" s="203"/>
      <c r="RID21" s="203"/>
      <c r="RIE21" s="203"/>
      <c r="RIF21" s="203"/>
      <c r="RIG21" s="203"/>
      <c r="RIH21" s="203"/>
      <c r="RII21" s="203"/>
      <c r="RIJ21" s="203"/>
      <c r="RIK21" s="203"/>
      <c r="RIL21" s="203"/>
      <c r="RIM21" s="203"/>
      <c r="RIN21" s="203"/>
      <c r="RIO21" s="203"/>
      <c r="RIP21" s="203"/>
      <c r="RIQ21" s="203"/>
      <c r="RIR21" s="203"/>
      <c r="RIS21" s="203"/>
      <c r="RIT21" s="203"/>
      <c r="RIU21" s="203"/>
      <c r="RIV21" s="203"/>
      <c r="RIW21" s="203"/>
      <c r="RIX21" s="203"/>
      <c r="RIY21" s="203"/>
      <c r="RIZ21" s="203"/>
      <c r="RJA21" s="203"/>
      <c r="RJB21" s="203"/>
      <c r="RJC21" s="203"/>
      <c r="RJD21" s="203"/>
      <c r="RJE21" s="203"/>
      <c r="RJF21" s="203"/>
      <c r="RJG21" s="203"/>
      <c r="RJH21" s="203"/>
      <c r="RJI21" s="203"/>
      <c r="RJJ21" s="203"/>
      <c r="RJK21" s="203"/>
      <c r="RJL21" s="203"/>
      <c r="RJM21" s="203"/>
      <c r="RJN21" s="203"/>
      <c r="RJO21" s="203"/>
      <c r="RJP21" s="203"/>
      <c r="RJQ21" s="203"/>
      <c r="RJR21" s="203"/>
      <c r="RJS21" s="203"/>
      <c r="RJT21" s="203"/>
      <c r="RJU21" s="203"/>
      <c r="RJV21" s="203"/>
      <c r="RJW21" s="203"/>
      <c r="RJX21" s="203"/>
      <c r="RJY21" s="203"/>
      <c r="RJZ21" s="203"/>
      <c r="RKA21" s="203"/>
      <c r="RKB21" s="203"/>
      <c r="RKC21" s="203"/>
      <c r="RKD21" s="203"/>
      <c r="RKE21" s="203"/>
      <c r="RKF21" s="203"/>
      <c r="RKG21" s="203"/>
      <c r="RKH21" s="203"/>
      <c r="RKI21" s="203"/>
      <c r="RKJ21" s="203"/>
      <c r="RKK21" s="203"/>
      <c r="RKL21" s="203"/>
      <c r="RKM21" s="203"/>
      <c r="RKN21" s="203"/>
      <c r="RKO21" s="203"/>
      <c r="RKP21" s="203"/>
      <c r="RKQ21" s="203"/>
      <c r="RKR21" s="203"/>
      <c r="RKS21" s="203"/>
      <c r="RKT21" s="203"/>
      <c r="RKU21" s="203"/>
      <c r="RKV21" s="203"/>
      <c r="RKW21" s="203"/>
      <c r="RKX21" s="203"/>
      <c r="RKY21" s="203"/>
      <c r="RKZ21" s="203"/>
      <c r="RLA21" s="203"/>
      <c r="RLB21" s="203"/>
      <c r="RLC21" s="203"/>
      <c r="RLD21" s="203"/>
      <c r="RLE21" s="203"/>
      <c r="RLF21" s="203"/>
      <c r="RLG21" s="203"/>
      <c r="RLH21" s="203"/>
      <c r="RLI21" s="203"/>
      <c r="RLJ21" s="203"/>
      <c r="RLK21" s="203"/>
      <c r="RLL21" s="203"/>
      <c r="RLM21" s="203"/>
      <c r="RLN21" s="203"/>
      <c r="RLO21" s="203"/>
      <c r="RLP21" s="203"/>
      <c r="RLQ21" s="203"/>
      <c r="RLR21" s="203"/>
      <c r="RLS21" s="203"/>
      <c r="RLT21" s="203"/>
      <c r="RLU21" s="203"/>
      <c r="RLV21" s="203"/>
      <c r="RLW21" s="203"/>
      <c r="RLX21" s="203"/>
      <c r="RLY21" s="203"/>
      <c r="RLZ21" s="203"/>
      <c r="RMA21" s="203"/>
      <c r="RMB21" s="203"/>
      <c r="RMC21" s="203"/>
      <c r="RMD21" s="203"/>
      <c r="RME21" s="203"/>
      <c r="RMF21" s="203"/>
      <c r="RMG21" s="203"/>
      <c r="RMH21" s="203"/>
      <c r="RMI21" s="203"/>
      <c r="RMJ21" s="203"/>
      <c r="RMK21" s="203"/>
      <c r="RML21" s="203"/>
      <c r="RMM21" s="203"/>
      <c r="RMN21" s="203"/>
      <c r="RMO21" s="203"/>
      <c r="RMP21" s="203"/>
      <c r="RMQ21" s="203"/>
      <c r="RMR21" s="203"/>
      <c r="RMS21" s="203"/>
      <c r="RMT21" s="203"/>
      <c r="RMU21" s="203"/>
      <c r="RMV21" s="203"/>
      <c r="RMW21" s="203"/>
      <c r="RMX21" s="203"/>
      <c r="RMY21" s="203"/>
      <c r="RMZ21" s="203"/>
      <c r="RNA21" s="203"/>
      <c r="RNB21" s="203"/>
      <c r="RNC21" s="203"/>
      <c r="RND21" s="203"/>
      <c r="RNE21" s="203"/>
      <c r="RNF21" s="203"/>
      <c r="RNG21" s="203"/>
      <c r="RNH21" s="203"/>
      <c r="RNI21" s="203"/>
      <c r="RNJ21" s="203"/>
      <c r="RNK21" s="203"/>
      <c r="RNL21" s="203"/>
      <c r="RNM21" s="203"/>
      <c r="RNN21" s="203"/>
      <c r="RNO21" s="203"/>
      <c r="RNP21" s="203"/>
      <c r="RNQ21" s="203"/>
      <c r="RNR21" s="203"/>
      <c r="RNS21" s="203"/>
      <c r="RNT21" s="203"/>
      <c r="RNU21" s="203"/>
      <c r="RNV21" s="203"/>
      <c r="RNW21" s="203"/>
      <c r="RNX21" s="203"/>
      <c r="RNY21" s="203"/>
      <c r="RNZ21" s="203"/>
      <c r="ROA21" s="203"/>
      <c r="ROB21" s="203"/>
      <c r="ROC21" s="203"/>
      <c r="ROD21" s="203"/>
      <c r="ROE21" s="203"/>
      <c r="ROF21" s="203"/>
      <c r="ROG21" s="203"/>
      <c r="ROH21" s="203"/>
      <c r="ROI21" s="203"/>
      <c r="ROJ21" s="203"/>
      <c r="ROK21" s="203"/>
      <c r="ROL21" s="203"/>
      <c r="ROM21" s="203"/>
      <c r="RON21" s="203"/>
      <c r="ROO21" s="203"/>
      <c r="ROP21" s="203"/>
      <c r="ROQ21" s="203"/>
      <c r="ROR21" s="203"/>
      <c r="ROS21" s="203"/>
      <c r="ROT21" s="203"/>
      <c r="ROU21" s="203"/>
      <c r="ROV21" s="203"/>
      <c r="ROW21" s="203"/>
      <c r="ROX21" s="203"/>
      <c r="ROY21" s="203"/>
      <c r="ROZ21" s="203"/>
      <c r="RPA21" s="203"/>
      <c r="RPB21" s="203"/>
      <c r="RPC21" s="203"/>
      <c r="RPD21" s="203"/>
      <c r="RPE21" s="203"/>
      <c r="RPF21" s="203"/>
      <c r="RPG21" s="203"/>
      <c r="RPH21" s="203"/>
      <c r="RPI21" s="203"/>
      <c r="RPJ21" s="203"/>
      <c r="RPK21" s="203"/>
      <c r="RPL21" s="203"/>
      <c r="RPM21" s="203"/>
      <c r="RPN21" s="203"/>
      <c r="RPO21" s="203"/>
      <c r="RPP21" s="203"/>
      <c r="RPQ21" s="203"/>
      <c r="RPR21" s="203"/>
      <c r="RPS21" s="203"/>
      <c r="RPT21" s="203"/>
      <c r="RPU21" s="203"/>
      <c r="RPV21" s="203"/>
      <c r="RPW21" s="203"/>
      <c r="RPX21" s="203"/>
      <c r="RPY21" s="203"/>
      <c r="RPZ21" s="203"/>
      <c r="RQA21" s="203"/>
      <c r="RQB21" s="203"/>
      <c r="RQC21" s="203"/>
      <c r="RQD21" s="203"/>
      <c r="RQE21" s="203"/>
      <c r="RQF21" s="203"/>
      <c r="RQG21" s="203"/>
      <c r="RQH21" s="203"/>
      <c r="RQI21" s="203"/>
      <c r="RQJ21" s="203"/>
      <c r="RQK21" s="203"/>
      <c r="RQL21" s="203"/>
      <c r="RQM21" s="203"/>
      <c r="RQN21" s="203"/>
      <c r="RQO21" s="203"/>
      <c r="RQP21" s="203"/>
      <c r="RQQ21" s="203"/>
      <c r="RQR21" s="203"/>
      <c r="RQS21" s="203"/>
      <c r="RQT21" s="203"/>
      <c r="RQU21" s="203"/>
      <c r="RQV21" s="203"/>
      <c r="RQW21" s="203"/>
      <c r="RQX21" s="203"/>
      <c r="RQY21" s="203"/>
      <c r="RQZ21" s="203"/>
      <c r="RRA21" s="203"/>
      <c r="RRB21" s="203"/>
      <c r="RRC21" s="203"/>
      <c r="RRD21" s="203"/>
      <c r="RRE21" s="203"/>
      <c r="RRF21" s="203"/>
      <c r="RRG21" s="203"/>
      <c r="RRH21" s="203"/>
      <c r="RRI21" s="203"/>
      <c r="RRJ21" s="203"/>
      <c r="RRK21" s="203"/>
      <c r="RRL21" s="203"/>
      <c r="RRM21" s="203"/>
      <c r="RRN21" s="203"/>
      <c r="RRO21" s="203"/>
      <c r="RRP21" s="203"/>
      <c r="RRQ21" s="203"/>
      <c r="RRR21" s="203"/>
      <c r="RRS21" s="203"/>
      <c r="RRT21" s="203"/>
      <c r="RRU21" s="203"/>
      <c r="RRV21" s="203"/>
      <c r="RRW21" s="203"/>
      <c r="RRX21" s="203"/>
      <c r="RRY21" s="203"/>
      <c r="RRZ21" s="203"/>
      <c r="RSA21" s="203"/>
      <c r="RSB21" s="203"/>
      <c r="RSC21" s="203"/>
      <c r="RSD21" s="203"/>
      <c r="RSE21" s="203"/>
      <c r="RSF21" s="203"/>
      <c r="RSG21" s="203"/>
      <c r="RSH21" s="203"/>
      <c r="RSI21" s="203"/>
      <c r="RSJ21" s="203"/>
      <c r="RSK21" s="203"/>
      <c r="RSL21" s="203"/>
      <c r="RSM21" s="203"/>
      <c r="RSN21" s="203"/>
      <c r="RSO21" s="203"/>
      <c r="RSP21" s="203"/>
      <c r="RSQ21" s="203"/>
      <c r="RSR21" s="203"/>
      <c r="RSS21" s="203"/>
      <c r="RST21" s="203"/>
      <c r="RSU21" s="203"/>
      <c r="RSV21" s="203"/>
      <c r="RSW21" s="203"/>
      <c r="RSX21" s="203"/>
      <c r="RSY21" s="203"/>
      <c r="RSZ21" s="203"/>
      <c r="RTA21" s="203"/>
      <c r="RTB21" s="203"/>
      <c r="RTC21" s="203"/>
      <c r="RTD21" s="203"/>
      <c r="RTE21" s="203"/>
      <c r="RTF21" s="203"/>
      <c r="RTG21" s="203"/>
      <c r="RTH21" s="203"/>
      <c r="RTI21" s="203"/>
      <c r="RTJ21" s="203"/>
      <c r="RTK21" s="203"/>
      <c r="RTL21" s="203"/>
      <c r="RTM21" s="203"/>
      <c r="RTN21" s="203"/>
      <c r="RTO21" s="203"/>
      <c r="RTP21" s="203"/>
      <c r="RTQ21" s="203"/>
      <c r="RTR21" s="203"/>
      <c r="RTS21" s="203"/>
      <c r="RTT21" s="203"/>
      <c r="RTU21" s="203"/>
      <c r="RTV21" s="203"/>
      <c r="RTW21" s="203"/>
      <c r="RTX21" s="203"/>
      <c r="RTY21" s="203"/>
      <c r="RTZ21" s="203"/>
      <c r="RUA21" s="203"/>
      <c r="RUB21" s="203"/>
      <c r="RUC21" s="203"/>
      <c r="RUD21" s="203"/>
      <c r="RUE21" s="203"/>
      <c r="RUF21" s="203"/>
      <c r="RUG21" s="203"/>
      <c r="RUH21" s="203"/>
      <c r="RUI21" s="203"/>
      <c r="RUJ21" s="203"/>
      <c r="RUK21" s="203"/>
      <c r="RUL21" s="203"/>
      <c r="RUM21" s="203"/>
      <c r="RUN21" s="203"/>
      <c r="RUO21" s="203"/>
      <c r="RUP21" s="203"/>
      <c r="RUQ21" s="203"/>
      <c r="RUR21" s="203"/>
      <c r="RUS21" s="203"/>
      <c r="RUT21" s="203"/>
      <c r="RUU21" s="203"/>
      <c r="RUV21" s="203"/>
      <c r="RUW21" s="203"/>
      <c r="RUX21" s="203"/>
      <c r="RUY21" s="203"/>
      <c r="RUZ21" s="203"/>
      <c r="RVA21" s="203"/>
      <c r="RVB21" s="203"/>
      <c r="RVC21" s="203"/>
      <c r="RVD21" s="203"/>
      <c r="RVE21" s="203"/>
      <c r="RVF21" s="203"/>
      <c r="RVG21" s="203"/>
      <c r="RVH21" s="203"/>
      <c r="RVI21" s="203"/>
      <c r="RVJ21" s="203"/>
      <c r="RVK21" s="203"/>
      <c r="RVL21" s="203"/>
      <c r="RVM21" s="203"/>
      <c r="RVN21" s="203"/>
      <c r="RVO21" s="203"/>
      <c r="RVP21" s="203"/>
      <c r="RVQ21" s="203"/>
      <c r="RVR21" s="203"/>
      <c r="RVS21" s="203"/>
      <c r="RVT21" s="203"/>
      <c r="RVU21" s="203"/>
      <c r="RVV21" s="203"/>
      <c r="RVW21" s="203"/>
      <c r="RVX21" s="203"/>
      <c r="RVY21" s="203"/>
      <c r="RVZ21" s="203"/>
      <c r="RWA21" s="203"/>
      <c r="RWB21" s="203"/>
      <c r="RWC21" s="203"/>
      <c r="RWD21" s="203"/>
      <c r="RWE21" s="203"/>
      <c r="RWF21" s="203"/>
      <c r="RWG21" s="203"/>
      <c r="RWH21" s="203"/>
      <c r="RWI21" s="203"/>
      <c r="RWJ21" s="203"/>
      <c r="RWK21" s="203"/>
      <c r="RWL21" s="203"/>
      <c r="RWM21" s="203"/>
      <c r="RWN21" s="203"/>
      <c r="RWO21" s="203"/>
      <c r="RWP21" s="203"/>
      <c r="RWQ21" s="203"/>
      <c r="RWR21" s="203"/>
      <c r="RWS21" s="203"/>
      <c r="RWT21" s="203"/>
      <c r="RWU21" s="203"/>
      <c r="RWV21" s="203"/>
      <c r="RWW21" s="203"/>
      <c r="RWX21" s="203"/>
      <c r="RWY21" s="203"/>
      <c r="RWZ21" s="203"/>
      <c r="RXA21" s="203"/>
      <c r="RXB21" s="203"/>
      <c r="RXC21" s="203"/>
      <c r="RXD21" s="203"/>
      <c r="RXE21" s="203"/>
      <c r="RXF21" s="203"/>
      <c r="RXG21" s="203"/>
      <c r="RXH21" s="203"/>
      <c r="RXI21" s="203"/>
      <c r="RXJ21" s="203"/>
      <c r="RXK21" s="203"/>
      <c r="RXL21" s="203"/>
      <c r="RXM21" s="203"/>
      <c r="RXN21" s="203"/>
      <c r="RXO21" s="203"/>
      <c r="RXP21" s="203"/>
      <c r="RXQ21" s="203"/>
      <c r="RXR21" s="203"/>
      <c r="RXS21" s="203"/>
      <c r="RXT21" s="203"/>
      <c r="RXU21" s="203"/>
      <c r="RXV21" s="203"/>
      <c r="RXW21" s="203"/>
      <c r="RXX21" s="203"/>
      <c r="RXY21" s="203"/>
      <c r="RXZ21" s="203"/>
      <c r="RYA21" s="203"/>
      <c r="RYB21" s="203"/>
      <c r="RYC21" s="203"/>
      <c r="RYD21" s="203"/>
      <c r="RYE21" s="203"/>
      <c r="RYF21" s="203"/>
      <c r="RYG21" s="203"/>
      <c r="RYH21" s="203"/>
      <c r="RYI21" s="203"/>
      <c r="RYJ21" s="203"/>
      <c r="RYK21" s="203"/>
      <c r="RYL21" s="203"/>
      <c r="RYM21" s="203"/>
      <c r="RYN21" s="203"/>
      <c r="RYO21" s="203"/>
      <c r="RYP21" s="203"/>
      <c r="RYQ21" s="203"/>
      <c r="RYR21" s="203"/>
      <c r="RYS21" s="203"/>
      <c r="RYT21" s="203"/>
      <c r="RYU21" s="203"/>
      <c r="RYV21" s="203"/>
      <c r="RYW21" s="203"/>
      <c r="RYX21" s="203"/>
      <c r="RYY21" s="203"/>
      <c r="RYZ21" s="203"/>
      <c r="RZA21" s="203"/>
      <c r="RZB21" s="203"/>
      <c r="RZC21" s="203"/>
      <c r="RZD21" s="203"/>
      <c r="RZE21" s="203"/>
      <c r="RZF21" s="203"/>
      <c r="RZG21" s="203"/>
      <c r="RZH21" s="203"/>
      <c r="RZI21" s="203"/>
      <c r="RZJ21" s="203"/>
      <c r="RZK21" s="203"/>
      <c r="RZL21" s="203"/>
      <c r="RZM21" s="203"/>
      <c r="RZN21" s="203"/>
      <c r="RZO21" s="203"/>
      <c r="RZP21" s="203"/>
      <c r="RZQ21" s="203"/>
      <c r="RZR21" s="203"/>
      <c r="RZS21" s="203"/>
      <c r="RZT21" s="203"/>
      <c r="RZU21" s="203"/>
      <c r="RZV21" s="203"/>
      <c r="RZW21" s="203"/>
      <c r="RZX21" s="203"/>
      <c r="RZY21" s="203"/>
      <c r="RZZ21" s="203"/>
      <c r="SAA21" s="203"/>
      <c r="SAB21" s="203"/>
      <c r="SAC21" s="203"/>
      <c r="SAD21" s="203"/>
      <c r="SAE21" s="203"/>
      <c r="SAF21" s="203"/>
      <c r="SAG21" s="203"/>
      <c r="SAH21" s="203"/>
      <c r="SAI21" s="203"/>
      <c r="SAJ21" s="203"/>
      <c r="SAK21" s="203"/>
      <c r="SAL21" s="203"/>
      <c r="SAM21" s="203"/>
      <c r="SAN21" s="203"/>
      <c r="SAO21" s="203"/>
      <c r="SAP21" s="203"/>
      <c r="SAQ21" s="203"/>
      <c r="SAR21" s="203"/>
      <c r="SAS21" s="203"/>
      <c r="SAT21" s="203"/>
      <c r="SAU21" s="203"/>
      <c r="SAV21" s="203"/>
      <c r="SAW21" s="203"/>
      <c r="SAX21" s="203"/>
      <c r="SAY21" s="203"/>
      <c r="SAZ21" s="203"/>
      <c r="SBA21" s="203"/>
      <c r="SBB21" s="203"/>
      <c r="SBC21" s="203"/>
      <c r="SBD21" s="203"/>
      <c r="SBE21" s="203"/>
      <c r="SBF21" s="203"/>
      <c r="SBG21" s="203"/>
      <c r="SBH21" s="203"/>
      <c r="SBI21" s="203"/>
      <c r="SBJ21" s="203"/>
      <c r="SBK21" s="203"/>
      <c r="SBL21" s="203"/>
      <c r="SBM21" s="203"/>
      <c r="SBN21" s="203"/>
      <c r="SBO21" s="203"/>
      <c r="SBP21" s="203"/>
      <c r="SBQ21" s="203"/>
      <c r="SBR21" s="203"/>
      <c r="SBS21" s="203"/>
      <c r="SBT21" s="203"/>
      <c r="SBU21" s="203"/>
      <c r="SBV21" s="203"/>
      <c r="SBW21" s="203"/>
      <c r="SBX21" s="203"/>
      <c r="SBY21" s="203"/>
      <c r="SBZ21" s="203"/>
      <c r="SCA21" s="203"/>
      <c r="SCB21" s="203"/>
      <c r="SCC21" s="203"/>
      <c r="SCD21" s="203"/>
      <c r="SCE21" s="203"/>
      <c r="SCF21" s="203"/>
      <c r="SCG21" s="203"/>
      <c r="SCH21" s="203"/>
      <c r="SCI21" s="203"/>
      <c r="SCJ21" s="203"/>
      <c r="SCK21" s="203"/>
      <c r="SCL21" s="203"/>
      <c r="SCM21" s="203"/>
      <c r="SCN21" s="203"/>
      <c r="SCO21" s="203"/>
      <c r="SCP21" s="203"/>
      <c r="SCQ21" s="203"/>
      <c r="SCR21" s="203"/>
      <c r="SCS21" s="203"/>
      <c r="SCT21" s="203"/>
      <c r="SCU21" s="203"/>
      <c r="SCV21" s="203"/>
      <c r="SCW21" s="203"/>
      <c r="SCX21" s="203"/>
      <c r="SCY21" s="203"/>
      <c r="SCZ21" s="203"/>
      <c r="SDA21" s="203"/>
      <c r="SDB21" s="203"/>
      <c r="SDC21" s="203"/>
      <c r="SDD21" s="203"/>
      <c r="SDE21" s="203"/>
      <c r="SDF21" s="203"/>
      <c r="SDG21" s="203"/>
      <c r="SDH21" s="203"/>
      <c r="SDI21" s="203"/>
      <c r="SDJ21" s="203"/>
      <c r="SDK21" s="203"/>
      <c r="SDL21" s="203"/>
      <c r="SDM21" s="203"/>
      <c r="SDN21" s="203"/>
      <c r="SDO21" s="203"/>
      <c r="SDP21" s="203"/>
      <c r="SDQ21" s="203"/>
      <c r="SDR21" s="203"/>
      <c r="SDS21" s="203"/>
      <c r="SDT21" s="203"/>
      <c r="SDU21" s="203"/>
      <c r="SDV21" s="203"/>
      <c r="SDW21" s="203"/>
      <c r="SDX21" s="203"/>
      <c r="SDY21" s="203"/>
      <c r="SDZ21" s="203"/>
      <c r="SEA21" s="203"/>
      <c r="SEB21" s="203"/>
      <c r="SEC21" s="203"/>
      <c r="SED21" s="203"/>
      <c r="SEE21" s="203"/>
      <c r="SEF21" s="203"/>
      <c r="SEG21" s="203"/>
      <c r="SEH21" s="203"/>
      <c r="SEI21" s="203"/>
      <c r="SEJ21" s="203"/>
      <c r="SEK21" s="203"/>
      <c r="SEL21" s="203"/>
      <c r="SEM21" s="203"/>
      <c r="SEN21" s="203"/>
      <c r="SEO21" s="203"/>
      <c r="SEP21" s="203"/>
      <c r="SEQ21" s="203"/>
      <c r="SER21" s="203"/>
      <c r="SES21" s="203"/>
      <c r="SET21" s="203"/>
      <c r="SEU21" s="203"/>
      <c r="SEV21" s="203"/>
      <c r="SEW21" s="203"/>
      <c r="SEX21" s="203"/>
      <c r="SEY21" s="203"/>
      <c r="SEZ21" s="203"/>
      <c r="SFA21" s="203"/>
      <c r="SFB21" s="203"/>
      <c r="SFC21" s="203"/>
      <c r="SFD21" s="203"/>
      <c r="SFE21" s="203"/>
      <c r="SFF21" s="203"/>
      <c r="SFG21" s="203"/>
      <c r="SFH21" s="203"/>
      <c r="SFI21" s="203"/>
      <c r="SFJ21" s="203"/>
      <c r="SFK21" s="203"/>
      <c r="SFL21" s="203"/>
      <c r="SFM21" s="203"/>
      <c r="SFN21" s="203"/>
      <c r="SFO21" s="203"/>
      <c r="SFP21" s="203"/>
      <c r="SFQ21" s="203"/>
      <c r="SFR21" s="203"/>
      <c r="SFS21" s="203"/>
      <c r="SFT21" s="203"/>
      <c r="SFU21" s="203"/>
      <c r="SFV21" s="203"/>
      <c r="SFW21" s="203"/>
      <c r="SFX21" s="203"/>
      <c r="SFY21" s="203"/>
      <c r="SFZ21" s="203"/>
      <c r="SGA21" s="203"/>
      <c r="SGB21" s="203"/>
      <c r="SGC21" s="203"/>
      <c r="SGD21" s="203"/>
      <c r="SGE21" s="203"/>
      <c r="SGF21" s="203"/>
      <c r="SGG21" s="203"/>
      <c r="SGH21" s="203"/>
      <c r="SGI21" s="203"/>
      <c r="SGJ21" s="203"/>
      <c r="SGK21" s="203"/>
      <c r="SGL21" s="203"/>
      <c r="SGM21" s="203"/>
      <c r="SGN21" s="203"/>
      <c r="SGO21" s="203"/>
      <c r="SGP21" s="203"/>
      <c r="SGQ21" s="203"/>
      <c r="SGR21" s="203"/>
      <c r="SGS21" s="203"/>
      <c r="SGT21" s="203"/>
      <c r="SGU21" s="203"/>
      <c r="SGV21" s="203"/>
      <c r="SGW21" s="203"/>
      <c r="SGX21" s="203"/>
      <c r="SGY21" s="203"/>
      <c r="SGZ21" s="203"/>
      <c r="SHA21" s="203"/>
      <c r="SHB21" s="203"/>
      <c r="SHC21" s="203"/>
      <c r="SHD21" s="203"/>
      <c r="SHE21" s="203"/>
      <c r="SHF21" s="203"/>
      <c r="SHG21" s="203"/>
      <c r="SHH21" s="203"/>
      <c r="SHI21" s="203"/>
      <c r="SHJ21" s="203"/>
      <c r="SHK21" s="203"/>
      <c r="SHL21" s="203"/>
      <c r="SHM21" s="203"/>
      <c r="SHN21" s="203"/>
      <c r="SHO21" s="203"/>
      <c r="SHP21" s="203"/>
      <c r="SHQ21" s="203"/>
      <c r="SHR21" s="203"/>
      <c r="SHS21" s="203"/>
      <c r="SHT21" s="203"/>
      <c r="SHU21" s="203"/>
      <c r="SHV21" s="203"/>
      <c r="SHW21" s="203"/>
      <c r="SHX21" s="203"/>
      <c r="SHY21" s="203"/>
      <c r="SHZ21" s="203"/>
      <c r="SIA21" s="203"/>
      <c r="SIB21" s="203"/>
      <c r="SIC21" s="203"/>
      <c r="SID21" s="203"/>
      <c r="SIE21" s="203"/>
      <c r="SIF21" s="203"/>
      <c r="SIG21" s="203"/>
      <c r="SIH21" s="203"/>
      <c r="SII21" s="203"/>
      <c r="SIJ21" s="203"/>
      <c r="SIK21" s="203"/>
      <c r="SIL21" s="203"/>
      <c r="SIM21" s="203"/>
      <c r="SIN21" s="203"/>
      <c r="SIO21" s="203"/>
      <c r="SIP21" s="203"/>
      <c r="SIQ21" s="203"/>
      <c r="SIR21" s="203"/>
      <c r="SIS21" s="203"/>
      <c r="SIT21" s="203"/>
      <c r="SIU21" s="203"/>
      <c r="SIV21" s="203"/>
      <c r="SIW21" s="203"/>
      <c r="SIX21" s="203"/>
      <c r="SIY21" s="203"/>
      <c r="SIZ21" s="203"/>
      <c r="SJA21" s="203"/>
      <c r="SJB21" s="203"/>
      <c r="SJC21" s="203"/>
      <c r="SJD21" s="203"/>
      <c r="SJE21" s="203"/>
      <c r="SJF21" s="203"/>
      <c r="SJG21" s="203"/>
      <c r="SJH21" s="203"/>
      <c r="SJI21" s="203"/>
      <c r="SJJ21" s="203"/>
      <c r="SJK21" s="203"/>
      <c r="SJL21" s="203"/>
      <c r="SJM21" s="203"/>
      <c r="SJN21" s="203"/>
      <c r="SJO21" s="203"/>
      <c r="SJP21" s="203"/>
      <c r="SJQ21" s="203"/>
      <c r="SJR21" s="203"/>
      <c r="SJS21" s="203"/>
      <c r="SJT21" s="203"/>
      <c r="SJU21" s="203"/>
      <c r="SJV21" s="203"/>
      <c r="SJW21" s="203"/>
      <c r="SJX21" s="203"/>
      <c r="SJY21" s="203"/>
      <c r="SJZ21" s="203"/>
      <c r="SKA21" s="203"/>
      <c r="SKB21" s="203"/>
      <c r="SKC21" s="203"/>
      <c r="SKD21" s="203"/>
      <c r="SKE21" s="203"/>
      <c r="SKF21" s="203"/>
      <c r="SKG21" s="203"/>
      <c r="SKH21" s="203"/>
      <c r="SKI21" s="203"/>
      <c r="SKJ21" s="203"/>
      <c r="SKK21" s="203"/>
      <c r="SKL21" s="203"/>
      <c r="SKM21" s="203"/>
      <c r="SKN21" s="203"/>
      <c r="SKO21" s="203"/>
      <c r="SKP21" s="203"/>
      <c r="SKQ21" s="203"/>
      <c r="SKR21" s="203"/>
      <c r="SKS21" s="203"/>
      <c r="SKT21" s="203"/>
      <c r="SKU21" s="203"/>
      <c r="SKV21" s="203"/>
      <c r="SKW21" s="203"/>
      <c r="SKX21" s="203"/>
      <c r="SKY21" s="203"/>
      <c r="SKZ21" s="203"/>
      <c r="SLA21" s="203"/>
      <c r="SLB21" s="203"/>
      <c r="SLC21" s="203"/>
      <c r="SLD21" s="203"/>
      <c r="SLE21" s="203"/>
      <c r="SLF21" s="203"/>
      <c r="SLG21" s="203"/>
      <c r="SLH21" s="203"/>
      <c r="SLI21" s="203"/>
      <c r="SLJ21" s="203"/>
      <c r="SLK21" s="203"/>
      <c r="SLL21" s="203"/>
      <c r="SLM21" s="203"/>
      <c r="SLN21" s="203"/>
      <c r="SLO21" s="203"/>
      <c r="SLP21" s="203"/>
      <c r="SLQ21" s="203"/>
      <c r="SLR21" s="203"/>
      <c r="SLS21" s="203"/>
      <c r="SLT21" s="203"/>
      <c r="SLU21" s="203"/>
      <c r="SLV21" s="203"/>
      <c r="SLW21" s="203"/>
      <c r="SLX21" s="203"/>
      <c r="SLY21" s="203"/>
      <c r="SLZ21" s="203"/>
      <c r="SMA21" s="203"/>
      <c r="SMB21" s="203"/>
      <c r="SMC21" s="203"/>
      <c r="SMD21" s="203"/>
      <c r="SME21" s="203"/>
      <c r="SMF21" s="203"/>
      <c r="SMG21" s="203"/>
      <c r="SMH21" s="203"/>
      <c r="SMI21" s="203"/>
      <c r="SMJ21" s="203"/>
      <c r="SMK21" s="203"/>
      <c r="SML21" s="203"/>
      <c r="SMM21" s="203"/>
      <c r="SMN21" s="203"/>
      <c r="SMO21" s="203"/>
      <c r="SMP21" s="203"/>
      <c r="SMQ21" s="203"/>
      <c r="SMR21" s="203"/>
      <c r="SMS21" s="203"/>
      <c r="SMT21" s="203"/>
      <c r="SMU21" s="203"/>
      <c r="SMV21" s="203"/>
      <c r="SMW21" s="203"/>
      <c r="SMX21" s="203"/>
      <c r="SMY21" s="203"/>
      <c r="SMZ21" s="203"/>
      <c r="SNA21" s="203"/>
      <c r="SNB21" s="203"/>
      <c r="SNC21" s="203"/>
      <c r="SND21" s="203"/>
      <c r="SNE21" s="203"/>
      <c r="SNF21" s="203"/>
      <c r="SNG21" s="203"/>
      <c r="SNH21" s="203"/>
      <c r="SNI21" s="203"/>
      <c r="SNJ21" s="203"/>
      <c r="SNK21" s="203"/>
      <c r="SNL21" s="203"/>
      <c r="SNM21" s="203"/>
      <c r="SNN21" s="203"/>
      <c r="SNO21" s="203"/>
      <c r="SNP21" s="203"/>
      <c r="SNQ21" s="203"/>
      <c r="SNR21" s="203"/>
      <c r="SNS21" s="203"/>
      <c r="SNT21" s="203"/>
      <c r="SNU21" s="203"/>
      <c r="SNV21" s="203"/>
      <c r="SNW21" s="203"/>
      <c r="SNX21" s="203"/>
      <c r="SNY21" s="203"/>
      <c r="SNZ21" s="203"/>
      <c r="SOA21" s="203"/>
      <c r="SOB21" s="203"/>
      <c r="SOC21" s="203"/>
      <c r="SOD21" s="203"/>
      <c r="SOE21" s="203"/>
      <c r="SOF21" s="203"/>
      <c r="SOG21" s="203"/>
      <c r="SOH21" s="203"/>
      <c r="SOI21" s="203"/>
      <c r="SOJ21" s="203"/>
      <c r="SOK21" s="203"/>
      <c r="SOL21" s="203"/>
      <c r="SOM21" s="203"/>
      <c r="SON21" s="203"/>
      <c r="SOO21" s="203"/>
      <c r="SOP21" s="203"/>
      <c r="SOQ21" s="203"/>
      <c r="SOR21" s="203"/>
      <c r="SOS21" s="203"/>
      <c r="SOT21" s="203"/>
      <c r="SOU21" s="203"/>
      <c r="SOV21" s="203"/>
      <c r="SOW21" s="203"/>
      <c r="SOX21" s="203"/>
      <c r="SOY21" s="203"/>
      <c r="SOZ21" s="203"/>
      <c r="SPA21" s="203"/>
      <c r="SPB21" s="203"/>
      <c r="SPC21" s="203"/>
      <c r="SPD21" s="203"/>
      <c r="SPE21" s="203"/>
      <c r="SPF21" s="203"/>
      <c r="SPG21" s="203"/>
      <c r="SPH21" s="203"/>
      <c r="SPI21" s="203"/>
      <c r="SPJ21" s="203"/>
      <c r="SPK21" s="203"/>
      <c r="SPL21" s="203"/>
      <c r="SPM21" s="203"/>
      <c r="SPN21" s="203"/>
      <c r="SPO21" s="203"/>
      <c r="SPP21" s="203"/>
      <c r="SPQ21" s="203"/>
      <c r="SPR21" s="203"/>
      <c r="SPS21" s="203"/>
      <c r="SPT21" s="203"/>
      <c r="SPU21" s="203"/>
      <c r="SPV21" s="203"/>
      <c r="SPW21" s="203"/>
      <c r="SPX21" s="203"/>
      <c r="SPY21" s="203"/>
      <c r="SPZ21" s="203"/>
      <c r="SQA21" s="203"/>
      <c r="SQB21" s="203"/>
      <c r="SQC21" s="203"/>
      <c r="SQD21" s="203"/>
      <c r="SQE21" s="203"/>
      <c r="SQF21" s="203"/>
      <c r="SQG21" s="203"/>
      <c r="SQH21" s="203"/>
      <c r="SQI21" s="203"/>
      <c r="SQJ21" s="203"/>
      <c r="SQK21" s="203"/>
      <c r="SQL21" s="203"/>
      <c r="SQM21" s="203"/>
      <c r="SQN21" s="203"/>
      <c r="SQO21" s="203"/>
      <c r="SQP21" s="203"/>
      <c r="SQQ21" s="203"/>
      <c r="SQR21" s="203"/>
      <c r="SQS21" s="203"/>
      <c r="SQT21" s="203"/>
      <c r="SQU21" s="203"/>
      <c r="SQV21" s="203"/>
      <c r="SQW21" s="203"/>
      <c r="SQX21" s="203"/>
      <c r="SQY21" s="203"/>
      <c r="SQZ21" s="203"/>
      <c r="SRA21" s="203"/>
      <c r="SRB21" s="203"/>
      <c r="SRC21" s="203"/>
      <c r="SRD21" s="203"/>
      <c r="SRE21" s="203"/>
      <c r="SRF21" s="203"/>
      <c r="SRG21" s="203"/>
      <c r="SRH21" s="203"/>
      <c r="SRI21" s="203"/>
      <c r="SRJ21" s="203"/>
      <c r="SRK21" s="203"/>
      <c r="SRL21" s="203"/>
      <c r="SRM21" s="203"/>
      <c r="SRN21" s="203"/>
      <c r="SRO21" s="203"/>
      <c r="SRP21" s="203"/>
      <c r="SRQ21" s="203"/>
      <c r="SRR21" s="203"/>
      <c r="SRS21" s="203"/>
      <c r="SRT21" s="203"/>
      <c r="SRU21" s="203"/>
      <c r="SRV21" s="203"/>
      <c r="SRW21" s="203"/>
      <c r="SRX21" s="203"/>
      <c r="SRY21" s="203"/>
      <c r="SRZ21" s="203"/>
      <c r="SSA21" s="203"/>
      <c r="SSB21" s="203"/>
      <c r="SSC21" s="203"/>
      <c r="SSD21" s="203"/>
      <c r="SSE21" s="203"/>
      <c r="SSF21" s="203"/>
      <c r="SSG21" s="203"/>
      <c r="SSH21" s="203"/>
      <c r="SSI21" s="203"/>
      <c r="SSJ21" s="203"/>
      <c r="SSK21" s="203"/>
      <c r="SSL21" s="203"/>
      <c r="SSM21" s="203"/>
      <c r="SSN21" s="203"/>
      <c r="SSO21" s="203"/>
      <c r="SSP21" s="203"/>
      <c r="SSQ21" s="203"/>
      <c r="SSR21" s="203"/>
      <c r="SSS21" s="203"/>
      <c r="SST21" s="203"/>
      <c r="SSU21" s="203"/>
      <c r="SSV21" s="203"/>
      <c r="SSW21" s="203"/>
      <c r="SSX21" s="203"/>
      <c r="SSY21" s="203"/>
      <c r="SSZ21" s="203"/>
      <c r="STA21" s="203"/>
      <c r="STB21" s="203"/>
      <c r="STC21" s="203"/>
      <c r="STD21" s="203"/>
      <c r="STE21" s="203"/>
      <c r="STF21" s="203"/>
      <c r="STG21" s="203"/>
      <c r="STH21" s="203"/>
      <c r="STI21" s="203"/>
      <c r="STJ21" s="203"/>
      <c r="STK21" s="203"/>
      <c r="STL21" s="203"/>
      <c r="STM21" s="203"/>
      <c r="STN21" s="203"/>
      <c r="STO21" s="203"/>
      <c r="STP21" s="203"/>
      <c r="STQ21" s="203"/>
      <c r="STR21" s="203"/>
      <c r="STS21" s="203"/>
      <c r="STT21" s="203"/>
      <c r="STU21" s="203"/>
      <c r="STV21" s="203"/>
      <c r="STW21" s="203"/>
      <c r="STX21" s="203"/>
      <c r="STY21" s="203"/>
      <c r="STZ21" s="203"/>
      <c r="SUA21" s="203"/>
      <c r="SUB21" s="203"/>
      <c r="SUC21" s="203"/>
      <c r="SUD21" s="203"/>
      <c r="SUE21" s="203"/>
      <c r="SUF21" s="203"/>
      <c r="SUG21" s="203"/>
      <c r="SUH21" s="203"/>
      <c r="SUI21" s="203"/>
      <c r="SUJ21" s="203"/>
      <c r="SUK21" s="203"/>
      <c r="SUL21" s="203"/>
      <c r="SUM21" s="203"/>
      <c r="SUN21" s="203"/>
      <c r="SUO21" s="203"/>
      <c r="SUP21" s="203"/>
      <c r="SUQ21" s="203"/>
      <c r="SUR21" s="203"/>
      <c r="SUS21" s="203"/>
      <c r="SUT21" s="203"/>
      <c r="SUU21" s="203"/>
      <c r="SUV21" s="203"/>
      <c r="SUW21" s="203"/>
      <c r="SUX21" s="203"/>
      <c r="SUY21" s="203"/>
      <c r="SUZ21" s="203"/>
      <c r="SVA21" s="203"/>
      <c r="SVB21" s="203"/>
      <c r="SVC21" s="203"/>
      <c r="SVD21" s="203"/>
      <c r="SVE21" s="203"/>
      <c r="SVF21" s="203"/>
      <c r="SVG21" s="203"/>
      <c r="SVH21" s="203"/>
      <c r="SVI21" s="203"/>
      <c r="SVJ21" s="203"/>
      <c r="SVK21" s="203"/>
      <c r="SVL21" s="203"/>
      <c r="SVM21" s="203"/>
      <c r="SVN21" s="203"/>
      <c r="SVO21" s="203"/>
      <c r="SVP21" s="203"/>
      <c r="SVQ21" s="203"/>
      <c r="SVR21" s="203"/>
      <c r="SVS21" s="203"/>
      <c r="SVT21" s="203"/>
      <c r="SVU21" s="203"/>
      <c r="SVV21" s="203"/>
      <c r="SVW21" s="203"/>
      <c r="SVX21" s="203"/>
      <c r="SVY21" s="203"/>
      <c r="SVZ21" s="203"/>
      <c r="SWA21" s="203"/>
      <c r="SWB21" s="203"/>
      <c r="SWC21" s="203"/>
      <c r="SWD21" s="203"/>
      <c r="SWE21" s="203"/>
      <c r="SWF21" s="203"/>
      <c r="SWG21" s="203"/>
      <c r="SWH21" s="203"/>
      <c r="SWI21" s="203"/>
      <c r="SWJ21" s="203"/>
      <c r="SWK21" s="203"/>
      <c r="SWL21" s="203"/>
      <c r="SWM21" s="203"/>
      <c r="SWN21" s="203"/>
      <c r="SWO21" s="203"/>
      <c r="SWP21" s="203"/>
      <c r="SWQ21" s="203"/>
      <c r="SWR21" s="203"/>
      <c r="SWS21" s="203"/>
      <c r="SWT21" s="203"/>
      <c r="SWU21" s="203"/>
      <c r="SWV21" s="203"/>
      <c r="SWW21" s="203"/>
      <c r="SWX21" s="203"/>
      <c r="SWY21" s="203"/>
      <c r="SWZ21" s="203"/>
      <c r="SXA21" s="203"/>
      <c r="SXB21" s="203"/>
      <c r="SXC21" s="203"/>
      <c r="SXD21" s="203"/>
      <c r="SXE21" s="203"/>
      <c r="SXF21" s="203"/>
      <c r="SXG21" s="203"/>
      <c r="SXH21" s="203"/>
      <c r="SXI21" s="203"/>
      <c r="SXJ21" s="203"/>
      <c r="SXK21" s="203"/>
      <c r="SXL21" s="203"/>
      <c r="SXM21" s="203"/>
      <c r="SXN21" s="203"/>
      <c r="SXO21" s="203"/>
      <c r="SXP21" s="203"/>
      <c r="SXQ21" s="203"/>
      <c r="SXR21" s="203"/>
      <c r="SXS21" s="203"/>
      <c r="SXT21" s="203"/>
      <c r="SXU21" s="203"/>
      <c r="SXV21" s="203"/>
      <c r="SXW21" s="203"/>
      <c r="SXX21" s="203"/>
      <c r="SXY21" s="203"/>
      <c r="SXZ21" s="203"/>
      <c r="SYA21" s="203"/>
      <c r="SYB21" s="203"/>
      <c r="SYC21" s="203"/>
      <c r="SYD21" s="203"/>
      <c r="SYE21" s="203"/>
      <c r="SYF21" s="203"/>
      <c r="SYG21" s="203"/>
      <c r="SYH21" s="203"/>
      <c r="SYI21" s="203"/>
      <c r="SYJ21" s="203"/>
      <c r="SYK21" s="203"/>
      <c r="SYL21" s="203"/>
      <c r="SYM21" s="203"/>
      <c r="SYN21" s="203"/>
      <c r="SYO21" s="203"/>
      <c r="SYP21" s="203"/>
      <c r="SYQ21" s="203"/>
      <c r="SYR21" s="203"/>
      <c r="SYS21" s="203"/>
      <c r="SYT21" s="203"/>
      <c r="SYU21" s="203"/>
      <c r="SYV21" s="203"/>
      <c r="SYW21" s="203"/>
      <c r="SYX21" s="203"/>
      <c r="SYY21" s="203"/>
      <c r="SYZ21" s="203"/>
      <c r="SZA21" s="203"/>
      <c r="SZB21" s="203"/>
      <c r="SZC21" s="203"/>
      <c r="SZD21" s="203"/>
      <c r="SZE21" s="203"/>
      <c r="SZF21" s="203"/>
      <c r="SZG21" s="203"/>
      <c r="SZH21" s="203"/>
      <c r="SZI21" s="203"/>
      <c r="SZJ21" s="203"/>
      <c r="SZK21" s="203"/>
      <c r="SZL21" s="203"/>
      <c r="SZM21" s="203"/>
      <c r="SZN21" s="203"/>
      <c r="SZO21" s="203"/>
      <c r="SZP21" s="203"/>
      <c r="SZQ21" s="203"/>
      <c r="SZR21" s="203"/>
      <c r="SZS21" s="203"/>
      <c r="SZT21" s="203"/>
      <c r="SZU21" s="203"/>
      <c r="SZV21" s="203"/>
      <c r="SZW21" s="203"/>
      <c r="SZX21" s="203"/>
      <c r="SZY21" s="203"/>
      <c r="SZZ21" s="203"/>
      <c r="TAA21" s="203"/>
      <c r="TAB21" s="203"/>
      <c r="TAC21" s="203"/>
      <c r="TAD21" s="203"/>
      <c r="TAE21" s="203"/>
      <c r="TAF21" s="203"/>
      <c r="TAG21" s="203"/>
      <c r="TAH21" s="203"/>
      <c r="TAI21" s="203"/>
      <c r="TAJ21" s="203"/>
      <c r="TAK21" s="203"/>
      <c r="TAL21" s="203"/>
      <c r="TAM21" s="203"/>
      <c r="TAN21" s="203"/>
      <c r="TAO21" s="203"/>
      <c r="TAP21" s="203"/>
      <c r="TAQ21" s="203"/>
      <c r="TAR21" s="203"/>
      <c r="TAS21" s="203"/>
      <c r="TAT21" s="203"/>
      <c r="TAU21" s="203"/>
      <c r="TAV21" s="203"/>
      <c r="TAW21" s="203"/>
      <c r="TAX21" s="203"/>
      <c r="TAY21" s="203"/>
      <c r="TAZ21" s="203"/>
      <c r="TBA21" s="203"/>
      <c r="TBB21" s="203"/>
      <c r="TBC21" s="203"/>
      <c r="TBD21" s="203"/>
      <c r="TBE21" s="203"/>
      <c r="TBF21" s="203"/>
      <c r="TBG21" s="203"/>
      <c r="TBH21" s="203"/>
      <c r="TBI21" s="203"/>
      <c r="TBJ21" s="203"/>
      <c r="TBK21" s="203"/>
      <c r="TBL21" s="203"/>
      <c r="TBM21" s="203"/>
      <c r="TBN21" s="203"/>
      <c r="TBO21" s="203"/>
      <c r="TBP21" s="203"/>
      <c r="TBQ21" s="203"/>
      <c r="TBR21" s="203"/>
      <c r="TBS21" s="203"/>
      <c r="TBT21" s="203"/>
      <c r="TBU21" s="203"/>
      <c r="TBV21" s="203"/>
      <c r="TBW21" s="203"/>
      <c r="TBX21" s="203"/>
      <c r="TBY21" s="203"/>
      <c r="TBZ21" s="203"/>
      <c r="TCA21" s="203"/>
      <c r="TCB21" s="203"/>
      <c r="TCC21" s="203"/>
      <c r="TCD21" s="203"/>
      <c r="TCE21" s="203"/>
      <c r="TCF21" s="203"/>
      <c r="TCG21" s="203"/>
      <c r="TCH21" s="203"/>
      <c r="TCI21" s="203"/>
      <c r="TCJ21" s="203"/>
      <c r="TCK21" s="203"/>
      <c r="TCL21" s="203"/>
      <c r="TCM21" s="203"/>
      <c r="TCN21" s="203"/>
      <c r="TCO21" s="203"/>
      <c r="TCP21" s="203"/>
      <c r="TCQ21" s="203"/>
      <c r="TCR21" s="203"/>
      <c r="TCS21" s="203"/>
      <c r="TCT21" s="203"/>
      <c r="TCU21" s="203"/>
      <c r="TCV21" s="203"/>
      <c r="TCW21" s="203"/>
      <c r="TCX21" s="203"/>
      <c r="TCY21" s="203"/>
      <c r="TCZ21" s="203"/>
      <c r="TDA21" s="203"/>
      <c r="TDB21" s="203"/>
      <c r="TDC21" s="203"/>
      <c r="TDD21" s="203"/>
      <c r="TDE21" s="203"/>
      <c r="TDF21" s="203"/>
      <c r="TDG21" s="203"/>
      <c r="TDH21" s="203"/>
      <c r="TDI21" s="203"/>
      <c r="TDJ21" s="203"/>
      <c r="TDK21" s="203"/>
      <c r="TDL21" s="203"/>
      <c r="TDM21" s="203"/>
      <c r="TDN21" s="203"/>
      <c r="TDO21" s="203"/>
      <c r="TDP21" s="203"/>
      <c r="TDQ21" s="203"/>
      <c r="TDR21" s="203"/>
      <c r="TDS21" s="203"/>
      <c r="TDT21" s="203"/>
      <c r="TDU21" s="203"/>
      <c r="TDV21" s="203"/>
      <c r="TDW21" s="203"/>
      <c r="TDX21" s="203"/>
      <c r="TDY21" s="203"/>
      <c r="TDZ21" s="203"/>
      <c r="TEA21" s="203"/>
      <c r="TEB21" s="203"/>
      <c r="TEC21" s="203"/>
      <c r="TED21" s="203"/>
      <c r="TEE21" s="203"/>
      <c r="TEF21" s="203"/>
      <c r="TEG21" s="203"/>
      <c r="TEH21" s="203"/>
      <c r="TEI21" s="203"/>
      <c r="TEJ21" s="203"/>
      <c r="TEK21" s="203"/>
      <c r="TEL21" s="203"/>
      <c r="TEM21" s="203"/>
      <c r="TEN21" s="203"/>
      <c r="TEO21" s="203"/>
      <c r="TEP21" s="203"/>
      <c r="TEQ21" s="203"/>
      <c r="TER21" s="203"/>
      <c r="TES21" s="203"/>
      <c r="TET21" s="203"/>
      <c r="TEU21" s="203"/>
      <c r="TEV21" s="203"/>
      <c r="TEW21" s="203"/>
      <c r="TEX21" s="203"/>
      <c r="TEY21" s="203"/>
      <c r="TEZ21" s="203"/>
      <c r="TFA21" s="203"/>
      <c r="TFB21" s="203"/>
      <c r="TFC21" s="203"/>
      <c r="TFD21" s="203"/>
      <c r="TFE21" s="203"/>
      <c r="TFF21" s="203"/>
      <c r="TFG21" s="203"/>
      <c r="TFH21" s="203"/>
      <c r="TFI21" s="203"/>
      <c r="TFJ21" s="203"/>
      <c r="TFK21" s="203"/>
      <c r="TFL21" s="203"/>
      <c r="TFM21" s="203"/>
      <c r="TFN21" s="203"/>
      <c r="TFO21" s="203"/>
      <c r="TFP21" s="203"/>
      <c r="TFQ21" s="203"/>
      <c r="TFR21" s="203"/>
      <c r="TFS21" s="203"/>
      <c r="TFT21" s="203"/>
      <c r="TFU21" s="203"/>
      <c r="TFV21" s="203"/>
      <c r="TFW21" s="203"/>
      <c r="TFX21" s="203"/>
      <c r="TFY21" s="203"/>
      <c r="TFZ21" s="203"/>
      <c r="TGA21" s="203"/>
      <c r="TGB21" s="203"/>
      <c r="TGC21" s="203"/>
      <c r="TGD21" s="203"/>
      <c r="TGE21" s="203"/>
      <c r="TGF21" s="203"/>
      <c r="TGG21" s="203"/>
      <c r="TGH21" s="203"/>
      <c r="TGI21" s="203"/>
      <c r="TGJ21" s="203"/>
      <c r="TGK21" s="203"/>
      <c r="TGL21" s="203"/>
      <c r="TGM21" s="203"/>
      <c r="TGN21" s="203"/>
      <c r="TGO21" s="203"/>
      <c r="TGP21" s="203"/>
      <c r="TGQ21" s="203"/>
      <c r="TGR21" s="203"/>
      <c r="TGS21" s="203"/>
      <c r="TGT21" s="203"/>
      <c r="TGU21" s="203"/>
      <c r="TGV21" s="203"/>
      <c r="TGW21" s="203"/>
      <c r="TGX21" s="203"/>
      <c r="TGY21" s="203"/>
      <c r="TGZ21" s="203"/>
      <c r="THA21" s="203"/>
      <c r="THB21" s="203"/>
      <c r="THC21" s="203"/>
      <c r="THD21" s="203"/>
      <c r="THE21" s="203"/>
      <c r="THF21" s="203"/>
      <c r="THG21" s="203"/>
      <c r="THH21" s="203"/>
      <c r="THI21" s="203"/>
      <c r="THJ21" s="203"/>
      <c r="THK21" s="203"/>
      <c r="THL21" s="203"/>
      <c r="THM21" s="203"/>
      <c r="THN21" s="203"/>
      <c r="THO21" s="203"/>
      <c r="THP21" s="203"/>
      <c r="THQ21" s="203"/>
      <c r="THR21" s="203"/>
      <c r="THS21" s="203"/>
      <c r="THT21" s="203"/>
      <c r="THU21" s="203"/>
      <c r="THV21" s="203"/>
      <c r="THW21" s="203"/>
      <c r="THX21" s="203"/>
      <c r="THY21" s="203"/>
      <c r="THZ21" s="203"/>
      <c r="TIA21" s="203"/>
      <c r="TIB21" s="203"/>
      <c r="TIC21" s="203"/>
      <c r="TID21" s="203"/>
      <c r="TIE21" s="203"/>
      <c r="TIF21" s="203"/>
      <c r="TIG21" s="203"/>
      <c r="TIH21" s="203"/>
      <c r="TII21" s="203"/>
      <c r="TIJ21" s="203"/>
      <c r="TIK21" s="203"/>
      <c r="TIL21" s="203"/>
      <c r="TIM21" s="203"/>
      <c r="TIN21" s="203"/>
      <c r="TIO21" s="203"/>
      <c r="TIP21" s="203"/>
      <c r="TIQ21" s="203"/>
      <c r="TIR21" s="203"/>
      <c r="TIS21" s="203"/>
      <c r="TIT21" s="203"/>
      <c r="TIU21" s="203"/>
      <c r="TIV21" s="203"/>
      <c r="TIW21" s="203"/>
      <c r="TIX21" s="203"/>
      <c r="TIY21" s="203"/>
      <c r="TIZ21" s="203"/>
      <c r="TJA21" s="203"/>
      <c r="TJB21" s="203"/>
      <c r="TJC21" s="203"/>
      <c r="TJD21" s="203"/>
      <c r="TJE21" s="203"/>
      <c r="TJF21" s="203"/>
      <c r="TJG21" s="203"/>
      <c r="TJH21" s="203"/>
      <c r="TJI21" s="203"/>
      <c r="TJJ21" s="203"/>
      <c r="TJK21" s="203"/>
      <c r="TJL21" s="203"/>
      <c r="TJM21" s="203"/>
      <c r="TJN21" s="203"/>
      <c r="TJO21" s="203"/>
      <c r="TJP21" s="203"/>
      <c r="TJQ21" s="203"/>
      <c r="TJR21" s="203"/>
      <c r="TJS21" s="203"/>
      <c r="TJT21" s="203"/>
      <c r="TJU21" s="203"/>
      <c r="TJV21" s="203"/>
      <c r="TJW21" s="203"/>
      <c r="TJX21" s="203"/>
      <c r="TJY21" s="203"/>
      <c r="TJZ21" s="203"/>
      <c r="TKA21" s="203"/>
      <c r="TKB21" s="203"/>
      <c r="TKC21" s="203"/>
      <c r="TKD21" s="203"/>
      <c r="TKE21" s="203"/>
      <c r="TKF21" s="203"/>
      <c r="TKG21" s="203"/>
      <c r="TKH21" s="203"/>
      <c r="TKI21" s="203"/>
      <c r="TKJ21" s="203"/>
      <c r="TKK21" s="203"/>
      <c r="TKL21" s="203"/>
      <c r="TKM21" s="203"/>
      <c r="TKN21" s="203"/>
      <c r="TKO21" s="203"/>
      <c r="TKP21" s="203"/>
      <c r="TKQ21" s="203"/>
      <c r="TKR21" s="203"/>
      <c r="TKS21" s="203"/>
      <c r="TKT21" s="203"/>
      <c r="TKU21" s="203"/>
      <c r="TKV21" s="203"/>
      <c r="TKW21" s="203"/>
      <c r="TKX21" s="203"/>
      <c r="TKY21" s="203"/>
      <c r="TKZ21" s="203"/>
      <c r="TLA21" s="203"/>
      <c r="TLB21" s="203"/>
      <c r="TLC21" s="203"/>
      <c r="TLD21" s="203"/>
      <c r="TLE21" s="203"/>
      <c r="TLF21" s="203"/>
      <c r="TLG21" s="203"/>
      <c r="TLH21" s="203"/>
      <c r="TLI21" s="203"/>
      <c r="TLJ21" s="203"/>
      <c r="TLK21" s="203"/>
      <c r="TLL21" s="203"/>
      <c r="TLM21" s="203"/>
      <c r="TLN21" s="203"/>
      <c r="TLO21" s="203"/>
      <c r="TLP21" s="203"/>
      <c r="TLQ21" s="203"/>
      <c r="TLR21" s="203"/>
      <c r="TLS21" s="203"/>
      <c r="TLT21" s="203"/>
      <c r="TLU21" s="203"/>
      <c r="TLV21" s="203"/>
      <c r="TLW21" s="203"/>
      <c r="TLX21" s="203"/>
      <c r="TLY21" s="203"/>
      <c r="TLZ21" s="203"/>
      <c r="TMA21" s="203"/>
      <c r="TMB21" s="203"/>
      <c r="TMC21" s="203"/>
      <c r="TMD21" s="203"/>
      <c r="TME21" s="203"/>
      <c r="TMF21" s="203"/>
      <c r="TMG21" s="203"/>
      <c r="TMH21" s="203"/>
      <c r="TMI21" s="203"/>
      <c r="TMJ21" s="203"/>
      <c r="TMK21" s="203"/>
      <c r="TML21" s="203"/>
      <c r="TMM21" s="203"/>
      <c r="TMN21" s="203"/>
      <c r="TMO21" s="203"/>
      <c r="TMP21" s="203"/>
      <c r="TMQ21" s="203"/>
      <c r="TMR21" s="203"/>
      <c r="TMS21" s="203"/>
      <c r="TMT21" s="203"/>
      <c r="TMU21" s="203"/>
      <c r="TMV21" s="203"/>
      <c r="TMW21" s="203"/>
      <c r="TMX21" s="203"/>
      <c r="TMY21" s="203"/>
      <c r="TMZ21" s="203"/>
      <c r="TNA21" s="203"/>
      <c r="TNB21" s="203"/>
      <c r="TNC21" s="203"/>
      <c r="TND21" s="203"/>
      <c r="TNE21" s="203"/>
      <c r="TNF21" s="203"/>
      <c r="TNG21" s="203"/>
      <c r="TNH21" s="203"/>
      <c r="TNI21" s="203"/>
      <c r="TNJ21" s="203"/>
      <c r="TNK21" s="203"/>
      <c r="TNL21" s="203"/>
      <c r="TNM21" s="203"/>
      <c r="TNN21" s="203"/>
      <c r="TNO21" s="203"/>
      <c r="TNP21" s="203"/>
      <c r="TNQ21" s="203"/>
      <c r="TNR21" s="203"/>
      <c r="TNS21" s="203"/>
      <c r="TNT21" s="203"/>
      <c r="TNU21" s="203"/>
      <c r="TNV21" s="203"/>
      <c r="TNW21" s="203"/>
      <c r="TNX21" s="203"/>
      <c r="TNY21" s="203"/>
      <c r="TNZ21" s="203"/>
      <c r="TOA21" s="203"/>
      <c r="TOB21" s="203"/>
      <c r="TOC21" s="203"/>
      <c r="TOD21" s="203"/>
      <c r="TOE21" s="203"/>
      <c r="TOF21" s="203"/>
      <c r="TOG21" s="203"/>
      <c r="TOH21" s="203"/>
      <c r="TOI21" s="203"/>
      <c r="TOJ21" s="203"/>
      <c r="TOK21" s="203"/>
      <c r="TOL21" s="203"/>
      <c r="TOM21" s="203"/>
      <c r="TON21" s="203"/>
      <c r="TOO21" s="203"/>
      <c r="TOP21" s="203"/>
      <c r="TOQ21" s="203"/>
      <c r="TOR21" s="203"/>
      <c r="TOS21" s="203"/>
      <c r="TOT21" s="203"/>
      <c r="TOU21" s="203"/>
      <c r="TOV21" s="203"/>
      <c r="TOW21" s="203"/>
      <c r="TOX21" s="203"/>
      <c r="TOY21" s="203"/>
      <c r="TOZ21" s="203"/>
      <c r="TPA21" s="203"/>
      <c r="TPB21" s="203"/>
      <c r="TPC21" s="203"/>
      <c r="TPD21" s="203"/>
      <c r="TPE21" s="203"/>
      <c r="TPF21" s="203"/>
      <c r="TPG21" s="203"/>
      <c r="TPH21" s="203"/>
      <c r="TPI21" s="203"/>
      <c r="TPJ21" s="203"/>
      <c r="TPK21" s="203"/>
      <c r="TPL21" s="203"/>
      <c r="TPM21" s="203"/>
      <c r="TPN21" s="203"/>
      <c r="TPO21" s="203"/>
      <c r="TPP21" s="203"/>
      <c r="TPQ21" s="203"/>
      <c r="TPR21" s="203"/>
      <c r="TPS21" s="203"/>
      <c r="TPT21" s="203"/>
      <c r="TPU21" s="203"/>
      <c r="TPV21" s="203"/>
      <c r="TPW21" s="203"/>
      <c r="TPX21" s="203"/>
      <c r="TPY21" s="203"/>
      <c r="TPZ21" s="203"/>
      <c r="TQA21" s="203"/>
      <c r="TQB21" s="203"/>
      <c r="TQC21" s="203"/>
      <c r="TQD21" s="203"/>
      <c r="TQE21" s="203"/>
      <c r="TQF21" s="203"/>
      <c r="TQG21" s="203"/>
      <c r="TQH21" s="203"/>
      <c r="TQI21" s="203"/>
      <c r="TQJ21" s="203"/>
      <c r="TQK21" s="203"/>
      <c r="TQL21" s="203"/>
      <c r="TQM21" s="203"/>
      <c r="TQN21" s="203"/>
      <c r="TQO21" s="203"/>
      <c r="TQP21" s="203"/>
      <c r="TQQ21" s="203"/>
      <c r="TQR21" s="203"/>
      <c r="TQS21" s="203"/>
      <c r="TQT21" s="203"/>
      <c r="TQU21" s="203"/>
      <c r="TQV21" s="203"/>
      <c r="TQW21" s="203"/>
      <c r="TQX21" s="203"/>
      <c r="TQY21" s="203"/>
      <c r="TQZ21" s="203"/>
      <c r="TRA21" s="203"/>
      <c r="TRB21" s="203"/>
      <c r="TRC21" s="203"/>
      <c r="TRD21" s="203"/>
      <c r="TRE21" s="203"/>
      <c r="TRF21" s="203"/>
      <c r="TRG21" s="203"/>
      <c r="TRH21" s="203"/>
      <c r="TRI21" s="203"/>
      <c r="TRJ21" s="203"/>
      <c r="TRK21" s="203"/>
      <c r="TRL21" s="203"/>
      <c r="TRM21" s="203"/>
      <c r="TRN21" s="203"/>
      <c r="TRO21" s="203"/>
      <c r="TRP21" s="203"/>
      <c r="TRQ21" s="203"/>
      <c r="TRR21" s="203"/>
      <c r="TRS21" s="203"/>
      <c r="TRT21" s="203"/>
      <c r="TRU21" s="203"/>
      <c r="TRV21" s="203"/>
      <c r="TRW21" s="203"/>
      <c r="TRX21" s="203"/>
      <c r="TRY21" s="203"/>
      <c r="TRZ21" s="203"/>
      <c r="TSA21" s="203"/>
      <c r="TSB21" s="203"/>
      <c r="TSC21" s="203"/>
      <c r="TSD21" s="203"/>
      <c r="TSE21" s="203"/>
      <c r="TSF21" s="203"/>
      <c r="TSG21" s="203"/>
      <c r="TSH21" s="203"/>
      <c r="TSI21" s="203"/>
      <c r="TSJ21" s="203"/>
      <c r="TSK21" s="203"/>
      <c r="TSL21" s="203"/>
      <c r="TSM21" s="203"/>
      <c r="TSN21" s="203"/>
      <c r="TSO21" s="203"/>
      <c r="TSP21" s="203"/>
      <c r="TSQ21" s="203"/>
      <c r="TSR21" s="203"/>
      <c r="TSS21" s="203"/>
      <c r="TST21" s="203"/>
      <c r="TSU21" s="203"/>
      <c r="TSV21" s="203"/>
      <c r="TSW21" s="203"/>
      <c r="TSX21" s="203"/>
      <c r="TSY21" s="203"/>
      <c r="TSZ21" s="203"/>
      <c r="TTA21" s="203"/>
      <c r="TTB21" s="203"/>
      <c r="TTC21" s="203"/>
      <c r="TTD21" s="203"/>
      <c r="TTE21" s="203"/>
      <c r="TTF21" s="203"/>
      <c r="TTG21" s="203"/>
      <c r="TTH21" s="203"/>
      <c r="TTI21" s="203"/>
      <c r="TTJ21" s="203"/>
      <c r="TTK21" s="203"/>
      <c r="TTL21" s="203"/>
      <c r="TTM21" s="203"/>
      <c r="TTN21" s="203"/>
      <c r="TTO21" s="203"/>
      <c r="TTP21" s="203"/>
      <c r="TTQ21" s="203"/>
      <c r="TTR21" s="203"/>
      <c r="TTS21" s="203"/>
      <c r="TTT21" s="203"/>
      <c r="TTU21" s="203"/>
      <c r="TTV21" s="203"/>
      <c r="TTW21" s="203"/>
      <c r="TTX21" s="203"/>
      <c r="TTY21" s="203"/>
      <c r="TTZ21" s="203"/>
      <c r="TUA21" s="203"/>
      <c r="TUB21" s="203"/>
      <c r="TUC21" s="203"/>
      <c r="TUD21" s="203"/>
      <c r="TUE21" s="203"/>
      <c r="TUF21" s="203"/>
      <c r="TUG21" s="203"/>
      <c r="TUH21" s="203"/>
      <c r="TUI21" s="203"/>
      <c r="TUJ21" s="203"/>
      <c r="TUK21" s="203"/>
      <c r="TUL21" s="203"/>
      <c r="TUM21" s="203"/>
      <c r="TUN21" s="203"/>
      <c r="TUO21" s="203"/>
      <c r="TUP21" s="203"/>
      <c r="TUQ21" s="203"/>
      <c r="TUR21" s="203"/>
      <c r="TUS21" s="203"/>
      <c r="TUT21" s="203"/>
      <c r="TUU21" s="203"/>
      <c r="TUV21" s="203"/>
      <c r="TUW21" s="203"/>
      <c r="TUX21" s="203"/>
      <c r="TUY21" s="203"/>
      <c r="TUZ21" s="203"/>
      <c r="TVA21" s="203"/>
      <c r="TVB21" s="203"/>
      <c r="TVC21" s="203"/>
      <c r="TVD21" s="203"/>
      <c r="TVE21" s="203"/>
      <c r="TVF21" s="203"/>
      <c r="TVG21" s="203"/>
      <c r="TVH21" s="203"/>
      <c r="TVI21" s="203"/>
      <c r="TVJ21" s="203"/>
      <c r="TVK21" s="203"/>
      <c r="TVL21" s="203"/>
      <c r="TVM21" s="203"/>
      <c r="TVN21" s="203"/>
      <c r="TVO21" s="203"/>
      <c r="TVP21" s="203"/>
      <c r="TVQ21" s="203"/>
      <c r="TVR21" s="203"/>
      <c r="TVS21" s="203"/>
      <c r="TVT21" s="203"/>
      <c r="TVU21" s="203"/>
      <c r="TVV21" s="203"/>
      <c r="TVW21" s="203"/>
      <c r="TVX21" s="203"/>
      <c r="TVY21" s="203"/>
      <c r="TVZ21" s="203"/>
      <c r="TWA21" s="203"/>
      <c r="TWB21" s="203"/>
      <c r="TWC21" s="203"/>
      <c r="TWD21" s="203"/>
      <c r="TWE21" s="203"/>
      <c r="TWF21" s="203"/>
      <c r="TWG21" s="203"/>
      <c r="TWH21" s="203"/>
      <c r="TWI21" s="203"/>
      <c r="TWJ21" s="203"/>
      <c r="TWK21" s="203"/>
      <c r="TWL21" s="203"/>
      <c r="TWM21" s="203"/>
      <c r="TWN21" s="203"/>
      <c r="TWO21" s="203"/>
      <c r="TWP21" s="203"/>
      <c r="TWQ21" s="203"/>
      <c r="TWR21" s="203"/>
      <c r="TWS21" s="203"/>
      <c r="TWT21" s="203"/>
      <c r="TWU21" s="203"/>
      <c r="TWV21" s="203"/>
      <c r="TWW21" s="203"/>
      <c r="TWX21" s="203"/>
      <c r="TWY21" s="203"/>
      <c r="TWZ21" s="203"/>
      <c r="TXA21" s="203"/>
      <c r="TXB21" s="203"/>
      <c r="TXC21" s="203"/>
      <c r="TXD21" s="203"/>
      <c r="TXE21" s="203"/>
      <c r="TXF21" s="203"/>
      <c r="TXG21" s="203"/>
      <c r="TXH21" s="203"/>
      <c r="TXI21" s="203"/>
      <c r="TXJ21" s="203"/>
      <c r="TXK21" s="203"/>
      <c r="TXL21" s="203"/>
      <c r="TXM21" s="203"/>
      <c r="TXN21" s="203"/>
      <c r="TXO21" s="203"/>
      <c r="TXP21" s="203"/>
      <c r="TXQ21" s="203"/>
      <c r="TXR21" s="203"/>
      <c r="TXS21" s="203"/>
      <c r="TXT21" s="203"/>
      <c r="TXU21" s="203"/>
      <c r="TXV21" s="203"/>
      <c r="TXW21" s="203"/>
      <c r="TXX21" s="203"/>
      <c r="TXY21" s="203"/>
      <c r="TXZ21" s="203"/>
      <c r="TYA21" s="203"/>
      <c r="TYB21" s="203"/>
      <c r="TYC21" s="203"/>
      <c r="TYD21" s="203"/>
      <c r="TYE21" s="203"/>
      <c r="TYF21" s="203"/>
      <c r="TYG21" s="203"/>
      <c r="TYH21" s="203"/>
      <c r="TYI21" s="203"/>
      <c r="TYJ21" s="203"/>
      <c r="TYK21" s="203"/>
      <c r="TYL21" s="203"/>
      <c r="TYM21" s="203"/>
      <c r="TYN21" s="203"/>
      <c r="TYO21" s="203"/>
      <c r="TYP21" s="203"/>
      <c r="TYQ21" s="203"/>
      <c r="TYR21" s="203"/>
      <c r="TYS21" s="203"/>
      <c r="TYT21" s="203"/>
      <c r="TYU21" s="203"/>
      <c r="TYV21" s="203"/>
      <c r="TYW21" s="203"/>
      <c r="TYX21" s="203"/>
      <c r="TYY21" s="203"/>
      <c r="TYZ21" s="203"/>
      <c r="TZA21" s="203"/>
      <c r="TZB21" s="203"/>
      <c r="TZC21" s="203"/>
      <c r="TZD21" s="203"/>
      <c r="TZE21" s="203"/>
      <c r="TZF21" s="203"/>
      <c r="TZG21" s="203"/>
      <c r="TZH21" s="203"/>
      <c r="TZI21" s="203"/>
      <c r="TZJ21" s="203"/>
      <c r="TZK21" s="203"/>
      <c r="TZL21" s="203"/>
      <c r="TZM21" s="203"/>
      <c r="TZN21" s="203"/>
      <c r="TZO21" s="203"/>
      <c r="TZP21" s="203"/>
      <c r="TZQ21" s="203"/>
      <c r="TZR21" s="203"/>
      <c r="TZS21" s="203"/>
      <c r="TZT21" s="203"/>
      <c r="TZU21" s="203"/>
      <c r="TZV21" s="203"/>
      <c r="TZW21" s="203"/>
      <c r="TZX21" s="203"/>
      <c r="TZY21" s="203"/>
      <c r="TZZ21" s="203"/>
      <c r="UAA21" s="203"/>
      <c r="UAB21" s="203"/>
      <c r="UAC21" s="203"/>
      <c r="UAD21" s="203"/>
      <c r="UAE21" s="203"/>
      <c r="UAF21" s="203"/>
      <c r="UAG21" s="203"/>
      <c r="UAH21" s="203"/>
      <c r="UAI21" s="203"/>
      <c r="UAJ21" s="203"/>
      <c r="UAK21" s="203"/>
      <c r="UAL21" s="203"/>
      <c r="UAM21" s="203"/>
      <c r="UAN21" s="203"/>
      <c r="UAO21" s="203"/>
      <c r="UAP21" s="203"/>
      <c r="UAQ21" s="203"/>
      <c r="UAR21" s="203"/>
      <c r="UAS21" s="203"/>
      <c r="UAT21" s="203"/>
      <c r="UAU21" s="203"/>
      <c r="UAV21" s="203"/>
      <c r="UAW21" s="203"/>
      <c r="UAX21" s="203"/>
      <c r="UAY21" s="203"/>
      <c r="UAZ21" s="203"/>
      <c r="UBA21" s="203"/>
      <c r="UBB21" s="203"/>
      <c r="UBC21" s="203"/>
      <c r="UBD21" s="203"/>
      <c r="UBE21" s="203"/>
      <c r="UBF21" s="203"/>
      <c r="UBG21" s="203"/>
      <c r="UBH21" s="203"/>
      <c r="UBI21" s="203"/>
      <c r="UBJ21" s="203"/>
      <c r="UBK21" s="203"/>
      <c r="UBL21" s="203"/>
      <c r="UBM21" s="203"/>
      <c r="UBN21" s="203"/>
      <c r="UBO21" s="203"/>
      <c r="UBP21" s="203"/>
      <c r="UBQ21" s="203"/>
      <c r="UBR21" s="203"/>
      <c r="UBS21" s="203"/>
      <c r="UBT21" s="203"/>
      <c r="UBU21" s="203"/>
      <c r="UBV21" s="203"/>
      <c r="UBW21" s="203"/>
      <c r="UBX21" s="203"/>
      <c r="UBY21" s="203"/>
      <c r="UBZ21" s="203"/>
      <c r="UCA21" s="203"/>
      <c r="UCB21" s="203"/>
      <c r="UCC21" s="203"/>
      <c r="UCD21" s="203"/>
      <c r="UCE21" s="203"/>
      <c r="UCF21" s="203"/>
      <c r="UCG21" s="203"/>
      <c r="UCH21" s="203"/>
      <c r="UCI21" s="203"/>
      <c r="UCJ21" s="203"/>
      <c r="UCK21" s="203"/>
      <c r="UCL21" s="203"/>
      <c r="UCM21" s="203"/>
      <c r="UCN21" s="203"/>
      <c r="UCO21" s="203"/>
      <c r="UCP21" s="203"/>
      <c r="UCQ21" s="203"/>
      <c r="UCR21" s="203"/>
      <c r="UCS21" s="203"/>
      <c r="UCT21" s="203"/>
      <c r="UCU21" s="203"/>
      <c r="UCV21" s="203"/>
      <c r="UCW21" s="203"/>
      <c r="UCX21" s="203"/>
      <c r="UCY21" s="203"/>
      <c r="UCZ21" s="203"/>
      <c r="UDA21" s="203"/>
      <c r="UDB21" s="203"/>
      <c r="UDC21" s="203"/>
      <c r="UDD21" s="203"/>
      <c r="UDE21" s="203"/>
      <c r="UDF21" s="203"/>
      <c r="UDG21" s="203"/>
      <c r="UDH21" s="203"/>
      <c r="UDI21" s="203"/>
      <c r="UDJ21" s="203"/>
      <c r="UDK21" s="203"/>
      <c r="UDL21" s="203"/>
      <c r="UDM21" s="203"/>
      <c r="UDN21" s="203"/>
      <c r="UDO21" s="203"/>
      <c r="UDP21" s="203"/>
      <c r="UDQ21" s="203"/>
      <c r="UDR21" s="203"/>
      <c r="UDS21" s="203"/>
      <c r="UDT21" s="203"/>
      <c r="UDU21" s="203"/>
      <c r="UDV21" s="203"/>
      <c r="UDW21" s="203"/>
      <c r="UDX21" s="203"/>
      <c r="UDY21" s="203"/>
      <c r="UDZ21" s="203"/>
      <c r="UEA21" s="203"/>
      <c r="UEB21" s="203"/>
      <c r="UEC21" s="203"/>
      <c r="UED21" s="203"/>
      <c r="UEE21" s="203"/>
      <c r="UEF21" s="203"/>
      <c r="UEG21" s="203"/>
      <c r="UEH21" s="203"/>
      <c r="UEI21" s="203"/>
      <c r="UEJ21" s="203"/>
      <c r="UEK21" s="203"/>
      <c r="UEL21" s="203"/>
      <c r="UEM21" s="203"/>
      <c r="UEN21" s="203"/>
      <c r="UEO21" s="203"/>
      <c r="UEP21" s="203"/>
      <c r="UEQ21" s="203"/>
      <c r="UER21" s="203"/>
      <c r="UES21" s="203"/>
      <c r="UET21" s="203"/>
      <c r="UEU21" s="203"/>
      <c r="UEV21" s="203"/>
      <c r="UEW21" s="203"/>
      <c r="UEX21" s="203"/>
      <c r="UEY21" s="203"/>
      <c r="UEZ21" s="203"/>
      <c r="UFA21" s="203"/>
      <c r="UFB21" s="203"/>
      <c r="UFC21" s="203"/>
      <c r="UFD21" s="203"/>
      <c r="UFE21" s="203"/>
      <c r="UFF21" s="203"/>
      <c r="UFG21" s="203"/>
      <c r="UFH21" s="203"/>
      <c r="UFI21" s="203"/>
      <c r="UFJ21" s="203"/>
      <c r="UFK21" s="203"/>
      <c r="UFL21" s="203"/>
      <c r="UFM21" s="203"/>
      <c r="UFN21" s="203"/>
      <c r="UFO21" s="203"/>
      <c r="UFP21" s="203"/>
      <c r="UFQ21" s="203"/>
      <c r="UFR21" s="203"/>
      <c r="UFS21" s="203"/>
      <c r="UFT21" s="203"/>
      <c r="UFU21" s="203"/>
      <c r="UFV21" s="203"/>
      <c r="UFW21" s="203"/>
      <c r="UFX21" s="203"/>
      <c r="UFY21" s="203"/>
      <c r="UFZ21" s="203"/>
      <c r="UGA21" s="203"/>
      <c r="UGB21" s="203"/>
      <c r="UGC21" s="203"/>
      <c r="UGD21" s="203"/>
      <c r="UGE21" s="203"/>
      <c r="UGF21" s="203"/>
      <c r="UGG21" s="203"/>
      <c r="UGH21" s="203"/>
      <c r="UGI21" s="203"/>
      <c r="UGJ21" s="203"/>
      <c r="UGK21" s="203"/>
      <c r="UGL21" s="203"/>
      <c r="UGM21" s="203"/>
      <c r="UGN21" s="203"/>
      <c r="UGO21" s="203"/>
      <c r="UGP21" s="203"/>
      <c r="UGQ21" s="203"/>
      <c r="UGR21" s="203"/>
      <c r="UGS21" s="203"/>
      <c r="UGT21" s="203"/>
      <c r="UGU21" s="203"/>
      <c r="UGV21" s="203"/>
      <c r="UGW21" s="203"/>
      <c r="UGX21" s="203"/>
      <c r="UGY21" s="203"/>
      <c r="UGZ21" s="203"/>
      <c r="UHA21" s="203"/>
      <c r="UHB21" s="203"/>
      <c r="UHC21" s="203"/>
      <c r="UHD21" s="203"/>
      <c r="UHE21" s="203"/>
      <c r="UHF21" s="203"/>
      <c r="UHG21" s="203"/>
      <c r="UHH21" s="203"/>
      <c r="UHI21" s="203"/>
      <c r="UHJ21" s="203"/>
      <c r="UHK21" s="203"/>
      <c r="UHL21" s="203"/>
      <c r="UHM21" s="203"/>
      <c r="UHN21" s="203"/>
      <c r="UHO21" s="203"/>
      <c r="UHP21" s="203"/>
      <c r="UHQ21" s="203"/>
      <c r="UHR21" s="203"/>
      <c r="UHS21" s="203"/>
      <c r="UHT21" s="203"/>
      <c r="UHU21" s="203"/>
      <c r="UHV21" s="203"/>
      <c r="UHW21" s="203"/>
      <c r="UHX21" s="203"/>
      <c r="UHY21" s="203"/>
      <c r="UHZ21" s="203"/>
      <c r="UIA21" s="203"/>
      <c r="UIB21" s="203"/>
      <c r="UIC21" s="203"/>
      <c r="UID21" s="203"/>
      <c r="UIE21" s="203"/>
      <c r="UIF21" s="203"/>
      <c r="UIG21" s="203"/>
      <c r="UIH21" s="203"/>
      <c r="UII21" s="203"/>
      <c r="UIJ21" s="203"/>
      <c r="UIK21" s="203"/>
      <c r="UIL21" s="203"/>
      <c r="UIM21" s="203"/>
      <c r="UIN21" s="203"/>
      <c r="UIO21" s="203"/>
      <c r="UIP21" s="203"/>
      <c r="UIQ21" s="203"/>
      <c r="UIR21" s="203"/>
      <c r="UIS21" s="203"/>
      <c r="UIT21" s="203"/>
      <c r="UIU21" s="203"/>
      <c r="UIV21" s="203"/>
      <c r="UIW21" s="203"/>
      <c r="UIX21" s="203"/>
      <c r="UIY21" s="203"/>
      <c r="UIZ21" s="203"/>
      <c r="UJA21" s="203"/>
      <c r="UJB21" s="203"/>
      <c r="UJC21" s="203"/>
      <c r="UJD21" s="203"/>
      <c r="UJE21" s="203"/>
      <c r="UJF21" s="203"/>
      <c r="UJG21" s="203"/>
      <c r="UJH21" s="203"/>
      <c r="UJI21" s="203"/>
      <c r="UJJ21" s="203"/>
      <c r="UJK21" s="203"/>
      <c r="UJL21" s="203"/>
      <c r="UJM21" s="203"/>
      <c r="UJN21" s="203"/>
      <c r="UJO21" s="203"/>
      <c r="UJP21" s="203"/>
      <c r="UJQ21" s="203"/>
      <c r="UJR21" s="203"/>
      <c r="UJS21" s="203"/>
      <c r="UJT21" s="203"/>
      <c r="UJU21" s="203"/>
      <c r="UJV21" s="203"/>
      <c r="UJW21" s="203"/>
      <c r="UJX21" s="203"/>
      <c r="UJY21" s="203"/>
      <c r="UJZ21" s="203"/>
      <c r="UKA21" s="203"/>
      <c r="UKB21" s="203"/>
      <c r="UKC21" s="203"/>
      <c r="UKD21" s="203"/>
      <c r="UKE21" s="203"/>
      <c r="UKF21" s="203"/>
      <c r="UKG21" s="203"/>
      <c r="UKH21" s="203"/>
      <c r="UKI21" s="203"/>
      <c r="UKJ21" s="203"/>
      <c r="UKK21" s="203"/>
      <c r="UKL21" s="203"/>
      <c r="UKM21" s="203"/>
      <c r="UKN21" s="203"/>
      <c r="UKO21" s="203"/>
      <c r="UKP21" s="203"/>
      <c r="UKQ21" s="203"/>
      <c r="UKR21" s="203"/>
      <c r="UKS21" s="203"/>
      <c r="UKT21" s="203"/>
      <c r="UKU21" s="203"/>
      <c r="UKV21" s="203"/>
      <c r="UKW21" s="203"/>
      <c r="UKX21" s="203"/>
      <c r="UKY21" s="203"/>
      <c r="UKZ21" s="203"/>
      <c r="ULA21" s="203"/>
      <c r="ULB21" s="203"/>
      <c r="ULC21" s="203"/>
      <c r="ULD21" s="203"/>
      <c r="ULE21" s="203"/>
      <c r="ULF21" s="203"/>
      <c r="ULG21" s="203"/>
      <c r="ULH21" s="203"/>
      <c r="ULI21" s="203"/>
      <c r="ULJ21" s="203"/>
      <c r="ULK21" s="203"/>
      <c r="ULL21" s="203"/>
      <c r="ULM21" s="203"/>
      <c r="ULN21" s="203"/>
      <c r="ULO21" s="203"/>
      <c r="ULP21" s="203"/>
      <c r="ULQ21" s="203"/>
      <c r="ULR21" s="203"/>
      <c r="ULS21" s="203"/>
      <c r="ULT21" s="203"/>
      <c r="ULU21" s="203"/>
      <c r="ULV21" s="203"/>
      <c r="ULW21" s="203"/>
      <c r="ULX21" s="203"/>
      <c r="ULY21" s="203"/>
      <c r="ULZ21" s="203"/>
      <c r="UMA21" s="203"/>
      <c r="UMB21" s="203"/>
      <c r="UMC21" s="203"/>
      <c r="UMD21" s="203"/>
      <c r="UME21" s="203"/>
      <c r="UMF21" s="203"/>
      <c r="UMG21" s="203"/>
      <c r="UMH21" s="203"/>
      <c r="UMI21" s="203"/>
      <c r="UMJ21" s="203"/>
      <c r="UMK21" s="203"/>
      <c r="UML21" s="203"/>
      <c r="UMM21" s="203"/>
      <c r="UMN21" s="203"/>
      <c r="UMO21" s="203"/>
      <c r="UMP21" s="203"/>
      <c r="UMQ21" s="203"/>
      <c r="UMR21" s="203"/>
      <c r="UMS21" s="203"/>
      <c r="UMT21" s="203"/>
      <c r="UMU21" s="203"/>
      <c r="UMV21" s="203"/>
      <c r="UMW21" s="203"/>
      <c r="UMX21" s="203"/>
      <c r="UMY21" s="203"/>
      <c r="UMZ21" s="203"/>
      <c r="UNA21" s="203"/>
      <c r="UNB21" s="203"/>
      <c r="UNC21" s="203"/>
      <c r="UND21" s="203"/>
      <c r="UNE21" s="203"/>
      <c r="UNF21" s="203"/>
      <c r="UNG21" s="203"/>
      <c r="UNH21" s="203"/>
      <c r="UNI21" s="203"/>
      <c r="UNJ21" s="203"/>
      <c r="UNK21" s="203"/>
      <c r="UNL21" s="203"/>
      <c r="UNM21" s="203"/>
      <c r="UNN21" s="203"/>
      <c r="UNO21" s="203"/>
      <c r="UNP21" s="203"/>
      <c r="UNQ21" s="203"/>
      <c r="UNR21" s="203"/>
      <c r="UNS21" s="203"/>
      <c r="UNT21" s="203"/>
      <c r="UNU21" s="203"/>
      <c r="UNV21" s="203"/>
      <c r="UNW21" s="203"/>
      <c r="UNX21" s="203"/>
      <c r="UNY21" s="203"/>
      <c r="UNZ21" s="203"/>
      <c r="UOA21" s="203"/>
      <c r="UOB21" s="203"/>
      <c r="UOC21" s="203"/>
      <c r="UOD21" s="203"/>
      <c r="UOE21" s="203"/>
      <c r="UOF21" s="203"/>
      <c r="UOG21" s="203"/>
      <c r="UOH21" s="203"/>
      <c r="UOI21" s="203"/>
      <c r="UOJ21" s="203"/>
      <c r="UOK21" s="203"/>
      <c r="UOL21" s="203"/>
      <c r="UOM21" s="203"/>
      <c r="UON21" s="203"/>
      <c r="UOO21" s="203"/>
      <c r="UOP21" s="203"/>
      <c r="UOQ21" s="203"/>
      <c r="UOR21" s="203"/>
      <c r="UOS21" s="203"/>
      <c r="UOT21" s="203"/>
      <c r="UOU21" s="203"/>
      <c r="UOV21" s="203"/>
      <c r="UOW21" s="203"/>
      <c r="UOX21" s="203"/>
      <c r="UOY21" s="203"/>
      <c r="UOZ21" s="203"/>
      <c r="UPA21" s="203"/>
      <c r="UPB21" s="203"/>
      <c r="UPC21" s="203"/>
      <c r="UPD21" s="203"/>
      <c r="UPE21" s="203"/>
      <c r="UPF21" s="203"/>
      <c r="UPG21" s="203"/>
      <c r="UPH21" s="203"/>
      <c r="UPI21" s="203"/>
      <c r="UPJ21" s="203"/>
      <c r="UPK21" s="203"/>
      <c r="UPL21" s="203"/>
      <c r="UPM21" s="203"/>
      <c r="UPN21" s="203"/>
      <c r="UPO21" s="203"/>
      <c r="UPP21" s="203"/>
      <c r="UPQ21" s="203"/>
      <c r="UPR21" s="203"/>
      <c r="UPS21" s="203"/>
      <c r="UPT21" s="203"/>
      <c r="UPU21" s="203"/>
      <c r="UPV21" s="203"/>
      <c r="UPW21" s="203"/>
      <c r="UPX21" s="203"/>
      <c r="UPY21" s="203"/>
      <c r="UPZ21" s="203"/>
      <c r="UQA21" s="203"/>
      <c r="UQB21" s="203"/>
      <c r="UQC21" s="203"/>
      <c r="UQD21" s="203"/>
      <c r="UQE21" s="203"/>
      <c r="UQF21" s="203"/>
      <c r="UQG21" s="203"/>
      <c r="UQH21" s="203"/>
      <c r="UQI21" s="203"/>
      <c r="UQJ21" s="203"/>
      <c r="UQK21" s="203"/>
      <c r="UQL21" s="203"/>
      <c r="UQM21" s="203"/>
      <c r="UQN21" s="203"/>
      <c r="UQO21" s="203"/>
      <c r="UQP21" s="203"/>
      <c r="UQQ21" s="203"/>
      <c r="UQR21" s="203"/>
      <c r="UQS21" s="203"/>
      <c r="UQT21" s="203"/>
      <c r="UQU21" s="203"/>
      <c r="UQV21" s="203"/>
      <c r="UQW21" s="203"/>
      <c r="UQX21" s="203"/>
      <c r="UQY21" s="203"/>
      <c r="UQZ21" s="203"/>
      <c r="URA21" s="203"/>
      <c r="URB21" s="203"/>
      <c r="URC21" s="203"/>
      <c r="URD21" s="203"/>
      <c r="URE21" s="203"/>
      <c r="URF21" s="203"/>
      <c r="URG21" s="203"/>
      <c r="URH21" s="203"/>
      <c r="URI21" s="203"/>
      <c r="URJ21" s="203"/>
      <c r="URK21" s="203"/>
      <c r="URL21" s="203"/>
      <c r="URM21" s="203"/>
      <c r="URN21" s="203"/>
      <c r="URO21" s="203"/>
      <c r="URP21" s="203"/>
      <c r="URQ21" s="203"/>
      <c r="URR21" s="203"/>
      <c r="URS21" s="203"/>
      <c r="URT21" s="203"/>
      <c r="URU21" s="203"/>
      <c r="URV21" s="203"/>
      <c r="URW21" s="203"/>
      <c r="URX21" s="203"/>
      <c r="URY21" s="203"/>
      <c r="URZ21" s="203"/>
      <c r="USA21" s="203"/>
      <c r="USB21" s="203"/>
      <c r="USC21" s="203"/>
      <c r="USD21" s="203"/>
      <c r="USE21" s="203"/>
      <c r="USF21" s="203"/>
      <c r="USG21" s="203"/>
      <c r="USH21" s="203"/>
      <c r="USI21" s="203"/>
      <c r="USJ21" s="203"/>
      <c r="USK21" s="203"/>
      <c r="USL21" s="203"/>
      <c r="USM21" s="203"/>
      <c r="USN21" s="203"/>
      <c r="USO21" s="203"/>
      <c r="USP21" s="203"/>
      <c r="USQ21" s="203"/>
      <c r="USR21" s="203"/>
      <c r="USS21" s="203"/>
      <c r="UST21" s="203"/>
      <c r="USU21" s="203"/>
      <c r="USV21" s="203"/>
      <c r="USW21" s="203"/>
      <c r="USX21" s="203"/>
      <c r="USY21" s="203"/>
      <c r="USZ21" s="203"/>
      <c r="UTA21" s="203"/>
      <c r="UTB21" s="203"/>
      <c r="UTC21" s="203"/>
      <c r="UTD21" s="203"/>
      <c r="UTE21" s="203"/>
      <c r="UTF21" s="203"/>
      <c r="UTG21" s="203"/>
      <c r="UTH21" s="203"/>
      <c r="UTI21" s="203"/>
      <c r="UTJ21" s="203"/>
      <c r="UTK21" s="203"/>
      <c r="UTL21" s="203"/>
      <c r="UTM21" s="203"/>
      <c r="UTN21" s="203"/>
      <c r="UTO21" s="203"/>
      <c r="UTP21" s="203"/>
      <c r="UTQ21" s="203"/>
      <c r="UTR21" s="203"/>
      <c r="UTS21" s="203"/>
      <c r="UTT21" s="203"/>
      <c r="UTU21" s="203"/>
      <c r="UTV21" s="203"/>
      <c r="UTW21" s="203"/>
      <c r="UTX21" s="203"/>
      <c r="UTY21" s="203"/>
      <c r="UTZ21" s="203"/>
      <c r="UUA21" s="203"/>
      <c r="UUB21" s="203"/>
      <c r="UUC21" s="203"/>
      <c r="UUD21" s="203"/>
      <c r="UUE21" s="203"/>
      <c r="UUF21" s="203"/>
      <c r="UUG21" s="203"/>
      <c r="UUH21" s="203"/>
      <c r="UUI21" s="203"/>
      <c r="UUJ21" s="203"/>
      <c r="UUK21" s="203"/>
      <c r="UUL21" s="203"/>
      <c r="UUM21" s="203"/>
      <c r="UUN21" s="203"/>
      <c r="UUO21" s="203"/>
      <c r="UUP21" s="203"/>
      <c r="UUQ21" s="203"/>
      <c r="UUR21" s="203"/>
      <c r="UUS21" s="203"/>
      <c r="UUT21" s="203"/>
      <c r="UUU21" s="203"/>
      <c r="UUV21" s="203"/>
      <c r="UUW21" s="203"/>
      <c r="UUX21" s="203"/>
      <c r="UUY21" s="203"/>
      <c r="UUZ21" s="203"/>
      <c r="UVA21" s="203"/>
      <c r="UVB21" s="203"/>
      <c r="UVC21" s="203"/>
      <c r="UVD21" s="203"/>
      <c r="UVE21" s="203"/>
      <c r="UVF21" s="203"/>
      <c r="UVG21" s="203"/>
      <c r="UVH21" s="203"/>
      <c r="UVI21" s="203"/>
      <c r="UVJ21" s="203"/>
      <c r="UVK21" s="203"/>
      <c r="UVL21" s="203"/>
      <c r="UVM21" s="203"/>
      <c r="UVN21" s="203"/>
      <c r="UVO21" s="203"/>
      <c r="UVP21" s="203"/>
      <c r="UVQ21" s="203"/>
      <c r="UVR21" s="203"/>
      <c r="UVS21" s="203"/>
      <c r="UVT21" s="203"/>
      <c r="UVU21" s="203"/>
      <c r="UVV21" s="203"/>
      <c r="UVW21" s="203"/>
      <c r="UVX21" s="203"/>
      <c r="UVY21" s="203"/>
      <c r="UVZ21" s="203"/>
      <c r="UWA21" s="203"/>
      <c r="UWB21" s="203"/>
      <c r="UWC21" s="203"/>
      <c r="UWD21" s="203"/>
      <c r="UWE21" s="203"/>
      <c r="UWF21" s="203"/>
      <c r="UWG21" s="203"/>
      <c r="UWH21" s="203"/>
      <c r="UWI21" s="203"/>
      <c r="UWJ21" s="203"/>
      <c r="UWK21" s="203"/>
      <c r="UWL21" s="203"/>
      <c r="UWM21" s="203"/>
      <c r="UWN21" s="203"/>
      <c r="UWO21" s="203"/>
      <c r="UWP21" s="203"/>
      <c r="UWQ21" s="203"/>
      <c r="UWR21" s="203"/>
      <c r="UWS21" s="203"/>
      <c r="UWT21" s="203"/>
      <c r="UWU21" s="203"/>
      <c r="UWV21" s="203"/>
      <c r="UWW21" s="203"/>
      <c r="UWX21" s="203"/>
      <c r="UWY21" s="203"/>
      <c r="UWZ21" s="203"/>
      <c r="UXA21" s="203"/>
      <c r="UXB21" s="203"/>
      <c r="UXC21" s="203"/>
      <c r="UXD21" s="203"/>
      <c r="UXE21" s="203"/>
      <c r="UXF21" s="203"/>
      <c r="UXG21" s="203"/>
      <c r="UXH21" s="203"/>
      <c r="UXI21" s="203"/>
      <c r="UXJ21" s="203"/>
      <c r="UXK21" s="203"/>
      <c r="UXL21" s="203"/>
      <c r="UXM21" s="203"/>
      <c r="UXN21" s="203"/>
      <c r="UXO21" s="203"/>
      <c r="UXP21" s="203"/>
      <c r="UXQ21" s="203"/>
      <c r="UXR21" s="203"/>
      <c r="UXS21" s="203"/>
      <c r="UXT21" s="203"/>
      <c r="UXU21" s="203"/>
      <c r="UXV21" s="203"/>
      <c r="UXW21" s="203"/>
      <c r="UXX21" s="203"/>
      <c r="UXY21" s="203"/>
      <c r="UXZ21" s="203"/>
      <c r="UYA21" s="203"/>
      <c r="UYB21" s="203"/>
      <c r="UYC21" s="203"/>
      <c r="UYD21" s="203"/>
      <c r="UYE21" s="203"/>
      <c r="UYF21" s="203"/>
      <c r="UYG21" s="203"/>
      <c r="UYH21" s="203"/>
      <c r="UYI21" s="203"/>
      <c r="UYJ21" s="203"/>
      <c r="UYK21" s="203"/>
      <c r="UYL21" s="203"/>
      <c r="UYM21" s="203"/>
      <c r="UYN21" s="203"/>
      <c r="UYO21" s="203"/>
      <c r="UYP21" s="203"/>
      <c r="UYQ21" s="203"/>
      <c r="UYR21" s="203"/>
      <c r="UYS21" s="203"/>
      <c r="UYT21" s="203"/>
      <c r="UYU21" s="203"/>
      <c r="UYV21" s="203"/>
      <c r="UYW21" s="203"/>
      <c r="UYX21" s="203"/>
      <c r="UYY21" s="203"/>
      <c r="UYZ21" s="203"/>
      <c r="UZA21" s="203"/>
      <c r="UZB21" s="203"/>
      <c r="UZC21" s="203"/>
      <c r="UZD21" s="203"/>
      <c r="UZE21" s="203"/>
      <c r="UZF21" s="203"/>
      <c r="UZG21" s="203"/>
      <c r="UZH21" s="203"/>
      <c r="UZI21" s="203"/>
      <c r="UZJ21" s="203"/>
      <c r="UZK21" s="203"/>
      <c r="UZL21" s="203"/>
      <c r="UZM21" s="203"/>
      <c r="UZN21" s="203"/>
      <c r="UZO21" s="203"/>
      <c r="UZP21" s="203"/>
      <c r="UZQ21" s="203"/>
      <c r="UZR21" s="203"/>
      <c r="UZS21" s="203"/>
      <c r="UZT21" s="203"/>
      <c r="UZU21" s="203"/>
      <c r="UZV21" s="203"/>
      <c r="UZW21" s="203"/>
      <c r="UZX21" s="203"/>
      <c r="UZY21" s="203"/>
      <c r="UZZ21" s="203"/>
      <c r="VAA21" s="203"/>
      <c r="VAB21" s="203"/>
      <c r="VAC21" s="203"/>
      <c r="VAD21" s="203"/>
      <c r="VAE21" s="203"/>
      <c r="VAF21" s="203"/>
      <c r="VAG21" s="203"/>
      <c r="VAH21" s="203"/>
      <c r="VAI21" s="203"/>
      <c r="VAJ21" s="203"/>
      <c r="VAK21" s="203"/>
      <c r="VAL21" s="203"/>
      <c r="VAM21" s="203"/>
      <c r="VAN21" s="203"/>
      <c r="VAO21" s="203"/>
      <c r="VAP21" s="203"/>
      <c r="VAQ21" s="203"/>
      <c r="VAR21" s="203"/>
      <c r="VAS21" s="203"/>
      <c r="VAT21" s="203"/>
      <c r="VAU21" s="203"/>
      <c r="VAV21" s="203"/>
      <c r="VAW21" s="203"/>
      <c r="VAX21" s="203"/>
      <c r="VAY21" s="203"/>
      <c r="VAZ21" s="203"/>
      <c r="VBA21" s="203"/>
      <c r="VBB21" s="203"/>
      <c r="VBC21" s="203"/>
      <c r="VBD21" s="203"/>
      <c r="VBE21" s="203"/>
      <c r="VBF21" s="203"/>
      <c r="VBG21" s="203"/>
      <c r="VBH21" s="203"/>
      <c r="VBI21" s="203"/>
      <c r="VBJ21" s="203"/>
      <c r="VBK21" s="203"/>
      <c r="VBL21" s="203"/>
      <c r="VBM21" s="203"/>
      <c r="VBN21" s="203"/>
      <c r="VBO21" s="203"/>
      <c r="VBP21" s="203"/>
      <c r="VBQ21" s="203"/>
      <c r="VBR21" s="203"/>
      <c r="VBS21" s="203"/>
      <c r="VBT21" s="203"/>
      <c r="VBU21" s="203"/>
      <c r="VBV21" s="203"/>
      <c r="VBW21" s="203"/>
      <c r="VBX21" s="203"/>
      <c r="VBY21" s="203"/>
      <c r="VBZ21" s="203"/>
      <c r="VCA21" s="203"/>
      <c r="VCB21" s="203"/>
      <c r="VCC21" s="203"/>
      <c r="VCD21" s="203"/>
      <c r="VCE21" s="203"/>
      <c r="VCF21" s="203"/>
      <c r="VCG21" s="203"/>
      <c r="VCH21" s="203"/>
      <c r="VCI21" s="203"/>
      <c r="VCJ21" s="203"/>
      <c r="VCK21" s="203"/>
      <c r="VCL21" s="203"/>
      <c r="VCM21" s="203"/>
      <c r="VCN21" s="203"/>
      <c r="VCO21" s="203"/>
      <c r="VCP21" s="203"/>
      <c r="VCQ21" s="203"/>
      <c r="VCR21" s="203"/>
      <c r="VCS21" s="203"/>
      <c r="VCT21" s="203"/>
      <c r="VCU21" s="203"/>
      <c r="VCV21" s="203"/>
      <c r="VCW21" s="203"/>
      <c r="VCX21" s="203"/>
      <c r="VCY21" s="203"/>
      <c r="VCZ21" s="203"/>
      <c r="VDA21" s="203"/>
      <c r="VDB21" s="203"/>
      <c r="VDC21" s="203"/>
      <c r="VDD21" s="203"/>
      <c r="VDE21" s="203"/>
      <c r="VDF21" s="203"/>
      <c r="VDG21" s="203"/>
      <c r="VDH21" s="203"/>
      <c r="VDI21" s="203"/>
      <c r="VDJ21" s="203"/>
      <c r="VDK21" s="203"/>
      <c r="VDL21" s="203"/>
      <c r="VDM21" s="203"/>
      <c r="VDN21" s="203"/>
      <c r="VDO21" s="203"/>
      <c r="VDP21" s="203"/>
      <c r="VDQ21" s="203"/>
      <c r="VDR21" s="203"/>
      <c r="VDS21" s="203"/>
      <c r="VDT21" s="203"/>
      <c r="VDU21" s="203"/>
      <c r="VDV21" s="203"/>
      <c r="VDW21" s="203"/>
      <c r="VDX21" s="203"/>
      <c r="VDY21" s="203"/>
      <c r="VDZ21" s="203"/>
      <c r="VEA21" s="203"/>
      <c r="VEB21" s="203"/>
      <c r="VEC21" s="203"/>
      <c r="VED21" s="203"/>
      <c r="VEE21" s="203"/>
      <c r="VEF21" s="203"/>
      <c r="VEG21" s="203"/>
      <c r="VEH21" s="203"/>
      <c r="VEI21" s="203"/>
      <c r="VEJ21" s="203"/>
      <c r="VEK21" s="203"/>
      <c r="VEL21" s="203"/>
      <c r="VEM21" s="203"/>
      <c r="VEN21" s="203"/>
      <c r="VEO21" s="203"/>
      <c r="VEP21" s="203"/>
      <c r="VEQ21" s="203"/>
      <c r="VER21" s="203"/>
      <c r="VES21" s="203"/>
      <c r="VET21" s="203"/>
      <c r="VEU21" s="203"/>
      <c r="VEV21" s="203"/>
      <c r="VEW21" s="203"/>
      <c r="VEX21" s="203"/>
      <c r="VEY21" s="203"/>
      <c r="VEZ21" s="203"/>
      <c r="VFA21" s="203"/>
      <c r="VFB21" s="203"/>
      <c r="VFC21" s="203"/>
      <c r="VFD21" s="203"/>
      <c r="VFE21" s="203"/>
      <c r="VFF21" s="203"/>
      <c r="VFG21" s="203"/>
      <c r="VFH21" s="203"/>
      <c r="VFI21" s="203"/>
      <c r="VFJ21" s="203"/>
      <c r="VFK21" s="203"/>
      <c r="VFL21" s="203"/>
      <c r="VFM21" s="203"/>
      <c r="VFN21" s="203"/>
      <c r="VFO21" s="203"/>
      <c r="VFP21" s="203"/>
      <c r="VFQ21" s="203"/>
      <c r="VFR21" s="203"/>
      <c r="VFS21" s="203"/>
      <c r="VFT21" s="203"/>
      <c r="VFU21" s="203"/>
      <c r="VFV21" s="203"/>
      <c r="VFW21" s="203"/>
      <c r="VFX21" s="203"/>
      <c r="VFY21" s="203"/>
      <c r="VFZ21" s="203"/>
      <c r="VGA21" s="203"/>
      <c r="VGB21" s="203"/>
      <c r="VGC21" s="203"/>
      <c r="VGD21" s="203"/>
      <c r="VGE21" s="203"/>
      <c r="VGF21" s="203"/>
      <c r="VGG21" s="203"/>
      <c r="VGH21" s="203"/>
      <c r="VGI21" s="203"/>
      <c r="VGJ21" s="203"/>
      <c r="VGK21" s="203"/>
      <c r="VGL21" s="203"/>
      <c r="VGM21" s="203"/>
      <c r="VGN21" s="203"/>
      <c r="VGO21" s="203"/>
      <c r="VGP21" s="203"/>
      <c r="VGQ21" s="203"/>
      <c r="VGR21" s="203"/>
      <c r="VGS21" s="203"/>
      <c r="VGT21" s="203"/>
      <c r="VGU21" s="203"/>
      <c r="VGV21" s="203"/>
      <c r="VGW21" s="203"/>
      <c r="VGX21" s="203"/>
      <c r="VGY21" s="203"/>
      <c r="VGZ21" s="203"/>
      <c r="VHA21" s="203"/>
      <c r="VHB21" s="203"/>
      <c r="VHC21" s="203"/>
      <c r="VHD21" s="203"/>
      <c r="VHE21" s="203"/>
      <c r="VHF21" s="203"/>
      <c r="VHG21" s="203"/>
      <c r="VHH21" s="203"/>
      <c r="VHI21" s="203"/>
      <c r="VHJ21" s="203"/>
      <c r="VHK21" s="203"/>
      <c r="VHL21" s="203"/>
      <c r="VHM21" s="203"/>
      <c r="VHN21" s="203"/>
      <c r="VHO21" s="203"/>
      <c r="VHP21" s="203"/>
      <c r="VHQ21" s="203"/>
      <c r="VHR21" s="203"/>
      <c r="VHS21" s="203"/>
      <c r="VHT21" s="203"/>
      <c r="VHU21" s="203"/>
      <c r="VHV21" s="203"/>
      <c r="VHW21" s="203"/>
      <c r="VHX21" s="203"/>
      <c r="VHY21" s="203"/>
      <c r="VHZ21" s="203"/>
      <c r="VIA21" s="203"/>
      <c r="VIB21" s="203"/>
      <c r="VIC21" s="203"/>
      <c r="VID21" s="203"/>
      <c r="VIE21" s="203"/>
      <c r="VIF21" s="203"/>
      <c r="VIG21" s="203"/>
      <c r="VIH21" s="203"/>
      <c r="VII21" s="203"/>
      <c r="VIJ21" s="203"/>
      <c r="VIK21" s="203"/>
      <c r="VIL21" s="203"/>
      <c r="VIM21" s="203"/>
      <c r="VIN21" s="203"/>
      <c r="VIO21" s="203"/>
      <c r="VIP21" s="203"/>
      <c r="VIQ21" s="203"/>
      <c r="VIR21" s="203"/>
      <c r="VIS21" s="203"/>
      <c r="VIT21" s="203"/>
      <c r="VIU21" s="203"/>
      <c r="VIV21" s="203"/>
      <c r="VIW21" s="203"/>
      <c r="VIX21" s="203"/>
      <c r="VIY21" s="203"/>
      <c r="VIZ21" s="203"/>
      <c r="VJA21" s="203"/>
      <c r="VJB21" s="203"/>
      <c r="VJC21" s="203"/>
      <c r="VJD21" s="203"/>
      <c r="VJE21" s="203"/>
      <c r="VJF21" s="203"/>
      <c r="VJG21" s="203"/>
      <c r="VJH21" s="203"/>
      <c r="VJI21" s="203"/>
      <c r="VJJ21" s="203"/>
      <c r="VJK21" s="203"/>
      <c r="VJL21" s="203"/>
      <c r="VJM21" s="203"/>
      <c r="VJN21" s="203"/>
      <c r="VJO21" s="203"/>
      <c r="VJP21" s="203"/>
      <c r="VJQ21" s="203"/>
      <c r="VJR21" s="203"/>
      <c r="VJS21" s="203"/>
      <c r="VJT21" s="203"/>
      <c r="VJU21" s="203"/>
      <c r="VJV21" s="203"/>
      <c r="VJW21" s="203"/>
      <c r="VJX21" s="203"/>
      <c r="VJY21" s="203"/>
      <c r="VJZ21" s="203"/>
      <c r="VKA21" s="203"/>
      <c r="VKB21" s="203"/>
      <c r="VKC21" s="203"/>
      <c r="VKD21" s="203"/>
      <c r="VKE21" s="203"/>
      <c r="VKF21" s="203"/>
      <c r="VKG21" s="203"/>
      <c r="VKH21" s="203"/>
      <c r="VKI21" s="203"/>
      <c r="VKJ21" s="203"/>
      <c r="VKK21" s="203"/>
      <c r="VKL21" s="203"/>
      <c r="VKM21" s="203"/>
      <c r="VKN21" s="203"/>
      <c r="VKO21" s="203"/>
      <c r="VKP21" s="203"/>
      <c r="VKQ21" s="203"/>
      <c r="VKR21" s="203"/>
      <c r="VKS21" s="203"/>
      <c r="VKT21" s="203"/>
      <c r="VKU21" s="203"/>
      <c r="VKV21" s="203"/>
      <c r="VKW21" s="203"/>
      <c r="VKX21" s="203"/>
      <c r="VKY21" s="203"/>
      <c r="VKZ21" s="203"/>
      <c r="VLA21" s="203"/>
      <c r="VLB21" s="203"/>
      <c r="VLC21" s="203"/>
      <c r="VLD21" s="203"/>
      <c r="VLE21" s="203"/>
      <c r="VLF21" s="203"/>
      <c r="VLG21" s="203"/>
      <c r="VLH21" s="203"/>
      <c r="VLI21" s="203"/>
      <c r="VLJ21" s="203"/>
      <c r="VLK21" s="203"/>
      <c r="VLL21" s="203"/>
      <c r="VLM21" s="203"/>
      <c r="VLN21" s="203"/>
      <c r="VLO21" s="203"/>
      <c r="VLP21" s="203"/>
      <c r="VLQ21" s="203"/>
      <c r="VLR21" s="203"/>
      <c r="VLS21" s="203"/>
      <c r="VLT21" s="203"/>
      <c r="VLU21" s="203"/>
      <c r="VLV21" s="203"/>
      <c r="VLW21" s="203"/>
      <c r="VLX21" s="203"/>
      <c r="VLY21" s="203"/>
      <c r="VLZ21" s="203"/>
      <c r="VMA21" s="203"/>
      <c r="VMB21" s="203"/>
      <c r="VMC21" s="203"/>
      <c r="VMD21" s="203"/>
      <c r="VME21" s="203"/>
      <c r="VMF21" s="203"/>
      <c r="VMG21" s="203"/>
      <c r="VMH21" s="203"/>
      <c r="VMI21" s="203"/>
      <c r="VMJ21" s="203"/>
      <c r="VMK21" s="203"/>
      <c r="VML21" s="203"/>
      <c r="VMM21" s="203"/>
      <c r="VMN21" s="203"/>
      <c r="VMO21" s="203"/>
      <c r="VMP21" s="203"/>
      <c r="VMQ21" s="203"/>
      <c r="VMR21" s="203"/>
      <c r="VMS21" s="203"/>
      <c r="VMT21" s="203"/>
      <c r="VMU21" s="203"/>
      <c r="VMV21" s="203"/>
      <c r="VMW21" s="203"/>
      <c r="VMX21" s="203"/>
      <c r="VMY21" s="203"/>
      <c r="VMZ21" s="203"/>
      <c r="VNA21" s="203"/>
      <c r="VNB21" s="203"/>
      <c r="VNC21" s="203"/>
      <c r="VND21" s="203"/>
      <c r="VNE21" s="203"/>
      <c r="VNF21" s="203"/>
      <c r="VNG21" s="203"/>
      <c r="VNH21" s="203"/>
      <c r="VNI21" s="203"/>
      <c r="VNJ21" s="203"/>
      <c r="VNK21" s="203"/>
      <c r="VNL21" s="203"/>
      <c r="VNM21" s="203"/>
      <c r="VNN21" s="203"/>
      <c r="VNO21" s="203"/>
      <c r="VNP21" s="203"/>
      <c r="VNQ21" s="203"/>
      <c r="VNR21" s="203"/>
      <c r="VNS21" s="203"/>
      <c r="VNT21" s="203"/>
      <c r="VNU21" s="203"/>
      <c r="VNV21" s="203"/>
      <c r="VNW21" s="203"/>
      <c r="VNX21" s="203"/>
      <c r="VNY21" s="203"/>
      <c r="VNZ21" s="203"/>
      <c r="VOA21" s="203"/>
      <c r="VOB21" s="203"/>
      <c r="VOC21" s="203"/>
      <c r="VOD21" s="203"/>
      <c r="VOE21" s="203"/>
      <c r="VOF21" s="203"/>
      <c r="VOG21" s="203"/>
      <c r="VOH21" s="203"/>
      <c r="VOI21" s="203"/>
      <c r="VOJ21" s="203"/>
      <c r="VOK21" s="203"/>
      <c r="VOL21" s="203"/>
      <c r="VOM21" s="203"/>
      <c r="VON21" s="203"/>
      <c r="VOO21" s="203"/>
      <c r="VOP21" s="203"/>
      <c r="VOQ21" s="203"/>
      <c r="VOR21" s="203"/>
      <c r="VOS21" s="203"/>
      <c r="VOT21" s="203"/>
      <c r="VOU21" s="203"/>
      <c r="VOV21" s="203"/>
      <c r="VOW21" s="203"/>
      <c r="VOX21" s="203"/>
      <c r="VOY21" s="203"/>
      <c r="VOZ21" s="203"/>
      <c r="VPA21" s="203"/>
      <c r="VPB21" s="203"/>
      <c r="VPC21" s="203"/>
      <c r="VPD21" s="203"/>
      <c r="VPE21" s="203"/>
      <c r="VPF21" s="203"/>
      <c r="VPG21" s="203"/>
      <c r="VPH21" s="203"/>
      <c r="VPI21" s="203"/>
      <c r="VPJ21" s="203"/>
      <c r="VPK21" s="203"/>
      <c r="VPL21" s="203"/>
      <c r="VPM21" s="203"/>
      <c r="VPN21" s="203"/>
      <c r="VPO21" s="203"/>
      <c r="VPP21" s="203"/>
      <c r="VPQ21" s="203"/>
      <c r="VPR21" s="203"/>
      <c r="VPS21" s="203"/>
      <c r="VPT21" s="203"/>
      <c r="VPU21" s="203"/>
      <c r="VPV21" s="203"/>
      <c r="VPW21" s="203"/>
      <c r="VPX21" s="203"/>
      <c r="VPY21" s="203"/>
      <c r="VPZ21" s="203"/>
      <c r="VQA21" s="203"/>
      <c r="VQB21" s="203"/>
      <c r="VQC21" s="203"/>
      <c r="VQD21" s="203"/>
      <c r="VQE21" s="203"/>
      <c r="VQF21" s="203"/>
      <c r="VQG21" s="203"/>
      <c r="VQH21" s="203"/>
      <c r="VQI21" s="203"/>
      <c r="VQJ21" s="203"/>
      <c r="VQK21" s="203"/>
      <c r="VQL21" s="203"/>
      <c r="VQM21" s="203"/>
      <c r="VQN21" s="203"/>
      <c r="VQO21" s="203"/>
      <c r="VQP21" s="203"/>
      <c r="VQQ21" s="203"/>
      <c r="VQR21" s="203"/>
      <c r="VQS21" s="203"/>
      <c r="VQT21" s="203"/>
      <c r="VQU21" s="203"/>
      <c r="VQV21" s="203"/>
      <c r="VQW21" s="203"/>
      <c r="VQX21" s="203"/>
      <c r="VQY21" s="203"/>
      <c r="VQZ21" s="203"/>
      <c r="VRA21" s="203"/>
      <c r="VRB21" s="203"/>
      <c r="VRC21" s="203"/>
      <c r="VRD21" s="203"/>
      <c r="VRE21" s="203"/>
      <c r="VRF21" s="203"/>
      <c r="VRG21" s="203"/>
      <c r="VRH21" s="203"/>
      <c r="VRI21" s="203"/>
      <c r="VRJ21" s="203"/>
      <c r="VRK21" s="203"/>
      <c r="VRL21" s="203"/>
      <c r="VRM21" s="203"/>
      <c r="VRN21" s="203"/>
      <c r="VRO21" s="203"/>
      <c r="VRP21" s="203"/>
      <c r="VRQ21" s="203"/>
      <c r="VRR21" s="203"/>
      <c r="VRS21" s="203"/>
      <c r="VRT21" s="203"/>
      <c r="VRU21" s="203"/>
      <c r="VRV21" s="203"/>
      <c r="VRW21" s="203"/>
      <c r="VRX21" s="203"/>
      <c r="VRY21" s="203"/>
      <c r="VRZ21" s="203"/>
      <c r="VSA21" s="203"/>
      <c r="VSB21" s="203"/>
      <c r="VSC21" s="203"/>
      <c r="VSD21" s="203"/>
      <c r="VSE21" s="203"/>
      <c r="VSF21" s="203"/>
      <c r="VSG21" s="203"/>
      <c r="VSH21" s="203"/>
      <c r="VSI21" s="203"/>
      <c r="VSJ21" s="203"/>
      <c r="VSK21" s="203"/>
      <c r="VSL21" s="203"/>
      <c r="VSM21" s="203"/>
      <c r="VSN21" s="203"/>
      <c r="VSO21" s="203"/>
      <c r="VSP21" s="203"/>
      <c r="VSQ21" s="203"/>
      <c r="VSR21" s="203"/>
      <c r="VSS21" s="203"/>
      <c r="VST21" s="203"/>
      <c r="VSU21" s="203"/>
      <c r="VSV21" s="203"/>
      <c r="VSW21" s="203"/>
      <c r="VSX21" s="203"/>
      <c r="VSY21" s="203"/>
      <c r="VSZ21" s="203"/>
      <c r="VTA21" s="203"/>
      <c r="VTB21" s="203"/>
      <c r="VTC21" s="203"/>
      <c r="VTD21" s="203"/>
      <c r="VTE21" s="203"/>
      <c r="VTF21" s="203"/>
      <c r="VTG21" s="203"/>
      <c r="VTH21" s="203"/>
      <c r="VTI21" s="203"/>
      <c r="VTJ21" s="203"/>
      <c r="VTK21" s="203"/>
      <c r="VTL21" s="203"/>
      <c r="VTM21" s="203"/>
      <c r="VTN21" s="203"/>
      <c r="VTO21" s="203"/>
      <c r="VTP21" s="203"/>
      <c r="VTQ21" s="203"/>
      <c r="VTR21" s="203"/>
      <c r="VTS21" s="203"/>
      <c r="VTT21" s="203"/>
      <c r="VTU21" s="203"/>
      <c r="VTV21" s="203"/>
      <c r="VTW21" s="203"/>
      <c r="VTX21" s="203"/>
      <c r="VTY21" s="203"/>
      <c r="VTZ21" s="203"/>
      <c r="VUA21" s="203"/>
      <c r="VUB21" s="203"/>
      <c r="VUC21" s="203"/>
      <c r="VUD21" s="203"/>
      <c r="VUE21" s="203"/>
      <c r="VUF21" s="203"/>
      <c r="VUG21" s="203"/>
      <c r="VUH21" s="203"/>
      <c r="VUI21" s="203"/>
      <c r="VUJ21" s="203"/>
      <c r="VUK21" s="203"/>
      <c r="VUL21" s="203"/>
      <c r="VUM21" s="203"/>
      <c r="VUN21" s="203"/>
      <c r="VUO21" s="203"/>
      <c r="VUP21" s="203"/>
      <c r="VUQ21" s="203"/>
      <c r="VUR21" s="203"/>
      <c r="VUS21" s="203"/>
      <c r="VUT21" s="203"/>
      <c r="VUU21" s="203"/>
      <c r="VUV21" s="203"/>
      <c r="VUW21" s="203"/>
      <c r="VUX21" s="203"/>
      <c r="VUY21" s="203"/>
      <c r="VUZ21" s="203"/>
      <c r="VVA21" s="203"/>
      <c r="VVB21" s="203"/>
      <c r="VVC21" s="203"/>
      <c r="VVD21" s="203"/>
      <c r="VVE21" s="203"/>
      <c r="VVF21" s="203"/>
      <c r="VVG21" s="203"/>
      <c r="VVH21" s="203"/>
      <c r="VVI21" s="203"/>
      <c r="VVJ21" s="203"/>
      <c r="VVK21" s="203"/>
      <c r="VVL21" s="203"/>
      <c r="VVM21" s="203"/>
      <c r="VVN21" s="203"/>
      <c r="VVO21" s="203"/>
      <c r="VVP21" s="203"/>
      <c r="VVQ21" s="203"/>
      <c r="VVR21" s="203"/>
      <c r="VVS21" s="203"/>
      <c r="VVT21" s="203"/>
      <c r="VVU21" s="203"/>
      <c r="VVV21" s="203"/>
      <c r="VVW21" s="203"/>
      <c r="VVX21" s="203"/>
      <c r="VVY21" s="203"/>
      <c r="VVZ21" s="203"/>
      <c r="VWA21" s="203"/>
      <c r="VWB21" s="203"/>
      <c r="VWC21" s="203"/>
      <c r="VWD21" s="203"/>
      <c r="VWE21" s="203"/>
      <c r="VWF21" s="203"/>
      <c r="VWG21" s="203"/>
      <c r="VWH21" s="203"/>
      <c r="VWI21" s="203"/>
      <c r="VWJ21" s="203"/>
      <c r="VWK21" s="203"/>
      <c r="VWL21" s="203"/>
      <c r="VWM21" s="203"/>
      <c r="VWN21" s="203"/>
      <c r="VWO21" s="203"/>
      <c r="VWP21" s="203"/>
      <c r="VWQ21" s="203"/>
      <c r="VWR21" s="203"/>
      <c r="VWS21" s="203"/>
      <c r="VWT21" s="203"/>
      <c r="VWU21" s="203"/>
      <c r="VWV21" s="203"/>
      <c r="VWW21" s="203"/>
      <c r="VWX21" s="203"/>
      <c r="VWY21" s="203"/>
      <c r="VWZ21" s="203"/>
      <c r="VXA21" s="203"/>
      <c r="VXB21" s="203"/>
      <c r="VXC21" s="203"/>
      <c r="VXD21" s="203"/>
      <c r="VXE21" s="203"/>
      <c r="VXF21" s="203"/>
      <c r="VXG21" s="203"/>
      <c r="VXH21" s="203"/>
      <c r="VXI21" s="203"/>
      <c r="VXJ21" s="203"/>
      <c r="VXK21" s="203"/>
      <c r="VXL21" s="203"/>
      <c r="VXM21" s="203"/>
      <c r="VXN21" s="203"/>
      <c r="VXO21" s="203"/>
      <c r="VXP21" s="203"/>
      <c r="VXQ21" s="203"/>
      <c r="VXR21" s="203"/>
      <c r="VXS21" s="203"/>
      <c r="VXT21" s="203"/>
      <c r="VXU21" s="203"/>
      <c r="VXV21" s="203"/>
      <c r="VXW21" s="203"/>
      <c r="VXX21" s="203"/>
      <c r="VXY21" s="203"/>
      <c r="VXZ21" s="203"/>
      <c r="VYA21" s="203"/>
      <c r="VYB21" s="203"/>
      <c r="VYC21" s="203"/>
      <c r="VYD21" s="203"/>
      <c r="VYE21" s="203"/>
      <c r="VYF21" s="203"/>
      <c r="VYG21" s="203"/>
      <c r="VYH21" s="203"/>
      <c r="VYI21" s="203"/>
      <c r="VYJ21" s="203"/>
      <c r="VYK21" s="203"/>
      <c r="VYL21" s="203"/>
      <c r="VYM21" s="203"/>
      <c r="VYN21" s="203"/>
      <c r="VYO21" s="203"/>
      <c r="VYP21" s="203"/>
      <c r="VYQ21" s="203"/>
      <c r="VYR21" s="203"/>
      <c r="VYS21" s="203"/>
      <c r="VYT21" s="203"/>
      <c r="VYU21" s="203"/>
      <c r="VYV21" s="203"/>
      <c r="VYW21" s="203"/>
      <c r="VYX21" s="203"/>
      <c r="VYY21" s="203"/>
      <c r="VYZ21" s="203"/>
      <c r="VZA21" s="203"/>
      <c r="VZB21" s="203"/>
      <c r="VZC21" s="203"/>
      <c r="VZD21" s="203"/>
      <c r="VZE21" s="203"/>
      <c r="VZF21" s="203"/>
      <c r="VZG21" s="203"/>
      <c r="VZH21" s="203"/>
      <c r="VZI21" s="203"/>
      <c r="VZJ21" s="203"/>
      <c r="VZK21" s="203"/>
      <c r="VZL21" s="203"/>
      <c r="VZM21" s="203"/>
      <c r="VZN21" s="203"/>
      <c r="VZO21" s="203"/>
      <c r="VZP21" s="203"/>
      <c r="VZQ21" s="203"/>
      <c r="VZR21" s="203"/>
      <c r="VZS21" s="203"/>
      <c r="VZT21" s="203"/>
      <c r="VZU21" s="203"/>
      <c r="VZV21" s="203"/>
      <c r="VZW21" s="203"/>
      <c r="VZX21" s="203"/>
      <c r="VZY21" s="203"/>
      <c r="VZZ21" s="203"/>
      <c r="WAA21" s="203"/>
      <c r="WAB21" s="203"/>
      <c r="WAC21" s="203"/>
      <c r="WAD21" s="203"/>
      <c r="WAE21" s="203"/>
      <c r="WAF21" s="203"/>
      <c r="WAG21" s="203"/>
      <c r="WAH21" s="203"/>
      <c r="WAI21" s="203"/>
      <c r="WAJ21" s="203"/>
      <c r="WAK21" s="203"/>
      <c r="WAL21" s="203"/>
      <c r="WAM21" s="203"/>
      <c r="WAN21" s="203"/>
      <c r="WAO21" s="203"/>
      <c r="WAP21" s="203"/>
      <c r="WAQ21" s="203"/>
      <c r="WAR21" s="203"/>
      <c r="WAS21" s="203"/>
      <c r="WAT21" s="203"/>
      <c r="WAU21" s="203"/>
      <c r="WAV21" s="203"/>
      <c r="WAW21" s="203"/>
      <c r="WAX21" s="203"/>
      <c r="WAY21" s="203"/>
      <c r="WAZ21" s="203"/>
      <c r="WBA21" s="203"/>
      <c r="WBB21" s="203"/>
      <c r="WBC21" s="203"/>
      <c r="WBD21" s="203"/>
      <c r="WBE21" s="203"/>
      <c r="WBF21" s="203"/>
      <c r="WBG21" s="203"/>
      <c r="WBH21" s="203"/>
      <c r="WBI21" s="203"/>
      <c r="WBJ21" s="203"/>
      <c r="WBK21" s="203"/>
      <c r="WBL21" s="203"/>
      <c r="WBM21" s="203"/>
      <c r="WBN21" s="203"/>
      <c r="WBO21" s="203"/>
      <c r="WBP21" s="203"/>
      <c r="WBQ21" s="203"/>
      <c r="WBR21" s="203"/>
      <c r="WBS21" s="203"/>
      <c r="WBT21" s="203"/>
      <c r="WBU21" s="203"/>
      <c r="WBV21" s="203"/>
      <c r="WBW21" s="203"/>
      <c r="WBX21" s="203"/>
      <c r="WBY21" s="203"/>
      <c r="WBZ21" s="203"/>
      <c r="WCA21" s="203"/>
      <c r="WCB21" s="203"/>
      <c r="WCC21" s="203"/>
      <c r="WCD21" s="203"/>
      <c r="WCE21" s="203"/>
      <c r="WCF21" s="203"/>
      <c r="WCG21" s="203"/>
      <c r="WCH21" s="203"/>
      <c r="WCI21" s="203"/>
      <c r="WCJ21" s="203"/>
      <c r="WCK21" s="203"/>
      <c r="WCL21" s="203"/>
      <c r="WCM21" s="203"/>
      <c r="WCN21" s="203"/>
      <c r="WCO21" s="203"/>
      <c r="WCP21" s="203"/>
      <c r="WCQ21" s="203"/>
      <c r="WCR21" s="203"/>
      <c r="WCS21" s="203"/>
      <c r="WCT21" s="203"/>
      <c r="WCU21" s="203"/>
      <c r="WCV21" s="203"/>
      <c r="WCW21" s="203"/>
      <c r="WCX21" s="203"/>
      <c r="WCY21" s="203"/>
      <c r="WCZ21" s="203"/>
      <c r="WDA21" s="203"/>
      <c r="WDB21" s="203"/>
      <c r="WDC21" s="203"/>
      <c r="WDD21" s="203"/>
      <c r="WDE21" s="203"/>
      <c r="WDF21" s="203"/>
      <c r="WDG21" s="203"/>
      <c r="WDH21" s="203"/>
      <c r="WDI21" s="203"/>
      <c r="WDJ21" s="203"/>
      <c r="WDK21" s="203"/>
      <c r="WDL21" s="203"/>
      <c r="WDM21" s="203"/>
      <c r="WDN21" s="203"/>
      <c r="WDO21" s="203"/>
      <c r="WDP21" s="203"/>
      <c r="WDQ21" s="203"/>
      <c r="WDR21" s="203"/>
      <c r="WDS21" s="203"/>
      <c r="WDT21" s="203"/>
      <c r="WDU21" s="203"/>
      <c r="WDV21" s="203"/>
      <c r="WDW21" s="203"/>
      <c r="WDX21" s="203"/>
      <c r="WDY21" s="203"/>
      <c r="WDZ21" s="203"/>
      <c r="WEA21" s="203"/>
      <c r="WEB21" s="203"/>
      <c r="WEC21" s="203"/>
      <c r="WED21" s="203"/>
      <c r="WEE21" s="203"/>
      <c r="WEF21" s="203"/>
      <c r="WEG21" s="203"/>
      <c r="WEH21" s="203"/>
      <c r="WEI21" s="203"/>
      <c r="WEJ21" s="203"/>
      <c r="WEK21" s="203"/>
      <c r="WEL21" s="203"/>
      <c r="WEM21" s="203"/>
      <c r="WEN21" s="203"/>
      <c r="WEO21" s="203"/>
      <c r="WEP21" s="203"/>
      <c r="WEQ21" s="203"/>
      <c r="WER21" s="203"/>
      <c r="WES21" s="203"/>
      <c r="WET21" s="203"/>
      <c r="WEU21" s="203"/>
      <c r="WEV21" s="203"/>
      <c r="WEW21" s="203"/>
      <c r="WEX21" s="203"/>
      <c r="WEY21" s="203"/>
      <c r="WEZ21" s="203"/>
      <c r="WFA21" s="203"/>
      <c r="WFB21" s="203"/>
      <c r="WFC21" s="203"/>
      <c r="WFD21" s="203"/>
      <c r="WFE21" s="203"/>
      <c r="WFF21" s="203"/>
      <c r="WFG21" s="203"/>
      <c r="WFH21" s="203"/>
      <c r="WFI21" s="203"/>
      <c r="WFJ21" s="203"/>
      <c r="WFK21" s="203"/>
      <c r="WFL21" s="203"/>
      <c r="WFM21" s="203"/>
      <c r="WFN21" s="203"/>
      <c r="WFO21" s="203"/>
      <c r="WFP21" s="203"/>
      <c r="WFQ21" s="203"/>
      <c r="WFR21" s="203"/>
      <c r="WFS21" s="203"/>
      <c r="WFT21" s="203"/>
      <c r="WFU21" s="203"/>
      <c r="WFV21" s="203"/>
      <c r="WFW21" s="203"/>
      <c r="WFX21" s="203"/>
      <c r="WFY21" s="203"/>
      <c r="WFZ21" s="203"/>
      <c r="WGA21" s="203"/>
      <c r="WGB21" s="203"/>
      <c r="WGC21" s="203"/>
      <c r="WGD21" s="203"/>
      <c r="WGE21" s="203"/>
      <c r="WGF21" s="203"/>
      <c r="WGG21" s="203"/>
      <c r="WGH21" s="203"/>
      <c r="WGI21" s="203"/>
      <c r="WGJ21" s="203"/>
      <c r="WGK21" s="203"/>
      <c r="WGL21" s="203"/>
      <c r="WGM21" s="203"/>
      <c r="WGN21" s="203"/>
      <c r="WGO21" s="203"/>
      <c r="WGP21" s="203"/>
      <c r="WGQ21" s="203"/>
      <c r="WGR21" s="203"/>
      <c r="WGS21" s="203"/>
      <c r="WGT21" s="203"/>
      <c r="WGU21" s="203"/>
      <c r="WGV21" s="203"/>
      <c r="WGW21" s="203"/>
      <c r="WGX21" s="203"/>
      <c r="WGY21" s="203"/>
      <c r="WGZ21" s="203"/>
      <c r="WHA21" s="203"/>
      <c r="WHB21" s="203"/>
      <c r="WHC21" s="203"/>
      <c r="WHD21" s="203"/>
      <c r="WHE21" s="203"/>
      <c r="WHF21" s="203"/>
      <c r="WHG21" s="203"/>
      <c r="WHH21" s="203"/>
      <c r="WHI21" s="203"/>
      <c r="WHJ21" s="203"/>
      <c r="WHK21" s="203"/>
      <c r="WHL21" s="203"/>
      <c r="WHM21" s="203"/>
      <c r="WHN21" s="203"/>
      <c r="WHO21" s="203"/>
      <c r="WHP21" s="203"/>
      <c r="WHQ21" s="203"/>
      <c r="WHR21" s="203"/>
      <c r="WHS21" s="203"/>
      <c r="WHT21" s="203"/>
      <c r="WHU21" s="203"/>
      <c r="WHV21" s="203"/>
      <c r="WHW21" s="203"/>
      <c r="WHX21" s="203"/>
      <c r="WHY21" s="203"/>
      <c r="WHZ21" s="203"/>
      <c r="WIA21" s="203"/>
      <c r="WIB21" s="203"/>
      <c r="WIC21" s="203"/>
      <c r="WID21" s="203"/>
      <c r="WIE21" s="203"/>
      <c r="WIF21" s="203"/>
      <c r="WIG21" s="203"/>
      <c r="WIH21" s="203"/>
      <c r="WII21" s="203"/>
      <c r="WIJ21" s="203"/>
      <c r="WIK21" s="203"/>
      <c r="WIL21" s="203"/>
      <c r="WIM21" s="203"/>
      <c r="WIN21" s="203"/>
      <c r="WIO21" s="203"/>
      <c r="WIP21" s="203"/>
      <c r="WIQ21" s="203"/>
      <c r="WIR21" s="203"/>
      <c r="WIS21" s="203"/>
      <c r="WIT21" s="203"/>
      <c r="WIU21" s="203"/>
      <c r="WIV21" s="203"/>
      <c r="WIW21" s="203"/>
      <c r="WIX21" s="203"/>
      <c r="WIY21" s="203"/>
      <c r="WIZ21" s="203"/>
      <c r="WJA21" s="203"/>
      <c r="WJB21" s="203"/>
      <c r="WJC21" s="203"/>
      <c r="WJD21" s="203"/>
      <c r="WJE21" s="203"/>
      <c r="WJF21" s="203"/>
      <c r="WJG21" s="203"/>
      <c r="WJH21" s="203"/>
      <c r="WJI21" s="203"/>
      <c r="WJJ21" s="203"/>
      <c r="WJK21" s="203"/>
      <c r="WJL21" s="203"/>
      <c r="WJM21" s="203"/>
      <c r="WJN21" s="203"/>
      <c r="WJO21" s="203"/>
      <c r="WJP21" s="203"/>
      <c r="WJQ21" s="203"/>
      <c r="WJR21" s="203"/>
      <c r="WJS21" s="203"/>
      <c r="WJT21" s="203"/>
      <c r="WJU21" s="203"/>
      <c r="WJV21" s="203"/>
      <c r="WJW21" s="203"/>
      <c r="WJX21" s="203"/>
      <c r="WJY21" s="203"/>
      <c r="WJZ21" s="203"/>
      <c r="WKA21" s="203"/>
      <c r="WKB21" s="203"/>
      <c r="WKC21" s="203"/>
      <c r="WKD21" s="203"/>
      <c r="WKE21" s="203"/>
      <c r="WKF21" s="203"/>
      <c r="WKG21" s="203"/>
      <c r="WKH21" s="203"/>
      <c r="WKI21" s="203"/>
      <c r="WKJ21" s="203"/>
      <c r="WKK21" s="203"/>
      <c r="WKL21" s="203"/>
      <c r="WKM21" s="203"/>
      <c r="WKN21" s="203"/>
      <c r="WKO21" s="203"/>
      <c r="WKP21" s="203"/>
      <c r="WKQ21" s="203"/>
      <c r="WKR21" s="203"/>
      <c r="WKS21" s="203"/>
      <c r="WKT21" s="203"/>
      <c r="WKU21" s="203"/>
      <c r="WKV21" s="203"/>
      <c r="WKW21" s="203"/>
      <c r="WKX21" s="203"/>
      <c r="WKY21" s="203"/>
      <c r="WKZ21" s="203"/>
      <c r="WLA21" s="203"/>
      <c r="WLB21" s="203"/>
      <c r="WLC21" s="203"/>
      <c r="WLD21" s="203"/>
      <c r="WLE21" s="203"/>
      <c r="WLF21" s="203"/>
      <c r="WLG21" s="203"/>
      <c r="WLH21" s="203"/>
      <c r="WLI21" s="203"/>
      <c r="WLJ21" s="203"/>
      <c r="WLK21" s="203"/>
      <c r="WLL21" s="203"/>
      <c r="WLM21" s="203"/>
      <c r="WLN21" s="203"/>
      <c r="WLO21" s="203"/>
      <c r="WLP21" s="203"/>
      <c r="WLQ21" s="203"/>
      <c r="WLR21" s="203"/>
      <c r="WLS21" s="203"/>
      <c r="WLT21" s="203"/>
      <c r="WLU21" s="203"/>
      <c r="WLV21" s="203"/>
      <c r="WLW21" s="203"/>
      <c r="WLX21" s="203"/>
      <c r="WLY21" s="203"/>
      <c r="WLZ21" s="203"/>
      <c r="WMA21" s="203"/>
      <c r="WMB21" s="203"/>
      <c r="WMC21" s="203"/>
      <c r="WMD21" s="203"/>
      <c r="WME21" s="203"/>
      <c r="WMF21" s="203"/>
      <c r="WMG21" s="203"/>
      <c r="WMH21" s="203"/>
      <c r="WMI21" s="203"/>
      <c r="WMJ21" s="203"/>
      <c r="WMK21" s="203"/>
      <c r="WML21" s="203"/>
      <c r="WMM21" s="203"/>
      <c r="WMN21" s="203"/>
      <c r="WMO21" s="203"/>
      <c r="WMP21" s="203"/>
      <c r="WMQ21" s="203"/>
      <c r="WMR21" s="203"/>
      <c r="WMS21" s="203"/>
      <c r="WMT21" s="203"/>
      <c r="WMU21" s="203"/>
      <c r="WMV21" s="203"/>
      <c r="WMW21" s="203"/>
      <c r="WMX21" s="203"/>
      <c r="WMY21" s="203"/>
      <c r="WMZ21" s="203"/>
      <c r="WNA21" s="203"/>
      <c r="WNB21" s="203"/>
      <c r="WNC21" s="203"/>
      <c r="WND21" s="203"/>
      <c r="WNE21" s="203"/>
      <c r="WNF21" s="203"/>
      <c r="WNG21" s="203"/>
      <c r="WNH21" s="203"/>
      <c r="WNI21" s="203"/>
      <c r="WNJ21" s="203"/>
      <c r="WNK21" s="203"/>
      <c r="WNL21" s="203"/>
      <c r="WNM21" s="203"/>
      <c r="WNN21" s="203"/>
      <c r="WNO21" s="203"/>
      <c r="WNP21" s="203"/>
      <c r="WNQ21" s="203"/>
      <c r="WNR21" s="203"/>
      <c r="WNS21" s="203"/>
      <c r="WNT21" s="203"/>
      <c r="WNU21" s="203"/>
      <c r="WNV21" s="203"/>
      <c r="WNW21" s="203"/>
      <c r="WNX21" s="203"/>
      <c r="WNY21" s="203"/>
      <c r="WNZ21" s="203"/>
      <c r="WOA21" s="203"/>
      <c r="WOB21" s="203"/>
      <c r="WOC21" s="203"/>
      <c r="WOD21" s="203"/>
      <c r="WOE21" s="203"/>
      <c r="WOF21" s="203"/>
      <c r="WOG21" s="203"/>
      <c r="WOH21" s="203"/>
      <c r="WOI21" s="203"/>
      <c r="WOJ21" s="203"/>
      <c r="WOK21" s="203"/>
      <c r="WOL21" s="203"/>
      <c r="WOM21" s="203"/>
      <c r="WON21" s="203"/>
      <c r="WOO21" s="203"/>
      <c r="WOP21" s="203"/>
      <c r="WOQ21" s="203"/>
      <c r="WOR21" s="203"/>
      <c r="WOS21" s="203"/>
      <c r="WOT21" s="203"/>
      <c r="WOU21" s="203"/>
      <c r="WOV21" s="203"/>
      <c r="WOW21" s="203"/>
      <c r="WOX21" s="203"/>
      <c r="WOY21" s="203"/>
      <c r="WOZ21" s="203"/>
      <c r="WPA21" s="203"/>
      <c r="WPB21" s="203"/>
      <c r="WPC21" s="203"/>
      <c r="WPD21" s="203"/>
      <c r="WPE21" s="203"/>
      <c r="WPF21" s="203"/>
      <c r="WPG21" s="203"/>
      <c r="WPH21" s="203"/>
      <c r="WPI21" s="203"/>
      <c r="WPJ21" s="203"/>
      <c r="WPK21" s="203"/>
      <c r="WPL21" s="203"/>
      <c r="WPM21" s="203"/>
      <c r="WPN21" s="203"/>
      <c r="WPO21" s="203"/>
      <c r="WPP21" s="203"/>
      <c r="WPQ21" s="203"/>
      <c r="WPR21" s="203"/>
      <c r="WPS21" s="203"/>
      <c r="WPT21" s="203"/>
      <c r="WPU21" s="203"/>
      <c r="WPV21" s="203"/>
      <c r="WPW21" s="203"/>
      <c r="WPX21" s="203"/>
      <c r="WPY21" s="203"/>
      <c r="WPZ21" s="203"/>
      <c r="WQA21" s="203"/>
      <c r="WQB21" s="203"/>
      <c r="WQC21" s="203"/>
      <c r="WQD21" s="203"/>
      <c r="WQE21" s="203"/>
      <c r="WQF21" s="203"/>
      <c r="WQG21" s="203"/>
      <c r="WQH21" s="203"/>
      <c r="WQI21" s="203"/>
      <c r="WQJ21" s="203"/>
      <c r="WQK21" s="203"/>
      <c r="WQL21" s="203"/>
      <c r="WQM21" s="203"/>
      <c r="WQN21" s="203"/>
      <c r="WQO21" s="203"/>
      <c r="WQP21" s="203"/>
      <c r="WQQ21" s="203"/>
      <c r="WQR21" s="203"/>
      <c r="WQS21" s="203"/>
      <c r="WQT21" s="203"/>
      <c r="WQU21" s="203"/>
      <c r="WQV21" s="203"/>
      <c r="WQW21" s="203"/>
      <c r="WQX21" s="203"/>
      <c r="WQY21" s="203"/>
      <c r="WQZ21" s="203"/>
      <c r="WRA21" s="203"/>
      <c r="WRB21" s="203"/>
      <c r="WRC21" s="203"/>
      <c r="WRD21" s="203"/>
      <c r="WRE21" s="203"/>
      <c r="WRF21" s="203"/>
      <c r="WRG21" s="203"/>
      <c r="WRH21" s="203"/>
      <c r="WRI21" s="203"/>
      <c r="WRJ21" s="203"/>
      <c r="WRK21" s="203"/>
      <c r="WRL21" s="203"/>
      <c r="WRM21" s="203"/>
      <c r="WRN21" s="203"/>
      <c r="WRO21" s="203"/>
      <c r="WRP21" s="203"/>
      <c r="WRQ21" s="203"/>
      <c r="WRR21" s="203"/>
      <c r="WRS21" s="203"/>
      <c r="WRT21" s="203"/>
      <c r="WRU21" s="203"/>
      <c r="WRV21" s="203"/>
      <c r="WRW21" s="203"/>
      <c r="WRX21" s="203"/>
      <c r="WRY21" s="203"/>
      <c r="WRZ21" s="203"/>
      <c r="WSA21" s="203"/>
      <c r="WSB21" s="203"/>
      <c r="WSC21" s="203"/>
      <c r="WSD21" s="203"/>
      <c r="WSE21" s="203"/>
      <c r="WSF21" s="203"/>
      <c r="WSG21" s="203"/>
      <c r="WSH21" s="203"/>
      <c r="WSI21" s="203"/>
      <c r="WSJ21" s="203"/>
      <c r="WSK21" s="203"/>
      <c r="WSL21" s="203"/>
      <c r="WSM21" s="203"/>
      <c r="WSN21" s="203"/>
      <c r="WSO21" s="203"/>
      <c r="WSP21" s="203"/>
      <c r="WSQ21" s="203"/>
      <c r="WSR21" s="203"/>
      <c r="WSS21" s="203"/>
      <c r="WST21" s="203"/>
      <c r="WSU21" s="203"/>
      <c r="WSV21" s="203"/>
      <c r="WSW21" s="203"/>
      <c r="WSX21" s="203"/>
      <c r="WSY21" s="203"/>
      <c r="WSZ21" s="203"/>
      <c r="WTA21" s="203"/>
      <c r="WTB21" s="203"/>
      <c r="WTC21" s="203"/>
      <c r="WTD21" s="203"/>
      <c r="WTE21" s="203"/>
      <c r="WTF21" s="203"/>
      <c r="WTG21" s="203"/>
      <c r="WTH21" s="203"/>
      <c r="WTI21" s="203"/>
      <c r="WTJ21" s="203"/>
      <c r="WTK21" s="203"/>
      <c r="WTL21" s="203"/>
      <c r="WTM21" s="203"/>
      <c r="WTN21" s="203"/>
      <c r="WTO21" s="203"/>
      <c r="WTP21" s="203"/>
      <c r="WTQ21" s="203"/>
      <c r="WTR21" s="203"/>
      <c r="WTS21" s="203"/>
      <c r="WTT21" s="203"/>
      <c r="WTU21" s="203"/>
      <c r="WTV21" s="203"/>
      <c r="WTW21" s="203"/>
      <c r="WTX21" s="203"/>
      <c r="WTY21" s="203"/>
      <c r="WTZ21" s="203"/>
      <c r="WUA21" s="203"/>
      <c r="WUB21" s="203"/>
      <c r="WUC21" s="203"/>
      <c r="WUD21" s="203"/>
      <c r="WUE21" s="203"/>
      <c r="WUF21" s="203"/>
      <c r="WUG21" s="203"/>
      <c r="WUH21" s="203"/>
      <c r="WUI21" s="203"/>
      <c r="WUJ21" s="203"/>
      <c r="WUK21" s="203"/>
      <c r="WUL21" s="203"/>
      <c r="WUM21" s="203"/>
      <c r="WUN21" s="203"/>
      <c r="WUO21" s="203"/>
      <c r="WUP21" s="203"/>
      <c r="WUQ21" s="203"/>
      <c r="WUR21" s="203"/>
      <c r="WUS21" s="203"/>
      <c r="WUT21" s="203"/>
      <c r="WUU21" s="203"/>
      <c r="WUV21" s="203"/>
      <c r="WUW21" s="203"/>
      <c r="WUX21" s="203"/>
      <c r="WUY21" s="203"/>
      <c r="WUZ21" s="203"/>
      <c r="WVA21" s="203"/>
      <c r="WVB21" s="203"/>
      <c r="WVC21" s="203"/>
      <c r="WVD21" s="203"/>
      <c r="WVE21" s="203"/>
      <c r="WVF21" s="203"/>
      <c r="WVG21" s="203"/>
      <c r="WVH21" s="203"/>
      <c r="WVI21" s="203"/>
      <c r="WVJ21" s="203"/>
      <c r="WVK21" s="203"/>
      <c r="WVL21" s="203"/>
      <c r="WVM21" s="203"/>
      <c r="WVN21" s="203"/>
      <c r="WVO21" s="203"/>
      <c r="WVP21" s="203"/>
      <c r="WVQ21" s="203"/>
      <c r="WVR21" s="203"/>
      <c r="WVS21" s="203"/>
      <c r="WVT21" s="203"/>
      <c r="WVU21" s="203"/>
      <c r="WVV21" s="203"/>
      <c r="WVW21" s="203"/>
      <c r="WVX21" s="203"/>
      <c r="WVY21" s="203"/>
      <c r="WVZ21" s="203"/>
      <c r="WWA21" s="203"/>
      <c r="WWB21" s="203"/>
      <c r="WWC21" s="203"/>
      <c r="WWD21" s="203"/>
      <c r="WWE21" s="203"/>
      <c r="WWF21" s="203"/>
      <c r="WWG21" s="203"/>
      <c r="WWH21" s="203"/>
      <c r="WWI21" s="203"/>
      <c r="WWJ21" s="203"/>
      <c r="WWK21" s="203"/>
      <c r="WWL21" s="203"/>
      <c r="WWM21" s="203"/>
      <c r="WWN21" s="203"/>
      <c r="WWO21" s="203"/>
      <c r="WWP21" s="203"/>
      <c r="WWQ21" s="203"/>
      <c r="WWR21" s="203"/>
      <c r="WWS21" s="203"/>
      <c r="WWT21" s="203"/>
      <c r="WWU21" s="203"/>
      <c r="WWV21" s="203"/>
      <c r="WWW21" s="203"/>
      <c r="WWX21" s="203"/>
      <c r="WWY21" s="203"/>
      <c r="WWZ21" s="203"/>
      <c r="WXA21" s="203"/>
      <c r="WXB21" s="203"/>
      <c r="WXC21" s="203"/>
      <c r="WXD21" s="203"/>
      <c r="WXE21" s="203"/>
      <c r="WXF21" s="203"/>
      <c r="WXG21" s="203"/>
      <c r="WXH21" s="203"/>
      <c r="WXI21" s="203"/>
      <c r="WXJ21" s="203"/>
      <c r="WXK21" s="203"/>
      <c r="WXL21" s="203"/>
      <c r="WXM21" s="203"/>
      <c r="WXN21" s="203"/>
      <c r="WXO21" s="203"/>
      <c r="WXP21" s="203"/>
      <c r="WXQ21" s="203"/>
      <c r="WXR21" s="203"/>
      <c r="WXS21" s="203"/>
      <c r="WXT21" s="203"/>
      <c r="WXU21" s="203"/>
      <c r="WXV21" s="203"/>
      <c r="WXW21" s="203"/>
      <c r="WXX21" s="203"/>
      <c r="WXY21" s="203"/>
      <c r="WXZ21" s="203"/>
      <c r="WYA21" s="203"/>
      <c r="WYB21" s="203"/>
      <c r="WYC21" s="203"/>
      <c r="WYD21" s="203"/>
      <c r="WYE21" s="203"/>
      <c r="WYF21" s="203"/>
      <c r="WYG21" s="203"/>
      <c r="WYH21" s="203"/>
      <c r="WYI21" s="203"/>
      <c r="WYJ21" s="203"/>
      <c r="WYK21" s="203"/>
      <c r="WYL21" s="203"/>
      <c r="WYM21" s="203"/>
      <c r="WYN21" s="203"/>
      <c r="WYO21" s="203"/>
      <c r="WYP21" s="203"/>
      <c r="WYQ21" s="203"/>
      <c r="WYR21" s="203"/>
      <c r="WYS21" s="203"/>
      <c r="WYT21" s="203"/>
      <c r="WYU21" s="203"/>
      <c r="WYV21" s="203"/>
      <c r="WYW21" s="203"/>
      <c r="WYX21" s="203"/>
      <c r="WYY21" s="203"/>
      <c r="WYZ21" s="203"/>
      <c r="WZA21" s="203"/>
      <c r="WZB21" s="203"/>
      <c r="WZC21" s="203"/>
      <c r="WZD21" s="203"/>
      <c r="WZE21" s="203"/>
      <c r="WZF21" s="203"/>
      <c r="WZG21" s="203"/>
      <c r="WZH21" s="203"/>
      <c r="WZI21" s="203"/>
      <c r="WZJ21" s="203"/>
      <c r="WZK21" s="203"/>
      <c r="WZL21" s="203"/>
      <c r="WZM21" s="203"/>
      <c r="WZN21" s="203"/>
      <c r="WZO21" s="203"/>
      <c r="WZP21" s="203"/>
      <c r="WZQ21" s="203"/>
      <c r="WZR21" s="203"/>
      <c r="WZS21" s="203"/>
      <c r="WZT21" s="203"/>
      <c r="WZU21" s="203"/>
      <c r="WZV21" s="203"/>
      <c r="WZW21" s="203"/>
      <c r="WZX21" s="203"/>
      <c r="WZY21" s="203"/>
      <c r="WZZ21" s="203"/>
      <c r="XAA21" s="203"/>
      <c r="XAB21" s="203"/>
      <c r="XAC21" s="203"/>
      <c r="XAD21" s="203"/>
      <c r="XAE21" s="203"/>
      <c r="XAF21" s="203"/>
      <c r="XAG21" s="203"/>
      <c r="XAH21" s="203"/>
      <c r="XAI21" s="203"/>
      <c r="XAJ21" s="203"/>
      <c r="XAK21" s="203"/>
      <c r="XAL21" s="203"/>
      <c r="XAM21" s="203"/>
      <c r="XAN21" s="203"/>
      <c r="XAO21" s="203"/>
      <c r="XAP21" s="203"/>
      <c r="XAQ21" s="203"/>
      <c r="XAR21" s="203"/>
      <c r="XAS21" s="203"/>
      <c r="XAT21" s="203"/>
      <c r="XAU21" s="203"/>
      <c r="XAV21" s="203"/>
      <c r="XAW21" s="203"/>
      <c r="XAX21" s="203"/>
      <c r="XAY21" s="203"/>
      <c r="XAZ21" s="203"/>
      <c r="XBA21" s="203"/>
      <c r="XBB21" s="203"/>
      <c r="XBC21" s="203"/>
      <c r="XBD21" s="203"/>
      <c r="XBE21" s="203"/>
      <c r="XBF21" s="203"/>
      <c r="XBG21" s="203"/>
      <c r="XBH21" s="203"/>
      <c r="XBI21" s="203"/>
      <c r="XBJ21" s="203"/>
      <c r="XBK21" s="203"/>
      <c r="XBL21" s="203"/>
      <c r="XBM21" s="203"/>
      <c r="XBN21" s="203"/>
      <c r="XBO21" s="203"/>
      <c r="XBP21" s="203"/>
      <c r="XBQ21" s="203"/>
      <c r="XBR21" s="203"/>
      <c r="XBS21" s="203"/>
      <c r="XBT21" s="203"/>
      <c r="XBU21" s="203"/>
      <c r="XBV21" s="203"/>
      <c r="XBW21" s="203"/>
      <c r="XBX21" s="203"/>
      <c r="XBY21" s="203"/>
      <c r="XBZ21" s="203"/>
      <c r="XCA21" s="203"/>
      <c r="XCB21" s="203"/>
      <c r="XCC21" s="203"/>
      <c r="XCD21" s="203"/>
      <c r="XCE21" s="203"/>
      <c r="XCF21" s="203"/>
      <c r="XCG21" s="203"/>
      <c r="XCH21" s="203"/>
      <c r="XCI21" s="203"/>
      <c r="XCJ21" s="203"/>
      <c r="XCK21" s="203"/>
      <c r="XCL21" s="203"/>
      <c r="XCM21" s="203"/>
      <c r="XCN21" s="203"/>
      <c r="XCO21" s="203"/>
      <c r="XCP21" s="203"/>
      <c r="XCQ21" s="203"/>
      <c r="XCR21" s="203"/>
      <c r="XCS21" s="203"/>
      <c r="XCT21" s="203"/>
      <c r="XCU21" s="203"/>
      <c r="XCV21" s="203"/>
      <c r="XCW21" s="203"/>
      <c r="XCX21" s="203"/>
      <c r="XCY21" s="203"/>
      <c r="XCZ21" s="203"/>
      <c r="XDA21" s="203"/>
      <c r="XDB21" s="203"/>
      <c r="XDC21" s="203"/>
      <c r="XDD21" s="203"/>
      <c r="XDE21" s="203"/>
      <c r="XDF21" s="203"/>
      <c r="XDG21" s="203"/>
      <c r="XDH21" s="203"/>
      <c r="XDI21" s="203"/>
      <c r="XDJ21" s="203"/>
      <c r="XDK21" s="203"/>
      <c r="XDL21" s="203"/>
      <c r="XDM21" s="203"/>
      <c r="XDN21" s="203"/>
      <c r="XDO21" s="203"/>
      <c r="XDP21" s="203"/>
      <c r="XDQ21" s="203"/>
      <c r="XDR21" s="203"/>
      <c r="XDS21" s="203"/>
      <c r="XDT21" s="203"/>
      <c r="XDU21" s="203"/>
      <c r="XDV21" s="203"/>
      <c r="XDW21" s="203"/>
      <c r="XDX21" s="203"/>
      <c r="XDY21" s="203"/>
      <c r="XDZ21" s="203"/>
      <c r="XEA21" s="203"/>
      <c r="XEB21" s="203"/>
      <c r="XEC21" s="203"/>
      <c r="XED21" s="203"/>
      <c r="XEE21" s="203"/>
      <c r="XEF21" s="203"/>
      <c r="XEG21" s="203"/>
      <c r="XEH21" s="203"/>
      <c r="XEI21" s="203"/>
      <c r="XEJ21" s="203"/>
      <c r="XEK21" s="203"/>
      <c r="XEL21" s="203"/>
      <c r="XEM21" s="203"/>
      <c r="XEN21" s="203"/>
      <c r="XEO21" s="203"/>
      <c r="XEP21" s="203"/>
      <c r="XEQ21" s="203"/>
      <c r="XER21" s="203"/>
      <c r="XES21" s="203"/>
      <c r="XET21" s="203"/>
      <c r="XEU21" s="203"/>
      <c r="XEV21" s="203"/>
      <c r="XEW21" s="203"/>
      <c r="XEX21" s="203"/>
      <c r="XEY21" s="203"/>
      <c r="XEZ21" s="203"/>
      <c r="XFA21" s="203"/>
    </row>
    <row r="22" spans="1:16381" ht="16.5" customHeight="1" x14ac:dyDescent="0.25">
      <c r="A22" s="343"/>
      <c r="B22" s="343"/>
      <c r="C22" s="343"/>
      <c r="D22" s="343"/>
      <c r="E22" s="343"/>
      <c r="F22" s="343"/>
      <c r="G22" s="343"/>
      <c r="H22" s="343"/>
      <c r="I22" s="343"/>
      <c r="K22" s="427"/>
      <c r="L22" s="427"/>
      <c r="M22" s="148"/>
      <c r="N22" s="148"/>
      <c r="O22" s="148"/>
      <c r="P22" s="148"/>
    </row>
    <row r="23" spans="1:16381" x14ac:dyDescent="0.25">
      <c r="A23" s="343"/>
      <c r="B23" s="358" t="s">
        <v>372</v>
      </c>
      <c r="C23" s="359" t="s">
        <v>220</v>
      </c>
      <c r="D23" s="360" t="s">
        <v>373</v>
      </c>
      <c r="E23" s="361"/>
      <c r="F23" s="361"/>
      <c r="G23" s="361"/>
      <c r="H23" s="361"/>
      <c r="I23" s="362"/>
      <c r="K23" s="427"/>
      <c r="L23" s="427"/>
      <c r="M23" s="148"/>
      <c r="N23" s="148"/>
      <c r="O23" s="148"/>
      <c r="P23" s="148"/>
    </row>
    <row r="24" spans="1:16381" ht="71.25" x14ac:dyDescent="0.25">
      <c r="A24" s="343"/>
      <c r="B24" s="358" t="s">
        <v>374</v>
      </c>
      <c r="C24" s="363">
        <v>12001</v>
      </c>
      <c r="D24" s="364" t="s">
        <v>375</v>
      </c>
      <c r="E24" s="364" t="s">
        <v>376</v>
      </c>
      <c r="F24" s="365" t="s">
        <v>377</v>
      </c>
      <c r="G24" s="365" t="s">
        <v>378</v>
      </c>
      <c r="H24" s="365" t="s">
        <v>379</v>
      </c>
      <c r="I24" s="366" t="s">
        <v>380</v>
      </c>
      <c r="K24" s="427"/>
      <c r="L24" s="427"/>
      <c r="M24" s="148"/>
      <c r="N24" s="148"/>
      <c r="O24" s="148"/>
      <c r="P24" s="148"/>
    </row>
    <row r="25" spans="1:16381" ht="28.5" x14ac:dyDescent="0.25">
      <c r="A25" s="343"/>
      <c r="B25" s="358" t="s">
        <v>381</v>
      </c>
      <c r="C25" s="367" t="s">
        <v>397</v>
      </c>
      <c r="D25" s="368"/>
      <c r="E25" s="368"/>
      <c r="F25" s="369"/>
      <c r="G25" s="369"/>
      <c r="H25" s="369"/>
      <c r="I25" s="370"/>
      <c r="K25" s="427"/>
      <c r="L25" s="427"/>
      <c r="M25" s="148"/>
      <c r="N25" s="148"/>
      <c r="O25" s="148"/>
      <c r="P25" s="148"/>
    </row>
    <row r="26" spans="1:16381" ht="85.5" x14ac:dyDescent="0.25">
      <c r="A26" s="343"/>
      <c r="B26" s="358" t="s">
        <v>383</v>
      </c>
      <c r="C26" s="367" t="s">
        <v>398</v>
      </c>
      <c r="D26" s="368"/>
      <c r="E26" s="368"/>
      <c r="F26" s="369"/>
      <c r="G26" s="369"/>
      <c r="H26" s="369"/>
      <c r="I26" s="370"/>
      <c r="K26" s="427"/>
      <c r="L26" s="427"/>
      <c r="M26" s="148"/>
      <c r="N26" s="148"/>
      <c r="O26" s="148"/>
      <c r="P26" s="148"/>
    </row>
    <row r="27" spans="1:16381" x14ac:dyDescent="0.25">
      <c r="A27" s="343"/>
      <c r="B27" s="358" t="s">
        <v>385</v>
      </c>
      <c r="C27" s="367" t="s">
        <v>399</v>
      </c>
      <c r="D27" s="368"/>
      <c r="E27" s="368"/>
      <c r="F27" s="369"/>
      <c r="G27" s="369"/>
      <c r="H27" s="369"/>
      <c r="I27" s="370"/>
    </row>
    <row r="28" spans="1:16381" x14ac:dyDescent="0.25">
      <c r="A28" s="343"/>
      <c r="B28" s="371" t="s">
        <v>387</v>
      </c>
      <c r="C28" s="384" t="s">
        <v>400</v>
      </c>
      <c r="D28" s="373"/>
      <c r="E28" s="373"/>
      <c r="F28" s="374"/>
      <c r="G28" s="374"/>
      <c r="H28" s="374"/>
      <c r="I28" s="375"/>
    </row>
    <row r="29" spans="1:16381" x14ac:dyDescent="0.25">
      <c r="A29" s="343"/>
      <c r="B29" s="360" t="s">
        <v>389</v>
      </c>
      <c r="C29" s="361"/>
      <c r="D29" s="347"/>
      <c r="E29" s="347"/>
      <c r="F29" s="347"/>
      <c r="G29" s="347"/>
      <c r="H29" s="347"/>
      <c r="I29" s="348"/>
    </row>
    <row r="30" spans="1:16381" x14ac:dyDescent="0.25">
      <c r="A30" s="343"/>
      <c r="B30" s="376" t="s">
        <v>390</v>
      </c>
      <c r="C30" s="377" t="s">
        <v>391</v>
      </c>
      <c r="D30" s="349"/>
      <c r="E30" s="349"/>
      <c r="F30" s="349"/>
      <c r="G30" s="349"/>
      <c r="H30" s="349"/>
      <c r="I30" s="350"/>
    </row>
    <row r="31" spans="1:16381" ht="28.5" x14ac:dyDescent="0.25">
      <c r="A31" s="343"/>
      <c r="B31" s="385" t="s">
        <v>392</v>
      </c>
      <c r="C31" s="379" t="s">
        <v>401</v>
      </c>
      <c r="D31" s="386">
        <v>22</v>
      </c>
      <c r="E31" s="387">
        <v>0</v>
      </c>
      <c r="F31" s="387">
        <v>6</v>
      </c>
      <c r="G31" s="388"/>
      <c r="H31" s="388"/>
      <c r="I31" s="388"/>
    </row>
    <row r="32" spans="1:16381" x14ac:dyDescent="0.25">
      <c r="A32" s="343"/>
      <c r="B32" s="385" t="s">
        <v>392</v>
      </c>
      <c r="C32" s="379" t="s">
        <v>402</v>
      </c>
      <c r="D32" s="386">
        <v>22</v>
      </c>
      <c r="E32" s="389">
        <v>19</v>
      </c>
      <c r="F32" s="387">
        <v>6</v>
      </c>
      <c r="G32" s="388"/>
      <c r="H32" s="388"/>
      <c r="I32" s="388"/>
    </row>
    <row r="33" spans="1:9" ht="57" x14ac:dyDescent="0.25">
      <c r="A33" s="343"/>
      <c r="B33" s="385" t="s">
        <v>392</v>
      </c>
      <c r="C33" s="379" t="s">
        <v>403</v>
      </c>
      <c r="D33" s="386">
        <v>6</v>
      </c>
      <c r="E33" s="387">
        <v>5</v>
      </c>
      <c r="F33" s="387">
        <v>6</v>
      </c>
      <c r="G33" s="388"/>
      <c r="H33" s="388"/>
      <c r="I33" s="388"/>
    </row>
    <row r="34" spans="1:9" ht="28.5" x14ac:dyDescent="0.25">
      <c r="A34" s="343"/>
      <c r="B34" s="385" t="s">
        <v>392</v>
      </c>
      <c r="C34" s="379" t="s">
        <v>404</v>
      </c>
      <c r="D34" s="386">
        <v>3203</v>
      </c>
      <c r="E34" s="387">
        <v>1080</v>
      </c>
      <c r="F34" s="387">
        <v>3520</v>
      </c>
      <c r="G34" s="388"/>
      <c r="H34" s="388"/>
      <c r="I34" s="388"/>
    </row>
    <row r="35" spans="1:9" ht="42.75" x14ac:dyDescent="0.25">
      <c r="A35" s="343"/>
      <c r="B35" s="385" t="s">
        <v>405</v>
      </c>
      <c r="C35" s="379" t="s">
        <v>406</v>
      </c>
      <c r="D35" s="390">
        <v>1.9E-3</v>
      </c>
      <c r="E35" s="391">
        <v>1.2999999999999999E-2</v>
      </c>
      <c r="F35" s="391"/>
      <c r="G35" s="388"/>
      <c r="H35" s="388"/>
      <c r="I35" s="388"/>
    </row>
    <row r="36" spans="1:9" ht="15" customHeight="1" x14ac:dyDescent="0.25">
      <c r="A36" s="343"/>
      <c r="B36" s="392" t="s">
        <v>395</v>
      </c>
      <c r="C36" s="392"/>
      <c r="D36" s="383">
        <v>12007681.5</v>
      </c>
      <c r="E36" s="383">
        <v>4736773.7</v>
      </c>
      <c r="F36" s="383">
        <v>1808787.1</v>
      </c>
      <c r="G36" s="393">
        <v>33794.066039999998</v>
      </c>
      <c r="H36" s="393">
        <v>0</v>
      </c>
      <c r="I36" s="351">
        <v>2026</v>
      </c>
    </row>
    <row r="37" spans="1:9" ht="16.5" customHeight="1" x14ac:dyDescent="0.25"/>
    <row r="38" spans="1:9" ht="16.5" customHeight="1" x14ac:dyDescent="0.25"/>
  </sheetData>
  <mergeCells count="7">
    <mergeCell ref="K24:L24"/>
    <mergeCell ref="K25:L25"/>
    <mergeCell ref="K26:L26"/>
    <mergeCell ref="K20:L20"/>
    <mergeCell ref="K21:L21"/>
    <mergeCell ref="K22:L22"/>
    <mergeCell ref="K23:L23"/>
  </mergeCells>
  <pageMargins left="0.2" right="0.2" top="0.25" bottom="0.25" header="0.3" footer="0.3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V33"/>
  <sheetViews>
    <sheetView topLeftCell="AQ1" zoomScale="110" zoomScaleNormal="110" workbookViewId="0">
      <selection activeCell="BQ6" sqref="BQ6"/>
    </sheetView>
  </sheetViews>
  <sheetFormatPr defaultRowHeight="15" outlineLevelCol="1" x14ac:dyDescent="0.25"/>
  <cols>
    <col min="1" max="1" width="6" customWidth="1"/>
    <col min="2" max="2" width="12" customWidth="1"/>
    <col min="3" max="3" width="14" customWidth="1"/>
    <col min="4" max="4" width="29" customWidth="1"/>
    <col min="7" max="7" width="7.42578125" customWidth="1"/>
    <col min="8" max="8" width="11.140625" customWidth="1"/>
    <col min="9" max="9" width="8.42578125" style="104" customWidth="1" outlineLevel="1"/>
    <col min="10" max="10" width="6.85546875" style="104" customWidth="1" outlineLevel="1"/>
    <col min="11" max="12" width="6" style="104" customWidth="1" outlineLevel="1"/>
    <col min="13" max="13" width="7" style="104" customWidth="1" outlineLevel="1"/>
    <col min="14" max="14" width="6.5703125" style="104" customWidth="1" outlineLevel="1"/>
    <col min="15" max="15" width="8.42578125" style="104" customWidth="1" outlineLevel="1"/>
    <col min="16" max="16" width="6" style="104" customWidth="1" outlineLevel="1"/>
    <col min="17" max="17" width="8.42578125" style="104" customWidth="1" outlineLevel="1"/>
    <col min="18" max="19" width="6" style="104" customWidth="1" outlineLevel="1"/>
    <col min="20" max="21" width="8.42578125" style="104" customWidth="1" outlineLevel="1"/>
    <col min="22" max="22" width="6" style="104" customWidth="1" outlineLevel="1"/>
    <col min="23" max="23" width="6.5703125" style="104" customWidth="1" outlineLevel="1"/>
    <col min="24" max="24" width="6" style="104" customWidth="1" outlineLevel="1"/>
    <col min="25" max="25" width="6.7109375" style="104" customWidth="1" outlineLevel="1"/>
    <col min="26" max="26" width="6" style="104" customWidth="1" outlineLevel="1"/>
    <col min="27" max="27" width="11.5703125" style="104" customWidth="1" outlineLevel="1"/>
    <col min="28" max="28" width="6" style="104" customWidth="1" outlineLevel="1"/>
    <col min="29" max="29" width="9" style="104" customWidth="1" outlineLevel="1"/>
    <col min="30" max="30" width="11.140625" bestFit="1" customWidth="1"/>
    <col min="31" max="31" width="8.42578125" style="104" customWidth="1" outlineLevel="1"/>
    <col min="32" max="32" width="9.28515625" style="104" customWidth="1" outlineLevel="1"/>
    <col min="33" max="33" width="6" style="104" customWidth="1" outlineLevel="1"/>
    <col min="34" max="34" width="8.28515625" style="104" customWidth="1" outlineLevel="1"/>
    <col min="35" max="35" width="7.5703125" style="104" customWidth="1" outlineLevel="1"/>
    <col min="36" max="36" width="7.42578125" style="104" customWidth="1" outlineLevel="1"/>
    <col min="37" max="37" width="8.42578125" style="104" customWidth="1" outlineLevel="1"/>
    <col min="38" max="38" width="7" style="104" customWidth="1" outlineLevel="1"/>
    <col min="39" max="39" width="8.42578125" style="104" customWidth="1" outlineLevel="1"/>
    <col min="40" max="41" width="6" style="104" customWidth="1" outlineLevel="1"/>
    <col min="42" max="43" width="8.42578125" style="104" customWidth="1" outlineLevel="1"/>
    <col min="44" max="44" width="7" style="104" customWidth="1" outlineLevel="1"/>
    <col min="45" max="45" width="7.5703125" style="104" customWidth="1" outlineLevel="1"/>
    <col min="46" max="46" width="6" style="104" customWidth="1" outlineLevel="1"/>
    <col min="47" max="47" width="7.42578125" style="104" customWidth="1" outlineLevel="1"/>
    <col min="48" max="48" width="7.5703125" style="104" customWidth="1" outlineLevel="1"/>
    <col min="49" max="49" width="10.7109375" customWidth="1" outlineLevel="1"/>
    <col min="50" max="50" width="6" customWidth="1" outlineLevel="1"/>
    <col min="51" max="51" width="9" customWidth="1" outlineLevel="1"/>
    <col min="52" max="52" width="10.85546875" style="104" bestFit="1" customWidth="1"/>
    <col min="53" max="53" width="8.85546875" style="104" bestFit="1" customWidth="1"/>
    <col min="54" max="54" width="7.5703125" style="104" bestFit="1" customWidth="1"/>
    <col min="55" max="55" width="6" style="104" bestFit="1" customWidth="1"/>
    <col min="56" max="56" width="6.28515625" style="104" bestFit="1" customWidth="1"/>
    <col min="57" max="57" width="7.28515625" style="104" bestFit="1" customWidth="1"/>
    <col min="58" max="58" width="7.42578125" style="104" bestFit="1" customWidth="1"/>
    <col min="59" max="59" width="8.42578125" style="104" bestFit="1" customWidth="1"/>
    <col min="60" max="60" width="7" style="104" bestFit="1" customWidth="1"/>
    <col min="61" max="61" width="8.5703125" style="104" customWidth="1"/>
    <col min="62" max="63" width="6" style="104" bestFit="1" customWidth="1"/>
    <col min="64" max="65" width="8.42578125" style="104" bestFit="1" customWidth="1"/>
    <col min="66" max="66" width="7.140625" style="104" bestFit="1" customWidth="1"/>
    <col min="67" max="67" width="7.5703125" style="104" bestFit="1" customWidth="1"/>
    <col min="68" max="68" width="6" style="104" bestFit="1" customWidth="1"/>
    <col min="69" max="69" width="8.28515625" style="104" bestFit="1" customWidth="1"/>
    <col min="70" max="70" width="7.5703125" style="104" bestFit="1" customWidth="1"/>
    <col min="71" max="71" width="10.42578125" style="104" bestFit="1" customWidth="1"/>
    <col min="72" max="72" width="5" style="104" hidden="1" customWidth="1"/>
    <col min="73" max="73" width="8.85546875" style="104" bestFit="1" customWidth="1"/>
    <col min="74" max="74" width="9.5703125" bestFit="1" customWidth="1"/>
    <col min="75" max="75" width="8.85546875" style="203" bestFit="1" customWidth="1"/>
    <col min="76" max="76" width="7.5703125" style="203" bestFit="1" customWidth="1"/>
    <col min="77" max="77" width="6" style="203" bestFit="1" customWidth="1"/>
    <col min="78" max="78" width="3.5703125" style="203" bestFit="1" customWidth="1"/>
    <col min="79" max="79" width="6" style="203" bestFit="1" customWidth="1"/>
    <col min="80" max="80" width="3.5703125" style="203" bestFit="1" customWidth="1"/>
    <col min="81" max="81" width="8.42578125" style="203" bestFit="1" customWidth="1"/>
    <col min="82" max="82" width="6" style="203" bestFit="1" customWidth="1"/>
    <col min="83" max="83" width="10.85546875" style="203" bestFit="1" customWidth="1"/>
    <col min="84" max="85" width="6" style="203" bestFit="1" customWidth="1"/>
    <col min="86" max="87" width="8.42578125" style="203" bestFit="1" customWidth="1"/>
    <col min="88" max="90" width="6" style="203" bestFit="1" customWidth="1"/>
    <col min="91" max="92" width="3.5703125" style="203" bestFit="1" customWidth="1"/>
    <col min="93" max="93" width="6" style="203" bestFit="1" customWidth="1"/>
    <col min="94" max="94" width="7.85546875" style="203" bestFit="1" customWidth="1"/>
    <col min="95" max="95" width="8.28515625" style="203" bestFit="1" customWidth="1"/>
    <col min="96" max="96" width="5.42578125" style="203" customWidth="1"/>
    <col min="97" max="97" width="5.85546875" style="203" customWidth="1"/>
    <col min="98" max="98" width="5.42578125" style="203" customWidth="1"/>
    <col min="99" max="99" width="4.85546875" style="203" customWidth="1"/>
  </cols>
  <sheetData>
    <row r="1" spans="1:100" x14ac:dyDescent="0.25">
      <c r="A1" s="5" t="s">
        <v>61</v>
      </c>
    </row>
    <row r="3" spans="1:100" ht="29.25" customHeight="1" x14ac:dyDescent="0.25">
      <c r="B3" s="429" t="s">
        <v>23</v>
      </c>
      <c r="C3" s="429"/>
      <c r="D3" s="429" t="s">
        <v>62</v>
      </c>
      <c r="E3" s="429" t="s">
        <v>149</v>
      </c>
      <c r="F3" s="429"/>
      <c r="G3" s="429"/>
      <c r="H3" s="429" t="s">
        <v>350</v>
      </c>
      <c r="I3" s="429"/>
      <c r="J3" s="429"/>
      <c r="K3" s="429"/>
      <c r="L3" s="429"/>
      <c r="M3" s="429"/>
      <c r="N3" s="429"/>
      <c r="O3" s="429"/>
      <c r="P3" s="429"/>
      <c r="Q3" s="429"/>
      <c r="R3" s="429"/>
      <c r="S3" s="429"/>
      <c r="T3" s="429"/>
      <c r="U3" s="429"/>
      <c r="V3" s="429"/>
      <c r="W3" s="429"/>
      <c r="X3" s="429"/>
      <c r="Y3" s="429"/>
      <c r="Z3" s="429"/>
      <c r="AA3" s="429"/>
      <c r="AB3" s="429"/>
      <c r="AC3" s="429"/>
      <c r="AD3" s="429" t="s">
        <v>351</v>
      </c>
      <c r="AE3" s="429"/>
      <c r="AF3" s="429"/>
      <c r="AG3" s="429"/>
      <c r="AH3" s="429"/>
      <c r="AI3" s="429"/>
      <c r="AJ3" s="429"/>
      <c r="AK3" s="429"/>
      <c r="AL3" s="429"/>
      <c r="AM3" s="429"/>
      <c r="AN3" s="429"/>
      <c r="AO3" s="429"/>
      <c r="AP3" s="429"/>
      <c r="AQ3" s="429"/>
      <c r="AR3" s="429"/>
      <c r="AS3" s="429"/>
      <c r="AT3" s="429"/>
      <c r="AU3" s="429"/>
      <c r="AV3" s="429"/>
      <c r="AW3" s="429"/>
      <c r="AX3" s="429"/>
      <c r="AY3" s="429"/>
      <c r="AZ3" s="429" t="s">
        <v>31</v>
      </c>
      <c r="BA3" s="429"/>
      <c r="BB3" s="429"/>
      <c r="BC3" s="429"/>
      <c r="BD3" s="429"/>
      <c r="BE3" s="429"/>
      <c r="BF3" s="429"/>
      <c r="BG3" s="429"/>
      <c r="BH3" s="429"/>
      <c r="BI3" s="429"/>
      <c r="BJ3" s="429"/>
      <c r="BK3" s="429"/>
      <c r="BL3" s="429"/>
      <c r="BM3" s="429"/>
      <c r="BN3" s="429"/>
      <c r="BO3" s="429"/>
      <c r="BP3" s="429"/>
      <c r="BQ3" s="429"/>
      <c r="BR3" s="429"/>
      <c r="BS3" s="429"/>
      <c r="BT3" s="429"/>
      <c r="BU3" s="429"/>
      <c r="BV3" s="429" t="s">
        <v>352</v>
      </c>
      <c r="BW3" s="429"/>
      <c r="BX3" s="429"/>
      <c r="BY3" s="429"/>
      <c r="BZ3" s="429"/>
      <c r="CA3" s="429"/>
      <c r="CB3" s="429"/>
      <c r="CC3" s="429"/>
      <c r="CD3" s="429"/>
      <c r="CE3" s="429"/>
      <c r="CF3" s="429"/>
      <c r="CG3" s="429"/>
      <c r="CH3" s="429"/>
      <c r="CI3" s="429"/>
      <c r="CJ3" s="429"/>
      <c r="CK3" s="429"/>
      <c r="CL3" s="429"/>
      <c r="CM3" s="429"/>
      <c r="CN3" s="429"/>
      <c r="CO3" s="429"/>
      <c r="CP3" s="429"/>
      <c r="CQ3" s="429"/>
      <c r="CR3" s="430" t="s">
        <v>65</v>
      </c>
      <c r="CS3" s="431"/>
      <c r="CT3" s="431"/>
      <c r="CU3" s="432"/>
    </row>
    <row r="4" spans="1:100" ht="126" customHeight="1" x14ac:dyDescent="0.25">
      <c r="B4" s="13" t="s">
        <v>3</v>
      </c>
      <c r="C4" s="13" t="s">
        <v>38</v>
      </c>
      <c r="D4" s="429"/>
      <c r="E4" s="48" t="s">
        <v>24</v>
      </c>
      <c r="F4" s="48" t="s">
        <v>25</v>
      </c>
      <c r="G4" s="48" t="s">
        <v>26</v>
      </c>
      <c r="H4" s="17" t="s">
        <v>27</v>
      </c>
      <c r="I4" s="288" t="s">
        <v>189</v>
      </c>
      <c r="J4" s="288" t="s">
        <v>190</v>
      </c>
      <c r="K4" s="288" t="s">
        <v>191</v>
      </c>
      <c r="L4" s="288" t="s">
        <v>192</v>
      </c>
      <c r="M4" s="288" t="s">
        <v>193</v>
      </c>
      <c r="N4" s="288" t="s">
        <v>194</v>
      </c>
      <c r="O4" s="288" t="s">
        <v>195</v>
      </c>
      <c r="P4" s="288" t="s">
        <v>196</v>
      </c>
      <c r="Q4" s="288" t="s">
        <v>197</v>
      </c>
      <c r="R4" s="288" t="s">
        <v>198</v>
      </c>
      <c r="S4" s="288" t="s">
        <v>199</v>
      </c>
      <c r="T4" s="288" t="s">
        <v>200</v>
      </c>
      <c r="U4" s="288" t="s">
        <v>201</v>
      </c>
      <c r="V4" s="288" t="s">
        <v>202</v>
      </c>
      <c r="W4" s="288" t="s">
        <v>203</v>
      </c>
      <c r="X4" s="288" t="s">
        <v>204</v>
      </c>
      <c r="Y4" s="288" t="s">
        <v>205</v>
      </c>
      <c r="Z4" s="288" t="s">
        <v>206</v>
      </c>
      <c r="AA4" s="288" t="s">
        <v>207</v>
      </c>
      <c r="AB4" s="288" t="s">
        <v>208</v>
      </c>
      <c r="AC4" s="289" t="s">
        <v>209</v>
      </c>
      <c r="AD4" s="17" t="s">
        <v>27</v>
      </c>
      <c r="AE4" s="288" t="s">
        <v>189</v>
      </c>
      <c r="AF4" s="288" t="s">
        <v>190</v>
      </c>
      <c r="AG4" s="288" t="s">
        <v>191</v>
      </c>
      <c r="AH4" s="288" t="s">
        <v>192</v>
      </c>
      <c r="AI4" s="288" t="s">
        <v>193</v>
      </c>
      <c r="AJ4" s="288" t="s">
        <v>194</v>
      </c>
      <c r="AK4" s="288" t="s">
        <v>195</v>
      </c>
      <c r="AL4" s="288" t="s">
        <v>196</v>
      </c>
      <c r="AM4" s="288" t="s">
        <v>197</v>
      </c>
      <c r="AN4" s="288" t="s">
        <v>198</v>
      </c>
      <c r="AO4" s="288" t="s">
        <v>199</v>
      </c>
      <c r="AP4" s="288" t="s">
        <v>200</v>
      </c>
      <c r="AQ4" s="288" t="s">
        <v>201</v>
      </c>
      <c r="AR4" s="288" t="s">
        <v>202</v>
      </c>
      <c r="AS4" s="288" t="s">
        <v>203</v>
      </c>
      <c r="AT4" s="288" t="s">
        <v>204</v>
      </c>
      <c r="AU4" s="288" t="s">
        <v>205</v>
      </c>
      <c r="AV4" s="288" t="s">
        <v>206</v>
      </c>
      <c r="AW4" s="288" t="s">
        <v>207</v>
      </c>
      <c r="AX4" s="288" t="s">
        <v>208</v>
      </c>
      <c r="AY4" s="289" t="s">
        <v>209</v>
      </c>
      <c r="AZ4" s="17" t="s">
        <v>27</v>
      </c>
      <c r="BA4" s="288" t="s">
        <v>189</v>
      </c>
      <c r="BB4" s="288" t="s">
        <v>190</v>
      </c>
      <c r="BC4" s="288" t="s">
        <v>191</v>
      </c>
      <c r="BD4" s="288" t="s">
        <v>192</v>
      </c>
      <c r="BE4" s="288" t="s">
        <v>193</v>
      </c>
      <c r="BF4" s="288" t="s">
        <v>194</v>
      </c>
      <c r="BG4" s="288" t="s">
        <v>195</v>
      </c>
      <c r="BH4" s="288" t="s">
        <v>196</v>
      </c>
      <c r="BI4" s="288" t="s">
        <v>197</v>
      </c>
      <c r="BJ4" s="288" t="s">
        <v>198</v>
      </c>
      <c r="BK4" s="288" t="s">
        <v>199</v>
      </c>
      <c r="BL4" s="288" t="s">
        <v>200</v>
      </c>
      <c r="BM4" s="288" t="s">
        <v>201</v>
      </c>
      <c r="BN4" s="288" t="s">
        <v>202</v>
      </c>
      <c r="BO4" s="288" t="s">
        <v>203</v>
      </c>
      <c r="BP4" s="288" t="s">
        <v>204</v>
      </c>
      <c r="BQ4" s="288" t="s">
        <v>205</v>
      </c>
      <c r="BR4" s="288" t="s">
        <v>206</v>
      </c>
      <c r="BS4" s="288" t="s">
        <v>207</v>
      </c>
      <c r="BT4" s="288" t="s">
        <v>208</v>
      </c>
      <c r="BU4" s="289" t="s">
        <v>209</v>
      </c>
      <c r="BV4" s="17" t="s">
        <v>27</v>
      </c>
      <c r="BW4" s="288" t="s">
        <v>189</v>
      </c>
      <c r="BX4" s="288" t="s">
        <v>190</v>
      </c>
      <c r="BY4" s="288" t="s">
        <v>191</v>
      </c>
      <c r="BZ4" s="288" t="s">
        <v>192</v>
      </c>
      <c r="CA4" s="288" t="s">
        <v>193</v>
      </c>
      <c r="CB4" s="288" t="s">
        <v>194</v>
      </c>
      <c r="CC4" s="288" t="s">
        <v>195</v>
      </c>
      <c r="CD4" s="288" t="s">
        <v>196</v>
      </c>
      <c r="CE4" s="288" t="s">
        <v>197</v>
      </c>
      <c r="CF4" s="288" t="s">
        <v>198</v>
      </c>
      <c r="CG4" s="288" t="s">
        <v>199</v>
      </c>
      <c r="CH4" s="288" t="s">
        <v>200</v>
      </c>
      <c r="CI4" s="288" t="s">
        <v>201</v>
      </c>
      <c r="CJ4" s="288" t="s">
        <v>202</v>
      </c>
      <c r="CK4" s="288" t="s">
        <v>203</v>
      </c>
      <c r="CL4" s="288" t="s">
        <v>204</v>
      </c>
      <c r="CM4" s="288" t="s">
        <v>205</v>
      </c>
      <c r="CN4" s="288" t="s">
        <v>206</v>
      </c>
      <c r="CO4" s="288" t="s">
        <v>207</v>
      </c>
      <c r="CP4" s="288" t="s">
        <v>208</v>
      </c>
      <c r="CQ4" s="289" t="s">
        <v>209</v>
      </c>
      <c r="CR4" s="17" t="s">
        <v>27</v>
      </c>
      <c r="CS4" s="288" t="s">
        <v>28</v>
      </c>
      <c r="CT4" s="295"/>
      <c r="CU4" s="296"/>
      <c r="CV4" s="259"/>
    </row>
    <row r="5" spans="1:100" s="104" customFormat="1" ht="38.25" x14ac:dyDescent="0.25">
      <c r="B5" s="145" t="str">
        <f>+'Հ3 Մաս 4'!B6</f>
        <v>1189</v>
      </c>
      <c r="C5" s="238"/>
      <c r="D5" s="292" t="str">
        <f>'Հ3 Մաս 4'!C6</f>
        <v>Դպրոցների սեյսմիկ անվտանգության մակարդակի բարձրացման ծրագիր</v>
      </c>
      <c r="E5" s="293" t="s">
        <v>185</v>
      </c>
      <c r="F5" s="293" t="s">
        <v>346</v>
      </c>
      <c r="G5" s="293" t="s">
        <v>186</v>
      </c>
      <c r="H5" s="140"/>
      <c r="I5" s="290"/>
      <c r="J5" s="290"/>
      <c r="K5" s="290"/>
      <c r="L5" s="290"/>
      <c r="M5" s="290"/>
      <c r="N5" s="290"/>
      <c r="O5" s="290"/>
      <c r="P5" s="290"/>
      <c r="Q5" s="290"/>
      <c r="R5" s="290"/>
      <c r="S5" s="290"/>
      <c r="T5" s="290"/>
      <c r="U5" s="290"/>
      <c r="V5" s="290"/>
      <c r="W5" s="290"/>
      <c r="X5" s="290"/>
      <c r="Y5" s="290"/>
      <c r="Z5" s="290"/>
      <c r="AA5" s="290"/>
      <c r="AB5" s="290"/>
      <c r="AC5" s="290"/>
      <c r="AD5" s="140"/>
      <c r="AE5" s="290"/>
      <c r="AF5" s="290"/>
      <c r="AG5" s="290"/>
      <c r="AH5" s="290"/>
      <c r="AI5" s="290"/>
      <c r="AJ5" s="290"/>
      <c r="AK5" s="290"/>
      <c r="AL5" s="290"/>
      <c r="AM5" s="290"/>
      <c r="AN5" s="290"/>
      <c r="AO5" s="290"/>
      <c r="AP5" s="290"/>
      <c r="AQ5" s="290"/>
      <c r="AR5" s="290"/>
      <c r="AS5" s="290"/>
      <c r="AT5" s="290"/>
      <c r="AU5" s="290"/>
      <c r="AV5" s="290"/>
      <c r="AW5" s="290"/>
      <c r="AX5" s="290"/>
      <c r="AY5" s="290"/>
      <c r="AZ5" s="140"/>
      <c r="BA5" s="290"/>
      <c r="BB5" s="290"/>
      <c r="BC5" s="290"/>
      <c r="BD5" s="290"/>
      <c r="BE5" s="290"/>
      <c r="BF5" s="290"/>
      <c r="BG5" s="290"/>
      <c r="BH5" s="290"/>
      <c r="BI5" s="290"/>
      <c r="BJ5" s="290"/>
      <c r="BK5" s="290"/>
      <c r="BL5" s="290"/>
      <c r="BM5" s="290"/>
      <c r="BN5" s="290"/>
      <c r="BO5" s="290"/>
      <c r="BP5" s="290"/>
      <c r="BQ5" s="290"/>
      <c r="BR5" s="290"/>
      <c r="BS5" s="290"/>
      <c r="BT5" s="290"/>
      <c r="BU5" s="290"/>
      <c r="BV5" s="140"/>
      <c r="BW5" s="290"/>
      <c r="BX5" s="290"/>
      <c r="BY5" s="290"/>
      <c r="BZ5" s="290"/>
      <c r="CA5" s="290"/>
      <c r="CB5" s="290"/>
      <c r="CC5" s="290"/>
      <c r="CD5" s="290"/>
      <c r="CE5" s="290"/>
      <c r="CF5" s="290"/>
      <c r="CG5" s="290"/>
      <c r="CH5" s="290"/>
      <c r="CI5" s="290"/>
      <c r="CJ5" s="290"/>
      <c r="CK5" s="290"/>
      <c r="CL5" s="290"/>
      <c r="CM5" s="290"/>
      <c r="CN5" s="290"/>
      <c r="CO5" s="290"/>
      <c r="CP5" s="290"/>
      <c r="CQ5" s="290"/>
      <c r="CR5" s="140"/>
      <c r="CS5" s="290"/>
      <c r="CT5" s="297"/>
      <c r="CU5" s="297"/>
      <c r="CV5" s="259"/>
    </row>
    <row r="6" spans="1:100" ht="63.75" x14ac:dyDescent="0.25">
      <c r="A6" s="104"/>
      <c r="B6" s="46"/>
      <c r="C6" s="238">
        <v>11001</v>
      </c>
      <c r="D6" s="294" t="str">
        <f>'Հ3 Մաս 1 և 2'!D34</f>
        <v>Ասիական զարգացման բանկի աջակցությամբ իրականացվող Դպրոցների սեյսմիկ պաշտպանության ծրագրի կառավարում</v>
      </c>
      <c r="E6" s="293" t="s">
        <v>185</v>
      </c>
      <c r="F6" s="293" t="s">
        <v>346</v>
      </c>
      <c r="G6" s="293" t="s">
        <v>186</v>
      </c>
      <c r="H6" s="134">
        <f>+'Հ7 Ձև1 AMD'!G13</f>
        <v>120493</v>
      </c>
      <c r="I6" s="291"/>
      <c r="J6" s="291"/>
      <c r="K6" s="291"/>
      <c r="L6" s="291"/>
      <c r="M6" s="291"/>
      <c r="N6" s="291"/>
      <c r="O6" s="291"/>
      <c r="P6" s="291"/>
      <c r="Q6" s="291"/>
      <c r="R6" s="291"/>
      <c r="S6" s="291"/>
      <c r="T6" s="291"/>
      <c r="U6" s="291"/>
      <c r="V6" s="291"/>
      <c r="W6" s="291"/>
      <c r="X6" s="291"/>
      <c r="Y6" s="291"/>
      <c r="Z6" s="291"/>
      <c r="AA6" s="291"/>
      <c r="AB6" s="291"/>
      <c r="AC6" s="291"/>
      <c r="AD6" s="134">
        <f>SUM(AE6:AY6)</f>
        <v>224661</v>
      </c>
      <c r="AE6" s="290">
        <f>+'Հ7 Ձև1 AMD'!J14</f>
        <v>181115</v>
      </c>
      <c r="AF6" s="290">
        <f>+'Հ7 Ձև1 AMD'!J15</f>
        <v>3090</v>
      </c>
      <c r="AG6" s="290">
        <f>+'Հ7 Ձև1 AMD'!J16</f>
        <v>107</v>
      </c>
      <c r="AH6" s="290">
        <f>+'Հ7 Ձև1 AMD'!J17</f>
        <v>890</v>
      </c>
      <c r="AI6" s="290">
        <f>+'Հ7 Ձև1 AMD'!J18</f>
        <v>3300</v>
      </c>
      <c r="AJ6" s="290">
        <f>+'Հ7 Ձև1 AMD'!J19</f>
        <v>5250</v>
      </c>
      <c r="AK6" s="290">
        <f>+'Հ7 Ձև1 AMD'!J20</f>
        <v>2940</v>
      </c>
      <c r="AL6" s="290">
        <f>+'Հ7 Ձև1 AMD'!J21</f>
        <v>1184</v>
      </c>
      <c r="AM6" s="290">
        <f>+'Հ7 Ձև1 AMD'!J22</f>
        <v>790</v>
      </c>
      <c r="AN6" s="290">
        <f>+'Հ7 Ձև1 AMD'!J23</f>
        <v>180</v>
      </c>
      <c r="AO6" s="290">
        <f>+'Հ7 Ձև1 AMD'!J24</f>
        <v>720</v>
      </c>
      <c r="AP6" s="290">
        <f>+'Հ7 Ձև1 AMD'!J25</f>
        <v>2400</v>
      </c>
      <c r="AQ6" s="290">
        <f>+'Հ7 Ձև1 AMD'!J26</f>
        <v>600</v>
      </c>
      <c r="AR6" s="290">
        <f>+'Հ7 Ձև1 AMD'!J27</f>
        <v>1800</v>
      </c>
      <c r="AS6" s="290">
        <f>+'Հ7 Ձև1 AMD'!J28</f>
        <v>4995</v>
      </c>
      <c r="AT6" s="290">
        <f>+'Հ7 Ձև1 AMD'!J29</f>
        <v>300</v>
      </c>
      <c r="AU6" s="290">
        <f>+'Հ7 Ձև1 AMD'!J30</f>
        <v>7140</v>
      </c>
      <c r="AV6" s="290">
        <f>+'Հ7 Ձև1 AMD'!J31</f>
        <v>7860</v>
      </c>
      <c r="AW6" s="290"/>
      <c r="AX6" s="290"/>
      <c r="AY6" s="290"/>
      <c r="AZ6" s="134">
        <f>SUM(BA6:BU6)</f>
        <v>266731</v>
      </c>
      <c r="BA6" s="290">
        <f>+'Հ7 Ձև1 AMD'!M14</f>
        <v>217440</v>
      </c>
      <c r="BB6" s="290">
        <f>+'Հ7 Ձև1 AMD'!M15</f>
        <v>3090</v>
      </c>
      <c r="BC6" s="290">
        <f>+'Հ7 Ձև1 AMD'!M16</f>
        <v>107</v>
      </c>
      <c r="BD6" s="290">
        <f>+'Հ7 Ձև1 AMD'!M17</f>
        <v>890</v>
      </c>
      <c r="BE6" s="290">
        <f>+'Հ7 Ձև1 AMD'!M18</f>
        <v>4000</v>
      </c>
      <c r="BF6" s="290">
        <f>+'Հ7 Ձև1 AMD'!M19</f>
        <v>6250</v>
      </c>
      <c r="BG6" s="290">
        <f>+'Հ7 Ձև1 AMD'!M20</f>
        <v>2940</v>
      </c>
      <c r="BH6" s="290">
        <f>+'Հ7 Ձև1 AMD'!M21</f>
        <v>1184</v>
      </c>
      <c r="BI6" s="290">
        <f>+'Հ7 Ձև1 AMD'!M22</f>
        <v>790</v>
      </c>
      <c r="BJ6" s="290">
        <f>+'Հ7 Ձև1 AMD'!M23</f>
        <v>180</v>
      </c>
      <c r="BK6" s="290">
        <f>+'Հ7 Ձև1 AMD'!M24</f>
        <v>720</v>
      </c>
      <c r="BL6" s="290">
        <f>+'Հ7 Ձև1 AMD'!M25</f>
        <v>2400</v>
      </c>
      <c r="BM6" s="290">
        <f>+'Հ7 Ձև1 AMD'!M26</f>
        <v>600</v>
      </c>
      <c r="BN6" s="290">
        <f>+'Հ7 Ձև1 AMD'!M27</f>
        <v>1800</v>
      </c>
      <c r="BO6" s="290">
        <f>+'Հ7 Ձև1 AMD'!M28</f>
        <v>5710.0000000000009</v>
      </c>
      <c r="BP6" s="290">
        <f>+'Հ7 Ձև1 AMD'!M29</f>
        <v>300</v>
      </c>
      <c r="BQ6" s="290">
        <f>+'Հ7 Ձև1 AMD'!M30</f>
        <v>10470</v>
      </c>
      <c r="BR6" s="290">
        <f>+'Հ7 Ձև1 AMD'!M31</f>
        <v>7860</v>
      </c>
      <c r="BS6" s="290"/>
      <c r="BT6" s="291"/>
      <c r="BU6" s="291"/>
      <c r="BV6" s="134">
        <f>SUM(BW6:CQ6)</f>
        <v>0</v>
      </c>
      <c r="BW6" s="290">
        <f>+'Հ7 Ձև1 AMD'!$P14</f>
        <v>0</v>
      </c>
      <c r="BX6" s="290">
        <f>+'Հ7 Ձև1 AMD'!$P15</f>
        <v>0</v>
      </c>
      <c r="BY6" s="290">
        <f>+'Հ7 Ձև1 AMD'!$P16</f>
        <v>0</v>
      </c>
      <c r="BZ6" s="290">
        <f>+'Հ7 Ձև1 AMD'!$P17</f>
        <v>0</v>
      </c>
      <c r="CA6" s="290">
        <f>+'Հ7 Ձև1 AMD'!$P18</f>
        <v>0</v>
      </c>
      <c r="CB6" s="290">
        <f>+'Հ7 Ձև1 AMD'!$P19</f>
        <v>0</v>
      </c>
      <c r="CC6" s="290">
        <f>+'Հ7 Ձև1 AMD'!$P20</f>
        <v>0</v>
      </c>
      <c r="CD6" s="290">
        <f>+'Հ7 Ձև1 AMD'!$P21</f>
        <v>0</v>
      </c>
      <c r="CE6" s="290">
        <f>+'Հ7 Ձև1 AMD'!$P22</f>
        <v>0</v>
      </c>
      <c r="CF6" s="290">
        <f>+'Հ7 Ձև1 AMD'!$P23</f>
        <v>0</v>
      </c>
      <c r="CG6" s="290">
        <f>+'Հ7 Ձև1 AMD'!$P24</f>
        <v>0</v>
      </c>
      <c r="CH6" s="290">
        <f>+'Հ7 Ձև1 AMD'!$P25</f>
        <v>0</v>
      </c>
      <c r="CI6" s="290">
        <f>+'Հ7 Ձև1 AMD'!$P26</f>
        <v>0</v>
      </c>
      <c r="CJ6" s="290">
        <f>+'Հ7 Ձև1 AMD'!$P27</f>
        <v>0</v>
      </c>
      <c r="CK6" s="290">
        <f>+'Հ7 Ձև1 AMD'!$P28</f>
        <v>0</v>
      </c>
      <c r="CL6" s="290">
        <f>+'Հ7 Ձև1 AMD'!$P29</f>
        <v>0</v>
      </c>
      <c r="CM6" s="290">
        <f>+'Հ7 Ձև1 AMD'!$P30</f>
        <v>0</v>
      </c>
      <c r="CN6" s="290">
        <f>+'Հ7 Ձև1 AMD'!$P31</f>
        <v>0</v>
      </c>
      <c r="CO6" s="290"/>
      <c r="CP6" s="291"/>
      <c r="CQ6" s="291"/>
      <c r="CR6" s="134">
        <f>CS6+CT6+CU6</f>
        <v>0</v>
      </c>
      <c r="CS6" s="291"/>
      <c r="CT6" s="291"/>
      <c r="CU6" s="291"/>
      <c r="CV6" s="259"/>
    </row>
    <row r="7" spans="1:100" ht="38.25" x14ac:dyDescent="0.25">
      <c r="B7" s="46"/>
      <c r="C7" s="238">
        <v>12001</v>
      </c>
      <c r="D7" s="266" t="s">
        <v>227</v>
      </c>
      <c r="E7" s="293" t="s">
        <v>185</v>
      </c>
      <c r="F7" s="293" t="s">
        <v>346</v>
      </c>
      <c r="G7" s="293" t="s">
        <v>186</v>
      </c>
      <c r="H7" s="134">
        <f>SUM(I7:AC7)</f>
        <v>12007681.5</v>
      </c>
      <c r="I7" s="291"/>
      <c r="J7" s="291"/>
      <c r="K7" s="291"/>
      <c r="L7" s="291"/>
      <c r="M7" s="291"/>
      <c r="N7" s="291"/>
      <c r="O7" s="291"/>
      <c r="P7" s="291"/>
      <c r="Q7" s="291"/>
      <c r="R7" s="291"/>
      <c r="S7" s="291"/>
      <c r="T7" s="291"/>
      <c r="U7" s="291"/>
      <c r="V7" s="291"/>
      <c r="W7" s="291"/>
      <c r="X7" s="291"/>
      <c r="Y7" s="291"/>
      <c r="Z7" s="291"/>
      <c r="AA7" s="291">
        <f>+'Հ7 Ձև1 AMD'!G37</f>
        <v>11645976.5</v>
      </c>
      <c r="AB7" s="291"/>
      <c r="AC7" s="291">
        <f>+'Հ7 Ձև1 AMD'!G39</f>
        <v>361705</v>
      </c>
      <c r="AD7" s="134">
        <f>SUM(AE7:AY7)</f>
        <v>4736773.7</v>
      </c>
      <c r="AE7" s="291"/>
      <c r="AF7" s="291"/>
      <c r="AG7" s="291"/>
      <c r="AH7" s="291"/>
      <c r="AI7" s="291"/>
      <c r="AJ7" s="291"/>
      <c r="AK7" s="291"/>
      <c r="AL7" s="291"/>
      <c r="AM7" s="291"/>
      <c r="AN7" s="291"/>
      <c r="AO7" s="291"/>
      <c r="AP7" s="291"/>
      <c r="AQ7" s="291"/>
      <c r="AR7" s="291"/>
      <c r="AS7" s="291"/>
      <c r="AT7" s="291"/>
      <c r="AU7" s="291"/>
      <c r="AV7" s="291"/>
      <c r="AW7" s="291">
        <f>+'Հ7 Ձև1 AMD'!J37</f>
        <v>4568893.9000000004</v>
      </c>
      <c r="AX7" s="291"/>
      <c r="AY7" s="291">
        <f>+'Հ7 Ձև1 AMD'!J39</f>
        <v>167879.80000000002</v>
      </c>
      <c r="AZ7" s="134">
        <f>SUM(BA7:BU7)</f>
        <v>1808787.12335</v>
      </c>
      <c r="BA7" s="291"/>
      <c r="BB7" s="291"/>
      <c r="BC7" s="291"/>
      <c r="BD7" s="291"/>
      <c r="BE7" s="291"/>
      <c r="BF7" s="291"/>
      <c r="BG7" s="291"/>
      <c r="BH7" s="291"/>
      <c r="BI7" s="291"/>
      <c r="BJ7" s="291"/>
      <c r="BK7" s="291"/>
      <c r="BL7" s="291"/>
      <c r="BM7" s="291"/>
      <c r="BN7" s="291"/>
      <c r="BO7" s="291"/>
      <c r="BP7" s="291"/>
      <c r="BQ7" s="291"/>
      <c r="BR7" s="291"/>
      <c r="BS7" s="291">
        <f>+'Հ7 Ձև1 AMD'!M37</f>
        <v>1729427.12335</v>
      </c>
      <c r="BT7" s="291"/>
      <c r="BU7" s="291">
        <f>+'Հ7 Ձև1 AMD'!M39</f>
        <v>79360</v>
      </c>
      <c r="BV7" s="134">
        <f>SUM(BW7:CQ7)</f>
        <v>33794.066039999998</v>
      </c>
      <c r="BW7" s="291"/>
      <c r="BX7" s="291"/>
      <c r="BY7" s="291"/>
      <c r="BZ7" s="291"/>
      <c r="CA7" s="291"/>
      <c r="CB7" s="291"/>
      <c r="CC7" s="291"/>
      <c r="CD7" s="291"/>
      <c r="CE7" s="291"/>
      <c r="CF7" s="291"/>
      <c r="CG7" s="291"/>
      <c r="CH7" s="291"/>
      <c r="CI7" s="291"/>
      <c r="CJ7" s="291"/>
      <c r="CK7" s="291"/>
      <c r="CL7" s="291"/>
      <c r="CM7" s="291"/>
      <c r="CN7" s="291"/>
      <c r="CO7" s="291">
        <f>+'Հ7 Ձև1 AMD'!$P37</f>
        <v>0</v>
      </c>
      <c r="CP7" s="291">
        <f>+'Հ7 Ձև1 AMD'!P38</f>
        <v>15704.066039999998</v>
      </c>
      <c r="CQ7" s="291">
        <f>+'Հ7 Ձև1 AMD'!$P39</f>
        <v>18090</v>
      </c>
      <c r="CR7" s="134">
        <f t="shared" ref="CR7" si="0">CS7+CT7+CU7</f>
        <v>0</v>
      </c>
      <c r="CS7" s="291"/>
      <c r="CT7" s="291"/>
      <c r="CU7" s="291"/>
      <c r="CV7" s="259"/>
    </row>
    <row r="8" spans="1:100" ht="20.25" customHeight="1" x14ac:dyDescent="0.25">
      <c r="B8" s="433" t="s">
        <v>69</v>
      </c>
      <c r="C8" s="434"/>
      <c r="D8" s="435"/>
      <c r="E8" s="16" t="s">
        <v>57</v>
      </c>
      <c r="F8" s="16" t="s">
        <v>57</v>
      </c>
      <c r="G8" s="16" t="s">
        <v>57</v>
      </c>
      <c r="H8" s="135">
        <f>SUM(H6:H7)</f>
        <v>12128174.5</v>
      </c>
      <c r="I8" s="135">
        <f t="shared" ref="I8:Z8" si="1">SUM(I6:I7)</f>
        <v>0</v>
      </c>
      <c r="J8" s="135">
        <f t="shared" si="1"/>
        <v>0</v>
      </c>
      <c r="K8" s="135">
        <f t="shared" si="1"/>
        <v>0</v>
      </c>
      <c r="L8" s="135">
        <f t="shared" si="1"/>
        <v>0</v>
      </c>
      <c r="M8" s="135">
        <f t="shared" si="1"/>
        <v>0</v>
      </c>
      <c r="N8" s="135">
        <f t="shared" si="1"/>
        <v>0</v>
      </c>
      <c r="O8" s="135">
        <f t="shared" si="1"/>
        <v>0</v>
      </c>
      <c r="P8" s="135">
        <f t="shared" si="1"/>
        <v>0</v>
      </c>
      <c r="Q8" s="135">
        <f t="shared" si="1"/>
        <v>0</v>
      </c>
      <c r="R8" s="135">
        <f t="shared" si="1"/>
        <v>0</v>
      </c>
      <c r="S8" s="135">
        <f t="shared" si="1"/>
        <v>0</v>
      </c>
      <c r="T8" s="135">
        <f t="shared" si="1"/>
        <v>0</v>
      </c>
      <c r="U8" s="135">
        <f t="shared" si="1"/>
        <v>0</v>
      </c>
      <c r="V8" s="135">
        <f t="shared" si="1"/>
        <v>0</v>
      </c>
      <c r="W8" s="135">
        <f t="shared" si="1"/>
        <v>0</v>
      </c>
      <c r="X8" s="135">
        <f t="shared" si="1"/>
        <v>0</v>
      </c>
      <c r="Y8" s="135">
        <f t="shared" si="1"/>
        <v>0</v>
      </c>
      <c r="Z8" s="135">
        <f t="shared" si="1"/>
        <v>0</v>
      </c>
      <c r="AA8" s="135">
        <f>SUM(AA6:AA7)</f>
        <v>11645976.5</v>
      </c>
      <c r="AB8" s="135">
        <f>SUM(AB6:AB7)</f>
        <v>0</v>
      </c>
      <c r="AC8" s="135">
        <f>SUM(AC6:AC7)</f>
        <v>361705</v>
      </c>
      <c r="AD8" s="135">
        <f>SUM(AD6:AD7)</f>
        <v>4961434.7</v>
      </c>
      <c r="AE8" s="135">
        <f t="shared" ref="AE8:AY8" si="2">SUM(AE6:AE7)</f>
        <v>181115</v>
      </c>
      <c r="AF8" s="135">
        <f t="shared" si="2"/>
        <v>3090</v>
      </c>
      <c r="AG8" s="135">
        <f t="shared" si="2"/>
        <v>107</v>
      </c>
      <c r="AH8" s="135">
        <f t="shared" si="2"/>
        <v>890</v>
      </c>
      <c r="AI8" s="135">
        <f t="shared" si="2"/>
        <v>3300</v>
      </c>
      <c r="AJ8" s="135">
        <f t="shared" si="2"/>
        <v>5250</v>
      </c>
      <c r="AK8" s="135">
        <f t="shared" si="2"/>
        <v>2940</v>
      </c>
      <c r="AL8" s="135">
        <f t="shared" si="2"/>
        <v>1184</v>
      </c>
      <c r="AM8" s="135">
        <f t="shared" si="2"/>
        <v>790</v>
      </c>
      <c r="AN8" s="135">
        <f t="shared" si="2"/>
        <v>180</v>
      </c>
      <c r="AO8" s="135">
        <f t="shared" si="2"/>
        <v>720</v>
      </c>
      <c r="AP8" s="135">
        <f t="shared" si="2"/>
        <v>2400</v>
      </c>
      <c r="AQ8" s="135">
        <f t="shared" si="2"/>
        <v>600</v>
      </c>
      <c r="AR8" s="135">
        <f t="shared" si="2"/>
        <v>1800</v>
      </c>
      <c r="AS8" s="135">
        <f t="shared" si="2"/>
        <v>4995</v>
      </c>
      <c r="AT8" s="135">
        <f t="shared" si="2"/>
        <v>300</v>
      </c>
      <c r="AU8" s="135">
        <f t="shared" si="2"/>
        <v>7140</v>
      </c>
      <c r="AV8" s="135">
        <f t="shared" si="2"/>
        <v>7860</v>
      </c>
      <c r="AW8" s="135">
        <f t="shared" si="2"/>
        <v>4568893.9000000004</v>
      </c>
      <c r="AX8" s="135">
        <f t="shared" si="2"/>
        <v>0</v>
      </c>
      <c r="AY8" s="135">
        <f t="shared" si="2"/>
        <v>167879.80000000002</v>
      </c>
      <c r="AZ8" s="135">
        <f>SUM(AZ6:AZ7)</f>
        <v>2075518.12335</v>
      </c>
      <c r="BA8" s="135">
        <f t="shared" ref="BA8" si="3">SUM(BA6:BA7)</f>
        <v>217440</v>
      </c>
      <c r="BB8" s="135">
        <f t="shared" ref="BB8" si="4">SUM(BB6:BB7)</f>
        <v>3090</v>
      </c>
      <c r="BC8" s="135">
        <f t="shared" ref="BC8" si="5">SUM(BC6:BC7)</f>
        <v>107</v>
      </c>
      <c r="BD8" s="135">
        <f t="shared" ref="BD8" si="6">SUM(BD6:BD7)</f>
        <v>890</v>
      </c>
      <c r="BE8" s="135">
        <f t="shared" ref="BE8" si="7">SUM(BE6:BE7)</f>
        <v>4000</v>
      </c>
      <c r="BF8" s="135">
        <f t="shared" ref="BF8" si="8">SUM(BF6:BF7)</f>
        <v>6250</v>
      </c>
      <c r="BG8" s="135">
        <f t="shared" ref="BG8" si="9">SUM(BG6:BG7)</f>
        <v>2940</v>
      </c>
      <c r="BH8" s="135">
        <f t="shared" ref="BH8" si="10">SUM(BH6:BH7)</f>
        <v>1184</v>
      </c>
      <c r="BI8" s="135">
        <f t="shared" ref="BI8" si="11">SUM(BI6:BI7)</f>
        <v>790</v>
      </c>
      <c r="BJ8" s="135">
        <f t="shared" ref="BJ8" si="12">SUM(BJ6:BJ7)</f>
        <v>180</v>
      </c>
      <c r="BK8" s="135">
        <f t="shared" ref="BK8" si="13">SUM(BK6:BK7)</f>
        <v>720</v>
      </c>
      <c r="BL8" s="135">
        <f t="shared" ref="BL8" si="14">SUM(BL6:BL7)</f>
        <v>2400</v>
      </c>
      <c r="BM8" s="135">
        <f t="shared" ref="BM8" si="15">SUM(BM6:BM7)</f>
        <v>600</v>
      </c>
      <c r="BN8" s="135">
        <f t="shared" ref="BN8" si="16">SUM(BN6:BN7)</f>
        <v>1800</v>
      </c>
      <c r="BO8" s="135">
        <f t="shared" ref="BO8" si="17">SUM(BO6:BO7)</f>
        <v>5710.0000000000009</v>
      </c>
      <c r="BP8" s="135">
        <f t="shared" ref="BP8" si="18">SUM(BP6:BP7)</f>
        <v>300</v>
      </c>
      <c r="BQ8" s="135">
        <f t="shared" ref="BQ8" si="19">SUM(BQ6:BQ7)</f>
        <v>10470</v>
      </c>
      <c r="BR8" s="135">
        <f t="shared" ref="BR8" si="20">SUM(BR6:BR7)</f>
        <v>7860</v>
      </c>
      <c r="BS8" s="135">
        <f t="shared" ref="BS8" si="21">SUM(BS6:BS7)</f>
        <v>1729427.12335</v>
      </c>
      <c r="BT8" s="135">
        <f t="shared" ref="BT8" si="22">SUM(BT6:BT7)</f>
        <v>0</v>
      </c>
      <c r="BU8" s="135">
        <f t="shared" ref="BU8" si="23">SUM(BU6:BU7)</f>
        <v>79360</v>
      </c>
      <c r="BV8" s="135">
        <f>SUM(BV6:BV7)</f>
        <v>33794.066039999998</v>
      </c>
      <c r="BW8" s="135">
        <f t="shared" ref="BW8:CQ8" si="24">SUM(BW6:BW7)</f>
        <v>0</v>
      </c>
      <c r="BX8" s="135">
        <f t="shared" si="24"/>
        <v>0</v>
      </c>
      <c r="BY8" s="135">
        <f t="shared" si="24"/>
        <v>0</v>
      </c>
      <c r="BZ8" s="135">
        <f t="shared" si="24"/>
        <v>0</v>
      </c>
      <c r="CA8" s="135">
        <f t="shared" si="24"/>
        <v>0</v>
      </c>
      <c r="CB8" s="135">
        <f t="shared" si="24"/>
        <v>0</v>
      </c>
      <c r="CC8" s="135">
        <f t="shared" si="24"/>
        <v>0</v>
      </c>
      <c r="CD8" s="135">
        <f t="shared" si="24"/>
        <v>0</v>
      </c>
      <c r="CE8" s="135">
        <f t="shared" si="24"/>
        <v>0</v>
      </c>
      <c r="CF8" s="135">
        <f t="shared" si="24"/>
        <v>0</v>
      </c>
      <c r="CG8" s="135">
        <f t="shared" si="24"/>
        <v>0</v>
      </c>
      <c r="CH8" s="135">
        <f t="shared" si="24"/>
        <v>0</v>
      </c>
      <c r="CI8" s="135">
        <f t="shared" si="24"/>
        <v>0</v>
      </c>
      <c r="CJ8" s="135">
        <f t="shared" si="24"/>
        <v>0</v>
      </c>
      <c r="CK8" s="135">
        <f t="shared" si="24"/>
        <v>0</v>
      </c>
      <c r="CL8" s="135">
        <f t="shared" si="24"/>
        <v>0</v>
      </c>
      <c r="CM8" s="135">
        <f t="shared" si="24"/>
        <v>0</v>
      </c>
      <c r="CN8" s="135">
        <f t="shared" si="24"/>
        <v>0</v>
      </c>
      <c r="CO8" s="135">
        <f t="shared" si="24"/>
        <v>0</v>
      </c>
      <c r="CP8" s="135">
        <f t="shared" si="24"/>
        <v>15704.066039999998</v>
      </c>
      <c r="CQ8" s="135">
        <f t="shared" si="24"/>
        <v>18090</v>
      </c>
      <c r="CR8" s="135">
        <f t="shared" ref="CR8:CU8" si="25">SUM(CR6:CR7)</f>
        <v>0</v>
      </c>
      <c r="CS8" s="135">
        <f t="shared" si="25"/>
        <v>0</v>
      </c>
      <c r="CT8" s="135">
        <f t="shared" si="25"/>
        <v>0</v>
      </c>
      <c r="CU8" s="135">
        <f t="shared" si="25"/>
        <v>0</v>
      </c>
    </row>
    <row r="9" spans="1:100" x14ac:dyDescent="0.25">
      <c r="A9" s="2"/>
    </row>
    <row r="10" spans="1:100" x14ac:dyDescent="0.25">
      <c r="H10" s="116"/>
      <c r="X10"/>
      <c r="AD10" s="116">
        <f>+AD8-'Հ7 Ձև1 AMD'!J8</f>
        <v>0</v>
      </c>
      <c r="AW10" s="104"/>
      <c r="AX10" s="104"/>
      <c r="AZ10" s="116">
        <f>+AZ8-'Հ7 Ձև1 AMD'!M8</f>
        <v>0</v>
      </c>
      <c r="BV10" s="116">
        <f>+BV8-'Հ7 Ձև1 AMD'!P8</f>
        <v>0</v>
      </c>
    </row>
    <row r="11" spans="1:100" x14ac:dyDescent="0.25">
      <c r="X11"/>
      <c r="AD11" s="104"/>
      <c r="AW11" s="104"/>
      <c r="AX11" s="104"/>
      <c r="BV11" s="116">
        <f>+BV8-'Հ7 Ձև1 AMD'!P41</f>
        <v>0</v>
      </c>
    </row>
    <row r="12" spans="1:100" ht="15" customHeight="1" x14ac:dyDescent="0.25">
      <c r="AD12" s="104"/>
      <c r="AV12"/>
    </row>
    <row r="13" spans="1:100" x14ac:dyDescent="0.25">
      <c r="AD13" s="104"/>
      <c r="AV13"/>
    </row>
    <row r="14" spans="1:100" x14ac:dyDescent="0.25">
      <c r="X14"/>
      <c r="AD14" s="104"/>
      <c r="AQ14"/>
      <c r="AR14"/>
      <c r="AS14"/>
      <c r="AT14"/>
      <c r="AU14"/>
      <c r="AV14"/>
    </row>
    <row r="15" spans="1:100" x14ac:dyDescent="0.25">
      <c r="X15"/>
      <c r="AD15" s="104"/>
      <c r="AQ15"/>
      <c r="AR15"/>
      <c r="AS15"/>
      <c r="AT15"/>
      <c r="AU15"/>
      <c r="AV15"/>
    </row>
    <row r="16" spans="1:100" x14ac:dyDescent="0.25">
      <c r="X16"/>
      <c r="AD16" s="104"/>
      <c r="AQ16"/>
      <c r="AR16"/>
      <c r="AS16"/>
      <c r="AT16"/>
      <c r="AU16"/>
      <c r="AV16"/>
    </row>
    <row r="17" spans="24:48" x14ac:dyDescent="0.25">
      <c r="X17"/>
      <c r="AD17" s="104"/>
      <c r="AQ17"/>
      <c r="AR17"/>
      <c r="AS17"/>
      <c r="AT17"/>
      <c r="AU17"/>
      <c r="AV17"/>
    </row>
    <row r="18" spans="24:48" x14ac:dyDescent="0.25">
      <c r="X18"/>
      <c r="AD18" s="104"/>
      <c r="AQ18"/>
      <c r="AR18"/>
      <c r="AS18"/>
      <c r="AT18"/>
      <c r="AU18"/>
      <c r="AV18"/>
    </row>
    <row r="19" spans="24:48" x14ac:dyDescent="0.25">
      <c r="X19"/>
      <c r="AD19" s="104"/>
      <c r="AQ19"/>
      <c r="AR19"/>
      <c r="AS19"/>
      <c r="AT19"/>
      <c r="AU19"/>
      <c r="AV19"/>
    </row>
    <row r="20" spans="24:48" x14ac:dyDescent="0.25">
      <c r="X20"/>
      <c r="AD20" s="104"/>
      <c r="AQ20"/>
      <c r="AR20"/>
      <c r="AS20"/>
      <c r="AT20"/>
      <c r="AU20"/>
      <c r="AV20"/>
    </row>
    <row r="21" spans="24:48" x14ac:dyDescent="0.25">
      <c r="X21"/>
      <c r="AD21" s="104"/>
      <c r="AQ21"/>
      <c r="AR21"/>
      <c r="AS21"/>
      <c r="AT21"/>
      <c r="AU21"/>
      <c r="AV21"/>
    </row>
    <row r="22" spans="24:48" x14ac:dyDescent="0.25">
      <c r="X22"/>
      <c r="AD22" s="104"/>
      <c r="AQ22"/>
      <c r="AR22"/>
      <c r="AS22"/>
      <c r="AT22"/>
      <c r="AU22"/>
      <c r="AV22"/>
    </row>
    <row r="23" spans="24:48" x14ac:dyDescent="0.25">
      <c r="X23"/>
      <c r="AD23" s="104"/>
      <c r="AQ23"/>
      <c r="AR23"/>
      <c r="AS23"/>
      <c r="AT23"/>
      <c r="AU23"/>
      <c r="AV23"/>
    </row>
    <row r="24" spans="24:48" x14ac:dyDescent="0.25">
      <c r="X24"/>
      <c r="AD24" s="104"/>
      <c r="AQ24"/>
      <c r="AR24"/>
      <c r="AS24"/>
      <c r="AT24"/>
      <c r="AU24"/>
      <c r="AV24"/>
    </row>
    <row r="25" spans="24:48" x14ac:dyDescent="0.25">
      <c r="X25"/>
      <c r="AD25" s="104"/>
      <c r="AQ25"/>
      <c r="AR25"/>
      <c r="AS25"/>
      <c r="AT25"/>
      <c r="AU25"/>
      <c r="AV25"/>
    </row>
    <row r="26" spans="24:48" x14ac:dyDescent="0.25">
      <c r="X26"/>
      <c r="AD26" s="104"/>
      <c r="AQ26"/>
      <c r="AR26"/>
      <c r="AS26"/>
      <c r="AT26"/>
      <c r="AU26"/>
      <c r="AV26"/>
    </row>
    <row r="27" spans="24:48" x14ac:dyDescent="0.25">
      <c r="X27"/>
      <c r="AD27" s="104"/>
      <c r="AQ27"/>
      <c r="AR27"/>
      <c r="AS27"/>
      <c r="AT27"/>
      <c r="AU27"/>
      <c r="AV27"/>
    </row>
    <row r="28" spans="24:48" x14ac:dyDescent="0.25">
      <c r="X28"/>
      <c r="AD28" s="104"/>
      <c r="AQ28"/>
      <c r="AR28"/>
      <c r="AS28"/>
      <c r="AT28"/>
      <c r="AU28"/>
      <c r="AV28"/>
    </row>
    <row r="29" spans="24:48" x14ac:dyDescent="0.25">
      <c r="X29"/>
      <c r="AD29" s="104"/>
      <c r="AQ29"/>
      <c r="AR29"/>
      <c r="AS29"/>
      <c r="AT29"/>
      <c r="AU29"/>
      <c r="AV29"/>
    </row>
    <row r="30" spans="24:48" x14ac:dyDescent="0.25">
      <c r="X30"/>
      <c r="AD30" s="104"/>
      <c r="AQ30"/>
      <c r="AR30"/>
      <c r="AS30"/>
      <c r="AT30"/>
      <c r="AU30"/>
      <c r="AV30"/>
    </row>
    <row r="31" spans="24:48" x14ac:dyDescent="0.25">
      <c r="X31"/>
      <c r="AD31" s="104"/>
      <c r="AQ31"/>
      <c r="AR31"/>
      <c r="AS31"/>
      <c r="AT31"/>
      <c r="AU31"/>
      <c r="AV31"/>
    </row>
    <row r="32" spans="24:48" x14ac:dyDescent="0.25">
      <c r="X32"/>
      <c r="AD32" s="104"/>
      <c r="AQ32"/>
      <c r="AR32"/>
      <c r="AS32"/>
      <c r="AT32"/>
      <c r="AU32"/>
      <c r="AV32"/>
    </row>
    <row r="33" spans="24:48" x14ac:dyDescent="0.25">
      <c r="X33"/>
      <c r="AD33" s="104"/>
      <c r="AQ33"/>
      <c r="AR33"/>
      <c r="AS33"/>
      <c r="AT33"/>
      <c r="AU33"/>
      <c r="AV33"/>
    </row>
  </sheetData>
  <mergeCells count="9">
    <mergeCell ref="AZ3:BU3"/>
    <mergeCell ref="BV3:CQ3"/>
    <mergeCell ref="CR3:CU3"/>
    <mergeCell ref="B3:C3"/>
    <mergeCell ref="B8:D8"/>
    <mergeCell ref="D3:D4"/>
    <mergeCell ref="E3:G3"/>
    <mergeCell ref="H3:AC3"/>
    <mergeCell ref="AD3:AY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2"/>
  <sheetViews>
    <sheetView topLeftCell="B1" zoomScale="110" zoomScaleNormal="110" workbookViewId="0">
      <selection activeCell="S16" sqref="S16"/>
    </sheetView>
  </sheetViews>
  <sheetFormatPr defaultRowHeight="15" x14ac:dyDescent="0.25"/>
  <cols>
    <col min="1" max="1" width="11.28515625" customWidth="1"/>
    <col min="2" max="2" width="10.5703125" customWidth="1"/>
    <col min="3" max="3" width="11.42578125" customWidth="1"/>
    <col min="4" max="4" width="23.5703125" customWidth="1"/>
    <col min="5" max="5" width="5.42578125" hidden="1" customWidth="1"/>
    <col min="6" max="6" width="6.5703125" hidden="1" customWidth="1"/>
    <col min="7" max="7" width="7.28515625" hidden="1" customWidth="1"/>
    <col min="8" max="8" width="7.7109375" hidden="1" customWidth="1"/>
    <col min="9" max="9" width="7.140625" hidden="1" customWidth="1"/>
    <col min="10" max="10" width="5.5703125" hidden="1" customWidth="1"/>
    <col min="11" max="11" width="4.85546875" hidden="1" customWidth="1"/>
    <col min="12" max="12" width="4.7109375" hidden="1" customWidth="1"/>
    <col min="13" max="13" width="12.5703125" bestFit="1" customWidth="1"/>
    <col min="14" max="15" width="10.42578125" style="104" bestFit="1" customWidth="1"/>
    <col min="16" max="16" width="10.28515625" style="104" bestFit="1" customWidth="1"/>
    <col min="17" max="17" width="10.28515625" style="203" customWidth="1"/>
    <col min="18" max="18" width="9.5703125" style="104" bestFit="1" customWidth="1"/>
    <col min="19" max="19" width="9.5703125" style="203" customWidth="1"/>
    <col min="20" max="20" width="10" style="104" bestFit="1" customWidth="1"/>
    <col min="21" max="21" width="11.28515625" style="104" bestFit="1" customWidth="1"/>
    <col min="22" max="22" width="10.5703125" style="104" bestFit="1" customWidth="1"/>
    <col min="23" max="23" width="10.42578125" style="104" bestFit="1" customWidth="1"/>
    <col min="25" max="25" width="9.5703125" bestFit="1" customWidth="1"/>
  </cols>
  <sheetData>
    <row r="1" spans="1:34" x14ac:dyDescent="0.25">
      <c r="A1" s="5" t="s">
        <v>67</v>
      </c>
    </row>
    <row r="2" spans="1:34" ht="14.25" customHeight="1" x14ac:dyDescent="0.25"/>
    <row r="3" spans="1:34" x14ac:dyDescent="0.25">
      <c r="B3" s="429" t="s">
        <v>23</v>
      </c>
      <c r="C3" s="429"/>
      <c r="D3" s="429" t="s">
        <v>62</v>
      </c>
      <c r="E3" s="429" t="s">
        <v>64</v>
      </c>
      <c r="F3" s="429"/>
      <c r="G3" s="429"/>
      <c r="H3" s="429"/>
      <c r="I3" s="429" t="s">
        <v>63</v>
      </c>
      <c r="J3" s="429"/>
      <c r="K3" s="429"/>
      <c r="L3" s="429"/>
      <c r="M3" s="429" t="s">
        <v>343</v>
      </c>
      <c r="N3" s="429"/>
      <c r="O3" s="429"/>
      <c r="P3" s="429"/>
      <c r="Q3" s="429"/>
      <c r="R3" s="429"/>
      <c r="S3" s="429"/>
      <c r="T3" s="429"/>
      <c r="U3" s="429"/>
      <c r="V3" s="429"/>
      <c r="W3" s="429"/>
      <c r="X3" s="104"/>
    </row>
    <row r="4" spans="1:34" ht="126" customHeight="1" x14ac:dyDescent="0.25">
      <c r="B4" s="13" t="s">
        <v>3</v>
      </c>
      <c r="C4" s="13" t="s">
        <v>38</v>
      </c>
      <c r="D4" s="429"/>
      <c r="E4" s="15" t="s">
        <v>27</v>
      </c>
      <c r="F4" s="49" t="s">
        <v>150</v>
      </c>
      <c r="G4" s="49" t="s">
        <v>32</v>
      </c>
      <c r="H4" s="49" t="s">
        <v>29</v>
      </c>
      <c r="I4" s="15" t="s">
        <v>27</v>
      </c>
      <c r="J4" s="49" t="s">
        <v>32</v>
      </c>
      <c r="K4" s="49" t="s">
        <v>32</v>
      </c>
      <c r="L4" s="49" t="s">
        <v>29</v>
      </c>
      <c r="M4" s="15" t="s">
        <v>27</v>
      </c>
      <c r="N4" s="262" t="s">
        <v>214</v>
      </c>
      <c r="O4" s="262" t="s">
        <v>211</v>
      </c>
      <c r="P4" s="262" t="s">
        <v>212</v>
      </c>
      <c r="Q4" s="262" t="s">
        <v>276</v>
      </c>
      <c r="R4" s="262" t="s">
        <v>213</v>
      </c>
      <c r="S4" s="262" t="s">
        <v>278</v>
      </c>
      <c r="T4" s="262" t="s">
        <v>215</v>
      </c>
      <c r="U4" s="262" t="s">
        <v>216</v>
      </c>
      <c r="V4" s="262" t="s">
        <v>217</v>
      </c>
      <c r="W4" s="262" t="s">
        <v>218</v>
      </c>
      <c r="X4" s="104"/>
    </row>
    <row r="5" spans="1:34" ht="63.75" x14ac:dyDescent="0.25">
      <c r="B5" s="264" t="str">
        <f>+Հ4!B5</f>
        <v>1189</v>
      </c>
      <c r="C5" s="265">
        <f>+Հ4!C6</f>
        <v>11001</v>
      </c>
      <c r="D5" s="265" t="str">
        <f>+Հ4!D6</f>
        <v>Ասիական զարգացման բանկի աջակցությամբ իրականացվող Դպրոցների սեյսմիկ պաշտպանության ծրագրի կառավարում</v>
      </c>
      <c r="E5" s="50">
        <f>F5+G5+H5</f>
        <v>0</v>
      </c>
      <c r="F5" s="47"/>
      <c r="G5" s="47"/>
      <c r="H5" s="47"/>
      <c r="I5" s="50">
        <f>J5+K5+L5</f>
        <v>0</v>
      </c>
      <c r="J5" s="47"/>
      <c r="K5" s="47"/>
      <c r="L5" s="47"/>
      <c r="M5" s="134">
        <f>SUM(N5:W5)</f>
        <v>266731</v>
      </c>
      <c r="N5" s="263">
        <f>+'Հ7 Ձև1 AMD'!M13</f>
        <v>266731</v>
      </c>
      <c r="O5" s="263"/>
      <c r="P5" s="263"/>
      <c r="Q5" s="263"/>
      <c r="R5" s="263"/>
      <c r="S5" s="263"/>
      <c r="T5" s="263"/>
      <c r="U5" s="263"/>
      <c r="V5" s="263"/>
      <c r="W5" s="263"/>
      <c r="X5" s="104"/>
      <c r="Y5" s="116"/>
      <c r="Z5" s="116"/>
      <c r="AA5" s="116"/>
      <c r="AB5" s="116"/>
      <c r="AC5" s="116"/>
      <c r="AD5" s="116"/>
      <c r="AE5" s="116"/>
      <c r="AF5" s="116"/>
      <c r="AG5" s="116"/>
      <c r="AH5" s="116"/>
    </row>
    <row r="6" spans="1:34" ht="51" x14ac:dyDescent="0.25">
      <c r="B6" s="264" t="str">
        <f>+B5</f>
        <v>1189</v>
      </c>
      <c r="C6" s="265">
        <f>+Հ4!C7</f>
        <v>12001</v>
      </c>
      <c r="D6" s="265" t="str">
        <f>+Հ4!D7</f>
        <v>ՀՀ դպրոցների սեյսմիկ անվտանգության բարելավմանն ուղղված միջոցառումներ</v>
      </c>
      <c r="E6" s="50">
        <f t="shared" ref="E6" si="0">F6+G6+H6</f>
        <v>0</v>
      </c>
      <c r="F6" s="47"/>
      <c r="G6" s="47"/>
      <c r="H6" s="47"/>
      <c r="I6" s="50">
        <f t="shared" ref="I6" si="1">J6+K6+L6</f>
        <v>0</v>
      </c>
      <c r="J6" s="47"/>
      <c r="K6" s="47"/>
      <c r="L6" s="47"/>
      <c r="M6" s="142">
        <f>SUM(N6:W6)</f>
        <v>1808787.12</v>
      </c>
      <c r="N6" s="263">
        <f>+'2025'!F41+440000</f>
        <v>519360</v>
      </c>
      <c r="O6" s="263">
        <v>123840.47</v>
      </c>
      <c r="P6" s="263">
        <f>83700+95356.55</f>
        <v>179056.55</v>
      </c>
      <c r="Q6" s="263">
        <v>37200</v>
      </c>
      <c r="R6" s="263">
        <f>44297+528941.75</f>
        <v>573238.75</v>
      </c>
      <c r="S6" s="263">
        <f>20000+74759.45</f>
        <v>94759.45</v>
      </c>
      <c r="T6" s="263">
        <f>13476+179379.85</f>
        <v>192855.85</v>
      </c>
      <c r="U6" s="263">
        <v>76076.05</v>
      </c>
      <c r="V6" s="263">
        <v>12400</v>
      </c>
      <c r="W6" s="263"/>
      <c r="Y6" s="116"/>
      <c r="Z6" s="116"/>
      <c r="AA6" s="116"/>
      <c r="AB6" s="116"/>
      <c r="AC6" s="116"/>
      <c r="AD6" s="116"/>
      <c r="AE6" s="116"/>
      <c r="AF6" s="116"/>
      <c r="AG6" s="116"/>
      <c r="AH6" s="116"/>
    </row>
    <row r="7" spans="1:34" ht="25.5" customHeight="1" x14ac:dyDescent="0.25">
      <c r="B7" s="433" t="s">
        <v>68</v>
      </c>
      <c r="C7" s="434"/>
      <c r="D7" s="435"/>
      <c r="E7" s="35">
        <f t="shared" ref="E7:M7" si="2">SUM(E5:E6)</f>
        <v>0</v>
      </c>
      <c r="F7" s="35">
        <f t="shared" si="2"/>
        <v>0</v>
      </c>
      <c r="G7" s="35">
        <f t="shared" si="2"/>
        <v>0</v>
      </c>
      <c r="H7" s="35">
        <f t="shared" si="2"/>
        <v>0</v>
      </c>
      <c r="I7" s="35">
        <f t="shared" si="2"/>
        <v>0</v>
      </c>
      <c r="J7" s="35">
        <f t="shared" si="2"/>
        <v>0</v>
      </c>
      <c r="K7" s="35">
        <f t="shared" si="2"/>
        <v>0</v>
      </c>
      <c r="L7" s="35">
        <f t="shared" si="2"/>
        <v>0</v>
      </c>
      <c r="M7" s="135">
        <f t="shared" si="2"/>
        <v>2075518.12</v>
      </c>
      <c r="N7" s="135">
        <f t="shared" ref="N7" si="3">SUM(N5:N6)</f>
        <v>786091</v>
      </c>
      <c r="O7" s="135">
        <f t="shared" ref="O7" si="4">SUM(O5:O6)</f>
        <v>123840.47</v>
      </c>
      <c r="P7" s="135">
        <f t="shared" ref="P7:Q7" si="5">SUM(P5:P6)</f>
        <v>179056.55</v>
      </c>
      <c r="Q7" s="135">
        <f t="shared" si="5"/>
        <v>37200</v>
      </c>
      <c r="R7" s="135">
        <f t="shared" ref="R7:S7" si="6">SUM(R5:R6)</f>
        <v>573238.75</v>
      </c>
      <c r="S7" s="135">
        <f t="shared" si="6"/>
        <v>94759.45</v>
      </c>
      <c r="T7" s="135">
        <f t="shared" ref="T7" si="7">SUM(T5:T6)</f>
        <v>192855.85</v>
      </c>
      <c r="U7" s="135">
        <f t="shared" ref="U7" si="8">SUM(U5:U6)</f>
        <v>76076.05</v>
      </c>
      <c r="V7" s="135">
        <f t="shared" ref="V7" si="9">SUM(V5:V6)</f>
        <v>12400</v>
      </c>
      <c r="W7" s="135">
        <f t="shared" ref="W7" si="10">SUM(W5:W6)</f>
        <v>0</v>
      </c>
    </row>
    <row r="9" spans="1:34" x14ac:dyDescent="0.25">
      <c r="B9" s="4"/>
      <c r="M9" s="116"/>
    </row>
    <row r="10" spans="1:34" s="3" customFormat="1" x14ac:dyDescent="0.25">
      <c r="M10" s="141"/>
    </row>
    <row r="11" spans="1:34" ht="27.75" customHeight="1" x14ac:dyDescent="0.25">
      <c r="B11" s="4"/>
      <c r="C11" s="4"/>
      <c r="D11" s="4"/>
      <c r="E11" s="4"/>
      <c r="F11" s="4"/>
      <c r="G11" s="4"/>
      <c r="H11" s="4"/>
      <c r="I11" s="4"/>
      <c r="J11" s="4"/>
      <c r="K11" s="4"/>
      <c r="M11" s="128"/>
    </row>
    <row r="12" spans="1:34" x14ac:dyDescent="0.25">
      <c r="M12" s="128"/>
    </row>
  </sheetData>
  <mergeCells count="6">
    <mergeCell ref="B7:D7"/>
    <mergeCell ref="M3:W3"/>
    <mergeCell ref="B3:C3"/>
    <mergeCell ref="D3:D4"/>
    <mergeCell ref="E3:H3"/>
    <mergeCell ref="I3:L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sqref="A1:C14"/>
    </sheetView>
  </sheetViews>
  <sheetFormatPr defaultRowHeight="15" x14ac:dyDescent="0.25"/>
  <cols>
    <col min="1" max="1" width="28.42578125" bestFit="1" customWidth="1"/>
    <col min="2" max="2" width="44.5703125" bestFit="1" customWidth="1"/>
  </cols>
  <sheetData>
    <row r="1" spans="1:3" x14ac:dyDescent="0.25">
      <c r="A1" s="204" t="s">
        <v>307</v>
      </c>
      <c r="B1" t="s">
        <v>365</v>
      </c>
    </row>
    <row r="2" spans="1:3" x14ac:dyDescent="0.25">
      <c r="A2" s="205" t="s">
        <v>212</v>
      </c>
      <c r="B2" s="206">
        <v>95356.55</v>
      </c>
      <c r="C2">
        <f>+GETPIVOTDATA("2025 նախատեսվող վճարումներ, որից",$A$1,"Մարզ","Արարատ")</f>
        <v>95356.55</v>
      </c>
    </row>
    <row r="3" spans="1:3" x14ac:dyDescent="0.25">
      <c r="A3" s="335" t="s">
        <v>362</v>
      </c>
      <c r="B3" s="206">
        <v>95356.55</v>
      </c>
    </row>
    <row r="4" spans="1:3" x14ac:dyDescent="0.25">
      <c r="A4" s="205" t="s">
        <v>277</v>
      </c>
      <c r="B4" s="206">
        <v>528941.75</v>
      </c>
      <c r="C4" s="336">
        <v>528941.75</v>
      </c>
    </row>
    <row r="5" spans="1:3" x14ac:dyDescent="0.25">
      <c r="A5" s="335" t="s">
        <v>361</v>
      </c>
      <c r="B5" s="206">
        <v>528941.75</v>
      </c>
    </row>
    <row r="6" spans="1:3" x14ac:dyDescent="0.25">
      <c r="A6" s="205" t="s">
        <v>275</v>
      </c>
      <c r="B6" s="206">
        <v>440000</v>
      </c>
      <c r="C6" s="203">
        <v>440000</v>
      </c>
    </row>
    <row r="7" spans="1:3" x14ac:dyDescent="0.25">
      <c r="A7" s="335" t="s">
        <v>360</v>
      </c>
      <c r="B7" s="206">
        <v>440000</v>
      </c>
    </row>
    <row r="8" spans="1:3" x14ac:dyDescent="0.25">
      <c r="A8" s="205" t="s">
        <v>278</v>
      </c>
      <c r="B8" s="206">
        <v>74759.45</v>
      </c>
      <c r="C8" s="203">
        <v>74759.45</v>
      </c>
    </row>
    <row r="9" spans="1:3" x14ac:dyDescent="0.25">
      <c r="A9" s="335" t="s">
        <v>364</v>
      </c>
      <c r="B9" s="206">
        <v>74759.45</v>
      </c>
    </row>
    <row r="10" spans="1:3" x14ac:dyDescent="0.25">
      <c r="A10" s="205" t="s">
        <v>215</v>
      </c>
      <c r="B10" s="206">
        <v>179379.85</v>
      </c>
      <c r="C10" s="203">
        <v>179379.85</v>
      </c>
    </row>
    <row r="11" spans="1:3" x14ac:dyDescent="0.25">
      <c r="A11" s="335" t="s">
        <v>359</v>
      </c>
      <c r="B11" s="206">
        <v>179379.85</v>
      </c>
    </row>
    <row r="12" spans="1:3" x14ac:dyDescent="0.25">
      <c r="A12" s="205" t="s">
        <v>216</v>
      </c>
      <c r="B12" s="206">
        <v>76076.05</v>
      </c>
      <c r="C12" s="203">
        <v>76076.05</v>
      </c>
    </row>
    <row r="13" spans="1:3" x14ac:dyDescent="0.25">
      <c r="A13" s="335" t="s">
        <v>363</v>
      </c>
      <c r="B13" s="206">
        <v>76076.05</v>
      </c>
    </row>
    <row r="14" spans="1:3" x14ac:dyDescent="0.25">
      <c r="A14" s="205" t="s">
        <v>308</v>
      </c>
      <c r="B14" s="206">
        <v>1394513.6500000001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AX52"/>
  <sheetViews>
    <sheetView topLeftCell="F1" zoomScale="120" zoomScaleNormal="120" workbookViewId="0">
      <selection activeCell="Q8" sqref="Q8:R8"/>
    </sheetView>
  </sheetViews>
  <sheetFormatPr defaultRowHeight="15" outlineLevelCol="1" x14ac:dyDescent="0.25"/>
  <cols>
    <col min="2" max="2" width="7" bestFit="1" customWidth="1"/>
    <col min="3" max="3" width="9.85546875" bestFit="1" customWidth="1"/>
    <col min="4" max="4" width="26.28515625" customWidth="1"/>
    <col min="5" max="5" width="17.85546875" customWidth="1"/>
    <col min="6" max="6" width="25.85546875" customWidth="1"/>
    <col min="7" max="7" width="11.5703125" style="108" customWidth="1" outlineLevel="1"/>
    <col min="8" max="9" width="10.7109375" style="108" customWidth="1" outlineLevel="1"/>
    <col min="10" max="10" width="11.5703125" style="108" customWidth="1" outlineLevel="1"/>
    <col min="11" max="11" width="11" style="108" customWidth="1" outlineLevel="1"/>
    <col min="12" max="12" width="10.5703125" style="108" customWidth="1" outlineLevel="1"/>
    <col min="13" max="13" width="11.42578125" style="108" customWidth="1" outlineLevel="1"/>
    <col min="14" max="14" width="11" style="108" customWidth="1" outlineLevel="1"/>
    <col min="15" max="16" width="10.5703125" style="108" customWidth="1" outlineLevel="1"/>
    <col min="17" max="17" width="10.85546875" style="108" bestFit="1" customWidth="1" outlineLevel="1"/>
    <col min="18" max="18" width="9.42578125" style="108" customWidth="1" outlineLevel="1"/>
    <col min="19" max="19" width="9.140625" style="108" bestFit="1" customWidth="1" outlineLevel="1"/>
    <col min="20" max="20" width="9.28515625" style="108" customWidth="1" outlineLevel="1"/>
    <col min="21" max="21" width="8.42578125" style="108" bestFit="1" customWidth="1" outlineLevel="1"/>
    <col min="22" max="22" width="12" customWidth="1" outlineLevel="1"/>
    <col min="23" max="23" width="11.7109375" customWidth="1" outlineLevel="1"/>
    <col min="24" max="24" width="10.5703125" customWidth="1" outlineLevel="1"/>
    <col min="25" max="25" width="10.7109375" customWidth="1" outlineLevel="1"/>
    <col min="26" max="26" width="10.5703125" customWidth="1" outlineLevel="1"/>
    <col min="27" max="27" width="9.42578125" customWidth="1" outlineLevel="1"/>
    <col min="28" max="28" width="11.28515625" customWidth="1" outlineLevel="1"/>
    <col min="29" max="29" width="10.5703125" customWidth="1" outlineLevel="1"/>
    <col min="30" max="30" width="9.42578125" customWidth="1" outlineLevel="1"/>
    <col min="31" max="31" width="10.7109375" customWidth="1" outlineLevel="1"/>
    <col min="32" max="32" width="10.5703125" customWidth="1" outlineLevel="1"/>
    <col min="33" max="33" width="9.42578125" customWidth="1" outlineLevel="1"/>
    <col min="34" max="34" width="10.7109375" customWidth="1" outlineLevel="1"/>
    <col min="35" max="35" width="10.5703125" customWidth="1" outlineLevel="1"/>
    <col min="36" max="36" width="9.42578125" customWidth="1" outlineLevel="1"/>
    <col min="37" max="37" width="10.85546875" customWidth="1" outlineLevel="1"/>
    <col min="38" max="38" width="11" customWidth="1" outlineLevel="1"/>
    <col min="39" max="39" width="10.5703125" customWidth="1" outlineLevel="1"/>
    <col min="40" max="40" width="10.7109375" customWidth="1" outlineLevel="1"/>
    <col min="41" max="41" width="11.5703125" customWidth="1" outlineLevel="1"/>
    <col min="42" max="42" width="11" customWidth="1" outlineLevel="1"/>
    <col min="48" max="48" width="6.42578125" hidden="1" customWidth="1"/>
    <col min="49" max="49" width="3" hidden="1" customWidth="1"/>
    <col min="50" max="50" width="9.140625" hidden="1" customWidth="1"/>
  </cols>
  <sheetData>
    <row r="1" spans="1:48" ht="17.25" x14ac:dyDescent="0.25">
      <c r="A1" s="5" t="s">
        <v>74</v>
      </c>
      <c r="B1" s="54"/>
      <c r="C1" s="54"/>
      <c r="D1" s="54"/>
      <c r="E1" s="54"/>
      <c r="F1" s="54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V1" t="s">
        <v>70</v>
      </c>
    </row>
    <row r="2" spans="1:48" ht="17.25" x14ac:dyDescent="0.25">
      <c r="A2" s="5"/>
      <c r="B2" s="54"/>
      <c r="C2" s="54"/>
      <c r="D2" s="54"/>
      <c r="E2" s="54"/>
      <c r="F2" s="54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V2" t="s">
        <v>71</v>
      </c>
    </row>
    <row r="3" spans="1:48" ht="17.25" x14ac:dyDescent="0.25">
      <c r="A3" s="5" t="s">
        <v>76</v>
      </c>
      <c r="B3" s="54"/>
      <c r="C3" s="54"/>
      <c r="D3" s="54"/>
      <c r="E3" s="54"/>
      <c r="F3" s="54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54"/>
      <c r="W3" s="54"/>
      <c r="X3" s="54"/>
      <c r="Y3" s="54"/>
      <c r="Z3" s="54"/>
      <c r="AA3" s="54"/>
      <c r="AB3" s="91">
        <v>403.88</v>
      </c>
      <c r="AD3" s="54"/>
      <c r="AE3" s="54"/>
      <c r="AF3" s="54"/>
      <c r="AG3" s="54"/>
      <c r="AH3" s="54"/>
      <c r="AI3" s="54"/>
      <c r="AJ3" s="54"/>
      <c r="AK3" s="54"/>
      <c r="AL3" s="54"/>
      <c r="AM3" s="54"/>
      <c r="AN3" s="54"/>
      <c r="AO3" s="54"/>
      <c r="AP3" s="54"/>
      <c r="AV3" t="s">
        <v>72</v>
      </c>
    </row>
    <row r="4" spans="1:48" ht="15.75" thickBot="1" x14ac:dyDescent="0.3">
      <c r="AN4" t="s">
        <v>177</v>
      </c>
    </row>
    <row r="5" spans="1:48" ht="15" customHeight="1" x14ac:dyDescent="0.25">
      <c r="B5" s="440" t="s">
        <v>23</v>
      </c>
      <c r="C5" s="441"/>
      <c r="D5" s="441" t="s">
        <v>73</v>
      </c>
      <c r="E5" s="441" t="s">
        <v>55</v>
      </c>
      <c r="F5" s="441" t="s">
        <v>151</v>
      </c>
      <c r="G5" s="448" t="s">
        <v>338</v>
      </c>
      <c r="H5" s="448"/>
      <c r="I5" s="448"/>
      <c r="J5" s="448" t="s">
        <v>342</v>
      </c>
      <c r="K5" s="448"/>
      <c r="L5" s="448"/>
      <c r="M5" s="448" t="s">
        <v>30</v>
      </c>
      <c r="N5" s="448"/>
      <c r="O5" s="448"/>
      <c r="P5" s="448"/>
      <c r="Q5" s="448"/>
      <c r="R5" s="448"/>
      <c r="S5" s="448"/>
      <c r="T5" s="448"/>
      <c r="U5" s="468"/>
      <c r="V5" s="469" t="s">
        <v>344</v>
      </c>
      <c r="W5" s="470"/>
      <c r="X5" s="470"/>
      <c r="Y5" s="470" t="s">
        <v>345</v>
      </c>
      <c r="Z5" s="470"/>
      <c r="AA5" s="470"/>
      <c r="AB5" s="470"/>
      <c r="AC5" s="470"/>
      <c r="AD5" s="470"/>
      <c r="AE5" s="470"/>
      <c r="AF5" s="470"/>
      <c r="AG5" s="470"/>
      <c r="AH5" s="470"/>
      <c r="AI5" s="470"/>
      <c r="AJ5" s="470"/>
      <c r="AK5" s="470"/>
      <c r="AL5" s="470"/>
      <c r="AM5" s="472"/>
      <c r="AN5" s="474" t="s">
        <v>39</v>
      </c>
      <c r="AO5" s="450" t="s">
        <v>40</v>
      </c>
      <c r="AP5" s="464" t="s">
        <v>75</v>
      </c>
    </row>
    <row r="6" spans="1:48" ht="23.25" customHeight="1" x14ac:dyDescent="0.25">
      <c r="B6" s="442"/>
      <c r="C6" s="429"/>
      <c r="D6" s="429"/>
      <c r="E6" s="429"/>
      <c r="F6" s="429"/>
      <c r="G6" s="449"/>
      <c r="H6" s="449"/>
      <c r="I6" s="449"/>
      <c r="J6" s="449"/>
      <c r="K6" s="449"/>
      <c r="L6" s="449"/>
      <c r="M6" s="449" t="s">
        <v>18</v>
      </c>
      <c r="N6" s="449"/>
      <c r="O6" s="449"/>
      <c r="P6" s="449" t="s">
        <v>22</v>
      </c>
      <c r="Q6" s="449"/>
      <c r="R6" s="466"/>
      <c r="S6" s="449" t="s">
        <v>340</v>
      </c>
      <c r="T6" s="449"/>
      <c r="U6" s="466"/>
      <c r="V6" s="471"/>
      <c r="W6" s="467"/>
      <c r="X6" s="467"/>
      <c r="Y6" s="467" t="s">
        <v>41</v>
      </c>
      <c r="Z6" s="467"/>
      <c r="AA6" s="467"/>
      <c r="AB6" s="467" t="s">
        <v>42</v>
      </c>
      <c r="AC6" s="467"/>
      <c r="AD6" s="467"/>
      <c r="AE6" s="467" t="s">
        <v>43</v>
      </c>
      <c r="AF6" s="467"/>
      <c r="AG6" s="467"/>
      <c r="AH6" s="467" t="s">
        <v>44</v>
      </c>
      <c r="AI6" s="467"/>
      <c r="AJ6" s="467"/>
      <c r="AK6" s="467" t="s">
        <v>45</v>
      </c>
      <c r="AL6" s="467"/>
      <c r="AM6" s="473"/>
      <c r="AN6" s="475"/>
      <c r="AO6" s="451"/>
      <c r="AP6" s="465"/>
    </row>
    <row r="7" spans="1:48" ht="126" customHeight="1" x14ac:dyDescent="0.25">
      <c r="B7" s="68" t="s">
        <v>3</v>
      </c>
      <c r="C7" s="76" t="s">
        <v>38</v>
      </c>
      <c r="D7" s="429"/>
      <c r="E7" s="429"/>
      <c r="F7" s="429"/>
      <c r="G7" s="109" t="s">
        <v>27</v>
      </c>
      <c r="H7" s="109" t="s">
        <v>33</v>
      </c>
      <c r="I7" s="109" t="s">
        <v>34</v>
      </c>
      <c r="J7" s="109" t="s">
        <v>27</v>
      </c>
      <c r="K7" s="109" t="s">
        <v>33</v>
      </c>
      <c r="L7" s="109" t="s">
        <v>34</v>
      </c>
      <c r="M7" s="109" t="s">
        <v>27</v>
      </c>
      <c r="N7" s="109" t="s">
        <v>33</v>
      </c>
      <c r="O7" s="109" t="s">
        <v>34</v>
      </c>
      <c r="P7" s="109" t="s">
        <v>27</v>
      </c>
      <c r="Q7" s="109" t="s">
        <v>33</v>
      </c>
      <c r="R7" s="109" t="s">
        <v>34</v>
      </c>
      <c r="S7" s="109" t="s">
        <v>27</v>
      </c>
      <c r="T7" s="109" t="s">
        <v>33</v>
      </c>
      <c r="U7" s="110" t="s">
        <v>34</v>
      </c>
      <c r="V7" s="59" t="s">
        <v>27</v>
      </c>
      <c r="W7" s="58" t="s">
        <v>33</v>
      </c>
      <c r="X7" s="58" t="s">
        <v>34</v>
      </c>
      <c r="Y7" s="58" t="s">
        <v>27</v>
      </c>
      <c r="Z7" s="58" t="s">
        <v>33</v>
      </c>
      <c r="AA7" s="58" t="s">
        <v>34</v>
      </c>
      <c r="AB7" s="58" t="s">
        <v>27</v>
      </c>
      <c r="AC7" s="58" t="s">
        <v>33</v>
      </c>
      <c r="AD7" s="58" t="s">
        <v>34</v>
      </c>
      <c r="AE7" s="58" t="s">
        <v>27</v>
      </c>
      <c r="AF7" s="58" t="s">
        <v>33</v>
      </c>
      <c r="AG7" s="58" t="s">
        <v>34</v>
      </c>
      <c r="AH7" s="58" t="s">
        <v>27</v>
      </c>
      <c r="AI7" s="58" t="s">
        <v>33</v>
      </c>
      <c r="AJ7" s="58" t="s">
        <v>34</v>
      </c>
      <c r="AK7" s="58" t="s">
        <v>27</v>
      </c>
      <c r="AL7" s="58" t="s">
        <v>33</v>
      </c>
      <c r="AM7" s="60" t="s">
        <v>34</v>
      </c>
      <c r="AN7" s="475"/>
      <c r="AO7" s="451"/>
      <c r="AP7" s="465"/>
    </row>
    <row r="8" spans="1:48" s="79" customFormat="1" ht="38.25" x14ac:dyDescent="0.25">
      <c r="B8" s="233">
        <v>1189</v>
      </c>
      <c r="C8" s="234"/>
      <c r="D8" s="235" t="s">
        <v>221</v>
      </c>
      <c r="E8" s="236" t="s">
        <v>70</v>
      </c>
      <c r="F8" s="237"/>
      <c r="G8" s="84">
        <f>H8+I8</f>
        <v>12128174.5</v>
      </c>
      <c r="H8" s="240">
        <f>+H9+H32</f>
        <v>7595253.9000000004</v>
      </c>
      <c r="I8" s="240">
        <f>+I9+I32</f>
        <v>4532920.5999999996</v>
      </c>
      <c r="J8" s="84">
        <f>K8+L8</f>
        <v>4961434.7</v>
      </c>
      <c r="K8" s="240">
        <f>+K9+K32</f>
        <v>4122014.2</v>
      </c>
      <c r="L8" s="240">
        <f>+L9+L32</f>
        <v>839420.5</v>
      </c>
      <c r="M8" s="84">
        <f>N8+O8</f>
        <v>2075518.12335</v>
      </c>
      <c r="N8" s="240">
        <f>+N9+N32</f>
        <v>1706835.8634890001</v>
      </c>
      <c r="O8" s="240">
        <f>+O9+O32</f>
        <v>368682.259861</v>
      </c>
      <c r="P8" s="84">
        <f>Q8+R8</f>
        <v>33794.066039999991</v>
      </c>
      <c r="Q8" s="240">
        <f>+Q9+Q32</f>
        <v>20561.615679999995</v>
      </c>
      <c r="R8" s="240">
        <f>+R9+R32</f>
        <v>13232.450359999999</v>
      </c>
      <c r="S8" s="84">
        <f>T8+U8</f>
        <v>0</v>
      </c>
      <c r="T8" s="240">
        <f>+T9+T32</f>
        <v>0</v>
      </c>
      <c r="U8" s="250">
        <f>+U9+U32</f>
        <v>0</v>
      </c>
      <c r="V8" s="84">
        <f>W8+X8</f>
        <v>0</v>
      </c>
      <c r="W8" s="240">
        <f>+W9+W32</f>
        <v>0</v>
      </c>
      <c r="X8" s="250">
        <f>+X9+X32</f>
        <v>0</v>
      </c>
      <c r="Y8" s="84">
        <f>Z8+AA8</f>
        <v>518879.5308375</v>
      </c>
      <c r="Z8" s="240">
        <f>+Z9+Z32</f>
        <v>426708.96587225003</v>
      </c>
      <c r="AA8" s="250">
        <f>+AA9+AA32</f>
        <v>92170.56496525</v>
      </c>
      <c r="AB8" s="84">
        <f>AC8+AD8</f>
        <v>518879.5308375</v>
      </c>
      <c r="AC8" s="240">
        <f>+AC9+AC32</f>
        <v>426708.96587225003</v>
      </c>
      <c r="AD8" s="250">
        <f>+AD9+AD32</f>
        <v>92170.56496525</v>
      </c>
      <c r="AE8" s="84">
        <f>AF8+AG8</f>
        <v>518879.5308375</v>
      </c>
      <c r="AF8" s="240">
        <f>+AF9+AF32</f>
        <v>426708.96587225003</v>
      </c>
      <c r="AG8" s="250">
        <f>+AG9+AG32</f>
        <v>92170.56496525</v>
      </c>
      <c r="AH8" s="84">
        <f>AI8+AJ8</f>
        <v>518879.5308375</v>
      </c>
      <c r="AI8" s="240">
        <f>+AI9+AI32</f>
        <v>426708.96587225003</v>
      </c>
      <c r="AJ8" s="250">
        <f>+AJ9+AJ32</f>
        <v>92170.56496525</v>
      </c>
      <c r="AK8" s="84">
        <f>AL8+AM8</f>
        <v>2075518.12335</v>
      </c>
      <c r="AL8" s="240">
        <f>+AL9+AL32</f>
        <v>1706835.8634890001</v>
      </c>
      <c r="AM8" s="250">
        <f>+AM9+AM32</f>
        <v>368682.259861</v>
      </c>
      <c r="AN8" s="254">
        <v>2016</v>
      </c>
      <c r="AO8" s="255">
        <v>2026</v>
      </c>
      <c r="AP8" s="256">
        <v>0</v>
      </c>
    </row>
    <row r="9" spans="1:48" s="79" customFormat="1" ht="63.75" x14ac:dyDescent="0.25">
      <c r="B9" s="452"/>
      <c r="C9" s="237">
        <v>11001</v>
      </c>
      <c r="D9" s="237" t="s">
        <v>225</v>
      </c>
      <c r="E9" s="236" t="s">
        <v>70</v>
      </c>
      <c r="F9" s="237"/>
      <c r="G9" s="84">
        <f t="shared" ref="G9:G39" si="0">H9+I9</f>
        <v>120493</v>
      </c>
      <c r="H9" s="240">
        <f>+H11</f>
        <v>89635.5</v>
      </c>
      <c r="I9" s="240">
        <f>+I11</f>
        <v>30857.5</v>
      </c>
      <c r="J9" s="84">
        <f t="shared" ref="J9:J39" si="1">K9+L9</f>
        <v>224661</v>
      </c>
      <c r="K9" s="240">
        <f>+K11</f>
        <v>164482</v>
      </c>
      <c r="L9" s="240">
        <f>+L11</f>
        <v>60179</v>
      </c>
      <c r="M9" s="84">
        <f t="shared" ref="M9:M39" si="2">N9+O9</f>
        <v>266731</v>
      </c>
      <c r="N9" s="240">
        <f>+N11</f>
        <v>194563.63333333336</v>
      </c>
      <c r="O9" s="240">
        <f>+O11</f>
        <v>72167.366666666669</v>
      </c>
      <c r="P9" s="84">
        <f t="shared" ref="P9:P39" si="3">Q9+R9</f>
        <v>0</v>
      </c>
      <c r="Q9" s="240">
        <f>+Q11</f>
        <v>0</v>
      </c>
      <c r="R9" s="240">
        <f>+R11</f>
        <v>0</v>
      </c>
      <c r="S9" s="84">
        <f t="shared" ref="S9" si="4">T9+U9</f>
        <v>0</v>
      </c>
      <c r="T9" s="240">
        <f>+T11</f>
        <v>0</v>
      </c>
      <c r="U9" s="250">
        <f>+U11</f>
        <v>0</v>
      </c>
      <c r="V9" s="84">
        <f t="shared" ref="V9" si="5">W9+X9</f>
        <v>0</v>
      </c>
      <c r="W9" s="240">
        <f>+W11</f>
        <v>0</v>
      </c>
      <c r="X9" s="250">
        <f>+X11</f>
        <v>0</v>
      </c>
      <c r="Y9" s="84">
        <f t="shared" ref="Y9" si="6">Z9+AA9</f>
        <v>66682.75</v>
      </c>
      <c r="Z9" s="240">
        <f>+Z11</f>
        <v>48640.90833333334</v>
      </c>
      <c r="AA9" s="250">
        <f>+AA11</f>
        <v>18041.841666666667</v>
      </c>
      <c r="AB9" s="84">
        <f t="shared" ref="AB9" si="7">AC9+AD9</f>
        <v>66682.75</v>
      </c>
      <c r="AC9" s="240">
        <f>+AC11</f>
        <v>48640.90833333334</v>
      </c>
      <c r="AD9" s="250">
        <f>+AD11</f>
        <v>18041.841666666667</v>
      </c>
      <c r="AE9" s="84">
        <f t="shared" ref="AE9" si="8">AF9+AG9</f>
        <v>66682.75</v>
      </c>
      <c r="AF9" s="240">
        <f>+AF11</f>
        <v>48640.90833333334</v>
      </c>
      <c r="AG9" s="250">
        <f>+AG11</f>
        <v>18041.841666666667</v>
      </c>
      <c r="AH9" s="84">
        <f t="shared" ref="AH9" si="9">AI9+AJ9</f>
        <v>66682.75</v>
      </c>
      <c r="AI9" s="240">
        <f>+AI11</f>
        <v>48640.90833333334</v>
      </c>
      <c r="AJ9" s="250">
        <f>+AJ11</f>
        <v>18041.841666666667</v>
      </c>
      <c r="AK9" s="84">
        <f t="shared" ref="AK9" si="10">AL9+AM9</f>
        <v>266731</v>
      </c>
      <c r="AL9" s="240">
        <f>+AL11</f>
        <v>194563.63333333336</v>
      </c>
      <c r="AM9" s="250">
        <f>+AM11</f>
        <v>72167.366666666669</v>
      </c>
      <c r="AN9" s="254"/>
      <c r="AO9" s="255"/>
      <c r="AP9" s="256"/>
    </row>
    <row r="10" spans="1:48" x14ac:dyDescent="0.25">
      <c r="B10" s="453"/>
      <c r="C10" s="455"/>
      <c r="D10" s="443" t="s">
        <v>152</v>
      </c>
      <c r="E10" s="444"/>
      <c r="F10" s="238"/>
      <c r="G10" s="86"/>
      <c r="H10" s="228"/>
      <c r="I10" s="228"/>
      <c r="J10" s="86"/>
      <c r="K10" s="228"/>
      <c r="L10" s="228"/>
      <c r="M10" s="86"/>
      <c r="N10" s="228"/>
      <c r="O10" s="228"/>
      <c r="P10" s="86"/>
      <c r="Q10" s="228"/>
      <c r="R10" s="228"/>
      <c r="S10" s="86"/>
      <c r="T10" s="228"/>
      <c r="U10" s="251"/>
      <c r="V10" s="86"/>
      <c r="W10" s="228"/>
      <c r="X10" s="251"/>
      <c r="Y10" s="86"/>
      <c r="Z10" s="228"/>
      <c r="AA10" s="251"/>
      <c r="AB10" s="86"/>
      <c r="AC10" s="228"/>
      <c r="AD10" s="251"/>
      <c r="AE10" s="86"/>
      <c r="AF10" s="228"/>
      <c r="AG10" s="251"/>
      <c r="AH10" s="86"/>
      <c r="AI10" s="228"/>
      <c r="AJ10" s="251"/>
      <c r="AK10" s="86"/>
      <c r="AL10" s="228"/>
      <c r="AM10" s="251"/>
      <c r="AN10" s="257"/>
      <c r="AO10" s="244"/>
      <c r="AP10" s="258"/>
    </row>
    <row r="11" spans="1:48" ht="25.5" customHeight="1" x14ac:dyDescent="0.25">
      <c r="B11" s="453"/>
      <c r="C11" s="456"/>
      <c r="D11" s="443" t="s">
        <v>219</v>
      </c>
      <c r="E11" s="444"/>
      <c r="F11" s="238"/>
      <c r="G11" s="86">
        <f t="shared" ref="G11:G30" si="11">H11+I11</f>
        <v>120493</v>
      </c>
      <c r="H11" s="228">
        <f>+H13</f>
        <v>89635.5</v>
      </c>
      <c r="I11" s="228">
        <f>+I13</f>
        <v>30857.5</v>
      </c>
      <c r="J11" s="86">
        <f t="shared" ref="J11:J30" si="12">K11+L11</f>
        <v>224661</v>
      </c>
      <c r="K11" s="228">
        <f>+K13</f>
        <v>164482</v>
      </c>
      <c r="L11" s="228">
        <f>+L13</f>
        <v>60179</v>
      </c>
      <c r="M11" s="86">
        <f t="shared" ref="M11:M30" si="13">N11+O11</f>
        <v>266731</v>
      </c>
      <c r="N11" s="228">
        <f>+N13</f>
        <v>194563.63333333336</v>
      </c>
      <c r="O11" s="228">
        <f>+O13</f>
        <v>72167.366666666669</v>
      </c>
      <c r="P11" s="86">
        <f t="shared" ref="P11:P13" si="14">Q11+R11</f>
        <v>0</v>
      </c>
      <c r="Q11" s="228">
        <f>+Q13</f>
        <v>0</v>
      </c>
      <c r="R11" s="228">
        <f>+R13</f>
        <v>0</v>
      </c>
      <c r="S11" s="86">
        <f t="shared" ref="S11" si="15">T11+U11</f>
        <v>0</v>
      </c>
      <c r="T11" s="228">
        <f>+T13</f>
        <v>0</v>
      </c>
      <c r="U11" s="251">
        <f>+U13</f>
        <v>0</v>
      </c>
      <c r="V11" s="86">
        <f t="shared" ref="V11" si="16">W11+X11</f>
        <v>0</v>
      </c>
      <c r="W11" s="228">
        <f>+W13</f>
        <v>0</v>
      </c>
      <c r="X11" s="251">
        <f>+X13</f>
        <v>0</v>
      </c>
      <c r="Y11" s="86">
        <f t="shared" ref="Y11" si="17">Z11+AA11</f>
        <v>66682.75</v>
      </c>
      <c r="Z11" s="228">
        <f>+Z13</f>
        <v>48640.90833333334</v>
      </c>
      <c r="AA11" s="251">
        <f>+AA13</f>
        <v>18041.841666666667</v>
      </c>
      <c r="AB11" s="86">
        <f t="shared" ref="AB11" si="18">AC11+AD11</f>
        <v>66682.75</v>
      </c>
      <c r="AC11" s="228">
        <f>+AC13</f>
        <v>48640.90833333334</v>
      </c>
      <c r="AD11" s="251">
        <f>+AD13</f>
        <v>18041.841666666667</v>
      </c>
      <c r="AE11" s="86">
        <f t="shared" ref="AE11" si="19">AF11+AG11</f>
        <v>66682.75</v>
      </c>
      <c r="AF11" s="228">
        <f>+AF13</f>
        <v>48640.90833333334</v>
      </c>
      <c r="AG11" s="251">
        <f>+AG13</f>
        <v>18041.841666666667</v>
      </c>
      <c r="AH11" s="86">
        <f t="shared" ref="AH11" si="20">AI11+AJ11</f>
        <v>66682.75</v>
      </c>
      <c r="AI11" s="228">
        <f>+AI13</f>
        <v>48640.90833333334</v>
      </c>
      <c r="AJ11" s="251">
        <f>+AJ13</f>
        <v>18041.841666666667</v>
      </c>
      <c r="AK11" s="86">
        <f t="shared" ref="AK11" si="21">AL11+AM11</f>
        <v>266731</v>
      </c>
      <c r="AL11" s="228">
        <f>+AL13</f>
        <v>194563.63333333336</v>
      </c>
      <c r="AM11" s="251">
        <f>+AM13</f>
        <v>72167.366666666669</v>
      </c>
      <c r="AN11" s="257"/>
      <c r="AO11" s="244"/>
      <c r="AP11" s="258"/>
    </row>
    <row r="12" spans="1:48" ht="25.5" customHeight="1" x14ac:dyDescent="0.25">
      <c r="B12" s="453"/>
      <c r="C12" s="456"/>
      <c r="D12" s="443" t="s">
        <v>153</v>
      </c>
      <c r="E12" s="444"/>
      <c r="F12" s="238"/>
      <c r="G12" s="86"/>
      <c r="H12" s="228"/>
      <c r="I12" s="228"/>
      <c r="J12" s="86"/>
      <c r="K12" s="228"/>
      <c r="L12" s="228"/>
      <c r="M12" s="86"/>
      <c r="N12" s="228"/>
      <c r="O12" s="228"/>
      <c r="P12" s="86"/>
      <c r="Q12" s="228"/>
      <c r="R12" s="228"/>
      <c r="S12" s="86"/>
      <c r="T12" s="228"/>
      <c r="U12" s="251"/>
      <c r="V12" s="86"/>
      <c r="W12" s="228"/>
      <c r="X12" s="251"/>
      <c r="Y12" s="86"/>
      <c r="Z12" s="228"/>
      <c r="AA12" s="251"/>
      <c r="AB12" s="86"/>
      <c r="AC12" s="228"/>
      <c r="AD12" s="251"/>
      <c r="AE12" s="86"/>
      <c r="AF12" s="228"/>
      <c r="AG12" s="251"/>
      <c r="AH12" s="86"/>
      <c r="AI12" s="228"/>
      <c r="AJ12" s="251"/>
      <c r="AK12" s="86"/>
      <c r="AL12" s="228"/>
      <c r="AM12" s="251"/>
      <c r="AN12" s="257"/>
      <c r="AO12" s="244"/>
      <c r="AP12" s="258"/>
      <c r="AR12" s="259"/>
      <c r="AS12" s="259"/>
      <c r="AT12" s="259"/>
      <c r="AU12" s="259"/>
    </row>
    <row r="13" spans="1:48" s="79" customFormat="1" x14ac:dyDescent="0.25">
      <c r="B13" s="453"/>
      <c r="C13" s="456"/>
      <c r="D13" s="455"/>
      <c r="E13" s="458"/>
      <c r="F13" s="237" t="s">
        <v>154</v>
      </c>
      <c r="G13" s="84">
        <f t="shared" si="11"/>
        <v>120493</v>
      </c>
      <c r="H13" s="240">
        <v>89635.5</v>
      </c>
      <c r="I13" s="240">
        <v>30857.5</v>
      </c>
      <c r="J13" s="84">
        <f t="shared" si="12"/>
        <v>224661</v>
      </c>
      <c r="K13" s="240">
        <f>SUM(K14:K31)</f>
        <v>164482</v>
      </c>
      <c r="L13" s="240">
        <f>SUM(L14:L31)</f>
        <v>60179</v>
      </c>
      <c r="M13" s="84">
        <f t="shared" si="13"/>
        <v>266731</v>
      </c>
      <c r="N13" s="240">
        <f>SUM(N14:N31)</f>
        <v>194563.63333333336</v>
      </c>
      <c r="O13" s="240">
        <f>SUM(O14:O31)</f>
        <v>72167.366666666669</v>
      </c>
      <c r="P13" s="84">
        <f t="shared" si="14"/>
        <v>0</v>
      </c>
      <c r="Q13" s="240">
        <f>SUM(Q14:Q31)</f>
        <v>0</v>
      </c>
      <c r="R13" s="240">
        <f>SUM(R14:R31)</f>
        <v>0</v>
      </c>
      <c r="S13" s="84">
        <f t="shared" ref="S13" si="22">T13+U13</f>
        <v>0</v>
      </c>
      <c r="T13" s="240">
        <f>SUM(T14:T31)</f>
        <v>0</v>
      </c>
      <c r="U13" s="250">
        <f>SUM(U14:U31)</f>
        <v>0</v>
      </c>
      <c r="V13" s="84">
        <f t="shared" ref="V13:V32" si="23">W13+X13</f>
        <v>0</v>
      </c>
      <c r="W13" s="240">
        <f>SUM(W14:W31)</f>
        <v>0</v>
      </c>
      <c r="X13" s="250">
        <f>SUM(X14:X31)</f>
        <v>0</v>
      </c>
      <c r="Y13" s="84">
        <f t="shared" ref="Y13:Y39" si="24">Z13+AA13</f>
        <v>66682.75</v>
      </c>
      <c r="Z13" s="240">
        <f>SUM(Z14:Z31)</f>
        <v>48640.90833333334</v>
      </c>
      <c r="AA13" s="250">
        <f>SUM(AA14:AA31)</f>
        <v>18041.841666666667</v>
      </c>
      <c r="AB13" s="84">
        <f t="shared" ref="AB13:AB39" si="25">AC13+AD13</f>
        <v>66682.75</v>
      </c>
      <c r="AC13" s="240">
        <f>SUM(AC14:AC31)</f>
        <v>48640.90833333334</v>
      </c>
      <c r="AD13" s="250">
        <f>SUM(AD14:AD31)</f>
        <v>18041.841666666667</v>
      </c>
      <c r="AE13" s="84">
        <f t="shared" ref="AE13:AE32" si="26">AF13+AG13</f>
        <v>66682.75</v>
      </c>
      <c r="AF13" s="240">
        <f>SUM(AF14:AF31)</f>
        <v>48640.90833333334</v>
      </c>
      <c r="AG13" s="250">
        <f>SUM(AG14:AG31)</f>
        <v>18041.841666666667</v>
      </c>
      <c r="AH13" s="84">
        <f t="shared" ref="AH13:AH32" si="27">AI13+AJ13</f>
        <v>66682.75</v>
      </c>
      <c r="AI13" s="240">
        <f>SUM(AI14:AI31)</f>
        <v>48640.90833333334</v>
      </c>
      <c r="AJ13" s="250">
        <f>SUM(AJ14:AJ31)</f>
        <v>18041.841666666667</v>
      </c>
      <c r="AK13" s="84">
        <f t="shared" ref="AK13:AK39" si="28">AL13+AM13</f>
        <v>266731</v>
      </c>
      <c r="AL13" s="240">
        <f>SUM(AL14:AL31)</f>
        <v>194563.63333333336</v>
      </c>
      <c r="AM13" s="250">
        <f>SUM(AM14:AM31)</f>
        <v>72167.366666666669</v>
      </c>
      <c r="AN13" s="254"/>
      <c r="AO13" s="255"/>
      <c r="AP13" s="256"/>
      <c r="AR13" s="260"/>
      <c r="AS13" s="260"/>
      <c r="AT13" s="260"/>
      <c r="AU13" s="260"/>
    </row>
    <row r="14" spans="1:48" ht="38.25" x14ac:dyDescent="0.25">
      <c r="B14" s="453"/>
      <c r="C14" s="456"/>
      <c r="D14" s="456"/>
      <c r="E14" s="459"/>
      <c r="F14" s="238" t="s">
        <v>155</v>
      </c>
      <c r="G14" s="86">
        <f t="shared" si="11"/>
        <v>0</v>
      </c>
      <c r="H14" s="228"/>
      <c r="I14" s="228"/>
      <c r="J14" s="86">
        <f t="shared" si="12"/>
        <v>181115</v>
      </c>
      <c r="K14" s="228">
        <v>133119.5</v>
      </c>
      <c r="L14" s="228">
        <v>47995.5</v>
      </c>
      <c r="M14" s="86">
        <f t="shared" si="13"/>
        <v>217440</v>
      </c>
      <c r="N14" s="228">
        <v>160905.60000000001</v>
      </c>
      <c r="O14" s="228">
        <v>56534.400000000001</v>
      </c>
      <c r="P14" s="86">
        <f t="shared" si="3"/>
        <v>0</v>
      </c>
      <c r="Q14" s="228"/>
      <c r="R14" s="228"/>
      <c r="S14" s="86">
        <f t="shared" ref="S14:S30" si="29">T14+U14</f>
        <v>0</v>
      </c>
      <c r="T14" s="228">
        <f>+Q14/15*7</f>
        <v>0</v>
      </c>
      <c r="U14" s="251">
        <f>+R14/15*7</f>
        <v>0</v>
      </c>
      <c r="V14" s="86">
        <f t="shared" si="23"/>
        <v>0</v>
      </c>
      <c r="W14" s="228"/>
      <c r="X14" s="251"/>
      <c r="Y14" s="78">
        <f t="shared" si="24"/>
        <v>54360</v>
      </c>
      <c r="Z14" s="228">
        <f>+N14/4</f>
        <v>40226.400000000001</v>
      </c>
      <c r="AA14" s="251">
        <f>+O14/4</f>
        <v>14133.6</v>
      </c>
      <c r="AB14" s="78">
        <f t="shared" si="25"/>
        <v>54360</v>
      </c>
      <c r="AC14" s="228">
        <f>+Z14</f>
        <v>40226.400000000001</v>
      </c>
      <c r="AD14" s="251">
        <f>+AA14</f>
        <v>14133.6</v>
      </c>
      <c r="AE14" s="78">
        <f t="shared" si="26"/>
        <v>54360</v>
      </c>
      <c r="AF14" s="228">
        <f>+AC14</f>
        <v>40226.400000000001</v>
      </c>
      <c r="AG14" s="251">
        <f>+AD14</f>
        <v>14133.6</v>
      </c>
      <c r="AH14" s="78">
        <f t="shared" si="27"/>
        <v>54360</v>
      </c>
      <c r="AI14" s="228">
        <f>+AF14</f>
        <v>40226.400000000001</v>
      </c>
      <c r="AJ14" s="251">
        <f>+AG14</f>
        <v>14133.6</v>
      </c>
      <c r="AK14" s="78">
        <f t="shared" si="28"/>
        <v>217440</v>
      </c>
      <c r="AL14" s="228">
        <f>+Z14+AC14+AF14+AI14</f>
        <v>160905.60000000001</v>
      </c>
      <c r="AM14" s="251">
        <f>+AA14+AD14+AG14+AJ14</f>
        <v>56534.400000000001</v>
      </c>
      <c r="AN14" s="257"/>
      <c r="AO14" s="244"/>
      <c r="AP14" s="258"/>
      <c r="AR14" s="259"/>
      <c r="AS14" s="259"/>
      <c r="AT14" s="259"/>
      <c r="AU14" s="259"/>
    </row>
    <row r="15" spans="1:48" x14ac:dyDescent="0.25">
      <c r="B15" s="453"/>
      <c r="C15" s="456"/>
      <c r="D15" s="456"/>
      <c r="E15" s="459"/>
      <c r="F15" s="238" t="s">
        <v>156</v>
      </c>
      <c r="G15" s="86">
        <f t="shared" si="11"/>
        <v>0</v>
      </c>
      <c r="H15" s="228"/>
      <c r="I15" s="228"/>
      <c r="J15" s="86">
        <f t="shared" si="12"/>
        <v>3090</v>
      </c>
      <c r="K15" s="228">
        <v>2575</v>
      </c>
      <c r="L15" s="228">
        <v>515</v>
      </c>
      <c r="M15" s="86">
        <f t="shared" si="13"/>
        <v>3090</v>
      </c>
      <c r="N15" s="228">
        <v>2575</v>
      </c>
      <c r="O15" s="228">
        <v>515</v>
      </c>
      <c r="P15" s="86">
        <f t="shared" si="3"/>
        <v>0</v>
      </c>
      <c r="Q15" s="228"/>
      <c r="R15" s="228"/>
      <c r="S15" s="86">
        <f t="shared" si="29"/>
        <v>0</v>
      </c>
      <c r="T15" s="228">
        <f>+Q15/12*5</f>
        <v>0</v>
      </c>
      <c r="U15" s="251">
        <f>+R15/12*5</f>
        <v>0</v>
      </c>
      <c r="V15" s="86">
        <f t="shared" si="23"/>
        <v>0</v>
      </c>
      <c r="W15" s="228"/>
      <c r="X15" s="251"/>
      <c r="Y15" s="78">
        <f t="shared" si="24"/>
        <v>772.5</v>
      </c>
      <c r="Z15" s="228">
        <f t="shared" ref="Z15:Z31" si="30">+N15/4</f>
        <v>643.75</v>
      </c>
      <c r="AA15" s="251">
        <f t="shared" ref="AA15:AA31" si="31">+O15/4</f>
        <v>128.75</v>
      </c>
      <c r="AB15" s="78">
        <f t="shared" si="25"/>
        <v>772.5</v>
      </c>
      <c r="AC15" s="228">
        <f t="shared" ref="AC15:AD31" si="32">+Z15</f>
        <v>643.75</v>
      </c>
      <c r="AD15" s="251">
        <f t="shared" si="32"/>
        <v>128.75</v>
      </c>
      <c r="AE15" s="78">
        <f t="shared" si="26"/>
        <v>772.5</v>
      </c>
      <c r="AF15" s="228">
        <f t="shared" ref="AF15:AG31" si="33">+AC15</f>
        <v>643.75</v>
      </c>
      <c r="AG15" s="251">
        <f t="shared" si="33"/>
        <v>128.75</v>
      </c>
      <c r="AH15" s="78">
        <f t="shared" si="27"/>
        <v>772.5</v>
      </c>
      <c r="AI15" s="228">
        <f t="shared" ref="AI15:AJ31" si="34">+AF15</f>
        <v>643.75</v>
      </c>
      <c r="AJ15" s="251">
        <f t="shared" si="34"/>
        <v>128.75</v>
      </c>
      <c r="AK15" s="78">
        <f t="shared" si="28"/>
        <v>3090</v>
      </c>
      <c r="AL15" s="228">
        <f t="shared" ref="AL15:AM31" si="35">+Z15+AC15+AF15+AI15</f>
        <v>2575</v>
      </c>
      <c r="AM15" s="251">
        <f t="shared" si="35"/>
        <v>515</v>
      </c>
      <c r="AN15" s="257"/>
      <c r="AO15" s="244"/>
      <c r="AP15" s="258"/>
      <c r="AR15" s="259"/>
      <c r="AS15" s="259"/>
      <c r="AT15" s="259"/>
      <c r="AU15" s="259"/>
    </row>
    <row r="16" spans="1:48" x14ac:dyDescent="0.25">
      <c r="B16" s="453"/>
      <c r="C16" s="456"/>
      <c r="D16" s="456"/>
      <c r="E16" s="459"/>
      <c r="F16" s="238" t="s">
        <v>157</v>
      </c>
      <c r="G16" s="86">
        <f t="shared" si="11"/>
        <v>0</v>
      </c>
      <c r="H16" s="228"/>
      <c r="I16" s="228"/>
      <c r="J16" s="86">
        <f t="shared" si="12"/>
        <v>107</v>
      </c>
      <c r="K16" s="228">
        <v>89</v>
      </c>
      <c r="L16" s="228">
        <v>18</v>
      </c>
      <c r="M16" s="86">
        <f t="shared" si="13"/>
        <v>107</v>
      </c>
      <c r="N16" s="228">
        <v>89</v>
      </c>
      <c r="O16" s="228">
        <v>18</v>
      </c>
      <c r="P16" s="86">
        <f t="shared" si="3"/>
        <v>0</v>
      </c>
      <c r="Q16" s="228"/>
      <c r="R16" s="228"/>
      <c r="S16" s="86">
        <f t="shared" si="29"/>
        <v>0</v>
      </c>
      <c r="T16" s="228">
        <f t="shared" ref="T16:T31" si="36">+Q16/12*5</f>
        <v>0</v>
      </c>
      <c r="U16" s="251">
        <f t="shared" ref="U16:U31" si="37">+R16/12*5</f>
        <v>0</v>
      </c>
      <c r="V16" s="86">
        <f t="shared" si="23"/>
        <v>0</v>
      </c>
      <c r="W16" s="228"/>
      <c r="X16" s="251"/>
      <c r="Y16" s="78">
        <f t="shared" si="24"/>
        <v>26.75</v>
      </c>
      <c r="Z16" s="228">
        <f t="shared" si="30"/>
        <v>22.25</v>
      </c>
      <c r="AA16" s="251">
        <f t="shared" si="31"/>
        <v>4.5</v>
      </c>
      <c r="AB16" s="78">
        <f t="shared" si="25"/>
        <v>26.75</v>
      </c>
      <c r="AC16" s="228">
        <f t="shared" si="32"/>
        <v>22.25</v>
      </c>
      <c r="AD16" s="251">
        <f t="shared" si="32"/>
        <v>4.5</v>
      </c>
      <c r="AE16" s="78">
        <f t="shared" si="26"/>
        <v>26.75</v>
      </c>
      <c r="AF16" s="228">
        <f t="shared" si="33"/>
        <v>22.25</v>
      </c>
      <c r="AG16" s="251">
        <f t="shared" si="33"/>
        <v>4.5</v>
      </c>
      <c r="AH16" s="78">
        <f t="shared" si="27"/>
        <v>26.75</v>
      </c>
      <c r="AI16" s="228">
        <f t="shared" si="34"/>
        <v>22.25</v>
      </c>
      <c r="AJ16" s="251">
        <f t="shared" si="34"/>
        <v>4.5</v>
      </c>
      <c r="AK16" s="78">
        <f t="shared" si="28"/>
        <v>107</v>
      </c>
      <c r="AL16" s="228">
        <f t="shared" si="35"/>
        <v>89</v>
      </c>
      <c r="AM16" s="251">
        <f t="shared" si="35"/>
        <v>18</v>
      </c>
      <c r="AN16" s="257"/>
      <c r="AO16" s="244"/>
      <c r="AP16" s="258"/>
    </row>
    <row r="17" spans="2:46" x14ac:dyDescent="0.25">
      <c r="B17" s="453"/>
      <c r="C17" s="456"/>
      <c r="D17" s="456"/>
      <c r="E17" s="459"/>
      <c r="F17" s="238" t="s">
        <v>158</v>
      </c>
      <c r="G17" s="86">
        <f t="shared" si="11"/>
        <v>0</v>
      </c>
      <c r="H17" s="228"/>
      <c r="I17" s="228"/>
      <c r="J17" s="86">
        <f t="shared" si="12"/>
        <v>890</v>
      </c>
      <c r="K17" s="228">
        <v>741</v>
      </c>
      <c r="L17" s="228">
        <v>149</v>
      </c>
      <c r="M17" s="86">
        <f t="shared" si="13"/>
        <v>890</v>
      </c>
      <c r="N17" s="228">
        <v>741</v>
      </c>
      <c r="O17" s="228">
        <v>149</v>
      </c>
      <c r="P17" s="86">
        <f t="shared" si="3"/>
        <v>0</v>
      </c>
      <c r="Q17" s="228"/>
      <c r="R17" s="228"/>
      <c r="S17" s="86">
        <f t="shared" si="29"/>
        <v>0</v>
      </c>
      <c r="T17" s="228">
        <f t="shared" si="36"/>
        <v>0</v>
      </c>
      <c r="U17" s="251">
        <f t="shared" si="37"/>
        <v>0</v>
      </c>
      <c r="V17" s="86">
        <f t="shared" si="23"/>
        <v>0</v>
      </c>
      <c r="W17" s="228"/>
      <c r="X17" s="251"/>
      <c r="Y17" s="78">
        <f t="shared" si="24"/>
        <v>222.5</v>
      </c>
      <c r="Z17" s="228">
        <f t="shared" si="30"/>
        <v>185.25</v>
      </c>
      <c r="AA17" s="251">
        <f t="shared" si="31"/>
        <v>37.25</v>
      </c>
      <c r="AB17" s="78">
        <f t="shared" si="25"/>
        <v>222.5</v>
      </c>
      <c r="AC17" s="228">
        <f t="shared" si="32"/>
        <v>185.25</v>
      </c>
      <c r="AD17" s="251">
        <f t="shared" si="32"/>
        <v>37.25</v>
      </c>
      <c r="AE17" s="78">
        <f t="shared" si="26"/>
        <v>222.5</v>
      </c>
      <c r="AF17" s="228">
        <f t="shared" si="33"/>
        <v>185.25</v>
      </c>
      <c r="AG17" s="251">
        <f t="shared" si="33"/>
        <v>37.25</v>
      </c>
      <c r="AH17" s="78">
        <f t="shared" si="27"/>
        <v>222.5</v>
      </c>
      <c r="AI17" s="228">
        <f t="shared" si="34"/>
        <v>185.25</v>
      </c>
      <c r="AJ17" s="251">
        <f t="shared" si="34"/>
        <v>37.25</v>
      </c>
      <c r="AK17" s="78">
        <f t="shared" si="28"/>
        <v>890</v>
      </c>
      <c r="AL17" s="228">
        <f t="shared" si="35"/>
        <v>741</v>
      </c>
      <c r="AM17" s="251">
        <f t="shared" si="35"/>
        <v>149</v>
      </c>
      <c r="AN17" s="257"/>
      <c r="AO17" s="244"/>
      <c r="AP17" s="258"/>
    </row>
    <row r="18" spans="2:46" x14ac:dyDescent="0.25">
      <c r="B18" s="453"/>
      <c r="C18" s="456"/>
      <c r="D18" s="456"/>
      <c r="E18" s="459"/>
      <c r="F18" s="238" t="s">
        <v>159</v>
      </c>
      <c r="G18" s="86">
        <f t="shared" si="11"/>
        <v>0</v>
      </c>
      <c r="H18" s="228"/>
      <c r="I18" s="228"/>
      <c r="J18" s="86">
        <f t="shared" si="12"/>
        <v>3300</v>
      </c>
      <c r="K18" s="228">
        <v>3300</v>
      </c>
      <c r="L18" s="228">
        <v>0</v>
      </c>
      <c r="M18" s="86">
        <f t="shared" si="13"/>
        <v>4000</v>
      </c>
      <c r="N18" s="228">
        <f>25*140+500</f>
        <v>4000</v>
      </c>
      <c r="O18" s="228">
        <v>0</v>
      </c>
      <c r="P18" s="86">
        <f t="shared" si="3"/>
        <v>0</v>
      </c>
      <c r="Q18" s="228"/>
      <c r="R18" s="228"/>
      <c r="S18" s="86">
        <f t="shared" si="29"/>
        <v>0</v>
      </c>
      <c r="T18" s="228">
        <f t="shared" si="36"/>
        <v>0</v>
      </c>
      <c r="U18" s="251">
        <f t="shared" si="37"/>
        <v>0</v>
      </c>
      <c r="V18" s="86">
        <f t="shared" si="23"/>
        <v>0</v>
      </c>
      <c r="W18" s="228"/>
      <c r="X18" s="251"/>
      <c r="Y18" s="78">
        <f t="shared" si="24"/>
        <v>1000</v>
      </c>
      <c r="Z18" s="228">
        <f t="shared" si="30"/>
        <v>1000</v>
      </c>
      <c r="AA18" s="251">
        <f t="shared" si="31"/>
        <v>0</v>
      </c>
      <c r="AB18" s="78">
        <f t="shared" si="25"/>
        <v>1000</v>
      </c>
      <c r="AC18" s="228">
        <f t="shared" si="32"/>
        <v>1000</v>
      </c>
      <c r="AD18" s="251">
        <f t="shared" si="32"/>
        <v>0</v>
      </c>
      <c r="AE18" s="78">
        <f t="shared" si="26"/>
        <v>1000</v>
      </c>
      <c r="AF18" s="228">
        <f t="shared" si="33"/>
        <v>1000</v>
      </c>
      <c r="AG18" s="251">
        <f t="shared" si="33"/>
        <v>0</v>
      </c>
      <c r="AH18" s="78">
        <f t="shared" si="27"/>
        <v>1000</v>
      </c>
      <c r="AI18" s="228">
        <f t="shared" si="34"/>
        <v>1000</v>
      </c>
      <c r="AJ18" s="251">
        <f t="shared" si="34"/>
        <v>0</v>
      </c>
      <c r="AK18" s="78">
        <f t="shared" si="28"/>
        <v>4000</v>
      </c>
      <c r="AL18" s="228">
        <f t="shared" si="35"/>
        <v>4000</v>
      </c>
      <c r="AM18" s="251">
        <f t="shared" si="35"/>
        <v>0</v>
      </c>
      <c r="AN18" s="257"/>
      <c r="AO18" s="244"/>
      <c r="AP18" s="258"/>
    </row>
    <row r="19" spans="2:46" x14ac:dyDescent="0.25">
      <c r="B19" s="453"/>
      <c r="C19" s="456"/>
      <c r="D19" s="456"/>
      <c r="E19" s="459"/>
      <c r="F19" s="238" t="s">
        <v>160</v>
      </c>
      <c r="G19" s="86">
        <f t="shared" si="11"/>
        <v>0</v>
      </c>
      <c r="H19" s="228"/>
      <c r="I19" s="228"/>
      <c r="J19" s="86">
        <f t="shared" si="12"/>
        <v>5250</v>
      </c>
      <c r="K19" s="228">
        <v>5000</v>
      </c>
      <c r="L19" s="228">
        <v>250</v>
      </c>
      <c r="M19" s="86">
        <f t="shared" si="13"/>
        <v>6250</v>
      </c>
      <c r="N19" s="228">
        <v>6000</v>
      </c>
      <c r="O19" s="228">
        <v>250</v>
      </c>
      <c r="P19" s="86">
        <f t="shared" si="3"/>
        <v>0</v>
      </c>
      <c r="Q19" s="228"/>
      <c r="R19" s="228"/>
      <c r="S19" s="86">
        <f t="shared" si="29"/>
        <v>0</v>
      </c>
      <c r="T19" s="228">
        <f t="shared" si="36"/>
        <v>0</v>
      </c>
      <c r="U19" s="251">
        <f t="shared" si="37"/>
        <v>0</v>
      </c>
      <c r="V19" s="86">
        <f t="shared" si="23"/>
        <v>0</v>
      </c>
      <c r="W19" s="228"/>
      <c r="X19" s="251"/>
      <c r="Y19" s="78">
        <f t="shared" si="24"/>
        <v>1562.5</v>
      </c>
      <c r="Z19" s="228">
        <f t="shared" si="30"/>
        <v>1500</v>
      </c>
      <c r="AA19" s="251">
        <f t="shared" si="31"/>
        <v>62.5</v>
      </c>
      <c r="AB19" s="78">
        <f t="shared" si="25"/>
        <v>1562.5</v>
      </c>
      <c r="AC19" s="228">
        <f t="shared" si="32"/>
        <v>1500</v>
      </c>
      <c r="AD19" s="251">
        <f t="shared" si="32"/>
        <v>62.5</v>
      </c>
      <c r="AE19" s="78">
        <f t="shared" si="26"/>
        <v>1562.5</v>
      </c>
      <c r="AF19" s="228">
        <f t="shared" si="33"/>
        <v>1500</v>
      </c>
      <c r="AG19" s="251">
        <f t="shared" si="33"/>
        <v>62.5</v>
      </c>
      <c r="AH19" s="78">
        <f t="shared" si="27"/>
        <v>1562.5</v>
      </c>
      <c r="AI19" s="228">
        <f t="shared" si="34"/>
        <v>1500</v>
      </c>
      <c r="AJ19" s="251">
        <f t="shared" si="34"/>
        <v>62.5</v>
      </c>
      <c r="AK19" s="78">
        <f t="shared" si="28"/>
        <v>6250</v>
      </c>
      <c r="AL19" s="228">
        <f t="shared" si="35"/>
        <v>6000</v>
      </c>
      <c r="AM19" s="251">
        <f t="shared" si="35"/>
        <v>250</v>
      </c>
      <c r="AN19" s="257"/>
      <c r="AO19" s="244"/>
      <c r="AP19" s="258"/>
    </row>
    <row r="20" spans="2:46" ht="25.5" x14ac:dyDescent="0.25">
      <c r="B20" s="453"/>
      <c r="C20" s="456"/>
      <c r="D20" s="456"/>
      <c r="E20" s="459"/>
      <c r="F20" s="238" t="s">
        <v>161</v>
      </c>
      <c r="G20" s="86">
        <f t="shared" si="11"/>
        <v>0</v>
      </c>
      <c r="H20" s="228"/>
      <c r="I20" s="228"/>
      <c r="J20" s="86">
        <f t="shared" si="12"/>
        <v>2940</v>
      </c>
      <c r="K20" s="228">
        <v>2300</v>
      </c>
      <c r="L20" s="228">
        <v>640</v>
      </c>
      <c r="M20" s="86">
        <f t="shared" si="13"/>
        <v>2940</v>
      </c>
      <c r="N20" s="228">
        <v>2300</v>
      </c>
      <c r="O20" s="228">
        <v>640</v>
      </c>
      <c r="P20" s="86">
        <f t="shared" si="3"/>
        <v>0</v>
      </c>
      <c r="Q20" s="228"/>
      <c r="R20" s="228"/>
      <c r="S20" s="86">
        <f t="shared" si="29"/>
        <v>0</v>
      </c>
      <c r="T20" s="228">
        <f t="shared" si="36"/>
        <v>0</v>
      </c>
      <c r="U20" s="251">
        <f t="shared" si="37"/>
        <v>0</v>
      </c>
      <c r="V20" s="86">
        <f t="shared" si="23"/>
        <v>0</v>
      </c>
      <c r="W20" s="228"/>
      <c r="X20" s="251"/>
      <c r="Y20" s="78">
        <f t="shared" si="24"/>
        <v>735</v>
      </c>
      <c r="Z20" s="228">
        <f t="shared" si="30"/>
        <v>575</v>
      </c>
      <c r="AA20" s="251">
        <f t="shared" si="31"/>
        <v>160</v>
      </c>
      <c r="AB20" s="78">
        <f t="shared" si="25"/>
        <v>735</v>
      </c>
      <c r="AC20" s="228">
        <f t="shared" si="32"/>
        <v>575</v>
      </c>
      <c r="AD20" s="251">
        <f t="shared" si="32"/>
        <v>160</v>
      </c>
      <c r="AE20" s="78">
        <f t="shared" si="26"/>
        <v>735</v>
      </c>
      <c r="AF20" s="228">
        <f t="shared" si="33"/>
        <v>575</v>
      </c>
      <c r="AG20" s="251">
        <f t="shared" si="33"/>
        <v>160</v>
      </c>
      <c r="AH20" s="78">
        <f t="shared" si="27"/>
        <v>735</v>
      </c>
      <c r="AI20" s="228">
        <f t="shared" si="34"/>
        <v>575</v>
      </c>
      <c r="AJ20" s="251">
        <f t="shared" si="34"/>
        <v>160</v>
      </c>
      <c r="AK20" s="78">
        <f t="shared" si="28"/>
        <v>2940</v>
      </c>
      <c r="AL20" s="228">
        <f t="shared" si="35"/>
        <v>2300</v>
      </c>
      <c r="AM20" s="251">
        <f t="shared" si="35"/>
        <v>640</v>
      </c>
      <c r="AN20" s="257"/>
      <c r="AO20" s="244"/>
      <c r="AP20" s="258"/>
    </row>
    <row r="21" spans="2:46" x14ac:dyDescent="0.25">
      <c r="B21" s="453"/>
      <c r="C21" s="456"/>
      <c r="D21" s="456"/>
      <c r="E21" s="459"/>
      <c r="F21" s="238" t="s">
        <v>162</v>
      </c>
      <c r="G21" s="86">
        <f t="shared" si="11"/>
        <v>0</v>
      </c>
      <c r="H21" s="228"/>
      <c r="I21" s="228"/>
      <c r="J21" s="86">
        <f t="shared" si="12"/>
        <v>1184</v>
      </c>
      <c r="K21" s="228">
        <v>986.7</v>
      </c>
      <c r="L21" s="228">
        <v>197.3</v>
      </c>
      <c r="M21" s="86">
        <f>N21+O21</f>
        <v>1184</v>
      </c>
      <c r="N21" s="228">
        <v>986.7</v>
      </c>
      <c r="O21" s="228">
        <v>197.3</v>
      </c>
      <c r="P21" s="86">
        <f t="shared" si="3"/>
        <v>0</v>
      </c>
      <c r="Q21" s="228"/>
      <c r="R21" s="228"/>
      <c r="S21" s="86">
        <f t="shared" si="29"/>
        <v>0</v>
      </c>
      <c r="T21" s="228">
        <f t="shared" si="36"/>
        <v>0</v>
      </c>
      <c r="U21" s="251">
        <f t="shared" si="37"/>
        <v>0</v>
      </c>
      <c r="V21" s="86">
        <f t="shared" si="23"/>
        <v>0</v>
      </c>
      <c r="W21" s="228"/>
      <c r="X21" s="251"/>
      <c r="Y21" s="78">
        <f t="shared" si="24"/>
        <v>296</v>
      </c>
      <c r="Z21" s="228">
        <f t="shared" si="30"/>
        <v>246.67500000000001</v>
      </c>
      <c r="AA21" s="251">
        <f t="shared" si="31"/>
        <v>49.325000000000003</v>
      </c>
      <c r="AB21" s="78">
        <f t="shared" si="25"/>
        <v>296</v>
      </c>
      <c r="AC21" s="228">
        <f t="shared" si="32"/>
        <v>246.67500000000001</v>
      </c>
      <c r="AD21" s="251">
        <f t="shared" si="32"/>
        <v>49.325000000000003</v>
      </c>
      <c r="AE21" s="78">
        <f t="shared" si="26"/>
        <v>296</v>
      </c>
      <c r="AF21" s="228">
        <f t="shared" si="33"/>
        <v>246.67500000000001</v>
      </c>
      <c r="AG21" s="251">
        <f t="shared" si="33"/>
        <v>49.325000000000003</v>
      </c>
      <c r="AH21" s="78">
        <f t="shared" si="27"/>
        <v>296</v>
      </c>
      <c r="AI21" s="228">
        <f t="shared" si="34"/>
        <v>246.67500000000001</v>
      </c>
      <c r="AJ21" s="251">
        <f t="shared" si="34"/>
        <v>49.325000000000003</v>
      </c>
      <c r="AK21" s="78">
        <f t="shared" si="28"/>
        <v>1184</v>
      </c>
      <c r="AL21" s="228">
        <f t="shared" si="35"/>
        <v>986.7</v>
      </c>
      <c r="AM21" s="251">
        <f t="shared" si="35"/>
        <v>197.3</v>
      </c>
      <c r="AN21" s="257"/>
      <c r="AO21" s="244"/>
      <c r="AP21" s="258"/>
    </row>
    <row r="22" spans="2:46" ht="38.25" x14ac:dyDescent="0.25">
      <c r="B22" s="453"/>
      <c r="C22" s="456"/>
      <c r="D22" s="456"/>
      <c r="E22" s="459"/>
      <c r="F22" s="238" t="s">
        <v>163</v>
      </c>
      <c r="G22" s="86">
        <f t="shared" si="11"/>
        <v>0</v>
      </c>
      <c r="H22" s="228"/>
      <c r="I22" s="228"/>
      <c r="J22" s="86">
        <f t="shared" si="12"/>
        <v>790</v>
      </c>
      <c r="K22" s="228">
        <v>658</v>
      </c>
      <c r="L22" s="228">
        <v>132</v>
      </c>
      <c r="M22" s="86">
        <f t="shared" si="13"/>
        <v>790</v>
      </c>
      <c r="N22" s="228">
        <v>658</v>
      </c>
      <c r="O22" s="228">
        <v>132</v>
      </c>
      <c r="P22" s="86">
        <f t="shared" si="3"/>
        <v>0</v>
      </c>
      <c r="Q22" s="228"/>
      <c r="R22" s="228"/>
      <c r="S22" s="86">
        <f t="shared" si="29"/>
        <v>0</v>
      </c>
      <c r="T22" s="228">
        <f t="shared" si="36"/>
        <v>0</v>
      </c>
      <c r="U22" s="251">
        <f t="shared" si="37"/>
        <v>0</v>
      </c>
      <c r="V22" s="86">
        <f t="shared" si="23"/>
        <v>0</v>
      </c>
      <c r="W22" s="228"/>
      <c r="X22" s="251"/>
      <c r="Y22" s="78">
        <f t="shared" si="24"/>
        <v>197.5</v>
      </c>
      <c r="Z22" s="228">
        <f t="shared" si="30"/>
        <v>164.5</v>
      </c>
      <c r="AA22" s="251">
        <f t="shared" si="31"/>
        <v>33</v>
      </c>
      <c r="AB22" s="78">
        <f t="shared" si="25"/>
        <v>197.5</v>
      </c>
      <c r="AC22" s="228">
        <f t="shared" si="32"/>
        <v>164.5</v>
      </c>
      <c r="AD22" s="251">
        <f t="shared" si="32"/>
        <v>33</v>
      </c>
      <c r="AE22" s="78">
        <f t="shared" si="26"/>
        <v>197.5</v>
      </c>
      <c r="AF22" s="228">
        <f t="shared" si="33"/>
        <v>164.5</v>
      </c>
      <c r="AG22" s="251">
        <f t="shared" si="33"/>
        <v>33</v>
      </c>
      <c r="AH22" s="78">
        <f t="shared" si="27"/>
        <v>197.5</v>
      </c>
      <c r="AI22" s="228">
        <f t="shared" si="34"/>
        <v>164.5</v>
      </c>
      <c r="AJ22" s="251">
        <f t="shared" si="34"/>
        <v>33</v>
      </c>
      <c r="AK22" s="78">
        <f t="shared" si="28"/>
        <v>790</v>
      </c>
      <c r="AL22" s="228">
        <f t="shared" si="35"/>
        <v>658</v>
      </c>
      <c r="AM22" s="251">
        <f t="shared" si="35"/>
        <v>132</v>
      </c>
      <c r="AN22" s="257"/>
      <c r="AO22" s="244"/>
      <c r="AP22" s="258"/>
    </row>
    <row r="23" spans="2:46" ht="25.5" x14ac:dyDescent="0.25">
      <c r="B23" s="453"/>
      <c r="C23" s="456"/>
      <c r="D23" s="456"/>
      <c r="E23" s="459"/>
      <c r="F23" s="238" t="s">
        <v>164</v>
      </c>
      <c r="G23" s="86">
        <f t="shared" si="11"/>
        <v>0</v>
      </c>
      <c r="H23" s="228"/>
      <c r="I23" s="228"/>
      <c r="J23" s="86">
        <f t="shared" si="12"/>
        <v>180</v>
      </c>
      <c r="K23" s="228">
        <v>150</v>
      </c>
      <c r="L23" s="228">
        <v>30</v>
      </c>
      <c r="M23" s="86">
        <f t="shared" si="13"/>
        <v>180</v>
      </c>
      <c r="N23" s="228">
        <v>150</v>
      </c>
      <c r="O23" s="228">
        <v>30</v>
      </c>
      <c r="P23" s="86">
        <f t="shared" si="3"/>
        <v>0</v>
      </c>
      <c r="Q23" s="228"/>
      <c r="R23" s="228"/>
      <c r="S23" s="86">
        <f t="shared" si="29"/>
        <v>0</v>
      </c>
      <c r="T23" s="228">
        <f t="shared" si="36"/>
        <v>0</v>
      </c>
      <c r="U23" s="251">
        <f t="shared" si="37"/>
        <v>0</v>
      </c>
      <c r="V23" s="86">
        <f t="shared" si="23"/>
        <v>0</v>
      </c>
      <c r="W23" s="228"/>
      <c r="X23" s="251"/>
      <c r="Y23" s="78">
        <f t="shared" si="24"/>
        <v>45</v>
      </c>
      <c r="Z23" s="228">
        <f t="shared" si="30"/>
        <v>37.5</v>
      </c>
      <c r="AA23" s="251">
        <f t="shared" si="31"/>
        <v>7.5</v>
      </c>
      <c r="AB23" s="78">
        <f t="shared" si="25"/>
        <v>45</v>
      </c>
      <c r="AC23" s="228">
        <f t="shared" si="32"/>
        <v>37.5</v>
      </c>
      <c r="AD23" s="251">
        <f t="shared" si="32"/>
        <v>7.5</v>
      </c>
      <c r="AE23" s="78">
        <f t="shared" si="26"/>
        <v>45</v>
      </c>
      <c r="AF23" s="228">
        <f t="shared" si="33"/>
        <v>37.5</v>
      </c>
      <c r="AG23" s="251">
        <f t="shared" si="33"/>
        <v>7.5</v>
      </c>
      <c r="AH23" s="78">
        <f t="shared" si="27"/>
        <v>45</v>
      </c>
      <c r="AI23" s="228">
        <f t="shared" si="34"/>
        <v>37.5</v>
      </c>
      <c r="AJ23" s="251">
        <f t="shared" si="34"/>
        <v>7.5</v>
      </c>
      <c r="AK23" s="78">
        <f t="shared" si="28"/>
        <v>180</v>
      </c>
      <c r="AL23" s="228">
        <f t="shared" si="35"/>
        <v>150</v>
      </c>
      <c r="AM23" s="251">
        <f t="shared" si="35"/>
        <v>30</v>
      </c>
      <c r="AN23" s="257"/>
      <c r="AO23" s="244"/>
      <c r="AP23" s="258"/>
    </row>
    <row r="24" spans="2:46" x14ac:dyDescent="0.25">
      <c r="B24" s="453"/>
      <c r="C24" s="456"/>
      <c r="D24" s="456"/>
      <c r="E24" s="459"/>
      <c r="F24" s="238" t="s">
        <v>165</v>
      </c>
      <c r="G24" s="86">
        <f t="shared" si="11"/>
        <v>0</v>
      </c>
      <c r="H24" s="228"/>
      <c r="I24" s="228"/>
      <c r="J24" s="86">
        <f t="shared" si="12"/>
        <v>720</v>
      </c>
      <c r="K24" s="228">
        <v>600</v>
      </c>
      <c r="L24" s="228">
        <v>120</v>
      </c>
      <c r="M24" s="86">
        <f t="shared" si="13"/>
        <v>720</v>
      </c>
      <c r="N24" s="228">
        <v>600</v>
      </c>
      <c r="O24" s="228">
        <v>120</v>
      </c>
      <c r="P24" s="86">
        <f t="shared" si="3"/>
        <v>0</v>
      </c>
      <c r="Q24" s="228"/>
      <c r="R24" s="228"/>
      <c r="S24" s="86">
        <f t="shared" si="29"/>
        <v>0</v>
      </c>
      <c r="T24" s="228">
        <f t="shared" si="36"/>
        <v>0</v>
      </c>
      <c r="U24" s="251">
        <f t="shared" si="37"/>
        <v>0</v>
      </c>
      <c r="V24" s="86">
        <f t="shared" si="23"/>
        <v>0</v>
      </c>
      <c r="W24" s="228"/>
      <c r="X24" s="251"/>
      <c r="Y24" s="78">
        <f t="shared" si="24"/>
        <v>180</v>
      </c>
      <c r="Z24" s="228">
        <f t="shared" si="30"/>
        <v>150</v>
      </c>
      <c r="AA24" s="251">
        <f t="shared" si="31"/>
        <v>30</v>
      </c>
      <c r="AB24" s="78">
        <f t="shared" si="25"/>
        <v>180</v>
      </c>
      <c r="AC24" s="228">
        <f t="shared" si="32"/>
        <v>150</v>
      </c>
      <c r="AD24" s="251">
        <f t="shared" si="32"/>
        <v>30</v>
      </c>
      <c r="AE24" s="78">
        <f t="shared" si="26"/>
        <v>180</v>
      </c>
      <c r="AF24" s="228">
        <f t="shared" si="33"/>
        <v>150</v>
      </c>
      <c r="AG24" s="251">
        <f t="shared" si="33"/>
        <v>30</v>
      </c>
      <c r="AH24" s="78">
        <f t="shared" si="27"/>
        <v>180</v>
      </c>
      <c r="AI24" s="228">
        <f t="shared" si="34"/>
        <v>150</v>
      </c>
      <c r="AJ24" s="251">
        <f t="shared" si="34"/>
        <v>30</v>
      </c>
      <c r="AK24" s="78">
        <f t="shared" si="28"/>
        <v>720</v>
      </c>
      <c r="AL24" s="228">
        <f t="shared" si="35"/>
        <v>600</v>
      </c>
      <c r="AM24" s="251">
        <f t="shared" si="35"/>
        <v>120</v>
      </c>
      <c r="AN24" s="257"/>
      <c r="AO24" s="244"/>
      <c r="AP24" s="258"/>
    </row>
    <row r="25" spans="2:46" ht="38.25" x14ac:dyDescent="0.25">
      <c r="B25" s="453"/>
      <c r="C25" s="456"/>
      <c r="D25" s="456"/>
      <c r="E25" s="459"/>
      <c r="F25" s="238" t="s">
        <v>166</v>
      </c>
      <c r="G25" s="86">
        <f t="shared" si="11"/>
        <v>0</v>
      </c>
      <c r="H25" s="228"/>
      <c r="I25" s="228"/>
      <c r="J25" s="86">
        <f t="shared" si="12"/>
        <v>2400</v>
      </c>
      <c r="K25" s="228">
        <v>2000</v>
      </c>
      <c r="L25" s="228">
        <v>400</v>
      </c>
      <c r="M25" s="86">
        <f t="shared" si="13"/>
        <v>2400</v>
      </c>
      <c r="N25" s="228">
        <v>2000</v>
      </c>
      <c r="O25" s="228">
        <v>400</v>
      </c>
      <c r="P25" s="86">
        <f t="shared" si="3"/>
        <v>0</v>
      </c>
      <c r="Q25" s="228"/>
      <c r="R25" s="228"/>
      <c r="S25" s="86">
        <f t="shared" si="29"/>
        <v>0</v>
      </c>
      <c r="T25" s="228">
        <f t="shared" si="36"/>
        <v>0</v>
      </c>
      <c r="U25" s="251">
        <f t="shared" si="37"/>
        <v>0</v>
      </c>
      <c r="V25" s="86">
        <f t="shared" si="23"/>
        <v>0</v>
      </c>
      <c r="W25" s="228"/>
      <c r="X25" s="251"/>
      <c r="Y25" s="78">
        <f t="shared" si="24"/>
        <v>600</v>
      </c>
      <c r="Z25" s="228">
        <f t="shared" si="30"/>
        <v>500</v>
      </c>
      <c r="AA25" s="251">
        <f t="shared" si="31"/>
        <v>100</v>
      </c>
      <c r="AB25" s="78">
        <f t="shared" si="25"/>
        <v>600</v>
      </c>
      <c r="AC25" s="228">
        <f t="shared" si="32"/>
        <v>500</v>
      </c>
      <c r="AD25" s="251">
        <f t="shared" si="32"/>
        <v>100</v>
      </c>
      <c r="AE25" s="78">
        <f t="shared" si="26"/>
        <v>600</v>
      </c>
      <c r="AF25" s="228">
        <f t="shared" si="33"/>
        <v>500</v>
      </c>
      <c r="AG25" s="251">
        <f t="shared" si="33"/>
        <v>100</v>
      </c>
      <c r="AH25" s="78">
        <f t="shared" si="27"/>
        <v>600</v>
      </c>
      <c r="AI25" s="228">
        <f t="shared" si="34"/>
        <v>500</v>
      </c>
      <c r="AJ25" s="251">
        <f t="shared" si="34"/>
        <v>100</v>
      </c>
      <c r="AK25" s="78">
        <f t="shared" si="28"/>
        <v>2400</v>
      </c>
      <c r="AL25" s="228">
        <f t="shared" si="35"/>
        <v>2000</v>
      </c>
      <c r="AM25" s="251">
        <f t="shared" si="35"/>
        <v>400</v>
      </c>
      <c r="AN25" s="257"/>
      <c r="AO25" s="244"/>
      <c r="AP25" s="258"/>
    </row>
    <row r="26" spans="2:46" ht="38.25" x14ac:dyDescent="0.25">
      <c r="B26" s="453"/>
      <c r="C26" s="456"/>
      <c r="D26" s="456"/>
      <c r="E26" s="459"/>
      <c r="F26" s="238" t="s">
        <v>167</v>
      </c>
      <c r="G26" s="86">
        <f t="shared" si="11"/>
        <v>0</v>
      </c>
      <c r="H26" s="228"/>
      <c r="I26" s="228"/>
      <c r="J26" s="86">
        <f t="shared" si="12"/>
        <v>600</v>
      </c>
      <c r="K26" s="228">
        <v>500</v>
      </c>
      <c r="L26" s="228">
        <v>100</v>
      </c>
      <c r="M26" s="86">
        <f t="shared" si="13"/>
        <v>600</v>
      </c>
      <c r="N26" s="228">
        <v>500</v>
      </c>
      <c r="O26" s="228">
        <v>100</v>
      </c>
      <c r="P26" s="86">
        <f t="shared" si="3"/>
        <v>0</v>
      </c>
      <c r="Q26" s="228"/>
      <c r="R26" s="228"/>
      <c r="S26" s="86">
        <f t="shared" si="29"/>
        <v>0</v>
      </c>
      <c r="T26" s="228">
        <f t="shared" si="36"/>
        <v>0</v>
      </c>
      <c r="U26" s="251">
        <f t="shared" si="37"/>
        <v>0</v>
      </c>
      <c r="V26" s="86">
        <f t="shared" si="23"/>
        <v>0</v>
      </c>
      <c r="W26" s="228"/>
      <c r="X26" s="251"/>
      <c r="Y26" s="78">
        <f t="shared" si="24"/>
        <v>150</v>
      </c>
      <c r="Z26" s="228">
        <f t="shared" si="30"/>
        <v>125</v>
      </c>
      <c r="AA26" s="251">
        <f t="shared" si="31"/>
        <v>25</v>
      </c>
      <c r="AB26" s="78">
        <f t="shared" si="25"/>
        <v>150</v>
      </c>
      <c r="AC26" s="228">
        <f t="shared" si="32"/>
        <v>125</v>
      </c>
      <c r="AD26" s="251">
        <f t="shared" si="32"/>
        <v>25</v>
      </c>
      <c r="AE26" s="78">
        <f t="shared" si="26"/>
        <v>150</v>
      </c>
      <c r="AF26" s="228">
        <f t="shared" si="33"/>
        <v>125</v>
      </c>
      <c r="AG26" s="251">
        <f t="shared" si="33"/>
        <v>25</v>
      </c>
      <c r="AH26" s="78">
        <f t="shared" si="27"/>
        <v>150</v>
      </c>
      <c r="AI26" s="228">
        <f t="shared" si="34"/>
        <v>125</v>
      </c>
      <c r="AJ26" s="251">
        <f t="shared" si="34"/>
        <v>25</v>
      </c>
      <c r="AK26" s="78">
        <f t="shared" si="28"/>
        <v>600</v>
      </c>
      <c r="AL26" s="228">
        <f t="shared" si="35"/>
        <v>500</v>
      </c>
      <c r="AM26" s="251">
        <f t="shared" si="35"/>
        <v>100</v>
      </c>
      <c r="AN26" s="257"/>
      <c r="AO26" s="244"/>
      <c r="AP26" s="258"/>
    </row>
    <row r="27" spans="2:46" ht="25.5" x14ac:dyDescent="0.25">
      <c r="B27" s="453"/>
      <c r="C27" s="456"/>
      <c r="D27" s="456"/>
      <c r="E27" s="459"/>
      <c r="F27" s="238" t="s">
        <v>168</v>
      </c>
      <c r="G27" s="86">
        <f t="shared" si="11"/>
        <v>0</v>
      </c>
      <c r="H27" s="228"/>
      <c r="I27" s="228"/>
      <c r="J27" s="86">
        <f t="shared" si="12"/>
        <v>1800</v>
      </c>
      <c r="K27" s="228">
        <v>1500</v>
      </c>
      <c r="L27" s="228">
        <v>300</v>
      </c>
      <c r="M27" s="86">
        <f t="shared" si="13"/>
        <v>1800</v>
      </c>
      <c r="N27" s="228">
        <v>1500</v>
      </c>
      <c r="O27" s="228">
        <v>300</v>
      </c>
      <c r="P27" s="86">
        <f t="shared" si="3"/>
        <v>0</v>
      </c>
      <c r="Q27" s="228"/>
      <c r="R27" s="228"/>
      <c r="S27" s="86">
        <f t="shared" si="29"/>
        <v>0</v>
      </c>
      <c r="T27" s="228">
        <f t="shared" si="36"/>
        <v>0</v>
      </c>
      <c r="U27" s="251">
        <f t="shared" si="37"/>
        <v>0</v>
      </c>
      <c r="V27" s="86">
        <f t="shared" si="23"/>
        <v>0</v>
      </c>
      <c r="W27" s="228"/>
      <c r="X27" s="251"/>
      <c r="Y27" s="78">
        <f t="shared" si="24"/>
        <v>450</v>
      </c>
      <c r="Z27" s="228">
        <f t="shared" si="30"/>
        <v>375</v>
      </c>
      <c r="AA27" s="251">
        <f t="shared" si="31"/>
        <v>75</v>
      </c>
      <c r="AB27" s="78">
        <f t="shared" si="25"/>
        <v>450</v>
      </c>
      <c r="AC27" s="228">
        <f t="shared" si="32"/>
        <v>375</v>
      </c>
      <c r="AD27" s="251">
        <f t="shared" si="32"/>
        <v>75</v>
      </c>
      <c r="AE27" s="78">
        <f t="shared" si="26"/>
        <v>450</v>
      </c>
      <c r="AF27" s="228">
        <f t="shared" si="33"/>
        <v>375</v>
      </c>
      <c r="AG27" s="251">
        <f t="shared" si="33"/>
        <v>75</v>
      </c>
      <c r="AH27" s="78">
        <f t="shared" si="27"/>
        <v>450</v>
      </c>
      <c r="AI27" s="228">
        <f t="shared" si="34"/>
        <v>375</v>
      </c>
      <c r="AJ27" s="251">
        <f t="shared" si="34"/>
        <v>75</v>
      </c>
      <c r="AK27" s="78">
        <f t="shared" si="28"/>
        <v>1800</v>
      </c>
      <c r="AL27" s="228">
        <f t="shared" si="35"/>
        <v>1500</v>
      </c>
      <c r="AM27" s="251">
        <f t="shared" si="35"/>
        <v>300</v>
      </c>
      <c r="AN27" s="257"/>
      <c r="AO27" s="244"/>
      <c r="AP27" s="258"/>
    </row>
    <row r="28" spans="2:46" x14ac:dyDescent="0.25">
      <c r="B28" s="453"/>
      <c r="C28" s="456"/>
      <c r="D28" s="456"/>
      <c r="E28" s="459"/>
      <c r="F28" s="238" t="s">
        <v>169</v>
      </c>
      <c r="G28" s="86">
        <f t="shared" si="11"/>
        <v>0</v>
      </c>
      <c r="H28" s="228"/>
      <c r="I28" s="228"/>
      <c r="J28" s="86">
        <f t="shared" si="12"/>
        <v>4995</v>
      </c>
      <c r="K28" s="228">
        <v>4162.8</v>
      </c>
      <c r="L28" s="228">
        <v>832.2</v>
      </c>
      <c r="M28" s="86">
        <f t="shared" si="13"/>
        <v>5710.0000000000009</v>
      </c>
      <c r="N28" s="228">
        <f>5710/1.2</f>
        <v>4758.3333333333339</v>
      </c>
      <c r="O28" s="228">
        <f>+N28*0.2</f>
        <v>951.66666666666686</v>
      </c>
      <c r="P28" s="86">
        <f t="shared" si="3"/>
        <v>0</v>
      </c>
      <c r="Q28" s="228"/>
      <c r="R28" s="228"/>
      <c r="S28" s="86">
        <f t="shared" si="29"/>
        <v>0</v>
      </c>
      <c r="T28" s="228">
        <f t="shared" si="36"/>
        <v>0</v>
      </c>
      <c r="U28" s="251">
        <f t="shared" si="37"/>
        <v>0</v>
      </c>
      <c r="V28" s="86">
        <f t="shared" si="23"/>
        <v>0</v>
      </c>
      <c r="W28" s="228"/>
      <c r="X28" s="251"/>
      <c r="Y28" s="78">
        <f t="shared" si="24"/>
        <v>1427.5000000000002</v>
      </c>
      <c r="Z28" s="228">
        <f t="shared" si="30"/>
        <v>1189.5833333333335</v>
      </c>
      <c r="AA28" s="251">
        <f t="shared" si="31"/>
        <v>237.91666666666671</v>
      </c>
      <c r="AB28" s="78">
        <f t="shared" si="25"/>
        <v>1427.5000000000002</v>
      </c>
      <c r="AC28" s="228">
        <f t="shared" si="32"/>
        <v>1189.5833333333335</v>
      </c>
      <c r="AD28" s="251">
        <f t="shared" si="32"/>
        <v>237.91666666666671</v>
      </c>
      <c r="AE28" s="78">
        <f t="shared" si="26"/>
        <v>1427.5000000000002</v>
      </c>
      <c r="AF28" s="228">
        <f t="shared" si="33"/>
        <v>1189.5833333333335</v>
      </c>
      <c r="AG28" s="251">
        <f t="shared" si="33"/>
        <v>237.91666666666671</v>
      </c>
      <c r="AH28" s="78">
        <f t="shared" si="27"/>
        <v>1427.5000000000002</v>
      </c>
      <c r="AI28" s="228">
        <f t="shared" si="34"/>
        <v>1189.5833333333335</v>
      </c>
      <c r="AJ28" s="251">
        <f t="shared" si="34"/>
        <v>237.91666666666671</v>
      </c>
      <c r="AK28" s="78">
        <f t="shared" si="28"/>
        <v>5710.0000000000009</v>
      </c>
      <c r="AL28" s="228">
        <f t="shared" si="35"/>
        <v>4758.3333333333339</v>
      </c>
      <c r="AM28" s="251">
        <f t="shared" si="35"/>
        <v>951.66666666666686</v>
      </c>
      <c r="AN28" s="257"/>
      <c r="AO28" s="244"/>
      <c r="AP28" s="258"/>
    </row>
    <row r="29" spans="2:46" ht="25.5" x14ac:dyDescent="0.25">
      <c r="B29" s="453"/>
      <c r="C29" s="456"/>
      <c r="D29" s="456"/>
      <c r="E29" s="459"/>
      <c r="F29" s="238" t="s">
        <v>170</v>
      </c>
      <c r="G29" s="86">
        <f t="shared" si="11"/>
        <v>0</v>
      </c>
      <c r="H29" s="228"/>
      <c r="I29" s="228"/>
      <c r="J29" s="86">
        <f t="shared" si="12"/>
        <v>300</v>
      </c>
      <c r="K29" s="228">
        <v>250</v>
      </c>
      <c r="L29" s="228">
        <v>50</v>
      </c>
      <c r="M29" s="86">
        <f t="shared" si="13"/>
        <v>300</v>
      </c>
      <c r="N29" s="228">
        <v>250</v>
      </c>
      <c r="O29" s="228">
        <v>50</v>
      </c>
      <c r="P29" s="86">
        <f t="shared" si="3"/>
        <v>0</v>
      </c>
      <c r="Q29" s="228"/>
      <c r="R29" s="228"/>
      <c r="S29" s="86">
        <f t="shared" si="29"/>
        <v>0</v>
      </c>
      <c r="T29" s="228">
        <f t="shared" si="36"/>
        <v>0</v>
      </c>
      <c r="U29" s="251">
        <f t="shared" si="37"/>
        <v>0</v>
      </c>
      <c r="V29" s="86">
        <f t="shared" si="23"/>
        <v>0</v>
      </c>
      <c r="W29" s="228"/>
      <c r="X29" s="251"/>
      <c r="Y29" s="78">
        <f t="shared" si="24"/>
        <v>75</v>
      </c>
      <c r="Z29" s="228">
        <f t="shared" si="30"/>
        <v>62.5</v>
      </c>
      <c r="AA29" s="251">
        <f t="shared" si="31"/>
        <v>12.5</v>
      </c>
      <c r="AB29" s="78">
        <f t="shared" si="25"/>
        <v>75</v>
      </c>
      <c r="AC29" s="228">
        <f t="shared" si="32"/>
        <v>62.5</v>
      </c>
      <c r="AD29" s="251">
        <f t="shared" si="32"/>
        <v>12.5</v>
      </c>
      <c r="AE29" s="78">
        <f t="shared" si="26"/>
        <v>75</v>
      </c>
      <c r="AF29" s="228">
        <f t="shared" si="33"/>
        <v>62.5</v>
      </c>
      <c r="AG29" s="251">
        <f t="shared" si="33"/>
        <v>12.5</v>
      </c>
      <c r="AH29" s="78">
        <f t="shared" si="27"/>
        <v>75</v>
      </c>
      <c r="AI29" s="228">
        <f t="shared" si="34"/>
        <v>62.5</v>
      </c>
      <c r="AJ29" s="251">
        <f t="shared" si="34"/>
        <v>12.5</v>
      </c>
      <c r="AK29" s="78">
        <f t="shared" si="28"/>
        <v>300</v>
      </c>
      <c r="AL29" s="228">
        <f t="shared" si="35"/>
        <v>250</v>
      </c>
      <c r="AM29" s="251">
        <f t="shared" si="35"/>
        <v>50</v>
      </c>
      <c r="AN29" s="257"/>
      <c r="AO29" s="244"/>
      <c r="AP29" s="258"/>
    </row>
    <row r="30" spans="2:46" x14ac:dyDescent="0.25">
      <c r="B30" s="453"/>
      <c r="C30" s="456"/>
      <c r="D30" s="456"/>
      <c r="E30" s="459"/>
      <c r="F30" s="238" t="s">
        <v>171</v>
      </c>
      <c r="G30" s="86">
        <f t="shared" si="11"/>
        <v>0</v>
      </c>
      <c r="H30" s="228">
        <v>0</v>
      </c>
      <c r="I30" s="228"/>
      <c r="J30" s="86">
        <f t="shared" si="12"/>
        <v>7140</v>
      </c>
      <c r="K30" s="228">
        <v>0</v>
      </c>
      <c r="L30" s="228">
        <v>7140</v>
      </c>
      <c r="M30" s="86">
        <f t="shared" si="13"/>
        <v>10470</v>
      </c>
      <c r="N30" s="228">
        <v>0</v>
      </c>
      <c r="O30" s="228">
        <v>10470</v>
      </c>
      <c r="P30" s="86">
        <f t="shared" si="3"/>
        <v>0</v>
      </c>
      <c r="Q30" s="228"/>
      <c r="R30" s="228"/>
      <c r="S30" s="86">
        <f t="shared" si="29"/>
        <v>0</v>
      </c>
      <c r="T30" s="228">
        <f t="shared" si="36"/>
        <v>0</v>
      </c>
      <c r="U30" s="251">
        <f t="shared" si="37"/>
        <v>0</v>
      </c>
      <c r="V30" s="86">
        <f t="shared" si="23"/>
        <v>0</v>
      </c>
      <c r="W30" s="228"/>
      <c r="X30" s="251"/>
      <c r="Y30" s="78">
        <f t="shared" si="24"/>
        <v>2617.5</v>
      </c>
      <c r="Z30" s="228">
        <f t="shared" si="30"/>
        <v>0</v>
      </c>
      <c r="AA30" s="251">
        <f t="shared" si="31"/>
        <v>2617.5</v>
      </c>
      <c r="AB30" s="78">
        <f t="shared" si="25"/>
        <v>2617.5</v>
      </c>
      <c r="AC30" s="228">
        <f t="shared" si="32"/>
        <v>0</v>
      </c>
      <c r="AD30" s="251">
        <f t="shared" si="32"/>
        <v>2617.5</v>
      </c>
      <c r="AE30" s="78">
        <f t="shared" si="26"/>
        <v>2617.5</v>
      </c>
      <c r="AF30" s="228">
        <f t="shared" si="33"/>
        <v>0</v>
      </c>
      <c r="AG30" s="251">
        <f t="shared" si="33"/>
        <v>2617.5</v>
      </c>
      <c r="AH30" s="78">
        <f t="shared" si="27"/>
        <v>2617.5</v>
      </c>
      <c r="AI30" s="228">
        <f t="shared" si="34"/>
        <v>0</v>
      </c>
      <c r="AJ30" s="251">
        <f t="shared" si="34"/>
        <v>2617.5</v>
      </c>
      <c r="AK30" s="78">
        <f t="shared" si="28"/>
        <v>10470</v>
      </c>
      <c r="AL30" s="228">
        <f t="shared" si="35"/>
        <v>0</v>
      </c>
      <c r="AM30" s="251">
        <f t="shared" si="35"/>
        <v>10470</v>
      </c>
      <c r="AN30" s="257"/>
      <c r="AO30" s="244"/>
      <c r="AP30" s="258"/>
    </row>
    <row r="31" spans="2:46" x14ac:dyDescent="0.25">
      <c r="B31" s="453"/>
      <c r="C31" s="457"/>
      <c r="D31" s="457"/>
      <c r="E31" s="460"/>
      <c r="F31" s="238" t="s">
        <v>172</v>
      </c>
      <c r="G31" s="86">
        <f t="shared" si="0"/>
        <v>0</v>
      </c>
      <c r="H31" s="228">
        <v>0</v>
      </c>
      <c r="I31" s="228"/>
      <c r="J31" s="86">
        <f t="shared" si="1"/>
        <v>7860</v>
      </c>
      <c r="K31" s="228">
        <v>6550</v>
      </c>
      <c r="L31" s="228">
        <v>1310</v>
      </c>
      <c r="M31" s="86">
        <f t="shared" si="2"/>
        <v>7860</v>
      </c>
      <c r="N31" s="228">
        <v>6550</v>
      </c>
      <c r="O31" s="228">
        <v>1310</v>
      </c>
      <c r="P31" s="86">
        <f t="shared" si="3"/>
        <v>0</v>
      </c>
      <c r="Q31" s="228"/>
      <c r="R31" s="228"/>
      <c r="S31" s="86">
        <f t="shared" ref="S31:S39" si="38">T31+U31</f>
        <v>0</v>
      </c>
      <c r="T31" s="228">
        <f t="shared" si="36"/>
        <v>0</v>
      </c>
      <c r="U31" s="251">
        <f t="shared" si="37"/>
        <v>0</v>
      </c>
      <c r="V31" s="86">
        <f t="shared" si="23"/>
        <v>0</v>
      </c>
      <c r="W31" s="228"/>
      <c r="X31" s="251"/>
      <c r="Y31" s="78">
        <f t="shared" si="24"/>
        <v>1965</v>
      </c>
      <c r="Z31" s="228">
        <f t="shared" si="30"/>
        <v>1637.5</v>
      </c>
      <c r="AA31" s="251">
        <f t="shared" si="31"/>
        <v>327.5</v>
      </c>
      <c r="AB31" s="78">
        <f t="shared" si="25"/>
        <v>1965</v>
      </c>
      <c r="AC31" s="228">
        <f t="shared" si="32"/>
        <v>1637.5</v>
      </c>
      <c r="AD31" s="251">
        <f t="shared" si="32"/>
        <v>327.5</v>
      </c>
      <c r="AE31" s="78">
        <f t="shared" si="26"/>
        <v>1965</v>
      </c>
      <c r="AF31" s="228">
        <f t="shared" si="33"/>
        <v>1637.5</v>
      </c>
      <c r="AG31" s="251">
        <f t="shared" si="33"/>
        <v>327.5</v>
      </c>
      <c r="AH31" s="78">
        <f t="shared" si="27"/>
        <v>1965</v>
      </c>
      <c r="AI31" s="228">
        <f t="shared" si="34"/>
        <v>1637.5</v>
      </c>
      <c r="AJ31" s="251">
        <f t="shared" si="34"/>
        <v>327.5</v>
      </c>
      <c r="AK31" s="78">
        <f t="shared" si="28"/>
        <v>7860</v>
      </c>
      <c r="AL31" s="228">
        <f t="shared" si="35"/>
        <v>6550</v>
      </c>
      <c r="AM31" s="251">
        <f t="shared" si="35"/>
        <v>1310</v>
      </c>
      <c r="AN31" s="257"/>
      <c r="AO31" s="244"/>
      <c r="AP31" s="258"/>
      <c r="AR31" s="227"/>
      <c r="AS31" s="227"/>
      <c r="AT31" s="227"/>
    </row>
    <row r="32" spans="2:46" s="79" customFormat="1" ht="38.25" x14ac:dyDescent="0.25">
      <c r="B32" s="453"/>
      <c r="C32" s="237">
        <v>12001</v>
      </c>
      <c r="D32" s="237" t="s">
        <v>227</v>
      </c>
      <c r="E32" s="234" t="s">
        <v>70</v>
      </c>
      <c r="F32" s="237"/>
      <c r="G32" s="84">
        <f t="shared" si="0"/>
        <v>12007681.5</v>
      </c>
      <c r="H32" s="240">
        <f>+H34</f>
        <v>7505618.4000000004</v>
      </c>
      <c r="I32" s="240">
        <f>+I34</f>
        <v>4502063.0999999996</v>
      </c>
      <c r="J32" s="84">
        <f t="shared" si="1"/>
        <v>4736773.7</v>
      </c>
      <c r="K32" s="240">
        <f>+K34</f>
        <v>3957532.2</v>
      </c>
      <c r="L32" s="240">
        <f>+L34</f>
        <v>779241.5</v>
      </c>
      <c r="M32" s="84">
        <f t="shared" si="2"/>
        <v>1808787.1233500002</v>
      </c>
      <c r="N32" s="240">
        <f>+N34</f>
        <v>1512272.2301556668</v>
      </c>
      <c r="O32" s="240">
        <f>+O34</f>
        <v>296514.89319433336</v>
      </c>
      <c r="P32" s="84">
        <f t="shared" si="3"/>
        <v>33794.066039999991</v>
      </c>
      <c r="Q32" s="228">
        <f>+Q34</f>
        <v>20561.615679999995</v>
      </c>
      <c r="R32" s="228">
        <f>+R34</f>
        <v>13232.450359999999</v>
      </c>
      <c r="S32" s="84">
        <f t="shared" si="38"/>
        <v>0</v>
      </c>
      <c r="T32" s="240">
        <f>+T34</f>
        <v>0</v>
      </c>
      <c r="U32" s="251">
        <f>+U34</f>
        <v>0</v>
      </c>
      <c r="V32" s="84">
        <f t="shared" si="23"/>
        <v>0</v>
      </c>
      <c r="W32" s="240">
        <f>+W34</f>
        <v>0</v>
      </c>
      <c r="X32" s="251">
        <f>+X34</f>
        <v>0</v>
      </c>
      <c r="Y32" s="84">
        <f t="shared" si="24"/>
        <v>452196.78083750006</v>
      </c>
      <c r="Z32" s="240">
        <f>+Z34</f>
        <v>378068.05753891671</v>
      </c>
      <c r="AA32" s="251">
        <f>+AA34</f>
        <v>74128.72329858334</v>
      </c>
      <c r="AB32" s="84">
        <f t="shared" si="25"/>
        <v>452196.78083750006</v>
      </c>
      <c r="AC32" s="240">
        <f>+AC34</f>
        <v>378068.05753891671</v>
      </c>
      <c r="AD32" s="251">
        <f>+AD34</f>
        <v>74128.72329858334</v>
      </c>
      <c r="AE32" s="84">
        <f t="shared" si="26"/>
        <v>452196.78083750006</v>
      </c>
      <c r="AF32" s="240">
        <f>+AF34</f>
        <v>378068.05753891671</v>
      </c>
      <c r="AG32" s="251">
        <f>+AG34</f>
        <v>74128.72329858334</v>
      </c>
      <c r="AH32" s="84">
        <f t="shared" si="27"/>
        <v>452196.78083750006</v>
      </c>
      <c r="AI32" s="240">
        <f>+AI34</f>
        <v>378068.05753891671</v>
      </c>
      <c r="AJ32" s="251">
        <f>+AJ34</f>
        <v>74128.72329858334</v>
      </c>
      <c r="AK32" s="84">
        <f t="shared" si="28"/>
        <v>1808787.1233500002</v>
      </c>
      <c r="AL32" s="240">
        <f>+AL34</f>
        <v>1512272.2301556668</v>
      </c>
      <c r="AM32" s="251">
        <f>+AM34</f>
        <v>296514.89319433336</v>
      </c>
      <c r="AN32" s="254"/>
      <c r="AO32" s="255"/>
      <c r="AP32" s="256"/>
    </row>
    <row r="33" spans="1:42" x14ac:dyDescent="0.25">
      <c r="B33" s="453"/>
      <c r="C33" s="461"/>
      <c r="D33" s="445" t="s">
        <v>152</v>
      </c>
      <c r="E33" s="445"/>
      <c r="F33" s="238"/>
      <c r="G33" s="86"/>
      <c r="H33" s="228"/>
      <c r="I33" s="228"/>
      <c r="J33" s="86"/>
      <c r="K33" s="228"/>
      <c r="L33" s="228"/>
      <c r="M33" s="86"/>
      <c r="N33" s="228"/>
      <c r="O33" s="228"/>
      <c r="P33" s="86"/>
      <c r="Q33" s="228"/>
      <c r="R33" s="228"/>
      <c r="S33" s="86"/>
      <c r="T33" s="228"/>
      <c r="U33" s="251"/>
      <c r="V33" s="86"/>
      <c r="W33" s="228"/>
      <c r="X33" s="251"/>
      <c r="Y33" s="86"/>
      <c r="Z33" s="228"/>
      <c r="AA33" s="251"/>
      <c r="AB33" s="86"/>
      <c r="AC33" s="228"/>
      <c r="AD33" s="251"/>
      <c r="AE33" s="86"/>
      <c r="AF33" s="228"/>
      <c r="AG33" s="251"/>
      <c r="AH33" s="86"/>
      <c r="AI33" s="228"/>
      <c r="AJ33" s="251"/>
      <c r="AK33" s="86"/>
      <c r="AL33" s="228"/>
      <c r="AM33" s="251"/>
      <c r="AN33" s="257"/>
      <c r="AO33" s="244"/>
      <c r="AP33" s="258"/>
    </row>
    <row r="34" spans="1:42" ht="26.25" customHeight="1" x14ac:dyDescent="0.25">
      <c r="B34" s="453"/>
      <c r="C34" s="462"/>
      <c r="D34" s="445" t="s">
        <v>219</v>
      </c>
      <c r="E34" s="445"/>
      <c r="F34" s="238"/>
      <c r="G34" s="86">
        <f t="shared" ref="G34" si="39">H34+I34</f>
        <v>12007681.5</v>
      </c>
      <c r="H34" s="228">
        <f>+H36</f>
        <v>7505618.4000000004</v>
      </c>
      <c r="I34" s="228">
        <f>+I36</f>
        <v>4502063.0999999996</v>
      </c>
      <c r="J34" s="86">
        <f t="shared" ref="J34" si="40">K34+L34</f>
        <v>4736773.7</v>
      </c>
      <c r="K34" s="228">
        <f>+K36</f>
        <v>3957532.2</v>
      </c>
      <c r="L34" s="228">
        <f>+L36</f>
        <v>779241.5</v>
      </c>
      <c r="M34" s="86">
        <f t="shared" ref="M34" si="41">N34+O34</f>
        <v>1808787.1233500002</v>
      </c>
      <c r="N34" s="228">
        <f>+N36</f>
        <v>1512272.2301556668</v>
      </c>
      <c r="O34" s="228">
        <f>+O36</f>
        <v>296514.89319433336</v>
      </c>
      <c r="P34" s="86">
        <f t="shared" ref="P34" si="42">Q34+R34</f>
        <v>33794.066039999991</v>
      </c>
      <c r="Q34" s="228">
        <f>+Q36</f>
        <v>20561.615679999995</v>
      </c>
      <c r="R34" s="228">
        <f>+R36</f>
        <v>13232.450359999999</v>
      </c>
      <c r="S34" s="86">
        <f t="shared" ref="S34" si="43">T34+U34</f>
        <v>0</v>
      </c>
      <c r="T34" s="228">
        <f>+T36</f>
        <v>0</v>
      </c>
      <c r="U34" s="251">
        <f>+U36</f>
        <v>0</v>
      </c>
      <c r="V34" s="86">
        <f t="shared" ref="V34" si="44">W34+X34</f>
        <v>0</v>
      </c>
      <c r="W34" s="228">
        <f>+W36</f>
        <v>0</v>
      </c>
      <c r="X34" s="251">
        <f>+X36</f>
        <v>0</v>
      </c>
      <c r="Y34" s="86">
        <f t="shared" ref="Y34" si="45">Z34+AA34</f>
        <v>452196.78083750006</v>
      </c>
      <c r="Z34" s="228">
        <f>+Z36</f>
        <v>378068.05753891671</v>
      </c>
      <c r="AA34" s="251">
        <f>+AA36</f>
        <v>74128.72329858334</v>
      </c>
      <c r="AB34" s="86">
        <f t="shared" ref="AB34" si="46">AC34+AD34</f>
        <v>452196.78083750006</v>
      </c>
      <c r="AC34" s="228">
        <f>+AC36</f>
        <v>378068.05753891671</v>
      </c>
      <c r="AD34" s="251">
        <f>+AD36</f>
        <v>74128.72329858334</v>
      </c>
      <c r="AE34" s="86">
        <f t="shared" ref="AE34" si="47">AF34+AG34</f>
        <v>452196.78083750006</v>
      </c>
      <c r="AF34" s="228">
        <f>+AF36</f>
        <v>378068.05753891671</v>
      </c>
      <c r="AG34" s="251">
        <f>+AG36</f>
        <v>74128.72329858334</v>
      </c>
      <c r="AH34" s="86">
        <f t="shared" ref="AH34" si="48">AI34+AJ34</f>
        <v>452196.78083750006</v>
      </c>
      <c r="AI34" s="228">
        <f>+AI36</f>
        <v>378068.05753891671</v>
      </c>
      <c r="AJ34" s="251">
        <f>+AJ36</f>
        <v>74128.72329858334</v>
      </c>
      <c r="AK34" s="86">
        <f t="shared" ref="AK34" si="49">AL34+AM34</f>
        <v>1808787.1233500002</v>
      </c>
      <c r="AL34" s="228">
        <f>+AL36</f>
        <v>1512272.2301556668</v>
      </c>
      <c r="AM34" s="251">
        <f>+AM36</f>
        <v>296514.89319433336</v>
      </c>
      <c r="AN34" s="257"/>
      <c r="AO34" s="244"/>
      <c r="AP34" s="258"/>
    </row>
    <row r="35" spans="1:42" ht="25.5" customHeight="1" x14ac:dyDescent="0.25">
      <c r="B35" s="453"/>
      <c r="C35" s="462"/>
      <c r="D35" s="445" t="s">
        <v>153</v>
      </c>
      <c r="E35" s="445"/>
      <c r="F35" s="238"/>
      <c r="G35" s="86"/>
      <c r="H35" s="228"/>
      <c r="I35" s="228"/>
      <c r="J35" s="86"/>
      <c r="K35" s="228"/>
      <c r="L35" s="228"/>
      <c r="M35" s="86"/>
      <c r="N35" s="228"/>
      <c r="O35" s="228"/>
      <c r="P35" s="86"/>
      <c r="Q35" s="228"/>
      <c r="R35" s="228"/>
      <c r="S35" s="86"/>
      <c r="T35" s="228"/>
      <c r="U35" s="251"/>
      <c r="V35" s="86"/>
      <c r="W35" s="228"/>
      <c r="X35" s="251"/>
      <c r="Y35" s="86"/>
      <c r="Z35" s="228"/>
      <c r="AA35" s="251"/>
      <c r="AB35" s="86"/>
      <c r="AC35" s="228"/>
      <c r="AD35" s="251"/>
      <c r="AE35" s="86"/>
      <c r="AF35" s="228"/>
      <c r="AG35" s="251"/>
      <c r="AH35" s="86"/>
      <c r="AI35" s="228"/>
      <c r="AJ35" s="251"/>
      <c r="AK35" s="86"/>
      <c r="AL35" s="228"/>
      <c r="AM35" s="251"/>
      <c r="AN35" s="257"/>
      <c r="AO35" s="244"/>
      <c r="AP35" s="258"/>
    </row>
    <row r="36" spans="1:42" s="79" customFormat="1" ht="25.5" x14ac:dyDescent="0.25">
      <c r="B36" s="453"/>
      <c r="C36" s="462"/>
      <c r="D36" s="455"/>
      <c r="E36" s="426"/>
      <c r="F36" s="237" t="s">
        <v>173</v>
      </c>
      <c r="G36" s="84">
        <f t="shared" ref="G36" si="50">H36+I36</f>
        <v>12007681.5</v>
      </c>
      <c r="H36" s="240">
        <f>+H37+H38+H39</f>
        <v>7505618.4000000004</v>
      </c>
      <c r="I36" s="240">
        <f>+I37+I38+I39</f>
        <v>4502063.0999999996</v>
      </c>
      <c r="J36" s="84">
        <f t="shared" ref="J36" si="51">K36+L36</f>
        <v>4736773.7</v>
      </c>
      <c r="K36" s="240">
        <f>+K37+K38+K39</f>
        <v>3957532.2</v>
      </c>
      <c r="L36" s="240">
        <f>+L37+L38+L39</f>
        <v>779241.5</v>
      </c>
      <c r="M36" s="84">
        <f t="shared" ref="M36" si="52">N36+O36</f>
        <v>1808787.1233500002</v>
      </c>
      <c r="N36" s="228">
        <f>+N37+N38+N39</f>
        <v>1512272.2301556668</v>
      </c>
      <c r="O36" s="228">
        <f>+O37+O38+O39</f>
        <v>296514.89319433336</v>
      </c>
      <c r="P36" s="84">
        <f t="shared" ref="P36" si="53">Q36+R36</f>
        <v>33794.066039999991</v>
      </c>
      <c r="Q36" s="228">
        <f>+Q37+Q38+Q39</f>
        <v>20561.615679999995</v>
      </c>
      <c r="R36" s="228">
        <f>+R37+R38+R39</f>
        <v>13232.450359999999</v>
      </c>
      <c r="S36" s="84">
        <f t="shared" ref="S36" si="54">T36+U36</f>
        <v>0</v>
      </c>
      <c r="T36" s="240">
        <f>+T37+T38+T39</f>
        <v>0</v>
      </c>
      <c r="U36" s="251">
        <f>+U37+U38+U39</f>
        <v>0</v>
      </c>
      <c r="V36" s="84">
        <f t="shared" ref="V36:V39" si="55">W36+X36</f>
        <v>0</v>
      </c>
      <c r="W36" s="240">
        <f>+W37+W38+W39</f>
        <v>0</v>
      </c>
      <c r="X36" s="251">
        <f>+X37+X38+X39</f>
        <v>0</v>
      </c>
      <c r="Y36" s="84">
        <f t="shared" ref="Y36" si="56">Z36+AA36</f>
        <v>452196.78083750006</v>
      </c>
      <c r="Z36" s="240">
        <f>+Z37+Z38+Z39</f>
        <v>378068.05753891671</v>
      </c>
      <c r="AA36" s="251">
        <f>+AA37+AA38+AA39</f>
        <v>74128.72329858334</v>
      </c>
      <c r="AB36" s="84">
        <f t="shared" ref="AB36" si="57">AC36+AD36</f>
        <v>452196.78083750006</v>
      </c>
      <c r="AC36" s="240">
        <f>+AC37+AC38+AC39</f>
        <v>378068.05753891671</v>
      </c>
      <c r="AD36" s="251">
        <f>+AD37+AD38+AD39</f>
        <v>74128.72329858334</v>
      </c>
      <c r="AE36" s="84">
        <f t="shared" ref="AE36:AE39" si="58">AF36+AG36</f>
        <v>452196.78083750006</v>
      </c>
      <c r="AF36" s="240">
        <f>+AF37+AF38+AF39</f>
        <v>378068.05753891671</v>
      </c>
      <c r="AG36" s="251">
        <f>+AG37+AG38+AG39</f>
        <v>74128.72329858334</v>
      </c>
      <c r="AH36" s="84">
        <f t="shared" ref="AH36:AH39" si="59">AI36+AJ36</f>
        <v>452196.78083750006</v>
      </c>
      <c r="AI36" s="240">
        <f>+AI37+AI38+AI39</f>
        <v>378068.05753891671</v>
      </c>
      <c r="AJ36" s="251">
        <f>+AJ37+AJ38+AJ39</f>
        <v>74128.72329858334</v>
      </c>
      <c r="AK36" s="84">
        <f t="shared" ref="AK36" si="60">AL36+AM36</f>
        <v>1808787.1233500002</v>
      </c>
      <c r="AL36" s="240">
        <f>+AL37+AL38+AL39</f>
        <v>1512272.2301556668</v>
      </c>
      <c r="AM36" s="251">
        <f>+AM37+AM38+AM39</f>
        <v>296514.89319433336</v>
      </c>
      <c r="AN36" s="254"/>
      <c r="AO36" s="255"/>
      <c r="AP36" s="256"/>
    </row>
    <row r="37" spans="1:42" ht="25.5" x14ac:dyDescent="0.25">
      <c r="B37" s="453"/>
      <c r="C37" s="462"/>
      <c r="D37" s="456"/>
      <c r="E37" s="446"/>
      <c r="F37" s="238" t="s">
        <v>174</v>
      </c>
      <c r="G37" s="86">
        <f t="shared" si="0"/>
        <v>11645976.5</v>
      </c>
      <c r="H37" s="228">
        <v>7185912.7000000002</v>
      </c>
      <c r="I37" s="228">
        <v>4460063.8</v>
      </c>
      <c r="J37" s="84">
        <f t="shared" si="1"/>
        <v>4568893.9000000004</v>
      </c>
      <c r="K37" s="240">
        <v>3817270.1</v>
      </c>
      <c r="L37" s="240">
        <v>751623.8</v>
      </c>
      <c r="M37" s="132">
        <f>+N37+O37</f>
        <v>1729427.12335</v>
      </c>
      <c r="N37" s="228">
        <f>+'2025'!G34+'2025'!G12</f>
        <v>1448806.4968223334</v>
      </c>
      <c r="O37" s="228">
        <f>+'2025'!H34+'2025'!H12</f>
        <v>280620.6265276667</v>
      </c>
      <c r="P37" s="133">
        <f t="shared" si="3"/>
        <v>0</v>
      </c>
      <c r="Q37" s="228">
        <v>0</v>
      </c>
      <c r="R37" s="228">
        <v>0</v>
      </c>
      <c r="S37" s="133">
        <f t="shared" si="38"/>
        <v>0</v>
      </c>
      <c r="T37" s="252"/>
      <c r="U37" s="253"/>
      <c r="V37" s="138">
        <f t="shared" si="55"/>
        <v>0</v>
      </c>
      <c r="W37" s="338"/>
      <c r="X37" s="339"/>
      <c r="Y37" s="138">
        <f t="shared" si="24"/>
        <v>432356.7808375</v>
      </c>
      <c r="Z37" s="228">
        <f t="shared" ref="Z37" si="61">+N37/4</f>
        <v>362201.62420558336</v>
      </c>
      <c r="AA37" s="251">
        <f t="shared" ref="AA37" si="62">+O37/4</f>
        <v>70155.156631916674</v>
      </c>
      <c r="AB37" s="138">
        <f t="shared" si="25"/>
        <v>432356.7808375</v>
      </c>
      <c r="AC37" s="338">
        <f t="shared" ref="AC37:AD39" si="63">+Z37</f>
        <v>362201.62420558336</v>
      </c>
      <c r="AD37" s="339">
        <f t="shared" si="63"/>
        <v>70155.156631916674</v>
      </c>
      <c r="AE37" s="78">
        <f t="shared" si="58"/>
        <v>432356.7808375</v>
      </c>
      <c r="AF37" s="252">
        <f t="shared" ref="AF37:AG39" si="64">+AC37</f>
        <v>362201.62420558336</v>
      </c>
      <c r="AG37" s="253">
        <f t="shared" si="64"/>
        <v>70155.156631916674</v>
      </c>
      <c r="AH37" s="78">
        <f t="shared" si="59"/>
        <v>432356.7808375</v>
      </c>
      <c r="AI37" s="252">
        <f t="shared" ref="AI37:AJ39" si="65">+AF37</f>
        <v>362201.62420558336</v>
      </c>
      <c r="AJ37" s="253">
        <f t="shared" si="65"/>
        <v>70155.156631916674</v>
      </c>
      <c r="AK37" s="78">
        <f t="shared" si="28"/>
        <v>1729427.12335</v>
      </c>
      <c r="AL37" s="252">
        <f t="shared" ref="AL37:AM39" si="66">+Z37+AC37+AF37+AI37</f>
        <v>1448806.4968223334</v>
      </c>
      <c r="AM37" s="253">
        <f t="shared" si="66"/>
        <v>280620.6265276667</v>
      </c>
      <c r="AN37" s="257"/>
      <c r="AO37" s="244"/>
      <c r="AP37" s="258"/>
    </row>
    <row r="38" spans="1:42" x14ac:dyDescent="0.25">
      <c r="B38" s="453"/>
      <c r="C38" s="462"/>
      <c r="D38" s="456"/>
      <c r="E38" s="446"/>
      <c r="F38" s="239" t="s">
        <v>210</v>
      </c>
      <c r="G38" s="86">
        <f t="shared" si="0"/>
        <v>0</v>
      </c>
      <c r="H38" s="228">
        <v>0</v>
      </c>
      <c r="I38" s="228">
        <v>0</v>
      </c>
      <c r="J38" s="84">
        <f t="shared" si="1"/>
        <v>0</v>
      </c>
      <c r="K38" s="240"/>
      <c r="L38" s="240"/>
      <c r="M38" s="132">
        <f>+N38+O38</f>
        <v>0</v>
      </c>
      <c r="N38" s="228"/>
      <c r="O38" s="228"/>
      <c r="P38" s="133">
        <f t="shared" si="3"/>
        <v>15704.066039999998</v>
      </c>
      <c r="Q38" s="228">
        <f>+'Հ7 Ձև1-USD'!T38*'Հ7 Ձև1-USD'!$O$48</f>
        <v>6153.5156799999986</v>
      </c>
      <c r="R38" s="228">
        <f>+'Հ7 Ձև1-USD'!U38*'Հ7 Ձև1-USD'!$O$48</f>
        <v>9550.5503599999993</v>
      </c>
      <c r="S38" s="133">
        <f t="shared" si="38"/>
        <v>0</v>
      </c>
      <c r="T38" s="252"/>
      <c r="U38" s="253"/>
      <c r="V38" s="138">
        <f t="shared" si="55"/>
        <v>0</v>
      </c>
      <c r="W38" s="338"/>
      <c r="X38" s="339"/>
      <c r="Y38" s="138">
        <f t="shared" si="24"/>
        <v>0</v>
      </c>
      <c r="Z38" s="338">
        <f t="shared" ref="Z38:AA38" si="67">+W38/4</f>
        <v>0</v>
      </c>
      <c r="AA38" s="339">
        <f t="shared" si="67"/>
        <v>0</v>
      </c>
      <c r="AB38" s="138">
        <f t="shared" si="25"/>
        <v>0</v>
      </c>
      <c r="AC38" s="338">
        <f t="shared" si="63"/>
        <v>0</v>
      </c>
      <c r="AD38" s="339">
        <f t="shared" si="63"/>
        <v>0</v>
      </c>
      <c r="AE38" s="78">
        <f t="shared" si="58"/>
        <v>0</v>
      </c>
      <c r="AF38" s="252">
        <f t="shared" si="64"/>
        <v>0</v>
      </c>
      <c r="AG38" s="253">
        <f t="shared" si="64"/>
        <v>0</v>
      </c>
      <c r="AH38" s="78">
        <f t="shared" si="59"/>
        <v>0</v>
      </c>
      <c r="AI38" s="252">
        <f t="shared" si="65"/>
        <v>0</v>
      </c>
      <c r="AJ38" s="253">
        <f t="shared" si="65"/>
        <v>0</v>
      </c>
      <c r="AK38" s="78">
        <f t="shared" si="28"/>
        <v>0</v>
      </c>
      <c r="AL38" s="252">
        <f t="shared" si="66"/>
        <v>0</v>
      </c>
      <c r="AM38" s="253">
        <f t="shared" si="66"/>
        <v>0</v>
      </c>
      <c r="AN38" s="257"/>
      <c r="AO38" s="244"/>
      <c r="AP38" s="258"/>
    </row>
    <row r="39" spans="1:42" ht="25.5" x14ac:dyDescent="0.25">
      <c r="B39" s="454"/>
      <c r="C39" s="463"/>
      <c r="D39" s="457"/>
      <c r="E39" s="447"/>
      <c r="F39" s="238" t="s">
        <v>176</v>
      </c>
      <c r="G39" s="86">
        <f t="shared" si="0"/>
        <v>361705</v>
      </c>
      <c r="H39" s="228">
        <v>319705.7</v>
      </c>
      <c r="I39" s="228">
        <v>41999.3</v>
      </c>
      <c r="J39" s="84">
        <f t="shared" si="1"/>
        <v>167879.80000000002</v>
      </c>
      <c r="K39" s="240">
        <v>140262.1</v>
      </c>
      <c r="L39" s="240">
        <v>27617.7</v>
      </c>
      <c r="M39" s="132">
        <f t="shared" si="2"/>
        <v>79360</v>
      </c>
      <c r="N39" s="228">
        <f>+'2025'!G41</f>
        <v>63465.73333333333</v>
      </c>
      <c r="O39" s="228">
        <f>+'2025'!H41</f>
        <v>15894.266666666668</v>
      </c>
      <c r="P39" s="133">
        <f t="shared" si="3"/>
        <v>18090</v>
      </c>
      <c r="Q39" s="228">
        <f>+'2025'!J41</f>
        <v>14408.099999999999</v>
      </c>
      <c r="R39" s="228">
        <f>+'2025'!K41</f>
        <v>3681.9000000000005</v>
      </c>
      <c r="S39" s="133">
        <f t="shared" si="38"/>
        <v>0</v>
      </c>
      <c r="T39" s="252"/>
      <c r="U39" s="253"/>
      <c r="V39" s="138">
        <f t="shared" si="55"/>
        <v>0</v>
      </c>
      <c r="W39" s="338"/>
      <c r="X39" s="339"/>
      <c r="Y39" s="138">
        <f t="shared" si="24"/>
        <v>19840</v>
      </c>
      <c r="Z39" s="228">
        <f t="shared" ref="Z39" si="68">+N39/4</f>
        <v>15866.433333333332</v>
      </c>
      <c r="AA39" s="251">
        <f t="shared" ref="AA39" si="69">+O39/4</f>
        <v>3973.5666666666671</v>
      </c>
      <c r="AB39" s="138">
        <f t="shared" si="25"/>
        <v>19840</v>
      </c>
      <c r="AC39" s="338">
        <f t="shared" si="63"/>
        <v>15866.433333333332</v>
      </c>
      <c r="AD39" s="339">
        <f t="shared" si="63"/>
        <v>3973.5666666666671</v>
      </c>
      <c r="AE39" s="78">
        <f t="shared" si="58"/>
        <v>19840</v>
      </c>
      <c r="AF39" s="252">
        <f t="shared" si="64"/>
        <v>15866.433333333332</v>
      </c>
      <c r="AG39" s="253">
        <f t="shared" si="64"/>
        <v>3973.5666666666671</v>
      </c>
      <c r="AH39" s="78">
        <f t="shared" si="59"/>
        <v>19840</v>
      </c>
      <c r="AI39" s="252">
        <f t="shared" si="65"/>
        <v>15866.433333333332</v>
      </c>
      <c r="AJ39" s="253">
        <f t="shared" si="65"/>
        <v>3973.5666666666671</v>
      </c>
      <c r="AK39" s="78">
        <f t="shared" si="28"/>
        <v>79360</v>
      </c>
      <c r="AL39" s="252">
        <f t="shared" si="66"/>
        <v>63465.73333333333</v>
      </c>
      <c r="AM39" s="253">
        <f t="shared" si="66"/>
        <v>15894.266666666668</v>
      </c>
      <c r="AN39" s="257"/>
      <c r="AO39" s="244"/>
      <c r="AP39" s="258"/>
    </row>
    <row r="40" spans="1:42" ht="17.25" x14ac:dyDescent="0.25">
      <c r="A40" s="55"/>
      <c r="B40" s="436" t="s">
        <v>52</v>
      </c>
      <c r="C40" s="437"/>
      <c r="D40" s="437"/>
      <c r="E40" s="437"/>
      <c r="F40" s="437"/>
      <c r="G40" s="88">
        <f>+H40+I40</f>
        <v>12128174.5</v>
      </c>
      <c r="H40" s="88">
        <f>+H36+H13</f>
        <v>7595253.9000000004</v>
      </c>
      <c r="I40" s="88">
        <f>+I36+I13</f>
        <v>4532920.5999999996</v>
      </c>
      <c r="J40" s="88">
        <f>+K40+L40</f>
        <v>4961434.7</v>
      </c>
      <c r="K40" s="88">
        <f>+K36+K13</f>
        <v>4122014.2</v>
      </c>
      <c r="L40" s="88">
        <f>+L36+L13</f>
        <v>839420.5</v>
      </c>
      <c r="M40" s="88">
        <f>+N40+O40</f>
        <v>2075518.12335</v>
      </c>
      <c r="N40" s="88">
        <f>+N36+N13</f>
        <v>1706835.8634890001</v>
      </c>
      <c r="O40" s="88">
        <f>+O36+O13</f>
        <v>368682.259861</v>
      </c>
      <c r="P40" s="88">
        <f>+Q40+R40</f>
        <v>33794.066039999991</v>
      </c>
      <c r="Q40" s="88">
        <f>+Q36+Q13</f>
        <v>20561.615679999995</v>
      </c>
      <c r="R40" s="88">
        <f>+R36+R13</f>
        <v>13232.450359999999</v>
      </c>
      <c r="S40" s="88">
        <f>+T40+U40</f>
        <v>0</v>
      </c>
      <c r="T40" s="88">
        <f>+T36+T13</f>
        <v>0</v>
      </c>
      <c r="U40" s="96">
        <f>+U36+U13</f>
        <v>0</v>
      </c>
      <c r="V40" s="114">
        <f>+W40+X40</f>
        <v>0</v>
      </c>
      <c r="W40" s="114">
        <f>+W36+W13</f>
        <v>0</v>
      </c>
      <c r="X40" s="114">
        <f>+X36+X13</f>
        <v>0</v>
      </c>
      <c r="Y40" s="114">
        <f>+Z40+AA40</f>
        <v>518879.5308375</v>
      </c>
      <c r="Z40" s="114">
        <f>+Z36+Z13</f>
        <v>426708.96587225003</v>
      </c>
      <c r="AA40" s="114">
        <f>+AA36+AA13</f>
        <v>92170.56496525</v>
      </c>
      <c r="AB40" s="114">
        <f>+AC40+AD40</f>
        <v>518879.5308375</v>
      </c>
      <c r="AC40" s="114">
        <f>+AC36+AC13</f>
        <v>426708.96587225003</v>
      </c>
      <c r="AD40" s="114">
        <f>+AD36+AD13</f>
        <v>92170.56496525</v>
      </c>
      <c r="AE40" s="88">
        <f>+AF40+AG40</f>
        <v>518879.5308375</v>
      </c>
      <c r="AF40" s="88">
        <f>+AF36+AF13</f>
        <v>426708.96587225003</v>
      </c>
      <c r="AG40" s="88">
        <f>+AG36+AG13</f>
        <v>92170.56496525</v>
      </c>
      <c r="AH40" s="88">
        <f>+AI40+AJ40</f>
        <v>518879.5308375</v>
      </c>
      <c r="AI40" s="88">
        <f>+AI36+AI13</f>
        <v>426708.96587225003</v>
      </c>
      <c r="AJ40" s="88">
        <f>+AJ36+AJ13</f>
        <v>92170.56496525</v>
      </c>
      <c r="AK40" s="88">
        <f>+AL40+AM40</f>
        <v>2075518.12335</v>
      </c>
      <c r="AL40" s="88">
        <f>+AL36+AL13</f>
        <v>1706835.8634890001</v>
      </c>
      <c r="AM40" s="63">
        <f>+AM36+AM13</f>
        <v>368682.259861</v>
      </c>
      <c r="AN40" s="61">
        <f>+AO40+AP40</f>
        <v>0</v>
      </c>
      <c r="AO40" s="88">
        <f>+AO36+AO13</f>
        <v>0</v>
      </c>
      <c r="AP40" s="88">
        <f>+AP36+AP13</f>
        <v>0</v>
      </c>
    </row>
    <row r="41" spans="1:42" x14ac:dyDescent="0.25">
      <c r="B41" s="436" t="s">
        <v>36</v>
      </c>
      <c r="C41" s="437"/>
      <c r="D41" s="437"/>
      <c r="E41" s="437"/>
      <c r="F41" s="437"/>
      <c r="G41" s="88">
        <f>+G40</f>
        <v>12128174.5</v>
      </c>
      <c r="H41" s="88">
        <f t="shared" ref="H41:I41" si="70">+H40</f>
        <v>7595253.9000000004</v>
      </c>
      <c r="I41" s="88">
        <f t="shared" si="70"/>
        <v>4532920.5999999996</v>
      </c>
      <c r="J41" s="88">
        <f>+J40</f>
        <v>4961434.7</v>
      </c>
      <c r="K41" s="88">
        <f t="shared" ref="K41:L41" si="71">+K40</f>
        <v>4122014.2</v>
      </c>
      <c r="L41" s="88">
        <f t="shared" si="71"/>
        <v>839420.5</v>
      </c>
      <c r="M41" s="88">
        <f>+M40</f>
        <v>2075518.12335</v>
      </c>
      <c r="N41" s="88">
        <f t="shared" ref="N41:O41" si="72">+N40</f>
        <v>1706835.8634890001</v>
      </c>
      <c r="O41" s="88">
        <f t="shared" si="72"/>
        <v>368682.259861</v>
      </c>
      <c r="P41" s="88">
        <f>+P40</f>
        <v>33794.066039999991</v>
      </c>
      <c r="Q41" s="88">
        <f t="shared" ref="Q41:R41" si="73">+Q40</f>
        <v>20561.615679999995</v>
      </c>
      <c r="R41" s="88">
        <f t="shared" si="73"/>
        <v>13232.450359999999</v>
      </c>
      <c r="S41" s="88">
        <f>+S40</f>
        <v>0</v>
      </c>
      <c r="T41" s="88">
        <f t="shared" ref="T41:U41" si="74">+T40</f>
        <v>0</v>
      </c>
      <c r="U41" s="96">
        <f t="shared" si="74"/>
        <v>0</v>
      </c>
      <c r="V41" s="114">
        <f>+V40</f>
        <v>0</v>
      </c>
      <c r="W41" s="114">
        <f t="shared" ref="W41" si="75">+W40</f>
        <v>0</v>
      </c>
      <c r="X41" s="114">
        <f t="shared" ref="X41" si="76">+X40</f>
        <v>0</v>
      </c>
      <c r="Y41" s="114">
        <f>+Y40</f>
        <v>518879.5308375</v>
      </c>
      <c r="Z41" s="114">
        <f t="shared" ref="Z41:AA41" si="77">+Z40</f>
        <v>426708.96587225003</v>
      </c>
      <c r="AA41" s="114">
        <f t="shared" si="77"/>
        <v>92170.56496525</v>
      </c>
      <c r="AB41" s="114">
        <f>+AB40</f>
        <v>518879.5308375</v>
      </c>
      <c r="AC41" s="114">
        <f t="shared" ref="AC41:AD41" si="78">+AC40</f>
        <v>426708.96587225003</v>
      </c>
      <c r="AD41" s="114">
        <f t="shared" si="78"/>
        <v>92170.56496525</v>
      </c>
      <c r="AE41" s="88">
        <f>+AE40</f>
        <v>518879.5308375</v>
      </c>
      <c r="AF41" s="88">
        <f t="shared" ref="AF41:AG41" si="79">+AF40</f>
        <v>426708.96587225003</v>
      </c>
      <c r="AG41" s="88">
        <f t="shared" si="79"/>
        <v>92170.56496525</v>
      </c>
      <c r="AH41" s="88">
        <f>+AH40</f>
        <v>518879.5308375</v>
      </c>
      <c r="AI41" s="88">
        <f t="shared" ref="AI41:AJ41" si="80">+AI40</f>
        <v>426708.96587225003</v>
      </c>
      <c r="AJ41" s="88">
        <f t="shared" si="80"/>
        <v>92170.56496525</v>
      </c>
      <c r="AK41" s="88">
        <f>+AK40</f>
        <v>2075518.12335</v>
      </c>
      <c r="AL41" s="88">
        <f t="shared" ref="AL41:AM41" si="81">+AL40</f>
        <v>1706835.8634890001</v>
      </c>
      <c r="AM41" s="63">
        <f t="shared" si="81"/>
        <v>368682.259861</v>
      </c>
      <c r="AN41" s="61">
        <f>+AN40</f>
        <v>0</v>
      </c>
      <c r="AO41" s="88">
        <f t="shared" ref="AO41:AP41" si="82">+AO40</f>
        <v>0</v>
      </c>
      <c r="AP41" s="88">
        <f t="shared" si="82"/>
        <v>0</v>
      </c>
    </row>
    <row r="42" spans="1:42" x14ac:dyDescent="0.25">
      <c r="B42" s="436" t="s">
        <v>37</v>
      </c>
      <c r="C42" s="437"/>
      <c r="D42" s="437"/>
      <c r="E42" s="437"/>
      <c r="F42" s="437"/>
      <c r="G42" s="88">
        <f>SUMIF($E8:$E39,"Դրամաշնորհային ծրագիր",G8:G39)</f>
        <v>0</v>
      </c>
      <c r="H42" s="88">
        <f t="shared" ref="H42:L42" si="83">SUMIF($E8:$E39,"Դրամաշնորհային ծրագիր",H8:H39)</f>
        <v>0</v>
      </c>
      <c r="I42" s="88">
        <f t="shared" si="83"/>
        <v>0</v>
      </c>
      <c r="J42" s="88">
        <f t="shared" si="83"/>
        <v>0</v>
      </c>
      <c r="K42" s="88">
        <f t="shared" si="83"/>
        <v>0</v>
      </c>
      <c r="L42" s="88">
        <f t="shared" si="83"/>
        <v>0</v>
      </c>
      <c r="M42" s="88">
        <f t="shared" ref="M42:AM42" si="84">SUMIF($E8:$E39,"Դրամաշնորհային ծրագիր",M8:M39)</f>
        <v>0</v>
      </c>
      <c r="N42" s="88">
        <f t="shared" si="84"/>
        <v>0</v>
      </c>
      <c r="O42" s="88">
        <f t="shared" si="84"/>
        <v>0</v>
      </c>
      <c r="P42" s="88">
        <f t="shared" si="84"/>
        <v>0</v>
      </c>
      <c r="Q42" s="88">
        <f t="shared" si="84"/>
        <v>0</v>
      </c>
      <c r="R42" s="88">
        <f t="shared" si="84"/>
        <v>0</v>
      </c>
      <c r="S42" s="88">
        <f t="shared" si="84"/>
        <v>0</v>
      </c>
      <c r="T42" s="88">
        <f t="shared" si="84"/>
        <v>0</v>
      </c>
      <c r="U42" s="96">
        <f t="shared" si="84"/>
        <v>0</v>
      </c>
      <c r="V42" s="114">
        <f t="shared" si="84"/>
        <v>0</v>
      </c>
      <c r="W42" s="114">
        <f t="shared" si="84"/>
        <v>0</v>
      </c>
      <c r="X42" s="114">
        <f t="shared" si="84"/>
        <v>0</v>
      </c>
      <c r="Y42" s="114">
        <f t="shared" si="84"/>
        <v>0</v>
      </c>
      <c r="Z42" s="114">
        <f t="shared" si="84"/>
        <v>0</v>
      </c>
      <c r="AA42" s="114">
        <f t="shared" si="84"/>
        <v>0</v>
      </c>
      <c r="AB42" s="114">
        <f t="shared" si="84"/>
        <v>0</v>
      </c>
      <c r="AC42" s="114">
        <f t="shared" si="84"/>
        <v>0</v>
      </c>
      <c r="AD42" s="114">
        <f t="shared" si="84"/>
        <v>0</v>
      </c>
      <c r="AE42" s="57">
        <f t="shared" si="84"/>
        <v>0</v>
      </c>
      <c r="AF42" s="57">
        <f t="shared" si="84"/>
        <v>0</v>
      </c>
      <c r="AG42" s="57">
        <f t="shared" si="84"/>
        <v>0</v>
      </c>
      <c r="AH42" s="57">
        <f t="shared" si="84"/>
        <v>0</v>
      </c>
      <c r="AI42" s="57">
        <f t="shared" si="84"/>
        <v>0</v>
      </c>
      <c r="AJ42" s="57">
        <f t="shared" si="84"/>
        <v>0</v>
      </c>
      <c r="AK42" s="57">
        <f t="shared" si="84"/>
        <v>0</v>
      </c>
      <c r="AL42" s="57">
        <f t="shared" si="84"/>
        <v>0</v>
      </c>
      <c r="AM42" s="63">
        <f t="shared" si="84"/>
        <v>0</v>
      </c>
      <c r="AN42" s="61" t="s">
        <v>57</v>
      </c>
      <c r="AO42" s="57" t="s">
        <v>57</v>
      </c>
      <c r="AP42" s="63" t="s">
        <v>57</v>
      </c>
    </row>
    <row r="43" spans="1:42" ht="15.75" thickBot="1" x14ac:dyDescent="0.3">
      <c r="B43" s="438" t="s">
        <v>53</v>
      </c>
      <c r="C43" s="439"/>
      <c r="D43" s="439"/>
      <c r="E43" s="439"/>
      <c r="F43" s="439"/>
      <c r="G43" s="89">
        <f t="shared" ref="G43:L43" si="85">SUMIF($E8:$E39,"Ենթավարկային ծրագիր",G8:G39)</f>
        <v>0</v>
      </c>
      <c r="H43" s="89">
        <f t="shared" si="85"/>
        <v>0</v>
      </c>
      <c r="I43" s="89">
        <f t="shared" si="85"/>
        <v>0</v>
      </c>
      <c r="J43" s="89">
        <f t="shared" si="85"/>
        <v>0</v>
      </c>
      <c r="K43" s="89">
        <f t="shared" si="85"/>
        <v>0</v>
      </c>
      <c r="L43" s="89">
        <f t="shared" si="85"/>
        <v>0</v>
      </c>
      <c r="M43" s="89">
        <f t="shared" ref="M43:AM43" si="86">SUMIF($E8:$E39,"Ենթավարկային ծրագիր",M8:M39)</f>
        <v>0</v>
      </c>
      <c r="N43" s="89">
        <f t="shared" si="86"/>
        <v>0</v>
      </c>
      <c r="O43" s="89">
        <f t="shared" si="86"/>
        <v>0</v>
      </c>
      <c r="P43" s="89">
        <f t="shared" si="86"/>
        <v>0</v>
      </c>
      <c r="Q43" s="89">
        <f t="shared" si="86"/>
        <v>0</v>
      </c>
      <c r="R43" s="89">
        <f t="shared" si="86"/>
        <v>0</v>
      </c>
      <c r="S43" s="89">
        <f t="shared" si="86"/>
        <v>0</v>
      </c>
      <c r="T43" s="89">
        <f t="shared" si="86"/>
        <v>0</v>
      </c>
      <c r="U43" s="111">
        <f t="shared" si="86"/>
        <v>0</v>
      </c>
      <c r="V43" s="65">
        <f t="shared" si="86"/>
        <v>0</v>
      </c>
      <c r="W43" s="65">
        <f t="shared" si="86"/>
        <v>0</v>
      </c>
      <c r="X43" s="65">
        <f t="shared" si="86"/>
        <v>0</v>
      </c>
      <c r="Y43" s="65">
        <f t="shared" si="86"/>
        <v>0</v>
      </c>
      <c r="Z43" s="65">
        <f t="shared" si="86"/>
        <v>0</v>
      </c>
      <c r="AA43" s="65">
        <f t="shared" si="86"/>
        <v>0</v>
      </c>
      <c r="AB43" s="65">
        <f t="shared" si="86"/>
        <v>0</v>
      </c>
      <c r="AC43" s="65">
        <f t="shared" si="86"/>
        <v>0</v>
      </c>
      <c r="AD43" s="65">
        <f t="shared" si="86"/>
        <v>0</v>
      </c>
      <c r="AE43" s="65">
        <f t="shared" si="86"/>
        <v>0</v>
      </c>
      <c r="AF43" s="65">
        <f t="shared" si="86"/>
        <v>0</v>
      </c>
      <c r="AG43" s="65">
        <f t="shared" si="86"/>
        <v>0</v>
      </c>
      <c r="AH43" s="65">
        <f t="shared" si="86"/>
        <v>0</v>
      </c>
      <c r="AI43" s="65">
        <f t="shared" si="86"/>
        <v>0</v>
      </c>
      <c r="AJ43" s="65">
        <f t="shared" si="86"/>
        <v>0</v>
      </c>
      <c r="AK43" s="65">
        <f t="shared" si="86"/>
        <v>0</v>
      </c>
      <c r="AL43" s="65">
        <f t="shared" si="86"/>
        <v>0</v>
      </c>
      <c r="AM43" s="66">
        <f t="shared" si="86"/>
        <v>0</v>
      </c>
      <c r="AN43" s="64" t="s">
        <v>57</v>
      </c>
      <c r="AO43" s="65" t="s">
        <v>57</v>
      </c>
      <c r="AP43" s="66" t="s">
        <v>57</v>
      </c>
    </row>
    <row r="46" spans="1:42" s="105" customFormat="1" ht="19.5" customHeight="1" x14ac:dyDescent="0.25">
      <c r="D46" s="125"/>
      <c r="E46" s="125"/>
      <c r="F46" s="125"/>
      <c r="G46" s="125"/>
      <c r="H46" s="125"/>
      <c r="I46" s="125"/>
      <c r="J46" s="126" t="s">
        <v>187</v>
      </c>
      <c r="K46" s="125"/>
      <c r="L46" s="125"/>
      <c r="M46" s="125"/>
      <c r="N46" s="125"/>
      <c r="O46" s="107">
        <v>403.88</v>
      </c>
      <c r="P46" s="127" t="s">
        <v>188</v>
      </c>
      <c r="Q46" s="124"/>
      <c r="R46" s="112"/>
      <c r="S46" s="112"/>
      <c r="T46" s="112"/>
      <c r="U46" s="112"/>
      <c r="V46" s="147"/>
      <c r="W46" s="106"/>
    </row>
    <row r="47" spans="1:42" ht="36.75" customHeight="1" x14ac:dyDescent="0.25"/>
    <row r="48" spans="1:42" x14ac:dyDescent="0.25">
      <c r="J48" s="342"/>
      <c r="K48" s="342"/>
      <c r="L48" s="342"/>
      <c r="M48" s="342"/>
    </row>
    <row r="51" ht="15" customHeight="1" x14ac:dyDescent="0.25"/>
    <row r="52" ht="15" customHeight="1" x14ac:dyDescent="0.25"/>
  </sheetData>
  <mergeCells count="37">
    <mergeCell ref="AP5:AP7"/>
    <mergeCell ref="M6:O6"/>
    <mergeCell ref="P6:R6"/>
    <mergeCell ref="S6:U6"/>
    <mergeCell ref="Y6:AA6"/>
    <mergeCell ref="AB6:AD6"/>
    <mergeCell ref="AE6:AG6"/>
    <mergeCell ref="AH6:AJ6"/>
    <mergeCell ref="M5:U5"/>
    <mergeCell ref="V5:X6"/>
    <mergeCell ref="Y5:AM5"/>
    <mergeCell ref="AK6:AM6"/>
    <mergeCell ref="AN5:AN7"/>
    <mergeCell ref="G5:I6"/>
    <mergeCell ref="J5:L6"/>
    <mergeCell ref="AO5:AO7"/>
    <mergeCell ref="B40:F40"/>
    <mergeCell ref="B41:F41"/>
    <mergeCell ref="B9:B39"/>
    <mergeCell ref="C10:C31"/>
    <mergeCell ref="D13:D31"/>
    <mergeCell ref="E13:E31"/>
    <mergeCell ref="C33:C39"/>
    <mergeCell ref="D36:D39"/>
    <mergeCell ref="D11:E11"/>
    <mergeCell ref="D12:E12"/>
    <mergeCell ref="B42:F42"/>
    <mergeCell ref="B43:F43"/>
    <mergeCell ref="B5:C6"/>
    <mergeCell ref="D5:D7"/>
    <mergeCell ref="E5:E7"/>
    <mergeCell ref="F5:F7"/>
    <mergeCell ref="D10:E10"/>
    <mergeCell ref="D34:E34"/>
    <mergeCell ref="D35:E35"/>
    <mergeCell ref="E36:E39"/>
    <mergeCell ref="D33:E33"/>
  </mergeCells>
  <dataValidations disablePrompts="1" count="1">
    <dataValidation type="list" allowBlank="1" showInputMessage="1" showErrorMessage="1" sqref="E12:E32 E36 E8:E9">
      <formula1>$AV$1:$AV$3</formula1>
    </dataValidation>
  </dataValidations>
  <pageMargins left="0.7" right="0.7" top="0.75" bottom="0.75" header="0.3" footer="0.3"/>
  <pageSetup paperSize="9" orientation="portrait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0.39997558519241921"/>
  </sheetPr>
  <dimension ref="A1:BG56"/>
  <sheetViews>
    <sheetView topLeftCell="A13" zoomScale="110" zoomScaleNormal="110" workbookViewId="0">
      <selection activeCell="O50" sqref="O50"/>
    </sheetView>
  </sheetViews>
  <sheetFormatPr defaultRowHeight="15" outlineLevelCol="1" x14ac:dyDescent="0.25"/>
  <cols>
    <col min="2" max="2" width="7" bestFit="1" customWidth="1"/>
    <col min="3" max="3" width="9.85546875" bestFit="1" customWidth="1"/>
    <col min="4" max="4" width="26.28515625" customWidth="1"/>
    <col min="5" max="5" width="17.85546875" customWidth="1"/>
    <col min="6" max="6" width="25.85546875" customWidth="1"/>
    <col min="7" max="7" width="8.7109375" customWidth="1" outlineLevel="1"/>
    <col min="8" max="8" width="8.42578125" customWidth="1" outlineLevel="1"/>
    <col min="9" max="9" width="9.140625" customWidth="1" outlineLevel="1"/>
    <col min="10" max="10" width="9.42578125" customWidth="1" outlineLevel="1"/>
    <col min="11" max="11" width="11" customWidth="1" outlineLevel="1"/>
    <col min="12" max="12" width="8.7109375" customWidth="1" outlineLevel="1"/>
    <col min="13" max="13" width="11.140625" customWidth="1" outlineLevel="1"/>
    <col min="14" max="14" width="10.7109375" customWidth="1" outlineLevel="1"/>
    <col min="15" max="15" width="9.85546875" customWidth="1" outlineLevel="1"/>
    <col min="16" max="16" width="9.140625" style="151" customWidth="1" outlineLevel="1"/>
    <col min="17" max="17" width="8.85546875" customWidth="1" outlineLevel="1"/>
    <col min="18" max="18" width="8.42578125" customWidth="1" outlineLevel="1"/>
    <col min="19" max="19" width="9.42578125" customWidth="1" outlineLevel="1"/>
    <col min="20" max="20" width="9.28515625" customWidth="1" outlineLevel="1"/>
    <col min="21" max="21" width="8.28515625" customWidth="1" outlineLevel="1"/>
    <col min="22" max="22" width="8.42578125" bestFit="1" customWidth="1" outlineLevel="1"/>
    <col min="23" max="23" width="11.42578125" customWidth="1" outlineLevel="1"/>
    <col min="24" max="24" width="8.42578125" customWidth="1" outlineLevel="1"/>
    <col min="25" max="25" width="8.42578125" bestFit="1" customWidth="1" outlineLevel="1"/>
    <col min="26" max="26" width="10.140625" customWidth="1" outlineLevel="1"/>
    <col min="27" max="27" width="10" customWidth="1" outlineLevel="1"/>
    <col min="28" max="28" width="9.7109375" customWidth="1" outlineLevel="1"/>
    <col min="29" max="29" width="10.7109375" customWidth="1" outlineLevel="1"/>
    <col min="30" max="30" width="5.28515625" customWidth="1" outlineLevel="1"/>
    <col min="31" max="31" width="8.28515625" style="116" customWidth="1" outlineLevel="1"/>
    <col min="32" max="32" width="8" style="116" customWidth="1" outlineLevel="1"/>
    <col min="33" max="33" width="7.5703125" style="116" customWidth="1" outlineLevel="1"/>
    <col min="34" max="34" width="7.7109375" style="116" customWidth="1" outlineLevel="1"/>
    <col min="35" max="35" width="7.5703125" style="116" customWidth="1" outlineLevel="1"/>
    <col min="36" max="36" width="6.140625" style="116" customWidth="1" outlineLevel="1"/>
    <col min="37" max="37" width="9.85546875" style="116" customWidth="1" outlineLevel="1"/>
    <col min="38" max="38" width="7.5703125" style="116" customWidth="1" outlineLevel="1"/>
    <col min="39" max="39" width="6.140625" style="116" customWidth="1" outlineLevel="1"/>
    <col min="40" max="40" width="7.7109375" style="116" customWidth="1" outlineLevel="1"/>
    <col min="41" max="41" width="7.5703125" style="116" customWidth="1" outlineLevel="1"/>
    <col min="42" max="42" width="6.140625" style="116" customWidth="1" outlineLevel="1"/>
    <col min="43" max="43" width="7.7109375" style="116" customWidth="1" outlineLevel="1"/>
    <col min="44" max="44" width="7.5703125" style="116" customWidth="1" outlineLevel="1"/>
    <col min="45" max="45" width="6.140625" style="116" customWidth="1" outlineLevel="1"/>
    <col min="46" max="46" width="8.28515625" style="116" customWidth="1" outlineLevel="1"/>
    <col min="47" max="47" width="8" style="116" customWidth="1" outlineLevel="1"/>
    <col min="48" max="48" width="7.5703125" style="116" customWidth="1" outlineLevel="1"/>
    <col min="49" max="49" width="9" customWidth="1" outlineLevel="1"/>
    <col min="50" max="50" width="7" customWidth="1" outlineLevel="1"/>
    <col min="51" max="51" width="8.28515625" customWidth="1" outlineLevel="1"/>
    <col min="57" max="57" width="6.42578125" hidden="1" customWidth="1"/>
    <col min="58" max="58" width="3" hidden="1" customWidth="1"/>
    <col min="59" max="59" width="9.140625" hidden="1" customWidth="1"/>
  </cols>
  <sheetData>
    <row r="1" spans="1:57" ht="17.25" x14ac:dyDescent="0.25">
      <c r="A1" s="5" t="s">
        <v>74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91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115"/>
      <c r="AF1" s="115"/>
      <c r="AG1" s="115"/>
      <c r="AH1" s="115"/>
      <c r="AI1" s="115"/>
      <c r="AJ1" s="115"/>
      <c r="AK1" s="115"/>
      <c r="AL1" s="115"/>
      <c r="AM1" s="115"/>
      <c r="AN1" s="115"/>
      <c r="AO1" s="115"/>
      <c r="AP1" s="115"/>
      <c r="AQ1" s="115"/>
      <c r="AR1" s="115"/>
      <c r="AS1" s="115"/>
      <c r="AT1" s="115"/>
      <c r="AU1" s="115"/>
      <c r="AV1" s="115"/>
      <c r="AW1" s="54"/>
      <c r="AX1" s="54"/>
      <c r="AY1" s="54"/>
      <c r="BE1" t="s">
        <v>70</v>
      </c>
    </row>
    <row r="2" spans="1:57" ht="17.25" x14ac:dyDescent="0.25">
      <c r="A2" s="5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91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115"/>
      <c r="AF2" s="115"/>
      <c r="AG2" s="115"/>
      <c r="AH2" s="115"/>
      <c r="AI2" s="115"/>
      <c r="AJ2" s="115"/>
      <c r="AK2" s="115"/>
      <c r="AL2" s="115"/>
      <c r="AM2" s="115"/>
      <c r="AN2" s="115"/>
      <c r="AO2" s="115"/>
      <c r="AP2" s="115"/>
      <c r="AQ2" s="115"/>
      <c r="AR2" s="115"/>
      <c r="AS2" s="115"/>
      <c r="AT2" s="115"/>
      <c r="AU2" s="115"/>
      <c r="AV2" s="115"/>
      <c r="AW2" s="54"/>
      <c r="AX2" s="54"/>
      <c r="AY2" s="54"/>
      <c r="BE2" t="s">
        <v>71</v>
      </c>
    </row>
    <row r="3" spans="1:57" ht="17.25" x14ac:dyDescent="0.25">
      <c r="A3" s="5" t="s">
        <v>76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91"/>
      <c r="Q3" s="54"/>
      <c r="R3" s="54"/>
      <c r="S3" s="54"/>
      <c r="T3" s="54"/>
      <c r="U3" s="54"/>
      <c r="V3" s="54"/>
      <c r="W3" s="153"/>
      <c r="X3" s="54"/>
      <c r="Y3" s="54"/>
      <c r="Z3" s="54"/>
      <c r="AA3" s="54"/>
      <c r="AB3" s="54"/>
      <c r="AC3" s="54"/>
      <c r="AD3" s="54"/>
      <c r="AE3" s="115"/>
      <c r="AF3" s="115"/>
      <c r="AG3" s="115"/>
      <c r="AH3" s="115"/>
      <c r="AI3" s="115"/>
      <c r="AJ3" s="115"/>
      <c r="AK3" s="107">
        <v>403.88</v>
      </c>
      <c r="AM3" s="115"/>
      <c r="AN3" s="115"/>
      <c r="AO3" s="115"/>
      <c r="AP3" s="115"/>
      <c r="AQ3" s="115"/>
      <c r="AR3" s="115"/>
      <c r="AS3" s="115"/>
      <c r="AT3" s="115"/>
      <c r="AU3" s="115"/>
      <c r="AV3" s="115"/>
      <c r="AW3" s="54"/>
      <c r="AX3" s="54"/>
      <c r="AY3" s="54"/>
      <c r="BE3" t="s">
        <v>72</v>
      </c>
    </row>
    <row r="4" spans="1:57" ht="15.75" thickBot="1" x14ac:dyDescent="0.3">
      <c r="M4" s="229"/>
      <c r="W4" s="128"/>
      <c r="AW4" t="s">
        <v>177</v>
      </c>
    </row>
    <row r="5" spans="1:57" ht="15" customHeight="1" x14ac:dyDescent="0.25">
      <c r="B5" s="440" t="s">
        <v>23</v>
      </c>
      <c r="C5" s="441"/>
      <c r="D5" s="441" t="s">
        <v>73</v>
      </c>
      <c r="E5" s="441" t="s">
        <v>55</v>
      </c>
      <c r="F5" s="441" t="s">
        <v>151</v>
      </c>
      <c r="G5" s="441" t="s">
        <v>353</v>
      </c>
      <c r="H5" s="441"/>
      <c r="I5" s="441"/>
      <c r="J5" s="441" t="s">
        <v>337</v>
      </c>
      <c r="K5" s="441"/>
      <c r="L5" s="441"/>
      <c r="M5" s="441" t="s">
        <v>338</v>
      </c>
      <c r="N5" s="441"/>
      <c r="O5" s="441"/>
      <c r="P5" s="441" t="s">
        <v>339</v>
      </c>
      <c r="Q5" s="441"/>
      <c r="R5" s="441"/>
      <c r="S5" s="441" t="s">
        <v>35</v>
      </c>
      <c r="T5" s="441"/>
      <c r="U5" s="441"/>
      <c r="V5" s="441" t="s">
        <v>30</v>
      </c>
      <c r="W5" s="441"/>
      <c r="X5" s="441"/>
      <c r="Y5" s="441"/>
      <c r="Z5" s="441"/>
      <c r="AA5" s="441"/>
      <c r="AB5" s="441"/>
      <c r="AC5" s="441"/>
      <c r="AD5" s="479"/>
      <c r="AE5" s="482" t="s">
        <v>51</v>
      </c>
      <c r="AF5" s="477"/>
      <c r="AG5" s="477"/>
      <c r="AH5" s="477" t="s">
        <v>46</v>
      </c>
      <c r="AI5" s="477"/>
      <c r="AJ5" s="477"/>
      <c r="AK5" s="477"/>
      <c r="AL5" s="477"/>
      <c r="AM5" s="477"/>
      <c r="AN5" s="477"/>
      <c r="AO5" s="477"/>
      <c r="AP5" s="477"/>
      <c r="AQ5" s="477"/>
      <c r="AR5" s="477"/>
      <c r="AS5" s="477"/>
      <c r="AT5" s="477"/>
      <c r="AU5" s="477"/>
      <c r="AV5" s="478"/>
      <c r="AW5" s="474" t="s">
        <v>39</v>
      </c>
      <c r="AX5" s="450" t="s">
        <v>40</v>
      </c>
      <c r="AY5" s="464" t="s">
        <v>75</v>
      </c>
    </row>
    <row r="6" spans="1:57" ht="23.25" customHeight="1" x14ac:dyDescent="0.25">
      <c r="B6" s="442"/>
      <c r="C6" s="429"/>
      <c r="D6" s="429"/>
      <c r="E6" s="429"/>
      <c r="F6" s="429"/>
      <c r="G6" s="429"/>
      <c r="H6" s="429"/>
      <c r="I6" s="429"/>
      <c r="J6" s="429"/>
      <c r="K6" s="429"/>
      <c r="L6" s="429"/>
      <c r="M6" s="429"/>
      <c r="N6" s="429"/>
      <c r="O6" s="429"/>
      <c r="P6" s="429"/>
      <c r="Q6" s="429"/>
      <c r="R6" s="429"/>
      <c r="S6" s="429"/>
      <c r="T6" s="429"/>
      <c r="U6" s="429"/>
      <c r="V6" s="429" t="s">
        <v>18</v>
      </c>
      <c r="W6" s="429"/>
      <c r="X6" s="429"/>
      <c r="Y6" s="429" t="s">
        <v>22</v>
      </c>
      <c r="Z6" s="429"/>
      <c r="AA6" s="429"/>
      <c r="AB6" s="429" t="s">
        <v>340</v>
      </c>
      <c r="AC6" s="429"/>
      <c r="AD6" s="480"/>
      <c r="AE6" s="483"/>
      <c r="AF6" s="476"/>
      <c r="AG6" s="476"/>
      <c r="AH6" s="476" t="s">
        <v>41</v>
      </c>
      <c r="AI6" s="476"/>
      <c r="AJ6" s="476"/>
      <c r="AK6" s="476" t="s">
        <v>42</v>
      </c>
      <c r="AL6" s="476"/>
      <c r="AM6" s="476"/>
      <c r="AN6" s="476" t="s">
        <v>43</v>
      </c>
      <c r="AO6" s="476"/>
      <c r="AP6" s="476"/>
      <c r="AQ6" s="476" t="s">
        <v>44</v>
      </c>
      <c r="AR6" s="476"/>
      <c r="AS6" s="476"/>
      <c r="AT6" s="476" t="s">
        <v>45</v>
      </c>
      <c r="AU6" s="476"/>
      <c r="AV6" s="481"/>
      <c r="AW6" s="475"/>
      <c r="AX6" s="451"/>
      <c r="AY6" s="465"/>
    </row>
    <row r="7" spans="1:57" ht="126" customHeight="1" x14ac:dyDescent="0.25">
      <c r="B7" s="68" t="s">
        <v>3</v>
      </c>
      <c r="C7" s="51" t="s">
        <v>38</v>
      </c>
      <c r="D7" s="429"/>
      <c r="E7" s="429"/>
      <c r="F7" s="429"/>
      <c r="G7" s="56" t="s">
        <v>27</v>
      </c>
      <c r="H7" s="56" t="s">
        <v>33</v>
      </c>
      <c r="I7" s="56" t="s">
        <v>34</v>
      </c>
      <c r="J7" s="56" t="s">
        <v>27</v>
      </c>
      <c r="K7" s="56" t="s">
        <v>33</v>
      </c>
      <c r="L7" s="56" t="s">
        <v>34</v>
      </c>
      <c r="M7" s="56" t="s">
        <v>27</v>
      </c>
      <c r="N7" s="56" t="s">
        <v>33</v>
      </c>
      <c r="O7" s="56" t="s">
        <v>34</v>
      </c>
      <c r="P7" s="298" t="s">
        <v>27</v>
      </c>
      <c r="Q7" s="56" t="s">
        <v>33</v>
      </c>
      <c r="R7" s="56" t="s">
        <v>34</v>
      </c>
      <c r="S7" s="56" t="s">
        <v>27</v>
      </c>
      <c r="T7" s="56" t="s">
        <v>33</v>
      </c>
      <c r="U7" s="56" t="s">
        <v>34</v>
      </c>
      <c r="V7" s="56" t="s">
        <v>27</v>
      </c>
      <c r="W7" s="56" t="s">
        <v>33</v>
      </c>
      <c r="X7" s="56" t="s">
        <v>34</v>
      </c>
      <c r="Y7" s="56" t="s">
        <v>27</v>
      </c>
      <c r="Z7" s="56" t="s">
        <v>33</v>
      </c>
      <c r="AA7" s="56" t="s">
        <v>34</v>
      </c>
      <c r="AB7" s="56" t="s">
        <v>27</v>
      </c>
      <c r="AC7" s="56" t="s">
        <v>33</v>
      </c>
      <c r="AD7" s="69" t="s">
        <v>34</v>
      </c>
      <c r="AE7" s="117" t="s">
        <v>27</v>
      </c>
      <c r="AF7" s="118" t="s">
        <v>33</v>
      </c>
      <c r="AG7" s="118" t="s">
        <v>34</v>
      </c>
      <c r="AH7" s="118" t="s">
        <v>27</v>
      </c>
      <c r="AI7" s="118" t="s">
        <v>33</v>
      </c>
      <c r="AJ7" s="118" t="s">
        <v>34</v>
      </c>
      <c r="AK7" s="118" t="s">
        <v>27</v>
      </c>
      <c r="AL7" s="118" t="s">
        <v>33</v>
      </c>
      <c r="AM7" s="118" t="s">
        <v>34</v>
      </c>
      <c r="AN7" s="118" t="s">
        <v>27</v>
      </c>
      <c r="AO7" s="118" t="s">
        <v>33</v>
      </c>
      <c r="AP7" s="118" t="s">
        <v>34</v>
      </c>
      <c r="AQ7" s="118" t="s">
        <v>27</v>
      </c>
      <c r="AR7" s="118" t="s">
        <v>33</v>
      </c>
      <c r="AS7" s="118" t="s">
        <v>34</v>
      </c>
      <c r="AT7" s="118" t="s">
        <v>27</v>
      </c>
      <c r="AU7" s="118" t="s">
        <v>33</v>
      </c>
      <c r="AV7" s="119" t="s">
        <v>34</v>
      </c>
      <c r="AW7" s="475"/>
      <c r="AX7" s="451"/>
      <c r="AY7" s="465"/>
    </row>
    <row r="8" spans="1:57" s="79" customFormat="1" ht="38.25" x14ac:dyDescent="0.25">
      <c r="B8" s="233">
        <v>1189</v>
      </c>
      <c r="C8" s="234"/>
      <c r="D8" s="235" t="str">
        <f>+Հ4!D5</f>
        <v>Դպրոցների սեյսմիկ անվտանգության մակարդակի բարձրացման ծրագիր</v>
      </c>
      <c r="E8" s="236" t="s">
        <v>70</v>
      </c>
      <c r="F8" s="237"/>
      <c r="G8" s="84">
        <f>H8+I8</f>
        <v>99910.01883741426</v>
      </c>
      <c r="H8" s="240">
        <f>+H9+H32</f>
        <v>81430.890332027382</v>
      </c>
      <c r="I8" s="240">
        <f>+I9+I32</f>
        <v>18479.128505386874</v>
      </c>
      <c r="J8" s="84">
        <f>K8+L8</f>
        <v>56487.31700000001</v>
      </c>
      <c r="K8" s="240">
        <f>+K9+K32</f>
        <v>47118.064000000006</v>
      </c>
      <c r="L8" s="240">
        <f>+L9+L32</f>
        <v>9369.2530000000006</v>
      </c>
      <c r="M8" s="84">
        <f>N8+O8</f>
        <v>31007.399999999994</v>
      </c>
      <c r="N8" s="240">
        <f>+N9+N32</f>
        <v>19324.199999999997</v>
      </c>
      <c r="O8" s="240">
        <f>+O9+O32</f>
        <v>11683.199999999999</v>
      </c>
      <c r="P8" s="137">
        <f>Q8+R8</f>
        <v>12747.108946295883</v>
      </c>
      <c r="Q8" s="240">
        <f>+Q9+Q32</f>
        <v>10592.425980764931</v>
      </c>
      <c r="R8" s="240">
        <f>+R9+R32</f>
        <v>2154.6829655309525</v>
      </c>
      <c r="S8" s="84">
        <f>T8+U8</f>
        <v>5881.0709447479403</v>
      </c>
      <c r="T8" s="240">
        <f>+T9+T32</f>
        <v>4396.2003512624542</v>
      </c>
      <c r="U8" s="240">
        <f>+U9+U32</f>
        <v>1484.8705934854856</v>
      </c>
      <c r="V8" s="137">
        <f>W8+X8</f>
        <v>5138.9475174556801</v>
      </c>
      <c r="W8" s="230">
        <f>+W9+W32</f>
        <v>4226.0965224546899</v>
      </c>
      <c r="X8" s="230">
        <f>+X9+X32</f>
        <v>912.85099500099045</v>
      </c>
      <c r="Y8" s="137">
        <f>Z8+AA8</f>
        <v>5.5610607058497411E-3</v>
      </c>
      <c r="Z8" s="230">
        <f>+Z9+Z32</f>
        <v>5.0705957540913005E-3</v>
      </c>
      <c r="AA8" s="230">
        <f>+AA9+AA32</f>
        <v>4.9046495175844031E-4</v>
      </c>
      <c r="AB8" s="80">
        <f>AC8+AD8</f>
        <v>0</v>
      </c>
      <c r="AC8" s="85">
        <f>+AC9+AC32</f>
        <v>0</v>
      </c>
      <c r="AD8" s="95">
        <f>+AD9+AD32</f>
        <v>0</v>
      </c>
      <c r="AE8" s="94">
        <f>AF8+AG8</f>
        <v>5138.9475174556801</v>
      </c>
      <c r="AF8" s="85">
        <f>+AF9+AF32</f>
        <v>4226.0965224546899</v>
      </c>
      <c r="AG8" s="85">
        <f>+AG9+AG32</f>
        <v>912.85099500099045</v>
      </c>
      <c r="AH8" s="84">
        <f>AI8+AJ8</f>
        <v>1284.73687936392</v>
      </c>
      <c r="AI8" s="85">
        <f>+AI9+AI32</f>
        <v>1056.5241306136725</v>
      </c>
      <c r="AJ8" s="85">
        <f>+AJ9+AJ32</f>
        <v>228.21274875024761</v>
      </c>
      <c r="AK8" s="84">
        <f>AL8+AM8</f>
        <v>1284.73687936392</v>
      </c>
      <c r="AL8" s="85">
        <f>+AL9+AL32</f>
        <v>1056.5241306136725</v>
      </c>
      <c r="AM8" s="85">
        <f>+AM9+AM32</f>
        <v>228.21274875024761</v>
      </c>
      <c r="AN8" s="84">
        <f>AO8+AP8</f>
        <v>1284.73687936392</v>
      </c>
      <c r="AO8" s="85">
        <f>+AO9+AO32</f>
        <v>1056.5241306136725</v>
      </c>
      <c r="AP8" s="85">
        <f>+AP9+AP32</f>
        <v>228.21274875024761</v>
      </c>
      <c r="AQ8" s="84">
        <f>AR8+AS8</f>
        <v>1284.73687936392</v>
      </c>
      <c r="AR8" s="85">
        <f>+AR9+AR32</f>
        <v>1056.5241306136725</v>
      </c>
      <c r="AS8" s="85">
        <f>+AS9+AS32</f>
        <v>228.21274875024761</v>
      </c>
      <c r="AT8" s="84">
        <f>AU8+AV8</f>
        <v>5138.9475174556801</v>
      </c>
      <c r="AU8" s="85">
        <f>+AU9+AU32</f>
        <v>4226.0965224546899</v>
      </c>
      <c r="AV8" s="85">
        <f>+AV9+AV32</f>
        <v>912.85099500099045</v>
      </c>
      <c r="AW8" s="83">
        <v>2016</v>
      </c>
      <c r="AX8" s="81">
        <v>2026</v>
      </c>
      <c r="AY8" s="82">
        <v>0</v>
      </c>
    </row>
    <row r="9" spans="1:57" s="79" customFormat="1" ht="63.75" x14ac:dyDescent="0.25">
      <c r="B9" s="452"/>
      <c r="C9" s="237">
        <f>+Հ4!C6</f>
        <v>11001</v>
      </c>
      <c r="D9" s="237" t="str">
        <f>+Հ4!D6</f>
        <v>Ասիական զարգացման բանկի աջակցությամբ իրականացվող Դպրոցների սեյսմիկ պաշտպանության ծրագրի կառավարում</v>
      </c>
      <c r="E9" s="236" t="s">
        <v>70</v>
      </c>
      <c r="F9" s="237"/>
      <c r="G9" s="84">
        <f t="shared" ref="G9:G38" si="0">H9+I9</f>
        <v>2944.259</v>
      </c>
      <c r="H9" s="240">
        <f>+H11</f>
        <v>2158.1590000000001</v>
      </c>
      <c r="I9" s="240">
        <f>+I11</f>
        <v>786.1</v>
      </c>
      <c r="J9" s="84">
        <f t="shared" ref="J9:J37" si="1">K9+L9</f>
        <v>1211.4000000000001</v>
      </c>
      <c r="K9" s="240">
        <f>+K11</f>
        <v>884.2</v>
      </c>
      <c r="L9" s="240">
        <f>+L11</f>
        <v>327.2</v>
      </c>
      <c r="M9" s="84">
        <f t="shared" ref="M9:M37" si="2">N9+O9</f>
        <v>307.39999999999998</v>
      </c>
      <c r="N9" s="240">
        <f>+N11</f>
        <v>228.6</v>
      </c>
      <c r="O9" s="240">
        <f>+O11</f>
        <v>78.8</v>
      </c>
      <c r="P9" s="137">
        <f t="shared" ref="P9:P38" si="3">Q9+R9</f>
        <v>558.30999999999995</v>
      </c>
      <c r="Q9" s="240">
        <f>+Q11</f>
        <v>408.76</v>
      </c>
      <c r="R9" s="240">
        <f>+R11</f>
        <v>149.55000000000001</v>
      </c>
      <c r="S9" s="84">
        <f t="shared" ref="S9:S39" si="4">T9+U9</f>
        <v>867.14900000000011</v>
      </c>
      <c r="T9" s="240">
        <f>+T11</f>
        <v>636.59900000000016</v>
      </c>
      <c r="U9" s="240">
        <f>+U11</f>
        <v>230.55</v>
      </c>
      <c r="V9" s="137">
        <f t="shared" ref="V9:V39" si="5">W9+X9</f>
        <v>660.42141230068341</v>
      </c>
      <c r="W9" s="230">
        <f>+W11</f>
        <v>481.7362417879898</v>
      </c>
      <c r="X9" s="230">
        <f>+X11</f>
        <v>178.68517051269356</v>
      </c>
      <c r="Y9" s="137">
        <f t="shared" ref="Y9:Y38" si="6">Z9+AA9</f>
        <v>0</v>
      </c>
      <c r="Z9" s="230">
        <f>+Z11</f>
        <v>0</v>
      </c>
      <c r="AA9" s="230">
        <f>+AA11</f>
        <v>0</v>
      </c>
      <c r="AB9" s="80">
        <f t="shared" ref="AB9:AB38" si="7">AC9+AD9</f>
        <v>0</v>
      </c>
      <c r="AC9" s="85">
        <f>+AC11</f>
        <v>0</v>
      </c>
      <c r="AD9" s="95">
        <f>+AD11</f>
        <v>0</v>
      </c>
      <c r="AE9" s="94">
        <f t="shared" ref="AE9" si="8">AF9+AG9</f>
        <v>660.42141230068341</v>
      </c>
      <c r="AF9" s="85">
        <f>+AF11</f>
        <v>481.7362417879898</v>
      </c>
      <c r="AG9" s="85">
        <f>+AG11</f>
        <v>178.68517051269356</v>
      </c>
      <c r="AH9" s="84">
        <f t="shared" ref="AH9" si="9">AI9+AJ9</f>
        <v>165.10535307517085</v>
      </c>
      <c r="AI9" s="85">
        <f>+AI11</f>
        <v>120.43406044699745</v>
      </c>
      <c r="AJ9" s="85">
        <f>+AJ11</f>
        <v>44.67129262817339</v>
      </c>
      <c r="AK9" s="84">
        <f t="shared" ref="AK9" si="10">AL9+AM9</f>
        <v>165.10535307517085</v>
      </c>
      <c r="AL9" s="85">
        <f>+AL11</f>
        <v>120.43406044699745</v>
      </c>
      <c r="AM9" s="85">
        <f>+AM11</f>
        <v>44.67129262817339</v>
      </c>
      <c r="AN9" s="84">
        <f t="shared" ref="AN9" si="11">AO9+AP9</f>
        <v>165.10535307517085</v>
      </c>
      <c r="AO9" s="85">
        <f>+AO11</f>
        <v>120.43406044699745</v>
      </c>
      <c r="AP9" s="85">
        <f>+AP11</f>
        <v>44.67129262817339</v>
      </c>
      <c r="AQ9" s="84">
        <f t="shared" ref="AQ9" si="12">AR9+AS9</f>
        <v>165.10535307517085</v>
      </c>
      <c r="AR9" s="85">
        <f>+AR11</f>
        <v>120.43406044699745</v>
      </c>
      <c r="AS9" s="85">
        <f>+AS11</f>
        <v>44.67129262817339</v>
      </c>
      <c r="AT9" s="84">
        <f t="shared" ref="AT9" si="13">AU9+AV9</f>
        <v>660.42141230068341</v>
      </c>
      <c r="AU9" s="85">
        <f>+AU11</f>
        <v>481.7362417879898</v>
      </c>
      <c r="AV9" s="85">
        <f>+AV11</f>
        <v>178.68517051269356</v>
      </c>
      <c r="AW9" s="83"/>
      <c r="AX9" s="81"/>
      <c r="AY9" s="82"/>
    </row>
    <row r="10" spans="1:57" x14ac:dyDescent="0.25">
      <c r="B10" s="453"/>
      <c r="C10" s="455"/>
      <c r="D10" s="238" t="s">
        <v>152</v>
      </c>
      <c r="E10" s="243"/>
      <c r="F10" s="238"/>
      <c r="G10" s="86"/>
      <c r="H10" s="228"/>
      <c r="I10" s="228"/>
      <c r="J10" s="86"/>
      <c r="K10" s="228"/>
      <c r="L10" s="228"/>
      <c r="M10" s="86"/>
      <c r="N10" s="228"/>
      <c r="O10" s="228"/>
      <c r="P10" s="113"/>
      <c r="Q10" s="228"/>
      <c r="R10" s="228"/>
      <c r="S10" s="86"/>
      <c r="T10" s="228"/>
      <c r="U10" s="228"/>
      <c r="V10" s="113"/>
      <c r="W10" s="231"/>
      <c r="X10" s="231"/>
      <c r="Y10" s="113"/>
      <c r="Z10" s="231"/>
      <c r="AA10" s="231"/>
      <c r="AB10" s="78"/>
      <c r="AC10" s="87"/>
      <c r="AD10" s="95"/>
      <c r="AE10" s="88"/>
      <c r="AF10" s="87"/>
      <c r="AG10" s="87"/>
      <c r="AH10" s="86"/>
      <c r="AI10" s="87"/>
      <c r="AJ10" s="87"/>
      <c r="AK10" s="86"/>
      <c r="AL10" s="87"/>
      <c r="AM10" s="87"/>
      <c r="AN10" s="86"/>
      <c r="AO10" s="87"/>
      <c r="AP10" s="87"/>
      <c r="AQ10" s="86"/>
      <c r="AR10" s="87"/>
      <c r="AS10" s="87"/>
      <c r="AT10" s="86"/>
      <c r="AU10" s="87"/>
      <c r="AV10" s="87"/>
      <c r="AW10" s="67"/>
      <c r="AX10" s="77"/>
      <c r="AY10" s="62"/>
    </row>
    <row r="11" spans="1:57" ht="38.25" x14ac:dyDescent="0.25">
      <c r="B11" s="453"/>
      <c r="C11" s="456"/>
      <c r="D11" s="237" t="str">
        <f>+'Հ3 Մաս 1 և 2'!D3</f>
        <v>ՀՀ տարածքային կառավարման և ենթակառուցվածքների նախարարություն</v>
      </c>
      <c r="E11" s="243"/>
      <c r="F11" s="238"/>
      <c r="G11" s="86">
        <f t="shared" ref="G11:G18" si="14">H11+I11</f>
        <v>2944.259</v>
      </c>
      <c r="H11" s="228">
        <f>+H13</f>
        <v>2158.1590000000001</v>
      </c>
      <c r="I11" s="228">
        <f>+I13</f>
        <v>786.1</v>
      </c>
      <c r="J11" s="86">
        <f t="shared" ref="J11:J18" si="15">K11+L11</f>
        <v>1211.4000000000001</v>
      </c>
      <c r="K11" s="228">
        <f>+K13</f>
        <v>884.2</v>
      </c>
      <c r="L11" s="228">
        <f>+L13</f>
        <v>327.2</v>
      </c>
      <c r="M11" s="86">
        <f t="shared" ref="M11:M18" si="16">N11+O11</f>
        <v>307.39999999999998</v>
      </c>
      <c r="N11" s="228">
        <f>+N13</f>
        <v>228.6</v>
      </c>
      <c r="O11" s="228">
        <f>+O13</f>
        <v>78.8</v>
      </c>
      <c r="P11" s="113">
        <f t="shared" ref="P11:P18" si="17">Q11+R11</f>
        <v>558.30999999999995</v>
      </c>
      <c r="Q11" s="228">
        <f>+Q13</f>
        <v>408.76</v>
      </c>
      <c r="R11" s="228">
        <f>+R13</f>
        <v>149.55000000000001</v>
      </c>
      <c r="S11" s="86">
        <f t="shared" ref="S11:S18" si="18">T11+U11</f>
        <v>867.14900000000011</v>
      </c>
      <c r="T11" s="228">
        <f>+T13</f>
        <v>636.59900000000016</v>
      </c>
      <c r="U11" s="249">
        <f>+U13</f>
        <v>230.55</v>
      </c>
      <c r="V11" s="113">
        <f t="shared" ref="V11:V31" si="19">W11+X11</f>
        <v>660.42141230068341</v>
      </c>
      <c r="W11" s="231">
        <f>+W13</f>
        <v>481.7362417879898</v>
      </c>
      <c r="X11" s="231">
        <f>+X13</f>
        <v>178.68517051269356</v>
      </c>
      <c r="Y11" s="113">
        <f t="shared" ref="Y11:Y18" si="20">Z11+AA11</f>
        <v>0</v>
      </c>
      <c r="Z11" s="231"/>
      <c r="AA11" s="231">
        <f>+AA13</f>
        <v>0</v>
      </c>
      <c r="AB11" s="78">
        <f t="shared" ref="AB11:AB18" si="21">AC11+AD11</f>
        <v>0</v>
      </c>
      <c r="AC11" s="87">
        <f>+AC13</f>
        <v>0</v>
      </c>
      <c r="AD11" s="95">
        <f>+AD13</f>
        <v>0</v>
      </c>
      <c r="AE11" s="88">
        <f t="shared" ref="AE11" si="22">AF11+AG11</f>
        <v>660.42141230068341</v>
      </c>
      <c r="AF11" s="87">
        <f>+AF13</f>
        <v>481.7362417879898</v>
      </c>
      <c r="AG11" s="87">
        <f>+AG13</f>
        <v>178.68517051269356</v>
      </c>
      <c r="AH11" s="86">
        <f t="shared" ref="AH11" si="23">AI11+AJ11</f>
        <v>165.10535307517085</v>
      </c>
      <c r="AI11" s="87">
        <f>+AI13</f>
        <v>120.43406044699745</v>
      </c>
      <c r="AJ11" s="87">
        <f>+AJ13</f>
        <v>44.67129262817339</v>
      </c>
      <c r="AK11" s="86">
        <f t="shared" ref="AK11" si="24">AL11+AM11</f>
        <v>165.10535307517085</v>
      </c>
      <c r="AL11" s="87">
        <f>+AL13</f>
        <v>120.43406044699745</v>
      </c>
      <c r="AM11" s="87">
        <f>+AM13</f>
        <v>44.67129262817339</v>
      </c>
      <c r="AN11" s="86">
        <f t="shared" ref="AN11" si="25">AO11+AP11</f>
        <v>165.10535307517085</v>
      </c>
      <c r="AO11" s="87">
        <f>+AO13</f>
        <v>120.43406044699745</v>
      </c>
      <c r="AP11" s="87">
        <f>+AP13</f>
        <v>44.67129262817339</v>
      </c>
      <c r="AQ11" s="86">
        <f t="shared" ref="AQ11" si="26">AR11+AS11</f>
        <v>165.10535307517085</v>
      </c>
      <c r="AR11" s="87">
        <f>+AR13</f>
        <v>120.43406044699745</v>
      </c>
      <c r="AS11" s="87">
        <f>+AS13</f>
        <v>44.67129262817339</v>
      </c>
      <c r="AT11" s="86">
        <f t="shared" ref="AT11" si="27">AU11+AV11</f>
        <v>660.42141230068341</v>
      </c>
      <c r="AU11" s="87">
        <f>+AU13</f>
        <v>481.7362417879898</v>
      </c>
      <c r="AV11" s="87">
        <f>+AV13</f>
        <v>178.68517051269356</v>
      </c>
      <c r="AW11" s="67"/>
      <c r="AX11" s="77"/>
      <c r="AY11" s="62"/>
    </row>
    <row r="12" spans="1:57" ht="38.25" x14ac:dyDescent="0.25">
      <c r="B12" s="453"/>
      <c r="C12" s="456"/>
      <c r="D12" s="238" t="s">
        <v>153</v>
      </c>
      <c r="E12" s="243"/>
      <c r="F12" s="238"/>
      <c r="G12" s="86"/>
      <c r="H12" s="228"/>
      <c r="I12" s="228"/>
      <c r="J12" s="86"/>
      <c r="K12" s="228"/>
      <c r="L12" s="228"/>
      <c r="M12" s="86"/>
      <c r="N12" s="228"/>
      <c r="O12" s="228"/>
      <c r="P12" s="113"/>
      <c r="Q12" s="228"/>
      <c r="R12" s="228"/>
      <c r="S12" s="86"/>
      <c r="T12" s="228"/>
      <c r="U12" s="228"/>
      <c r="V12" s="113"/>
      <c r="W12" s="231"/>
      <c r="X12" s="231"/>
      <c r="Y12" s="113"/>
      <c r="Z12" s="231"/>
      <c r="AA12" s="231"/>
      <c r="AB12" s="78"/>
      <c r="AC12" s="87"/>
      <c r="AD12" s="95"/>
      <c r="AE12" s="88"/>
      <c r="AF12" s="87"/>
      <c r="AG12" s="87"/>
      <c r="AH12" s="86"/>
      <c r="AI12" s="87"/>
      <c r="AJ12" s="87"/>
      <c r="AK12" s="86"/>
      <c r="AL12" s="87"/>
      <c r="AM12" s="87"/>
      <c r="AN12" s="86"/>
      <c r="AO12" s="87"/>
      <c r="AP12" s="87"/>
      <c r="AQ12" s="86"/>
      <c r="AR12" s="87"/>
      <c r="AS12" s="87"/>
      <c r="AT12" s="86"/>
      <c r="AU12" s="87"/>
      <c r="AV12" s="87"/>
      <c r="AW12" s="67"/>
      <c r="AX12" s="77"/>
      <c r="AY12" s="62"/>
    </row>
    <row r="13" spans="1:57" s="79" customFormat="1" x14ac:dyDescent="0.25">
      <c r="B13" s="453"/>
      <c r="C13" s="456"/>
      <c r="D13" s="455"/>
      <c r="E13" s="458"/>
      <c r="F13" s="237" t="s">
        <v>154</v>
      </c>
      <c r="G13" s="84">
        <f t="shared" si="14"/>
        <v>2944.259</v>
      </c>
      <c r="H13" s="240">
        <f>2358.159-200</f>
        <v>2158.1590000000001</v>
      </c>
      <c r="I13" s="240">
        <v>786.1</v>
      </c>
      <c r="J13" s="84">
        <f t="shared" si="15"/>
        <v>1211.4000000000001</v>
      </c>
      <c r="K13" s="240">
        <v>884.2</v>
      </c>
      <c r="L13" s="240">
        <v>327.2</v>
      </c>
      <c r="M13" s="84">
        <f t="shared" si="16"/>
        <v>307.39999999999998</v>
      </c>
      <c r="N13" s="240">
        <v>228.6</v>
      </c>
      <c r="O13" s="240">
        <v>78.8</v>
      </c>
      <c r="P13" s="137">
        <f t="shared" si="17"/>
        <v>558.30999999999995</v>
      </c>
      <c r="Q13" s="240">
        <v>408.76</v>
      </c>
      <c r="R13" s="240">
        <v>149.55000000000001</v>
      </c>
      <c r="S13" s="84">
        <f t="shared" si="18"/>
        <v>867.14900000000011</v>
      </c>
      <c r="T13" s="240">
        <f>+H13-K13-N13-Q13</f>
        <v>636.59900000000016</v>
      </c>
      <c r="U13" s="240">
        <f>+I13-L13-O13-R13</f>
        <v>230.55</v>
      </c>
      <c r="V13" s="137">
        <f t="shared" si="19"/>
        <v>660.42141230068341</v>
      </c>
      <c r="W13" s="230">
        <f>SUM(W14:W31)</f>
        <v>481.7362417879898</v>
      </c>
      <c r="X13" s="230">
        <f>SUM(X14:X31)</f>
        <v>178.68517051269356</v>
      </c>
      <c r="Y13" s="137">
        <f t="shared" si="20"/>
        <v>0</v>
      </c>
      <c r="Z13" s="230">
        <v>0</v>
      </c>
      <c r="AA13" s="230">
        <f>SUM(AA14:AA31)</f>
        <v>0</v>
      </c>
      <c r="AB13" s="80">
        <f t="shared" si="21"/>
        <v>0</v>
      </c>
      <c r="AC13" s="150">
        <v>0</v>
      </c>
      <c r="AD13" s="150">
        <v>0</v>
      </c>
      <c r="AE13" s="94">
        <f t="shared" ref="AE13:AE32" si="28">AF13+AG13</f>
        <v>660.42141230068341</v>
      </c>
      <c r="AF13" s="85">
        <f>SUM(AF14:AF31)</f>
        <v>481.7362417879898</v>
      </c>
      <c r="AG13" s="85">
        <f>SUM(AG14:AG31)</f>
        <v>178.68517051269356</v>
      </c>
      <c r="AH13" s="84">
        <f t="shared" ref="AH13" si="29">AI13+AJ13</f>
        <v>165.10535307517085</v>
      </c>
      <c r="AI13" s="85">
        <f>SUM(AI14:AI31)</f>
        <v>120.43406044699745</v>
      </c>
      <c r="AJ13" s="85">
        <f>SUM(AJ14:AJ31)</f>
        <v>44.67129262817339</v>
      </c>
      <c r="AK13" s="84">
        <f t="shared" ref="AK13" si="30">AL13+AM13</f>
        <v>165.10535307517085</v>
      </c>
      <c r="AL13" s="85">
        <f>SUM(AL14:AL31)</f>
        <v>120.43406044699745</v>
      </c>
      <c r="AM13" s="85">
        <f>SUM(AM14:AM31)</f>
        <v>44.67129262817339</v>
      </c>
      <c r="AN13" s="84">
        <f t="shared" ref="AN13:AN32" si="31">AO13+AP13</f>
        <v>165.10535307517085</v>
      </c>
      <c r="AO13" s="85">
        <f>SUM(AO14:AO31)</f>
        <v>120.43406044699745</v>
      </c>
      <c r="AP13" s="85">
        <f>SUM(AP14:AP31)</f>
        <v>44.67129262817339</v>
      </c>
      <c r="AQ13" s="84">
        <f t="shared" ref="AQ13:AQ32" si="32">AR13+AS13</f>
        <v>165.10535307517085</v>
      </c>
      <c r="AR13" s="85">
        <f>SUM(AR14:AR31)</f>
        <v>120.43406044699745</v>
      </c>
      <c r="AS13" s="85">
        <f>SUM(AS14:AS31)</f>
        <v>44.67129262817339</v>
      </c>
      <c r="AT13" s="84">
        <f t="shared" ref="AT13" si="33">AU13+AV13</f>
        <v>660.42141230068341</v>
      </c>
      <c r="AU13" s="85">
        <f>SUM(AU14:AU31)</f>
        <v>481.7362417879898</v>
      </c>
      <c r="AV13" s="85">
        <f>SUM(AV14:AV31)</f>
        <v>178.68517051269356</v>
      </c>
      <c r="AW13" s="83"/>
      <c r="AX13" s="81"/>
      <c r="AY13" s="82"/>
    </row>
    <row r="14" spans="1:57" ht="38.25" x14ac:dyDescent="0.25">
      <c r="B14" s="453"/>
      <c r="C14" s="456"/>
      <c r="D14" s="456"/>
      <c r="E14" s="459"/>
      <c r="F14" s="238" t="s">
        <v>155</v>
      </c>
      <c r="G14" s="86">
        <f t="shared" si="14"/>
        <v>0</v>
      </c>
      <c r="H14" s="228"/>
      <c r="I14" s="228"/>
      <c r="J14" s="78">
        <f t="shared" si="15"/>
        <v>0</v>
      </c>
      <c r="K14" s="244"/>
      <c r="L14" s="240"/>
      <c r="M14" s="78">
        <f t="shared" si="16"/>
        <v>0</v>
      </c>
      <c r="N14" s="244"/>
      <c r="O14" s="244"/>
      <c r="P14" s="113">
        <f t="shared" si="17"/>
        <v>450.09816347324733</v>
      </c>
      <c r="Q14" s="231">
        <f>+'Հ7 Ձև1 AMD'!K14/402.39</f>
        <v>330.82208802405626</v>
      </c>
      <c r="R14" s="231">
        <f>+'Հ7 Ձև1 AMD'!L14/402.39</f>
        <v>119.27607544919108</v>
      </c>
      <c r="S14" s="78">
        <f t="shared" si="18"/>
        <v>0</v>
      </c>
      <c r="T14" s="244"/>
      <c r="U14" s="244"/>
      <c r="V14" s="113">
        <f t="shared" si="19"/>
        <v>538.37773596117654</v>
      </c>
      <c r="W14" s="231">
        <f>+'Հ7 Ձև1 AMD'!N14/'Հ7 Ձև1 AMD'!$O$46</f>
        <v>398.39952461127069</v>
      </c>
      <c r="X14" s="231">
        <f>+'Հ7 Ձև1 AMD'!O14/'Հ7 Ձև1 AMD'!$O$46</f>
        <v>139.97821134990591</v>
      </c>
      <c r="Y14" s="113">
        <f t="shared" si="20"/>
        <v>0</v>
      </c>
      <c r="Z14" s="231">
        <f>+'Հ7 Ձև1 AMD'!Q14/'Հ7 Ձև1 AMD'!$O$46</f>
        <v>0</v>
      </c>
      <c r="AA14" s="231">
        <f>+'Հ7 Ձև1 AMD'!R14/'Հ7 Ձև1 AMD'!$O$46</f>
        <v>0</v>
      </c>
      <c r="AB14" s="78">
        <f t="shared" si="21"/>
        <v>0</v>
      </c>
      <c r="AC14" s="92"/>
      <c r="AD14" s="95"/>
      <c r="AE14" s="88">
        <f t="shared" si="28"/>
        <v>538.37773596117654</v>
      </c>
      <c r="AF14" s="87">
        <f>+W14</f>
        <v>398.39952461127069</v>
      </c>
      <c r="AG14" s="87">
        <f>+X14</f>
        <v>139.97821134990591</v>
      </c>
      <c r="AH14" s="86">
        <f t="shared" ref="AH14:AH18" si="34">AI14+AJ14</f>
        <v>134.59443399029414</v>
      </c>
      <c r="AI14" s="87">
        <f>+AF14/4</f>
        <v>99.599881152817673</v>
      </c>
      <c r="AJ14" s="87">
        <f>+AG14/4</f>
        <v>34.994552837476476</v>
      </c>
      <c r="AK14" s="86">
        <f t="shared" ref="AK14:AK18" si="35">AL14+AM14</f>
        <v>134.59443399029414</v>
      </c>
      <c r="AL14" s="87">
        <f>+AI14</f>
        <v>99.599881152817673</v>
      </c>
      <c r="AM14" s="87">
        <f>+AJ14</f>
        <v>34.994552837476476</v>
      </c>
      <c r="AN14" s="86">
        <f t="shared" si="31"/>
        <v>134.59443399029414</v>
      </c>
      <c r="AO14" s="87">
        <f>+AL14</f>
        <v>99.599881152817673</v>
      </c>
      <c r="AP14" s="87">
        <f>+AM14</f>
        <v>34.994552837476476</v>
      </c>
      <c r="AQ14" s="86">
        <f t="shared" si="32"/>
        <v>134.59443399029414</v>
      </c>
      <c r="AR14" s="87">
        <f>+AO14</f>
        <v>99.599881152817673</v>
      </c>
      <c r="AS14" s="87">
        <f>+AP14</f>
        <v>34.994552837476476</v>
      </c>
      <c r="AT14" s="86">
        <f t="shared" ref="AT14:AT18" si="36">AU14+AV14</f>
        <v>538.37773596117654</v>
      </c>
      <c r="AU14" s="87">
        <f>+AI14+AL14+AO14+AR14</f>
        <v>398.39952461127069</v>
      </c>
      <c r="AV14" s="87">
        <f>+AJ14+AM14+AP14+AS14</f>
        <v>139.97821134990591</v>
      </c>
      <c r="AW14" s="67"/>
      <c r="AX14" s="77"/>
      <c r="AY14" s="62"/>
      <c r="BB14" s="227"/>
      <c r="BC14" s="227"/>
      <c r="BD14" s="227"/>
    </row>
    <row r="15" spans="1:57" x14ac:dyDescent="0.25">
      <c r="B15" s="453"/>
      <c r="C15" s="456"/>
      <c r="D15" s="456"/>
      <c r="E15" s="459"/>
      <c r="F15" s="238" t="s">
        <v>156</v>
      </c>
      <c r="G15" s="86">
        <f t="shared" si="14"/>
        <v>0</v>
      </c>
      <c r="H15" s="228"/>
      <c r="I15" s="228"/>
      <c r="J15" s="78">
        <f t="shared" si="15"/>
        <v>0</v>
      </c>
      <c r="K15" s="244"/>
      <c r="L15" s="244"/>
      <c r="M15" s="78">
        <f t="shared" si="16"/>
        <v>0</v>
      </c>
      <c r="N15" s="244"/>
      <c r="O15" s="244"/>
      <c r="P15" s="113">
        <f t="shared" si="17"/>
        <v>7.6791172742861402</v>
      </c>
      <c r="Q15" s="231">
        <f>+'Հ7 Ձև1 AMD'!K15/402.39</f>
        <v>6.3992643952384505</v>
      </c>
      <c r="R15" s="231">
        <f>+'Հ7 Ձև1 AMD'!L15/402.39</f>
        <v>1.2798528790476902</v>
      </c>
      <c r="S15" s="78">
        <f t="shared" si="18"/>
        <v>0</v>
      </c>
      <c r="T15" s="244"/>
      <c r="U15" s="244"/>
      <c r="V15" s="113">
        <f t="shared" si="19"/>
        <v>7.6507873625829461</v>
      </c>
      <c r="W15" s="231">
        <f>+'Հ7 Ձև1 AMD'!N15/'Հ7 Ձև1 AMD'!$O$46</f>
        <v>6.3756561354857881</v>
      </c>
      <c r="X15" s="231">
        <f>+'Հ7 Ձև1 AMD'!O15/'Հ7 Ձև1 AMD'!$O$46</f>
        <v>1.2751312270971575</v>
      </c>
      <c r="Y15" s="113">
        <f t="shared" si="20"/>
        <v>0</v>
      </c>
      <c r="Z15" s="231">
        <f>+'Հ7 Ձև1 AMD'!Q15/'Հ7 Ձև1 AMD'!$O$46</f>
        <v>0</v>
      </c>
      <c r="AA15" s="231">
        <f>+'Հ7 Ձև1 AMD'!R15/'Հ7 Ձև1 AMD'!$O$46</f>
        <v>0</v>
      </c>
      <c r="AB15" s="78">
        <f t="shared" si="21"/>
        <v>0</v>
      </c>
      <c r="AC15" s="77"/>
      <c r="AD15" s="62"/>
      <c r="AE15" s="86">
        <f t="shared" si="28"/>
        <v>7.6507873625829461</v>
      </c>
      <c r="AF15" s="87">
        <f>+W15</f>
        <v>6.3756561354857881</v>
      </c>
      <c r="AG15" s="87">
        <f>+X15</f>
        <v>1.2751312270971575</v>
      </c>
      <c r="AH15" s="86">
        <f t="shared" si="34"/>
        <v>1.9126968406457365</v>
      </c>
      <c r="AI15" s="87">
        <f t="shared" ref="AI15:AI31" si="37">+AF15/4</f>
        <v>1.593914033871447</v>
      </c>
      <c r="AJ15" s="87">
        <f t="shared" ref="AJ15:AJ31" si="38">+AG15/4</f>
        <v>0.31878280677428938</v>
      </c>
      <c r="AK15" s="86">
        <f t="shared" si="35"/>
        <v>1.9126968406457365</v>
      </c>
      <c r="AL15" s="87">
        <f t="shared" ref="AL15:AL31" si="39">+AI15</f>
        <v>1.593914033871447</v>
      </c>
      <c r="AM15" s="87">
        <f t="shared" ref="AM15:AM31" si="40">+AJ15</f>
        <v>0.31878280677428938</v>
      </c>
      <c r="AN15" s="86">
        <f t="shared" si="31"/>
        <v>1.9126968406457365</v>
      </c>
      <c r="AO15" s="87">
        <f t="shared" ref="AO15:AO31" si="41">+AL15</f>
        <v>1.593914033871447</v>
      </c>
      <c r="AP15" s="87">
        <f t="shared" ref="AP15:AP31" si="42">+AM15</f>
        <v>0.31878280677428938</v>
      </c>
      <c r="AQ15" s="86">
        <f t="shared" si="32"/>
        <v>1.9126968406457365</v>
      </c>
      <c r="AR15" s="87">
        <f t="shared" ref="AR15:AR31" si="43">+AO15</f>
        <v>1.593914033871447</v>
      </c>
      <c r="AS15" s="87">
        <f t="shared" ref="AS15:AS31" si="44">+AP15</f>
        <v>0.31878280677428938</v>
      </c>
      <c r="AT15" s="86">
        <f t="shared" si="36"/>
        <v>7.6507873625829461</v>
      </c>
      <c r="AU15" s="87">
        <f t="shared" ref="AU15:AU31" si="45">+AI15+AL15+AO15+AR15</f>
        <v>6.3756561354857881</v>
      </c>
      <c r="AV15" s="87">
        <f t="shared" ref="AV15:AV31" si="46">+AJ15+AM15+AP15+AS15</f>
        <v>1.2751312270971575</v>
      </c>
      <c r="AW15" s="67"/>
      <c r="AX15" s="77"/>
      <c r="AY15" s="62"/>
    </row>
    <row r="16" spans="1:57" x14ac:dyDescent="0.25">
      <c r="B16" s="453"/>
      <c r="C16" s="456"/>
      <c r="D16" s="456"/>
      <c r="E16" s="459"/>
      <c r="F16" s="238" t="s">
        <v>157</v>
      </c>
      <c r="G16" s="86">
        <f t="shared" si="14"/>
        <v>0</v>
      </c>
      <c r="H16" s="228"/>
      <c r="I16" s="228"/>
      <c r="J16" s="78">
        <f t="shared" si="15"/>
        <v>0</v>
      </c>
      <c r="K16" s="244"/>
      <c r="L16" s="244"/>
      <c r="M16" s="78">
        <f t="shared" si="16"/>
        <v>0</v>
      </c>
      <c r="N16" s="244"/>
      <c r="O16" s="244"/>
      <c r="P16" s="113">
        <f t="shared" si="17"/>
        <v>0.26591118069534531</v>
      </c>
      <c r="Q16" s="231">
        <f>+'Հ7 Ձև1 AMD'!K16/402.39</f>
        <v>0.22117845870921246</v>
      </c>
      <c r="R16" s="231">
        <f>+'Հ7 Ձև1 AMD'!L16/402.39</f>
        <v>4.4732721986132859E-2</v>
      </c>
      <c r="S16" s="78">
        <f t="shared" si="18"/>
        <v>0</v>
      </c>
      <c r="T16" s="244"/>
      <c r="U16" s="244"/>
      <c r="V16" s="113">
        <f t="shared" si="19"/>
        <v>0.26493017728038032</v>
      </c>
      <c r="W16" s="231">
        <f>+'Հ7 Ձև1 AMD'!N16/'Հ7 Ձև1 AMD'!$O$46</f>
        <v>0.22036248390611074</v>
      </c>
      <c r="X16" s="231">
        <f>+'Հ7 Ձև1 AMD'!O16/'Հ7 Ձև1 AMD'!$O$46</f>
        <v>4.4567693374269586E-2</v>
      </c>
      <c r="Y16" s="113">
        <f t="shared" si="20"/>
        <v>0</v>
      </c>
      <c r="Z16" s="231">
        <f>+'Հ7 Ձև1 AMD'!Q16/'Հ7 Ձև1 AMD'!$O$46</f>
        <v>0</v>
      </c>
      <c r="AA16" s="231">
        <f>+'Հ7 Ձև1 AMD'!R16/'Հ7 Ձև1 AMD'!$O$46</f>
        <v>0</v>
      </c>
      <c r="AB16" s="78">
        <f t="shared" si="21"/>
        <v>0</v>
      </c>
      <c r="AC16" s="77"/>
      <c r="AD16" s="62"/>
      <c r="AE16" s="86">
        <f t="shared" si="28"/>
        <v>0.26493017728038032</v>
      </c>
      <c r="AF16" s="87">
        <f t="shared" ref="AF16:AF31" si="47">+W16</f>
        <v>0.22036248390611074</v>
      </c>
      <c r="AG16" s="87">
        <f t="shared" ref="AG16:AG31" si="48">+X16</f>
        <v>4.4567693374269586E-2</v>
      </c>
      <c r="AH16" s="86">
        <f t="shared" si="34"/>
        <v>6.623254432009508E-2</v>
      </c>
      <c r="AI16" s="87">
        <f t="shared" si="37"/>
        <v>5.5090620976527685E-2</v>
      </c>
      <c r="AJ16" s="87">
        <f t="shared" si="38"/>
        <v>1.1141923343567397E-2</v>
      </c>
      <c r="AK16" s="86">
        <f t="shared" si="35"/>
        <v>6.623254432009508E-2</v>
      </c>
      <c r="AL16" s="87">
        <f t="shared" si="39"/>
        <v>5.5090620976527685E-2</v>
      </c>
      <c r="AM16" s="87">
        <f t="shared" si="40"/>
        <v>1.1141923343567397E-2</v>
      </c>
      <c r="AN16" s="86">
        <f t="shared" si="31"/>
        <v>6.623254432009508E-2</v>
      </c>
      <c r="AO16" s="87">
        <f t="shared" si="41"/>
        <v>5.5090620976527685E-2</v>
      </c>
      <c r="AP16" s="87">
        <f t="shared" si="42"/>
        <v>1.1141923343567397E-2</v>
      </c>
      <c r="AQ16" s="86">
        <f t="shared" si="32"/>
        <v>6.623254432009508E-2</v>
      </c>
      <c r="AR16" s="87">
        <f t="shared" si="43"/>
        <v>5.5090620976527685E-2</v>
      </c>
      <c r="AS16" s="87">
        <f t="shared" si="44"/>
        <v>1.1141923343567397E-2</v>
      </c>
      <c r="AT16" s="86">
        <f t="shared" si="36"/>
        <v>0.26493017728038032</v>
      </c>
      <c r="AU16" s="87">
        <f t="shared" si="45"/>
        <v>0.22036248390611074</v>
      </c>
      <c r="AV16" s="87">
        <f t="shared" si="46"/>
        <v>4.4567693374269586E-2</v>
      </c>
      <c r="AW16" s="67"/>
      <c r="AX16" s="77"/>
      <c r="AY16" s="62"/>
    </row>
    <row r="17" spans="2:56" x14ac:dyDescent="0.25">
      <c r="B17" s="453"/>
      <c r="C17" s="456"/>
      <c r="D17" s="456"/>
      <c r="E17" s="459"/>
      <c r="F17" s="238" t="s">
        <v>158</v>
      </c>
      <c r="G17" s="86">
        <f t="shared" si="14"/>
        <v>0</v>
      </c>
      <c r="H17" s="228"/>
      <c r="I17" s="228"/>
      <c r="J17" s="78">
        <f t="shared" si="15"/>
        <v>0</v>
      </c>
      <c r="K17" s="244"/>
      <c r="L17" s="244"/>
      <c r="M17" s="78">
        <f t="shared" si="16"/>
        <v>0</v>
      </c>
      <c r="N17" s="244"/>
      <c r="O17" s="244"/>
      <c r="P17" s="113">
        <f t="shared" si="17"/>
        <v>2.2117845870921249</v>
      </c>
      <c r="Q17" s="231">
        <f>+'Հ7 Ձև1 AMD'!K17/402.39</f>
        <v>1.8414970550958027</v>
      </c>
      <c r="R17" s="231">
        <f>+'Հ7 Ձև1 AMD'!L17/402.39</f>
        <v>0.37028753199632197</v>
      </c>
      <c r="S17" s="78">
        <f t="shared" si="18"/>
        <v>0</v>
      </c>
      <c r="T17" s="244"/>
      <c r="U17" s="244"/>
      <c r="V17" s="113">
        <f t="shared" si="19"/>
        <v>2.2036248390611073</v>
      </c>
      <c r="W17" s="231">
        <f>+'Հ7 Ձև1 AMD'!N17/'Հ7 Ձև1 AMD'!$O$46</f>
        <v>1.8347033772407646</v>
      </c>
      <c r="X17" s="231">
        <f>+'Հ7 Ձև1 AMD'!O17/'Հ7 Ձև1 AMD'!$O$46</f>
        <v>0.36892146182034269</v>
      </c>
      <c r="Y17" s="113">
        <f t="shared" si="20"/>
        <v>0</v>
      </c>
      <c r="Z17" s="231">
        <f>+'Հ7 Ձև1 AMD'!Q17/'Հ7 Ձև1 AMD'!$O$46</f>
        <v>0</v>
      </c>
      <c r="AA17" s="231">
        <f>+'Հ7 Ձև1 AMD'!R17/'Հ7 Ձև1 AMD'!$O$46</f>
        <v>0</v>
      </c>
      <c r="AB17" s="78">
        <f t="shared" si="21"/>
        <v>0</v>
      </c>
      <c r="AC17" s="77"/>
      <c r="AD17" s="62"/>
      <c r="AE17" s="86">
        <f t="shared" si="28"/>
        <v>2.2036248390611073</v>
      </c>
      <c r="AF17" s="87">
        <f t="shared" si="47"/>
        <v>1.8347033772407646</v>
      </c>
      <c r="AG17" s="87">
        <f t="shared" si="48"/>
        <v>0.36892146182034269</v>
      </c>
      <c r="AH17" s="86">
        <f t="shared" si="34"/>
        <v>0.55090620976527682</v>
      </c>
      <c r="AI17" s="87">
        <f t="shared" si="37"/>
        <v>0.45867584431019115</v>
      </c>
      <c r="AJ17" s="87">
        <f t="shared" si="38"/>
        <v>9.2230365455085672E-2</v>
      </c>
      <c r="AK17" s="86">
        <f t="shared" si="35"/>
        <v>0.55090620976527682</v>
      </c>
      <c r="AL17" s="87">
        <f t="shared" si="39"/>
        <v>0.45867584431019115</v>
      </c>
      <c r="AM17" s="87">
        <f t="shared" si="40"/>
        <v>9.2230365455085672E-2</v>
      </c>
      <c r="AN17" s="86">
        <f t="shared" si="31"/>
        <v>0.55090620976527682</v>
      </c>
      <c r="AO17" s="87">
        <f t="shared" si="41"/>
        <v>0.45867584431019115</v>
      </c>
      <c r="AP17" s="87">
        <f t="shared" si="42"/>
        <v>9.2230365455085672E-2</v>
      </c>
      <c r="AQ17" s="86">
        <f t="shared" si="32"/>
        <v>0.55090620976527682</v>
      </c>
      <c r="AR17" s="87">
        <f t="shared" si="43"/>
        <v>0.45867584431019115</v>
      </c>
      <c r="AS17" s="87">
        <f t="shared" si="44"/>
        <v>9.2230365455085672E-2</v>
      </c>
      <c r="AT17" s="86">
        <f t="shared" si="36"/>
        <v>2.2036248390611073</v>
      </c>
      <c r="AU17" s="87">
        <f t="shared" si="45"/>
        <v>1.8347033772407646</v>
      </c>
      <c r="AV17" s="87">
        <f t="shared" si="46"/>
        <v>0.36892146182034269</v>
      </c>
      <c r="AW17" s="67"/>
      <c r="AX17" s="77"/>
      <c r="AY17" s="62"/>
    </row>
    <row r="18" spans="2:56" x14ac:dyDescent="0.25">
      <c r="B18" s="453"/>
      <c r="C18" s="456"/>
      <c r="D18" s="456"/>
      <c r="E18" s="459"/>
      <c r="F18" s="238" t="s">
        <v>159</v>
      </c>
      <c r="G18" s="86">
        <f t="shared" si="14"/>
        <v>0</v>
      </c>
      <c r="H18" s="228"/>
      <c r="I18" s="228"/>
      <c r="J18" s="78">
        <f t="shared" si="15"/>
        <v>0</v>
      </c>
      <c r="K18" s="244"/>
      <c r="L18" s="244"/>
      <c r="M18" s="78">
        <f t="shared" si="16"/>
        <v>0</v>
      </c>
      <c r="N18" s="244"/>
      <c r="O18" s="244"/>
      <c r="P18" s="113">
        <f t="shared" si="17"/>
        <v>8.2009990307910243</v>
      </c>
      <c r="Q18" s="231">
        <f>+'Հ7 Ձև1 AMD'!K18/402.39</f>
        <v>8.2009990307910243</v>
      </c>
      <c r="R18" s="231">
        <f>+'Հ7 Ձև1 AMD'!L18/402.39</f>
        <v>0</v>
      </c>
      <c r="S18" s="78">
        <f t="shared" si="18"/>
        <v>0</v>
      </c>
      <c r="T18" s="244"/>
      <c r="U18" s="244"/>
      <c r="V18" s="113">
        <f t="shared" si="19"/>
        <v>9.9039318609487967</v>
      </c>
      <c r="W18" s="231">
        <f>+'Հ7 Ձև1 AMD'!N18/'Հ7 Ձև1 AMD'!$O$46</f>
        <v>9.9039318609487967</v>
      </c>
      <c r="X18" s="231">
        <f>+'Հ7 Ձև1 AMD'!O18/'Հ7 Ձև1 AMD'!$O$46</f>
        <v>0</v>
      </c>
      <c r="Y18" s="113">
        <f t="shared" si="20"/>
        <v>0</v>
      </c>
      <c r="Z18" s="231">
        <f>+'Հ7 Ձև1 AMD'!Q18/'Հ7 Ձև1 AMD'!$O$46</f>
        <v>0</v>
      </c>
      <c r="AA18" s="231">
        <f>+'Հ7 Ձև1 AMD'!R18/'Հ7 Ձև1 AMD'!$O$46</f>
        <v>0</v>
      </c>
      <c r="AB18" s="78">
        <f t="shared" si="21"/>
        <v>0</v>
      </c>
      <c r="AC18" s="77"/>
      <c r="AD18" s="62"/>
      <c r="AE18" s="86">
        <f t="shared" si="28"/>
        <v>9.9039318609487967</v>
      </c>
      <c r="AF18" s="87">
        <f t="shared" si="47"/>
        <v>9.9039318609487967</v>
      </c>
      <c r="AG18" s="87">
        <f t="shared" si="48"/>
        <v>0</v>
      </c>
      <c r="AH18" s="86">
        <f t="shared" si="34"/>
        <v>2.4759829652371992</v>
      </c>
      <c r="AI18" s="87">
        <f t="shared" si="37"/>
        <v>2.4759829652371992</v>
      </c>
      <c r="AJ18" s="87">
        <f t="shared" si="38"/>
        <v>0</v>
      </c>
      <c r="AK18" s="86">
        <f t="shared" si="35"/>
        <v>2.4759829652371992</v>
      </c>
      <c r="AL18" s="87">
        <f t="shared" si="39"/>
        <v>2.4759829652371992</v>
      </c>
      <c r="AM18" s="87">
        <f t="shared" si="40"/>
        <v>0</v>
      </c>
      <c r="AN18" s="86">
        <f t="shared" si="31"/>
        <v>2.4759829652371992</v>
      </c>
      <c r="AO18" s="87">
        <f t="shared" si="41"/>
        <v>2.4759829652371992</v>
      </c>
      <c r="AP18" s="87">
        <f t="shared" si="42"/>
        <v>0</v>
      </c>
      <c r="AQ18" s="86">
        <f t="shared" si="32"/>
        <v>2.4759829652371992</v>
      </c>
      <c r="AR18" s="87">
        <f t="shared" si="43"/>
        <v>2.4759829652371992</v>
      </c>
      <c r="AS18" s="87">
        <f t="shared" si="44"/>
        <v>0</v>
      </c>
      <c r="AT18" s="86">
        <f t="shared" si="36"/>
        <v>9.9039318609487967</v>
      </c>
      <c r="AU18" s="87">
        <f t="shared" si="45"/>
        <v>9.9039318609487967</v>
      </c>
      <c r="AV18" s="87">
        <f t="shared" si="46"/>
        <v>0</v>
      </c>
      <c r="AW18" s="67"/>
      <c r="AX18" s="77"/>
      <c r="AY18" s="62"/>
    </row>
    <row r="19" spans="2:56" x14ac:dyDescent="0.25">
      <c r="B19" s="453"/>
      <c r="C19" s="456"/>
      <c r="D19" s="456"/>
      <c r="E19" s="459"/>
      <c r="F19" s="238" t="s">
        <v>160</v>
      </c>
      <c r="G19" s="86">
        <f t="shared" ref="G19:G30" si="49">H19+I19</f>
        <v>0</v>
      </c>
      <c r="H19" s="228"/>
      <c r="I19" s="228"/>
      <c r="J19" s="78">
        <f t="shared" ref="J19:J30" si="50">K19+L19</f>
        <v>0</v>
      </c>
      <c r="K19" s="244"/>
      <c r="L19" s="244"/>
      <c r="M19" s="78">
        <f t="shared" ref="M19:M30" si="51">N19+O19</f>
        <v>0</v>
      </c>
      <c r="N19" s="244"/>
      <c r="O19" s="244"/>
      <c r="P19" s="113">
        <f t="shared" ref="P19:P30" si="52">Q19+R19</f>
        <v>13.047043912622083</v>
      </c>
      <c r="Q19" s="231">
        <f>+'Հ7 Ձև1 AMD'!K19/402.39</f>
        <v>12.425756107259128</v>
      </c>
      <c r="R19" s="231">
        <f>+'Հ7 Ձև1 AMD'!L19/402.39</f>
        <v>0.62128780536295636</v>
      </c>
      <c r="S19" s="78">
        <f t="shared" ref="S19:S30" si="53">T19+U19</f>
        <v>0</v>
      </c>
      <c r="T19" s="244"/>
      <c r="U19" s="244"/>
      <c r="V19" s="113">
        <f t="shared" si="19"/>
        <v>15.474893532732496</v>
      </c>
      <c r="W19" s="231">
        <f>+'Հ7 Ձև1 AMD'!N19/'Հ7 Ձև1 AMD'!$O$46</f>
        <v>14.855897791423196</v>
      </c>
      <c r="X19" s="231">
        <f>+'Հ7 Ձև1 AMD'!O19/'Հ7 Ձև1 AMD'!$O$46</f>
        <v>0.6189957413092998</v>
      </c>
      <c r="Y19" s="113">
        <f t="shared" ref="Y19:Y30" si="54">Z19+AA19</f>
        <v>0</v>
      </c>
      <c r="Z19" s="231">
        <f>+'Հ7 Ձև1 AMD'!Q19/'Հ7 Ձև1 AMD'!$O$46</f>
        <v>0</v>
      </c>
      <c r="AA19" s="231">
        <f>+'Հ7 Ձև1 AMD'!R19/'Հ7 Ձև1 AMD'!$O$46</f>
        <v>0</v>
      </c>
      <c r="AB19" s="78">
        <f t="shared" ref="AB19:AB30" si="55">AC19+AD19</f>
        <v>0</v>
      </c>
      <c r="AC19" s="77"/>
      <c r="AD19" s="62"/>
      <c r="AE19" s="86">
        <f t="shared" si="28"/>
        <v>15.474893532732496</v>
      </c>
      <c r="AF19" s="87">
        <f t="shared" si="47"/>
        <v>14.855897791423196</v>
      </c>
      <c r="AG19" s="87">
        <f t="shared" si="48"/>
        <v>0.6189957413092998</v>
      </c>
      <c r="AH19" s="86">
        <f t="shared" ref="AH19:AH30" si="56">AI19+AJ19</f>
        <v>3.868723383183124</v>
      </c>
      <c r="AI19" s="87">
        <f t="shared" si="37"/>
        <v>3.713974447855799</v>
      </c>
      <c r="AJ19" s="87">
        <f t="shared" si="38"/>
        <v>0.15474893532732495</v>
      </c>
      <c r="AK19" s="86">
        <f t="shared" ref="AK19:AK30" si="57">AL19+AM19</f>
        <v>3.868723383183124</v>
      </c>
      <c r="AL19" s="87">
        <f t="shared" si="39"/>
        <v>3.713974447855799</v>
      </c>
      <c r="AM19" s="87">
        <f t="shared" si="40"/>
        <v>0.15474893532732495</v>
      </c>
      <c r="AN19" s="86">
        <f t="shared" si="31"/>
        <v>3.868723383183124</v>
      </c>
      <c r="AO19" s="87">
        <f t="shared" si="41"/>
        <v>3.713974447855799</v>
      </c>
      <c r="AP19" s="87">
        <f t="shared" si="42"/>
        <v>0.15474893532732495</v>
      </c>
      <c r="AQ19" s="86">
        <f t="shared" si="32"/>
        <v>3.868723383183124</v>
      </c>
      <c r="AR19" s="87">
        <f t="shared" si="43"/>
        <v>3.713974447855799</v>
      </c>
      <c r="AS19" s="87">
        <f t="shared" si="44"/>
        <v>0.15474893532732495</v>
      </c>
      <c r="AT19" s="86">
        <f t="shared" ref="AT19:AT30" si="58">AU19+AV19</f>
        <v>15.474893532732496</v>
      </c>
      <c r="AU19" s="87">
        <f t="shared" si="45"/>
        <v>14.855897791423196</v>
      </c>
      <c r="AV19" s="87">
        <f t="shared" si="46"/>
        <v>0.6189957413092998</v>
      </c>
      <c r="AW19" s="67"/>
      <c r="AX19" s="77"/>
      <c r="AY19" s="62"/>
    </row>
    <row r="20" spans="2:56" ht="25.5" x14ac:dyDescent="0.25">
      <c r="B20" s="453"/>
      <c r="C20" s="456"/>
      <c r="D20" s="456"/>
      <c r="E20" s="459"/>
      <c r="F20" s="238" t="s">
        <v>161</v>
      </c>
      <c r="G20" s="86">
        <f t="shared" si="49"/>
        <v>0</v>
      </c>
      <c r="H20" s="228"/>
      <c r="I20" s="228"/>
      <c r="J20" s="78">
        <f t="shared" si="50"/>
        <v>0</v>
      </c>
      <c r="K20" s="244"/>
      <c r="L20" s="244"/>
      <c r="M20" s="78">
        <f t="shared" si="51"/>
        <v>0</v>
      </c>
      <c r="N20" s="244"/>
      <c r="O20" s="244"/>
      <c r="P20" s="113">
        <f t="shared" si="52"/>
        <v>7.3063445910683669</v>
      </c>
      <c r="Q20" s="231">
        <f>+'Հ7 Ձև1 AMD'!K20/402.39</f>
        <v>5.7158478093391984</v>
      </c>
      <c r="R20" s="231">
        <f>+'Հ7 Ձև1 AMD'!L20/402.39</f>
        <v>1.5904967817291682</v>
      </c>
      <c r="S20" s="78">
        <f t="shared" si="53"/>
        <v>0</v>
      </c>
      <c r="T20" s="244"/>
      <c r="U20" s="244"/>
      <c r="V20" s="113">
        <f t="shared" si="19"/>
        <v>7.2793899177973653</v>
      </c>
      <c r="W20" s="231">
        <f>+'Հ7 Ձև1 AMD'!N20/'Հ7 Ձև1 AMD'!$O$46</f>
        <v>5.6947608200455582</v>
      </c>
      <c r="X20" s="231">
        <f>+'Հ7 Ձև1 AMD'!O20/'Հ7 Ձև1 AMD'!$O$46</f>
        <v>1.5846290977518074</v>
      </c>
      <c r="Y20" s="113">
        <f t="shared" si="54"/>
        <v>0</v>
      </c>
      <c r="Z20" s="231">
        <f>+'Հ7 Ձև1 AMD'!Q20/'Հ7 Ձև1 AMD'!$O$46</f>
        <v>0</v>
      </c>
      <c r="AA20" s="231">
        <f>+'Հ7 Ձև1 AMD'!R20/'Հ7 Ձև1 AMD'!$O$46</f>
        <v>0</v>
      </c>
      <c r="AB20" s="78">
        <f t="shared" si="55"/>
        <v>0</v>
      </c>
      <c r="AC20" s="77"/>
      <c r="AD20" s="62"/>
      <c r="AE20" s="86">
        <f t="shared" si="28"/>
        <v>7.2793899177973653</v>
      </c>
      <c r="AF20" s="87">
        <f t="shared" si="47"/>
        <v>5.6947608200455582</v>
      </c>
      <c r="AG20" s="87">
        <f t="shared" si="48"/>
        <v>1.5846290977518074</v>
      </c>
      <c r="AH20" s="86">
        <f t="shared" si="56"/>
        <v>1.8198474794493413</v>
      </c>
      <c r="AI20" s="87">
        <f t="shared" si="37"/>
        <v>1.4236902050113895</v>
      </c>
      <c r="AJ20" s="87">
        <f t="shared" si="38"/>
        <v>0.39615727443795185</v>
      </c>
      <c r="AK20" s="86">
        <f t="shared" si="57"/>
        <v>1.8198474794493413</v>
      </c>
      <c r="AL20" s="87">
        <f t="shared" si="39"/>
        <v>1.4236902050113895</v>
      </c>
      <c r="AM20" s="87">
        <f t="shared" si="40"/>
        <v>0.39615727443795185</v>
      </c>
      <c r="AN20" s="86">
        <f t="shared" si="31"/>
        <v>1.8198474794493413</v>
      </c>
      <c r="AO20" s="87">
        <f t="shared" si="41"/>
        <v>1.4236902050113895</v>
      </c>
      <c r="AP20" s="87">
        <f t="shared" si="42"/>
        <v>0.39615727443795185</v>
      </c>
      <c r="AQ20" s="86">
        <f t="shared" si="32"/>
        <v>1.8198474794493413</v>
      </c>
      <c r="AR20" s="87">
        <f t="shared" si="43"/>
        <v>1.4236902050113895</v>
      </c>
      <c r="AS20" s="87">
        <f t="shared" si="44"/>
        <v>0.39615727443795185</v>
      </c>
      <c r="AT20" s="86">
        <f t="shared" si="58"/>
        <v>7.2793899177973653</v>
      </c>
      <c r="AU20" s="87">
        <f t="shared" si="45"/>
        <v>5.6947608200455582</v>
      </c>
      <c r="AV20" s="87">
        <f t="shared" si="46"/>
        <v>1.5846290977518074</v>
      </c>
      <c r="AW20" s="67"/>
      <c r="AX20" s="77"/>
      <c r="AY20" s="62"/>
    </row>
    <row r="21" spans="2:56" x14ac:dyDescent="0.25">
      <c r="B21" s="453"/>
      <c r="C21" s="456"/>
      <c r="D21" s="456"/>
      <c r="E21" s="459"/>
      <c r="F21" s="238" t="s">
        <v>162</v>
      </c>
      <c r="G21" s="86">
        <f t="shared" si="49"/>
        <v>0</v>
      </c>
      <c r="H21" s="228"/>
      <c r="I21" s="228"/>
      <c r="J21" s="78">
        <f t="shared" si="50"/>
        <v>0</v>
      </c>
      <c r="K21" s="244"/>
      <c r="L21" s="244"/>
      <c r="M21" s="78">
        <f t="shared" si="51"/>
        <v>0</v>
      </c>
      <c r="N21" s="244"/>
      <c r="O21" s="244"/>
      <c r="P21" s="113">
        <f t="shared" si="52"/>
        <v>2.9424190461989612</v>
      </c>
      <c r="Q21" s="231">
        <f>+'Հ7 Ձև1 AMD'!K21/402.39</f>
        <v>2.4520987102065162</v>
      </c>
      <c r="R21" s="231">
        <f>+'Հ7 Ձև1 AMD'!L21/402.39</f>
        <v>0.49032033599244518</v>
      </c>
      <c r="S21" s="78">
        <f t="shared" si="53"/>
        <v>0</v>
      </c>
      <c r="T21" s="244"/>
      <c r="U21" s="244"/>
      <c r="V21" s="113">
        <f t="shared" si="19"/>
        <v>2.9315638308408438</v>
      </c>
      <c r="W21" s="231">
        <f>+'Հ7 Ձև1 AMD'!N21/'Հ7 Ձև1 AMD'!$O$46</f>
        <v>2.4430523917995446</v>
      </c>
      <c r="X21" s="231">
        <f>+'Հ7 Ձև1 AMD'!O21/'Հ7 Ձև1 AMD'!$O$46</f>
        <v>0.48851143904129946</v>
      </c>
      <c r="Y21" s="113">
        <f t="shared" si="54"/>
        <v>0</v>
      </c>
      <c r="Z21" s="231">
        <f>+'Հ7 Ձև1 AMD'!Q21/'Հ7 Ձև1 AMD'!$O$46</f>
        <v>0</v>
      </c>
      <c r="AA21" s="231">
        <f>+'Հ7 Ձև1 AMD'!R21/'Հ7 Ձև1 AMD'!$O$46</f>
        <v>0</v>
      </c>
      <c r="AB21" s="78">
        <f t="shared" si="55"/>
        <v>0</v>
      </c>
      <c r="AC21" s="77"/>
      <c r="AD21" s="62"/>
      <c r="AE21" s="86">
        <f t="shared" si="28"/>
        <v>2.9315638308408438</v>
      </c>
      <c r="AF21" s="87">
        <f t="shared" si="47"/>
        <v>2.4430523917995446</v>
      </c>
      <c r="AG21" s="87">
        <f t="shared" si="48"/>
        <v>0.48851143904129946</v>
      </c>
      <c r="AH21" s="86">
        <f t="shared" si="56"/>
        <v>0.73289095771021096</v>
      </c>
      <c r="AI21" s="87">
        <f t="shared" si="37"/>
        <v>0.61076309794988615</v>
      </c>
      <c r="AJ21" s="87">
        <f t="shared" si="38"/>
        <v>0.12212785976032486</v>
      </c>
      <c r="AK21" s="86">
        <f t="shared" si="57"/>
        <v>0.73289095771021096</v>
      </c>
      <c r="AL21" s="87">
        <f t="shared" si="39"/>
        <v>0.61076309794988615</v>
      </c>
      <c r="AM21" s="87">
        <f t="shared" si="40"/>
        <v>0.12212785976032486</v>
      </c>
      <c r="AN21" s="86">
        <f t="shared" si="31"/>
        <v>0.73289095771021096</v>
      </c>
      <c r="AO21" s="87">
        <f t="shared" si="41"/>
        <v>0.61076309794988615</v>
      </c>
      <c r="AP21" s="87">
        <f t="shared" si="42"/>
        <v>0.12212785976032486</v>
      </c>
      <c r="AQ21" s="86">
        <f t="shared" si="32"/>
        <v>0.73289095771021096</v>
      </c>
      <c r="AR21" s="87">
        <f t="shared" si="43"/>
        <v>0.61076309794988615</v>
      </c>
      <c r="AS21" s="87">
        <f t="shared" si="44"/>
        <v>0.12212785976032486</v>
      </c>
      <c r="AT21" s="86">
        <f t="shared" si="58"/>
        <v>2.9315638308408438</v>
      </c>
      <c r="AU21" s="87">
        <f t="shared" si="45"/>
        <v>2.4430523917995446</v>
      </c>
      <c r="AV21" s="87">
        <f t="shared" si="46"/>
        <v>0.48851143904129946</v>
      </c>
      <c r="AW21" s="67"/>
      <c r="AX21" s="77"/>
      <c r="AY21" s="62"/>
    </row>
    <row r="22" spans="2:56" ht="38.25" x14ac:dyDescent="0.25">
      <c r="B22" s="453"/>
      <c r="C22" s="456"/>
      <c r="D22" s="456"/>
      <c r="E22" s="459"/>
      <c r="F22" s="238" t="s">
        <v>163</v>
      </c>
      <c r="G22" s="86">
        <f t="shared" si="49"/>
        <v>0</v>
      </c>
      <c r="H22" s="228"/>
      <c r="I22" s="228"/>
      <c r="J22" s="78">
        <f t="shared" si="50"/>
        <v>0</v>
      </c>
      <c r="K22" s="244"/>
      <c r="L22" s="244"/>
      <c r="M22" s="78">
        <f t="shared" si="51"/>
        <v>0</v>
      </c>
      <c r="N22" s="244"/>
      <c r="O22" s="244"/>
      <c r="P22" s="113">
        <f t="shared" si="52"/>
        <v>1.963269464946942</v>
      </c>
      <c r="Q22" s="231">
        <f>+'Հ7 Ձև1 AMD'!K22/402.39</f>
        <v>1.6352295037153011</v>
      </c>
      <c r="R22" s="231">
        <f>+'Հ7 Ձև1 AMD'!L22/402.39</f>
        <v>0.32803996123164098</v>
      </c>
      <c r="S22" s="78">
        <f t="shared" si="53"/>
        <v>0</v>
      </c>
      <c r="T22" s="244"/>
      <c r="U22" s="244"/>
      <c r="V22" s="113">
        <f t="shared" si="19"/>
        <v>1.9560265425373875</v>
      </c>
      <c r="W22" s="231">
        <f>+'Հ7 Ձև1 AMD'!N22/'Հ7 Ձև1 AMD'!$O$46</f>
        <v>1.6291967911260772</v>
      </c>
      <c r="X22" s="231">
        <f>+'Հ7 Ձև1 AMD'!O22/'Հ7 Ձև1 AMD'!$O$46</f>
        <v>0.32682975141131032</v>
      </c>
      <c r="Y22" s="113">
        <f t="shared" si="54"/>
        <v>0</v>
      </c>
      <c r="Z22" s="231">
        <f>+'Հ7 Ձև1 AMD'!Q22/'Հ7 Ձև1 AMD'!$O$46</f>
        <v>0</v>
      </c>
      <c r="AA22" s="231">
        <f>+'Հ7 Ձև1 AMD'!R22/'Հ7 Ձև1 AMD'!$O$46</f>
        <v>0</v>
      </c>
      <c r="AB22" s="78">
        <f t="shared" si="55"/>
        <v>0</v>
      </c>
      <c r="AC22" s="77"/>
      <c r="AD22" s="62"/>
      <c r="AE22" s="86">
        <f t="shared" si="28"/>
        <v>1.9560265425373875</v>
      </c>
      <c r="AF22" s="87">
        <f t="shared" si="47"/>
        <v>1.6291967911260772</v>
      </c>
      <c r="AG22" s="87">
        <f t="shared" si="48"/>
        <v>0.32682975141131032</v>
      </c>
      <c r="AH22" s="86">
        <f t="shared" si="56"/>
        <v>0.48900663563434688</v>
      </c>
      <c r="AI22" s="87">
        <f t="shared" si="37"/>
        <v>0.4072991977815193</v>
      </c>
      <c r="AJ22" s="87">
        <f t="shared" si="38"/>
        <v>8.170743785282758E-2</v>
      </c>
      <c r="AK22" s="86">
        <f t="shared" si="57"/>
        <v>0.48900663563434688</v>
      </c>
      <c r="AL22" s="87">
        <f t="shared" si="39"/>
        <v>0.4072991977815193</v>
      </c>
      <c r="AM22" s="87">
        <f t="shared" si="40"/>
        <v>8.170743785282758E-2</v>
      </c>
      <c r="AN22" s="86">
        <f t="shared" si="31"/>
        <v>0.48900663563434688</v>
      </c>
      <c r="AO22" s="87">
        <f t="shared" si="41"/>
        <v>0.4072991977815193</v>
      </c>
      <c r="AP22" s="87">
        <f t="shared" si="42"/>
        <v>8.170743785282758E-2</v>
      </c>
      <c r="AQ22" s="86">
        <f t="shared" si="32"/>
        <v>0.48900663563434688</v>
      </c>
      <c r="AR22" s="87">
        <f t="shared" si="43"/>
        <v>0.4072991977815193</v>
      </c>
      <c r="AS22" s="87">
        <f t="shared" si="44"/>
        <v>8.170743785282758E-2</v>
      </c>
      <c r="AT22" s="86">
        <f t="shared" si="58"/>
        <v>1.9560265425373875</v>
      </c>
      <c r="AU22" s="87">
        <f t="shared" si="45"/>
        <v>1.6291967911260772</v>
      </c>
      <c r="AV22" s="87">
        <f t="shared" si="46"/>
        <v>0.32682975141131032</v>
      </c>
      <c r="AW22" s="67"/>
      <c r="AX22" s="77"/>
      <c r="AY22" s="62"/>
    </row>
    <row r="23" spans="2:56" ht="25.5" x14ac:dyDescent="0.25">
      <c r="B23" s="453"/>
      <c r="C23" s="456"/>
      <c r="D23" s="456"/>
      <c r="E23" s="459"/>
      <c r="F23" s="238" t="s">
        <v>164</v>
      </c>
      <c r="G23" s="86">
        <f t="shared" si="49"/>
        <v>0</v>
      </c>
      <c r="H23" s="228"/>
      <c r="I23" s="228"/>
      <c r="J23" s="78">
        <f t="shared" si="50"/>
        <v>0</v>
      </c>
      <c r="K23" s="244"/>
      <c r="L23" s="244"/>
      <c r="M23" s="78">
        <f t="shared" si="51"/>
        <v>0</v>
      </c>
      <c r="N23" s="244"/>
      <c r="O23" s="244"/>
      <c r="P23" s="113">
        <f t="shared" si="52"/>
        <v>0.44732721986132856</v>
      </c>
      <c r="Q23" s="231">
        <f>+'Հ7 Ձև1 AMD'!K23/402.39</f>
        <v>0.37277268321777379</v>
      </c>
      <c r="R23" s="231">
        <f>+'Հ7 Ձև1 AMD'!L23/402.39</f>
        <v>7.455453664355477E-2</v>
      </c>
      <c r="S23" s="78">
        <f t="shared" si="53"/>
        <v>0</v>
      </c>
      <c r="T23" s="244"/>
      <c r="U23" s="244"/>
      <c r="V23" s="113">
        <f t="shared" si="19"/>
        <v>0.4456769337426959</v>
      </c>
      <c r="W23" s="231">
        <f>+'Հ7 Ձև1 AMD'!N23/'Հ7 Ձև1 AMD'!$O$46</f>
        <v>0.3713974447855799</v>
      </c>
      <c r="X23" s="231">
        <f>+'Հ7 Ձև1 AMD'!O23/'Հ7 Ձև1 AMD'!$O$46</f>
        <v>7.4279488957115974E-2</v>
      </c>
      <c r="Y23" s="113">
        <f t="shared" si="54"/>
        <v>0</v>
      </c>
      <c r="Z23" s="231">
        <f>+'Հ7 Ձև1 AMD'!Q23/'Հ7 Ձև1 AMD'!$O$46</f>
        <v>0</v>
      </c>
      <c r="AA23" s="231">
        <f>+'Հ7 Ձև1 AMD'!R23/'Հ7 Ձև1 AMD'!$O$46</f>
        <v>0</v>
      </c>
      <c r="AB23" s="78">
        <f t="shared" si="55"/>
        <v>0</v>
      </c>
      <c r="AC23" s="77"/>
      <c r="AD23" s="62"/>
      <c r="AE23" s="86">
        <f t="shared" si="28"/>
        <v>0.4456769337426959</v>
      </c>
      <c r="AF23" s="87">
        <f t="shared" si="47"/>
        <v>0.3713974447855799</v>
      </c>
      <c r="AG23" s="87">
        <f t="shared" si="48"/>
        <v>7.4279488957115974E-2</v>
      </c>
      <c r="AH23" s="86">
        <f t="shared" si="56"/>
        <v>0.11141923343567398</v>
      </c>
      <c r="AI23" s="87">
        <f t="shared" si="37"/>
        <v>9.2849361196394975E-2</v>
      </c>
      <c r="AJ23" s="87">
        <f t="shared" si="38"/>
        <v>1.8569872239278994E-2</v>
      </c>
      <c r="AK23" s="86">
        <f t="shared" si="57"/>
        <v>0.11141923343567398</v>
      </c>
      <c r="AL23" s="87">
        <f t="shared" si="39"/>
        <v>9.2849361196394975E-2</v>
      </c>
      <c r="AM23" s="87">
        <f t="shared" si="40"/>
        <v>1.8569872239278994E-2</v>
      </c>
      <c r="AN23" s="86">
        <f t="shared" si="31"/>
        <v>0.11141923343567398</v>
      </c>
      <c r="AO23" s="87">
        <f t="shared" si="41"/>
        <v>9.2849361196394975E-2</v>
      </c>
      <c r="AP23" s="87">
        <f t="shared" si="42"/>
        <v>1.8569872239278994E-2</v>
      </c>
      <c r="AQ23" s="86">
        <f t="shared" si="32"/>
        <v>0.11141923343567398</v>
      </c>
      <c r="AR23" s="87">
        <f t="shared" si="43"/>
        <v>9.2849361196394975E-2</v>
      </c>
      <c r="AS23" s="87">
        <f t="shared" si="44"/>
        <v>1.8569872239278994E-2</v>
      </c>
      <c r="AT23" s="86">
        <f t="shared" si="58"/>
        <v>0.4456769337426959</v>
      </c>
      <c r="AU23" s="87">
        <f t="shared" si="45"/>
        <v>0.3713974447855799</v>
      </c>
      <c r="AV23" s="87">
        <f t="shared" si="46"/>
        <v>7.4279488957115974E-2</v>
      </c>
      <c r="AW23" s="67"/>
      <c r="AX23" s="77"/>
      <c r="AY23" s="62"/>
    </row>
    <row r="24" spans="2:56" x14ac:dyDescent="0.25">
      <c r="B24" s="453"/>
      <c r="C24" s="456"/>
      <c r="D24" s="456"/>
      <c r="E24" s="459"/>
      <c r="F24" s="238" t="s">
        <v>165</v>
      </c>
      <c r="G24" s="86">
        <f t="shared" si="49"/>
        <v>0</v>
      </c>
      <c r="H24" s="228"/>
      <c r="I24" s="228"/>
      <c r="J24" s="78">
        <f t="shared" si="50"/>
        <v>0</v>
      </c>
      <c r="K24" s="244"/>
      <c r="L24" s="244"/>
      <c r="M24" s="78">
        <f t="shared" si="51"/>
        <v>0</v>
      </c>
      <c r="N24" s="244"/>
      <c r="O24" s="244"/>
      <c r="P24" s="113">
        <f t="shared" si="52"/>
        <v>1.7893088794453142</v>
      </c>
      <c r="Q24" s="231">
        <f>+'Հ7 Ձև1 AMD'!K24/402.39</f>
        <v>1.4910907328710952</v>
      </c>
      <c r="R24" s="231">
        <f>+'Հ7 Ձև1 AMD'!L24/402.39</f>
        <v>0.29821814657421908</v>
      </c>
      <c r="S24" s="78">
        <f t="shared" si="53"/>
        <v>0</v>
      </c>
      <c r="T24" s="244"/>
      <c r="U24" s="244"/>
      <c r="V24" s="113">
        <f t="shared" si="19"/>
        <v>1.7827077349707836</v>
      </c>
      <c r="W24" s="231">
        <f>+'Հ7 Ձև1 AMD'!N24/'Հ7 Ձև1 AMD'!$O$46</f>
        <v>1.4855897791423196</v>
      </c>
      <c r="X24" s="231">
        <f>+'Հ7 Ձև1 AMD'!O24/'Հ7 Ձև1 AMD'!$O$46</f>
        <v>0.2971179558284639</v>
      </c>
      <c r="Y24" s="113">
        <f t="shared" si="54"/>
        <v>0</v>
      </c>
      <c r="Z24" s="231">
        <f>+'Հ7 Ձև1 AMD'!Q24/'Հ7 Ձև1 AMD'!$O$46</f>
        <v>0</v>
      </c>
      <c r="AA24" s="231">
        <f>+'Հ7 Ձև1 AMD'!R24/'Հ7 Ձև1 AMD'!$O$46</f>
        <v>0</v>
      </c>
      <c r="AB24" s="78">
        <f t="shared" si="55"/>
        <v>0</v>
      </c>
      <c r="AC24" s="77"/>
      <c r="AD24" s="62"/>
      <c r="AE24" s="86">
        <f t="shared" si="28"/>
        <v>1.7827077349707836</v>
      </c>
      <c r="AF24" s="87">
        <f t="shared" si="47"/>
        <v>1.4855897791423196</v>
      </c>
      <c r="AG24" s="87">
        <f t="shared" si="48"/>
        <v>0.2971179558284639</v>
      </c>
      <c r="AH24" s="86">
        <f t="shared" si="56"/>
        <v>0.4456769337426959</v>
      </c>
      <c r="AI24" s="87">
        <f t="shared" si="37"/>
        <v>0.3713974447855799</v>
      </c>
      <c r="AJ24" s="87">
        <f t="shared" si="38"/>
        <v>7.4279488957115974E-2</v>
      </c>
      <c r="AK24" s="86">
        <f t="shared" si="57"/>
        <v>0.4456769337426959</v>
      </c>
      <c r="AL24" s="87">
        <f t="shared" si="39"/>
        <v>0.3713974447855799</v>
      </c>
      <c r="AM24" s="87">
        <f t="shared" si="40"/>
        <v>7.4279488957115974E-2</v>
      </c>
      <c r="AN24" s="86">
        <f t="shared" si="31"/>
        <v>0.4456769337426959</v>
      </c>
      <c r="AO24" s="87">
        <f t="shared" si="41"/>
        <v>0.3713974447855799</v>
      </c>
      <c r="AP24" s="87">
        <f t="shared" si="42"/>
        <v>7.4279488957115974E-2</v>
      </c>
      <c r="AQ24" s="86">
        <f t="shared" si="32"/>
        <v>0.4456769337426959</v>
      </c>
      <c r="AR24" s="87">
        <f t="shared" si="43"/>
        <v>0.3713974447855799</v>
      </c>
      <c r="AS24" s="87">
        <f t="shared" si="44"/>
        <v>7.4279488957115974E-2</v>
      </c>
      <c r="AT24" s="86">
        <f t="shared" si="58"/>
        <v>1.7827077349707836</v>
      </c>
      <c r="AU24" s="87">
        <f t="shared" si="45"/>
        <v>1.4855897791423196</v>
      </c>
      <c r="AV24" s="87">
        <f t="shared" si="46"/>
        <v>0.2971179558284639</v>
      </c>
      <c r="AW24" s="67"/>
      <c r="AX24" s="77"/>
      <c r="AY24" s="62"/>
    </row>
    <row r="25" spans="2:56" ht="38.25" x14ac:dyDescent="0.25">
      <c r="B25" s="453"/>
      <c r="C25" s="456"/>
      <c r="D25" s="456"/>
      <c r="E25" s="459"/>
      <c r="F25" s="238" t="s">
        <v>166</v>
      </c>
      <c r="G25" s="86">
        <f t="shared" si="49"/>
        <v>0</v>
      </c>
      <c r="H25" s="228"/>
      <c r="I25" s="228"/>
      <c r="J25" s="78">
        <f t="shared" si="50"/>
        <v>0</v>
      </c>
      <c r="K25" s="244"/>
      <c r="L25" s="244"/>
      <c r="M25" s="78">
        <f t="shared" si="51"/>
        <v>0</v>
      </c>
      <c r="N25" s="244"/>
      <c r="O25" s="244"/>
      <c r="P25" s="113">
        <f t="shared" si="52"/>
        <v>5.9643629314843807</v>
      </c>
      <c r="Q25" s="231">
        <f>+'Հ7 Ձև1 AMD'!K25/402.39</f>
        <v>4.9703024429036509</v>
      </c>
      <c r="R25" s="231">
        <f>+'Հ7 Ձև1 AMD'!L25/402.39</f>
        <v>0.99406048858073015</v>
      </c>
      <c r="S25" s="78">
        <f t="shared" si="53"/>
        <v>0</v>
      </c>
      <c r="T25" s="244"/>
      <c r="U25" s="244"/>
      <c r="V25" s="113">
        <f t="shared" si="19"/>
        <v>5.9423591165692784</v>
      </c>
      <c r="W25" s="231">
        <f>+'Հ7 Ձև1 AMD'!N25/'Հ7 Ձև1 AMD'!$O$46</f>
        <v>4.9519659304743984</v>
      </c>
      <c r="X25" s="231">
        <f>+'Հ7 Ձև1 AMD'!O25/'Հ7 Ձև1 AMD'!$O$46</f>
        <v>0.9903931860948797</v>
      </c>
      <c r="Y25" s="113">
        <f t="shared" si="54"/>
        <v>0</v>
      </c>
      <c r="Z25" s="231">
        <f>+'Հ7 Ձև1 AMD'!Q25/'Հ7 Ձև1 AMD'!$O$46</f>
        <v>0</v>
      </c>
      <c r="AA25" s="231">
        <f>+'Հ7 Ձև1 AMD'!R25/'Հ7 Ձև1 AMD'!$O$46</f>
        <v>0</v>
      </c>
      <c r="AB25" s="78">
        <f t="shared" si="55"/>
        <v>0</v>
      </c>
      <c r="AC25" s="77"/>
      <c r="AD25" s="62"/>
      <c r="AE25" s="86">
        <f t="shared" si="28"/>
        <v>5.9423591165692784</v>
      </c>
      <c r="AF25" s="87">
        <f t="shared" si="47"/>
        <v>4.9519659304743984</v>
      </c>
      <c r="AG25" s="87">
        <f t="shared" si="48"/>
        <v>0.9903931860948797</v>
      </c>
      <c r="AH25" s="86">
        <f t="shared" si="56"/>
        <v>1.4855897791423196</v>
      </c>
      <c r="AI25" s="87">
        <f t="shared" si="37"/>
        <v>1.2379914826185996</v>
      </c>
      <c r="AJ25" s="87">
        <f t="shared" si="38"/>
        <v>0.24759829652371992</v>
      </c>
      <c r="AK25" s="86">
        <f t="shared" si="57"/>
        <v>1.4855897791423196</v>
      </c>
      <c r="AL25" s="87">
        <f t="shared" si="39"/>
        <v>1.2379914826185996</v>
      </c>
      <c r="AM25" s="87">
        <f t="shared" si="40"/>
        <v>0.24759829652371992</v>
      </c>
      <c r="AN25" s="86">
        <f t="shared" si="31"/>
        <v>1.4855897791423196</v>
      </c>
      <c r="AO25" s="87">
        <f t="shared" si="41"/>
        <v>1.2379914826185996</v>
      </c>
      <c r="AP25" s="87">
        <f t="shared" si="42"/>
        <v>0.24759829652371992</v>
      </c>
      <c r="AQ25" s="86">
        <f t="shared" si="32"/>
        <v>1.4855897791423196</v>
      </c>
      <c r="AR25" s="87">
        <f t="shared" si="43"/>
        <v>1.2379914826185996</v>
      </c>
      <c r="AS25" s="87">
        <f t="shared" si="44"/>
        <v>0.24759829652371992</v>
      </c>
      <c r="AT25" s="86">
        <f t="shared" si="58"/>
        <v>5.9423591165692784</v>
      </c>
      <c r="AU25" s="87">
        <f t="shared" si="45"/>
        <v>4.9519659304743984</v>
      </c>
      <c r="AV25" s="87">
        <f t="shared" si="46"/>
        <v>0.9903931860948797</v>
      </c>
      <c r="AW25" s="67"/>
      <c r="AX25" s="77"/>
      <c r="AY25" s="62"/>
    </row>
    <row r="26" spans="2:56" ht="38.25" x14ac:dyDescent="0.25">
      <c r="B26" s="453"/>
      <c r="C26" s="456"/>
      <c r="D26" s="456"/>
      <c r="E26" s="459"/>
      <c r="F26" s="238" t="s">
        <v>167</v>
      </c>
      <c r="G26" s="86">
        <f t="shared" si="49"/>
        <v>0</v>
      </c>
      <c r="H26" s="228"/>
      <c r="I26" s="228"/>
      <c r="J26" s="78">
        <f t="shared" si="50"/>
        <v>0</v>
      </c>
      <c r="K26" s="244"/>
      <c r="L26" s="244"/>
      <c r="M26" s="78">
        <f t="shared" si="51"/>
        <v>0</v>
      </c>
      <c r="N26" s="244"/>
      <c r="O26" s="244"/>
      <c r="P26" s="113">
        <f t="shared" si="52"/>
        <v>1.4910907328710952</v>
      </c>
      <c r="Q26" s="231">
        <f>+'Հ7 Ձև1 AMD'!K26/402.39</f>
        <v>1.2425756107259127</v>
      </c>
      <c r="R26" s="231">
        <f>+'Հ7 Ձև1 AMD'!L26/402.39</f>
        <v>0.24851512214518254</v>
      </c>
      <c r="S26" s="78">
        <f t="shared" si="53"/>
        <v>0</v>
      </c>
      <c r="T26" s="244"/>
      <c r="U26" s="244"/>
      <c r="V26" s="113">
        <f t="shared" si="19"/>
        <v>1.4855897791423196</v>
      </c>
      <c r="W26" s="231">
        <f>+'Հ7 Ձև1 AMD'!N26/'Հ7 Ձև1 AMD'!$O$46</f>
        <v>1.2379914826185996</v>
      </c>
      <c r="X26" s="231">
        <f>+'Հ7 Ձև1 AMD'!O26/'Հ7 Ձև1 AMD'!$O$46</f>
        <v>0.24759829652371992</v>
      </c>
      <c r="Y26" s="113">
        <f t="shared" si="54"/>
        <v>0</v>
      </c>
      <c r="Z26" s="231">
        <f>+'Հ7 Ձև1 AMD'!Q26/'Հ7 Ձև1 AMD'!$O$46</f>
        <v>0</v>
      </c>
      <c r="AA26" s="231">
        <f>+'Հ7 Ձև1 AMD'!R26/'Հ7 Ձև1 AMD'!$O$46</f>
        <v>0</v>
      </c>
      <c r="AB26" s="78">
        <f t="shared" si="55"/>
        <v>0</v>
      </c>
      <c r="AC26" s="77"/>
      <c r="AD26" s="62"/>
      <c r="AE26" s="86">
        <f t="shared" si="28"/>
        <v>1.4855897791423196</v>
      </c>
      <c r="AF26" s="87">
        <f t="shared" si="47"/>
        <v>1.2379914826185996</v>
      </c>
      <c r="AG26" s="87">
        <f t="shared" si="48"/>
        <v>0.24759829652371992</v>
      </c>
      <c r="AH26" s="86">
        <f t="shared" si="56"/>
        <v>0.3713974447855799</v>
      </c>
      <c r="AI26" s="87">
        <f t="shared" si="37"/>
        <v>0.3094978706546499</v>
      </c>
      <c r="AJ26" s="87">
        <f t="shared" si="38"/>
        <v>6.1899574130929981E-2</v>
      </c>
      <c r="AK26" s="86">
        <f t="shared" si="57"/>
        <v>0.3713974447855799</v>
      </c>
      <c r="AL26" s="87">
        <f t="shared" si="39"/>
        <v>0.3094978706546499</v>
      </c>
      <c r="AM26" s="87">
        <f t="shared" si="40"/>
        <v>6.1899574130929981E-2</v>
      </c>
      <c r="AN26" s="86">
        <f t="shared" si="31"/>
        <v>0.3713974447855799</v>
      </c>
      <c r="AO26" s="87">
        <f t="shared" si="41"/>
        <v>0.3094978706546499</v>
      </c>
      <c r="AP26" s="87">
        <f t="shared" si="42"/>
        <v>6.1899574130929981E-2</v>
      </c>
      <c r="AQ26" s="86">
        <f t="shared" si="32"/>
        <v>0.3713974447855799</v>
      </c>
      <c r="AR26" s="87">
        <f t="shared" si="43"/>
        <v>0.3094978706546499</v>
      </c>
      <c r="AS26" s="87">
        <f t="shared" si="44"/>
        <v>6.1899574130929981E-2</v>
      </c>
      <c r="AT26" s="86">
        <f t="shared" si="58"/>
        <v>1.4855897791423196</v>
      </c>
      <c r="AU26" s="87">
        <f t="shared" si="45"/>
        <v>1.2379914826185996</v>
      </c>
      <c r="AV26" s="87">
        <f t="shared" si="46"/>
        <v>0.24759829652371992</v>
      </c>
      <c r="AW26" s="67"/>
      <c r="AX26" s="77"/>
      <c r="AY26" s="62"/>
    </row>
    <row r="27" spans="2:56" ht="25.5" x14ac:dyDescent="0.25">
      <c r="B27" s="453"/>
      <c r="C27" s="456"/>
      <c r="D27" s="456"/>
      <c r="E27" s="459"/>
      <c r="F27" s="238" t="s">
        <v>168</v>
      </c>
      <c r="G27" s="86">
        <f t="shared" si="49"/>
        <v>0</v>
      </c>
      <c r="H27" s="228"/>
      <c r="I27" s="228"/>
      <c r="J27" s="78">
        <f t="shared" si="50"/>
        <v>0</v>
      </c>
      <c r="K27" s="244"/>
      <c r="L27" s="244"/>
      <c r="M27" s="78">
        <f t="shared" si="51"/>
        <v>0</v>
      </c>
      <c r="N27" s="244"/>
      <c r="O27" s="244"/>
      <c r="P27" s="113">
        <f t="shared" si="52"/>
        <v>4.4732721986132855</v>
      </c>
      <c r="Q27" s="231">
        <f>+'Հ7 Ձև1 AMD'!K27/402.39</f>
        <v>3.7277268321777379</v>
      </c>
      <c r="R27" s="231">
        <f>+'Հ7 Ձև1 AMD'!L27/402.39</f>
        <v>0.74554536643554759</v>
      </c>
      <c r="S27" s="78">
        <f t="shared" si="53"/>
        <v>0</v>
      </c>
      <c r="T27" s="244"/>
      <c r="U27" s="244"/>
      <c r="V27" s="113">
        <f t="shared" si="19"/>
        <v>4.4567693374269588</v>
      </c>
      <c r="W27" s="231">
        <f>+'Հ7 Ձև1 AMD'!N27/'Հ7 Ձև1 AMD'!$O$46</f>
        <v>3.713974447855799</v>
      </c>
      <c r="X27" s="231">
        <f>+'Հ7 Ձև1 AMD'!O27/'Հ7 Ձև1 AMD'!$O$46</f>
        <v>0.7427948895711598</v>
      </c>
      <c r="Y27" s="113">
        <f t="shared" si="54"/>
        <v>0</v>
      </c>
      <c r="Z27" s="231">
        <f>+'Հ7 Ձև1 AMD'!Q27/'Հ7 Ձև1 AMD'!$O$46</f>
        <v>0</v>
      </c>
      <c r="AA27" s="231">
        <f>+'Հ7 Ձև1 AMD'!R27/'Հ7 Ձև1 AMD'!$O$46</f>
        <v>0</v>
      </c>
      <c r="AB27" s="78">
        <f t="shared" si="55"/>
        <v>0</v>
      </c>
      <c r="AC27" s="77"/>
      <c r="AD27" s="62"/>
      <c r="AE27" s="86">
        <f t="shared" si="28"/>
        <v>4.4567693374269588</v>
      </c>
      <c r="AF27" s="87">
        <f t="shared" si="47"/>
        <v>3.713974447855799</v>
      </c>
      <c r="AG27" s="87">
        <f t="shared" si="48"/>
        <v>0.7427948895711598</v>
      </c>
      <c r="AH27" s="86">
        <f t="shared" si="56"/>
        <v>1.1141923343567397</v>
      </c>
      <c r="AI27" s="87">
        <f t="shared" si="37"/>
        <v>0.92849361196394975</v>
      </c>
      <c r="AJ27" s="87">
        <f t="shared" si="38"/>
        <v>0.18569872239278995</v>
      </c>
      <c r="AK27" s="86">
        <f t="shared" si="57"/>
        <v>1.1141923343567397</v>
      </c>
      <c r="AL27" s="87">
        <f t="shared" si="39"/>
        <v>0.92849361196394975</v>
      </c>
      <c r="AM27" s="87">
        <f t="shared" si="40"/>
        <v>0.18569872239278995</v>
      </c>
      <c r="AN27" s="86">
        <f t="shared" si="31"/>
        <v>1.1141923343567397</v>
      </c>
      <c r="AO27" s="87">
        <f t="shared" si="41"/>
        <v>0.92849361196394975</v>
      </c>
      <c r="AP27" s="87">
        <f t="shared" si="42"/>
        <v>0.18569872239278995</v>
      </c>
      <c r="AQ27" s="86">
        <f t="shared" si="32"/>
        <v>1.1141923343567397</v>
      </c>
      <c r="AR27" s="87">
        <f t="shared" si="43"/>
        <v>0.92849361196394975</v>
      </c>
      <c r="AS27" s="87">
        <f t="shared" si="44"/>
        <v>0.18569872239278995</v>
      </c>
      <c r="AT27" s="86">
        <f t="shared" si="58"/>
        <v>4.4567693374269588</v>
      </c>
      <c r="AU27" s="87">
        <f t="shared" si="45"/>
        <v>3.713974447855799</v>
      </c>
      <c r="AV27" s="87">
        <f t="shared" si="46"/>
        <v>0.7427948895711598</v>
      </c>
      <c r="AW27" s="67"/>
      <c r="AX27" s="77"/>
      <c r="AY27" s="62"/>
    </row>
    <row r="28" spans="2:56" x14ac:dyDescent="0.25">
      <c r="B28" s="453"/>
      <c r="C28" s="456"/>
      <c r="D28" s="456"/>
      <c r="E28" s="459"/>
      <c r="F28" s="238" t="s">
        <v>169</v>
      </c>
      <c r="G28" s="86">
        <f t="shared" si="49"/>
        <v>0</v>
      </c>
      <c r="H28" s="228"/>
      <c r="I28" s="228"/>
      <c r="J28" s="78">
        <f t="shared" si="50"/>
        <v>0</v>
      </c>
      <c r="K28" s="244"/>
      <c r="L28" s="244"/>
      <c r="M28" s="78">
        <f t="shared" si="51"/>
        <v>0</v>
      </c>
      <c r="N28" s="244"/>
      <c r="O28" s="244"/>
      <c r="P28" s="113">
        <f t="shared" si="52"/>
        <v>12.413330351151869</v>
      </c>
      <c r="Q28" s="231">
        <f>+'Հ7 Ձև1 AMD'!K28/402.39</f>
        <v>10.345187504659659</v>
      </c>
      <c r="R28" s="231">
        <f>+'Հ7 Ձև1 AMD'!L28/402.39</f>
        <v>2.0681428464922091</v>
      </c>
      <c r="S28" s="78">
        <f t="shared" si="53"/>
        <v>0</v>
      </c>
      <c r="T28" s="244"/>
      <c r="U28" s="244"/>
      <c r="V28" s="113">
        <f t="shared" si="19"/>
        <v>14.137862731504409</v>
      </c>
      <c r="W28" s="231">
        <f>+'Հ7 Ձև1 AMD'!N28/'Հ7 Ձև1 AMD'!$O$46</f>
        <v>11.781552276253674</v>
      </c>
      <c r="X28" s="231">
        <f>+'Հ7 Ձև1 AMD'!O28/'Հ7 Ձև1 AMD'!$O$46</f>
        <v>2.356310455250735</v>
      </c>
      <c r="Y28" s="113">
        <f t="shared" si="54"/>
        <v>0</v>
      </c>
      <c r="Z28" s="231">
        <f>+'Հ7 Ձև1 AMD'!Q28/'Հ7 Ձև1 AMD'!$O$46</f>
        <v>0</v>
      </c>
      <c r="AA28" s="231">
        <f>+'Հ7 Ձև1 AMD'!R28/'Հ7 Ձև1 AMD'!$O$46</f>
        <v>0</v>
      </c>
      <c r="AB28" s="78">
        <f t="shared" si="55"/>
        <v>0</v>
      </c>
      <c r="AC28" s="77"/>
      <c r="AD28" s="62"/>
      <c r="AE28" s="86">
        <f t="shared" si="28"/>
        <v>14.137862731504409</v>
      </c>
      <c r="AF28" s="87">
        <f t="shared" si="47"/>
        <v>11.781552276253674</v>
      </c>
      <c r="AG28" s="87">
        <f t="shared" si="48"/>
        <v>2.356310455250735</v>
      </c>
      <c r="AH28" s="86">
        <f t="shared" si="56"/>
        <v>3.5344656828761023</v>
      </c>
      <c r="AI28" s="87">
        <f t="shared" si="37"/>
        <v>2.9453880690634184</v>
      </c>
      <c r="AJ28" s="87">
        <f t="shared" si="38"/>
        <v>0.58907761381268375</v>
      </c>
      <c r="AK28" s="86">
        <f t="shared" si="57"/>
        <v>3.5344656828761023</v>
      </c>
      <c r="AL28" s="87">
        <f t="shared" si="39"/>
        <v>2.9453880690634184</v>
      </c>
      <c r="AM28" s="87">
        <f t="shared" si="40"/>
        <v>0.58907761381268375</v>
      </c>
      <c r="AN28" s="86">
        <f t="shared" si="31"/>
        <v>3.5344656828761023</v>
      </c>
      <c r="AO28" s="87">
        <f t="shared" si="41"/>
        <v>2.9453880690634184</v>
      </c>
      <c r="AP28" s="87">
        <f t="shared" si="42"/>
        <v>0.58907761381268375</v>
      </c>
      <c r="AQ28" s="86">
        <f t="shared" si="32"/>
        <v>3.5344656828761023</v>
      </c>
      <c r="AR28" s="87">
        <f t="shared" si="43"/>
        <v>2.9453880690634184</v>
      </c>
      <c r="AS28" s="87">
        <f t="shared" si="44"/>
        <v>0.58907761381268375</v>
      </c>
      <c r="AT28" s="86">
        <f t="shared" si="58"/>
        <v>14.137862731504409</v>
      </c>
      <c r="AU28" s="87">
        <f t="shared" si="45"/>
        <v>11.781552276253674</v>
      </c>
      <c r="AV28" s="87">
        <f t="shared" si="46"/>
        <v>2.356310455250735</v>
      </c>
      <c r="AW28" s="67"/>
      <c r="AX28" s="77"/>
      <c r="AY28" s="62"/>
    </row>
    <row r="29" spans="2:56" ht="25.5" x14ac:dyDescent="0.25">
      <c r="B29" s="453"/>
      <c r="C29" s="456"/>
      <c r="D29" s="456"/>
      <c r="E29" s="459"/>
      <c r="F29" s="238" t="s">
        <v>170</v>
      </c>
      <c r="G29" s="86">
        <f t="shared" si="49"/>
        <v>0</v>
      </c>
      <c r="H29" s="228"/>
      <c r="I29" s="228"/>
      <c r="J29" s="78">
        <f t="shared" si="50"/>
        <v>0</v>
      </c>
      <c r="K29" s="244"/>
      <c r="L29" s="244"/>
      <c r="M29" s="78">
        <f t="shared" si="51"/>
        <v>0</v>
      </c>
      <c r="N29" s="244"/>
      <c r="O29" s="244"/>
      <c r="P29" s="113">
        <f t="shared" si="52"/>
        <v>0.74554536643554759</v>
      </c>
      <c r="Q29" s="231">
        <f>+'Հ7 Ձև1 AMD'!K29/402.39</f>
        <v>0.62128780536295636</v>
      </c>
      <c r="R29" s="231">
        <f>+'Հ7 Ձև1 AMD'!L29/402.39</f>
        <v>0.12425756107259127</v>
      </c>
      <c r="S29" s="78">
        <f t="shared" si="53"/>
        <v>0</v>
      </c>
      <c r="T29" s="244"/>
      <c r="U29" s="244"/>
      <c r="V29" s="113">
        <f t="shared" si="19"/>
        <v>0.7427948895711598</v>
      </c>
      <c r="W29" s="231">
        <f>+'Հ7 Ձև1 AMD'!N29/'Հ7 Ձև1 AMD'!$O$46</f>
        <v>0.6189957413092998</v>
      </c>
      <c r="X29" s="231">
        <f>+'Հ7 Ձև1 AMD'!O29/'Հ7 Ձև1 AMD'!$O$46</f>
        <v>0.12379914826185996</v>
      </c>
      <c r="Y29" s="113">
        <f t="shared" si="54"/>
        <v>0</v>
      </c>
      <c r="Z29" s="231">
        <f>+'Հ7 Ձև1 AMD'!Q29/'Հ7 Ձև1 AMD'!$O$46</f>
        <v>0</v>
      </c>
      <c r="AA29" s="231">
        <f>+'Հ7 Ձև1 AMD'!R29/'Հ7 Ձև1 AMD'!$O$46</f>
        <v>0</v>
      </c>
      <c r="AB29" s="78">
        <f t="shared" si="55"/>
        <v>0</v>
      </c>
      <c r="AC29" s="77"/>
      <c r="AD29" s="62"/>
      <c r="AE29" s="86">
        <f t="shared" si="28"/>
        <v>0.7427948895711598</v>
      </c>
      <c r="AF29" s="87">
        <f t="shared" si="47"/>
        <v>0.6189957413092998</v>
      </c>
      <c r="AG29" s="87">
        <f t="shared" si="48"/>
        <v>0.12379914826185996</v>
      </c>
      <c r="AH29" s="86">
        <f t="shared" si="56"/>
        <v>0.18569872239278995</v>
      </c>
      <c r="AI29" s="87">
        <f t="shared" si="37"/>
        <v>0.15474893532732495</v>
      </c>
      <c r="AJ29" s="87">
        <f t="shared" si="38"/>
        <v>3.0949787065464991E-2</v>
      </c>
      <c r="AK29" s="86">
        <f t="shared" si="57"/>
        <v>0.18569872239278995</v>
      </c>
      <c r="AL29" s="87">
        <f t="shared" si="39"/>
        <v>0.15474893532732495</v>
      </c>
      <c r="AM29" s="87">
        <f t="shared" si="40"/>
        <v>3.0949787065464991E-2</v>
      </c>
      <c r="AN29" s="86">
        <f t="shared" si="31"/>
        <v>0.18569872239278995</v>
      </c>
      <c r="AO29" s="87">
        <f t="shared" si="41"/>
        <v>0.15474893532732495</v>
      </c>
      <c r="AP29" s="87">
        <f t="shared" si="42"/>
        <v>3.0949787065464991E-2</v>
      </c>
      <c r="AQ29" s="86">
        <f t="shared" si="32"/>
        <v>0.18569872239278995</v>
      </c>
      <c r="AR29" s="87">
        <f t="shared" si="43"/>
        <v>0.15474893532732495</v>
      </c>
      <c r="AS29" s="87">
        <f t="shared" si="44"/>
        <v>3.0949787065464991E-2</v>
      </c>
      <c r="AT29" s="86">
        <f t="shared" si="58"/>
        <v>0.7427948895711598</v>
      </c>
      <c r="AU29" s="87">
        <f t="shared" si="45"/>
        <v>0.6189957413092998</v>
      </c>
      <c r="AV29" s="87">
        <f t="shared" si="46"/>
        <v>0.12379914826185996</v>
      </c>
      <c r="AW29" s="67"/>
      <c r="AX29" s="77"/>
      <c r="AY29" s="62"/>
    </row>
    <row r="30" spans="2:56" x14ac:dyDescent="0.25">
      <c r="B30" s="453"/>
      <c r="C30" s="456"/>
      <c r="D30" s="456"/>
      <c r="E30" s="459"/>
      <c r="F30" s="238" t="s">
        <v>171</v>
      </c>
      <c r="G30" s="86">
        <f t="shared" si="49"/>
        <v>0</v>
      </c>
      <c r="H30" s="228"/>
      <c r="I30" s="228"/>
      <c r="J30" s="78">
        <f t="shared" si="50"/>
        <v>0</v>
      </c>
      <c r="K30" s="244"/>
      <c r="L30" s="244"/>
      <c r="M30" s="78">
        <f t="shared" si="51"/>
        <v>0</v>
      </c>
      <c r="N30" s="244"/>
      <c r="O30" s="244"/>
      <c r="P30" s="113">
        <f t="shared" si="52"/>
        <v>17.743979721166035</v>
      </c>
      <c r="Q30" s="231">
        <f>+'Հ7 Ձև1 AMD'!K30/402.39</f>
        <v>0</v>
      </c>
      <c r="R30" s="231">
        <f>+'Հ7 Ձև1 AMD'!L30/402.39</f>
        <v>17.743979721166035</v>
      </c>
      <c r="S30" s="78">
        <f t="shared" si="53"/>
        <v>0</v>
      </c>
      <c r="T30" s="244"/>
      <c r="U30" s="244"/>
      <c r="V30" s="113">
        <f t="shared" si="19"/>
        <v>25.923541646033474</v>
      </c>
      <c r="W30" s="231">
        <f>+'Հ7 Ձև1 AMD'!N30/'Հ7 Ձև1 AMD'!$O$46</f>
        <v>0</v>
      </c>
      <c r="X30" s="231">
        <f>+'Հ7 Ձև1 AMD'!O30/'Հ7 Ձև1 AMD'!$O$46</f>
        <v>25.923541646033474</v>
      </c>
      <c r="Y30" s="113">
        <f t="shared" si="54"/>
        <v>0</v>
      </c>
      <c r="Z30" s="231">
        <f>+'Հ7 Ձև1 AMD'!Q30/'Հ7 Ձև1 AMD'!$O$46</f>
        <v>0</v>
      </c>
      <c r="AA30" s="231">
        <f>+'Հ7 Ձև1 AMD'!R30/'Հ7 Ձև1 AMD'!$O$46</f>
        <v>0</v>
      </c>
      <c r="AB30" s="78">
        <f t="shared" si="55"/>
        <v>0</v>
      </c>
      <c r="AC30" s="77"/>
      <c r="AD30" s="62"/>
      <c r="AE30" s="86">
        <f t="shared" si="28"/>
        <v>25.923541646033474</v>
      </c>
      <c r="AF30" s="87">
        <f t="shared" si="47"/>
        <v>0</v>
      </c>
      <c r="AG30" s="87">
        <f t="shared" si="48"/>
        <v>25.923541646033474</v>
      </c>
      <c r="AH30" s="86">
        <f t="shared" si="56"/>
        <v>6.4808854115083685</v>
      </c>
      <c r="AI30" s="87">
        <f t="shared" si="37"/>
        <v>0</v>
      </c>
      <c r="AJ30" s="87">
        <f t="shared" si="38"/>
        <v>6.4808854115083685</v>
      </c>
      <c r="AK30" s="86">
        <f t="shared" si="57"/>
        <v>6.4808854115083685</v>
      </c>
      <c r="AL30" s="87">
        <f t="shared" si="39"/>
        <v>0</v>
      </c>
      <c r="AM30" s="87">
        <f t="shared" si="40"/>
        <v>6.4808854115083685</v>
      </c>
      <c r="AN30" s="86">
        <f t="shared" si="31"/>
        <v>6.4808854115083685</v>
      </c>
      <c r="AO30" s="87">
        <f t="shared" si="41"/>
        <v>0</v>
      </c>
      <c r="AP30" s="87">
        <f t="shared" si="42"/>
        <v>6.4808854115083685</v>
      </c>
      <c r="AQ30" s="86">
        <f t="shared" si="32"/>
        <v>6.4808854115083685</v>
      </c>
      <c r="AR30" s="87">
        <f t="shared" si="43"/>
        <v>0</v>
      </c>
      <c r="AS30" s="87">
        <f t="shared" si="44"/>
        <v>6.4808854115083685</v>
      </c>
      <c r="AT30" s="86">
        <f t="shared" si="58"/>
        <v>25.923541646033474</v>
      </c>
      <c r="AU30" s="87">
        <f t="shared" si="45"/>
        <v>0</v>
      </c>
      <c r="AV30" s="87">
        <f t="shared" si="46"/>
        <v>25.923541646033474</v>
      </c>
      <c r="AW30" s="67"/>
      <c r="AX30" s="77"/>
      <c r="AY30" s="62"/>
    </row>
    <row r="31" spans="2:56" x14ac:dyDescent="0.25">
      <c r="B31" s="453"/>
      <c r="C31" s="457"/>
      <c r="D31" s="457"/>
      <c r="E31" s="460"/>
      <c r="F31" s="238" t="s">
        <v>172</v>
      </c>
      <c r="G31" s="86">
        <f t="shared" si="0"/>
        <v>0</v>
      </c>
      <c r="H31" s="228"/>
      <c r="I31" s="228"/>
      <c r="J31" s="53">
        <f t="shared" si="1"/>
        <v>0</v>
      </c>
      <c r="K31" s="244"/>
      <c r="L31" s="244"/>
      <c r="M31" s="53">
        <f t="shared" si="2"/>
        <v>0</v>
      </c>
      <c r="N31" s="244"/>
      <c r="O31" s="244"/>
      <c r="P31" s="113">
        <f t="shared" si="3"/>
        <v>19.533288600611346</v>
      </c>
      <c r="Q31" s="231">
        <f>+'Հ7 Ձև1 AMD'!K31/402.39</f>
        <v>16.277740500509456</v>
      </c>
      <c r="R31" s="231">
        <f>+'Հ7 Ձև1 AMD'!L31/402.39</f>
        <v>3.2555481001018913</v>
      </c>
      <c r="S31" s="53">
        <f t="shared" si="4"/>
        <v>0</v>
      </c>
      <c r="T31" s="244"/>
      <c r="U31" s="244"/>
      <c r="V31" s="113">
        <f t="shared" si="19"/>
        <v>19.461226106764386</v>
      </c>
      <c r="W31" s="231">
        <f>+'Հ7 Ձև1 AMD'!N31/'Հ7 Ձև1 AMD'!$O$46</f>
        <v>16.217688422303656</v>
      </c>
      <c r="X31" s="231">
        <f>+'Հ7 Ձև1 AMD'!O31/'Հ7 Ձև1 AMD'!$O$46</f>
        <v>3.2435376844607311</v>
      </c>
      <c r="Y31" s="113">
        <f t="shared" si="6"/>
        <v>0</v>
      </c>
      <c r="Z31" s="231">
        <f>+'Հ7 Ձև1 AMD'!Q31/'Հ7 Ձև1 AMD'!$O$46</f>
        <v>0</v>
      </c>
      <c r="AA31" s="231">
        <f>+'Հ7 Ձև1 AMD'!R31/'Հ7 Ձև1 AMD'!$O$46</f>
        <v>0</v>
      </c>
      <c r="AB31" s="53">
        <f t="shared" si="7"/>
        <v>0</v>
      </c>
      <c r="AC31" s="52"/>
      <c r="AD31" s="62"/>
      <c r="AE31" s="86">
        <f t="shared" si="28"/>
        <v>19.461226106764386</v>
      </c>
      <c r="AF31" s="87">
        <f t="shared" si="47"/>
        <v>16.217688422303656</v>
      </c>
      <c r="AG31" s="87">
        <f t="shared" si="48"/>
        <v>3.2435376844607311</v>
      </c>
      <c r="AH31" s="86">
        <f t="shared" ref="AH31:AH39" si="59">AI31+AJ31</f>
        <v>4.8653065266910964</v>
      </c>
      <c r="AI31" s="87">
        <f t="shared" si="37"/>
        <v>4.054422105575914</v>
      </c>
      <c r="AJ31" s="87">
        <f t="shared" si="38"/>
        <v>0.81088442111518277</v>
      </c>
      <c r="AK31" s="86">
        <f t="shared" ref="AK31:AK39" si="60">AL31+AM31</f>
        <v>4.8653065266910964</v>
      </c>
      <c r="AL31" s="87">
        <f t="shared" si="39"/>
        <v>4.054422105575914</v>
      </c>
      <c r="AM31" s="87">
        <f t="shared" si="40"/>
        <v>0.81088442111518277</v>
      </c>
      <c r="AN31" s="86">
        <f t="shared" si="31"/>
        <v>4.8653065266910964</v>
      </c>
      <c r="AO31" s="87">
        <f t="shared" si="41"/>
        <v>4.054422105575914</v>
      </c>
      <c r="AP31" s="87">
        <f t="shared" si="42"/>
        <v>0.81088442111518277</v>
      </c>
      <c r="AQ31" s="86">
        <f t="shared" si="32"/>
        <v>4.8653065266910964</v>
      </c>
      <c r="AR31" s="87">
        <f t="shared" si="43"/>
        <v>4.054422105575914</v>
      </c>
      <c r="AS31" s="87">
        <f t="shared" si="44"/>
        <v>0.81088442111518277</v>
      </c>
      <c r="AT31" s="86">
        <f t="shared" ref="AT31:AT39" si="61">AU31+AV31</f>
        <v>19.461226106764386</v>
      </c>
      <c r="AU31" s="87">
        <f t="shared" si="45"/>
        <v>16.217688422303656</v>
      </c>
      <c r="AV31" s="87">
        <f t="shared" si="46"/>
        <v>3.2435376844607311</v>
      </c>
      <c r="AW31" s="67"/>
      <c r="AX31" s="52"/>
      <c r="AY31" s="62"/>
      <c r="BB31" s="227"/>
      <c r="BC31" s="227"/>
      <c r="BD31" s="227"/>
    </row>
    <row r="32" spans="2:56" s="79" customFormat="1" ht="38.25" x14ac:dyDescent="0.25">
      <c r="B32" s="453"/>
      <c r="C32" s="237">
        <f>+Հ4!C7</f>
        <v>12001</v>
      </c>
      <c r="D32" s="237" t="str">
        <f>+Հ4!D7</f>
        <v>ՀՀ դպրոցների սեյսմիկ անվտանգության բարելավմանն ուղղված միջոցառումներ</v>
      </c>
      <c r="E32" s="234" t="s">
        <v>70</v>
      </c>
      <c r="F32" s="237"/>
      <c r="G32" s="84">
        <f t="shared" si="0"/>
        <v>96965.759837414254</v>
      </c>
      <c r="H32" s="240">
        <f>+H34</f>
        <v>79272.731332027382</v>
      </c>
      <c r="I32" s="240">
        <f>+I34</f>
        <v>17693.028505386876</v>
      </c>
      <c r="J32" s="84">
        <f t="shared" si="1"/>
        <v>55275.917000000009</v>
      </c>
      <c r="K32" s="240">
        <f>+K34</f>
        <v>46233.864000000009</v>
      </c>
      <c r="L32" s="240">
        <f>+L34</f>
        <v>9042.0529999999999</v>
      </c>
      <c r="M32" s="84">
        <f t="shared" si="2"/>
        <v>30700</v>
      </c>
      <c r="N32" s="240">
        <f>+N34</f>
        <v>19095.599999999999</v>
      </c>
      <c r="O32" s="240">
        <f>+O34</f>
        <v>11604.4</v>
      </c>
      <c r="P32" s="137">
        <f t="shared" si="3"/>
        <v>12188.798946295883</v>
      </c>
      <c r="Q32" s="240">
        <f>+Q34</f>
        <v>10183.66598076493</v>
      </c>
      <c r="R32" s="240">
        <f>+R34</f>
        <v>2005.1329655309526</v>
      </c>
      <c r="S32" s="84">
        <f t="shared" si="4"/>
        <v>5013.92194474794</v>
      </c>
      <c r="T32" s="240">
        <f>+T34</f>
        <v>3759.601351262454</v>
      </c>
      <c r="U32" s="240">
        <f>+U34</f>
        <v>1254.3205934854857</v>
      </c>
      <c r="V32" s="137">
        <f t="shared" si="5"/>
        <v>4478.5261051549969</v>
      </c>
      <c r="W32" s="230">
        <f>+W34</f>
        <v>3744.3602806667</v>
      </c>
      <c r="X32" s="230">
        <f>+X34</f>
        <v>734.16582448829695</v>
      </c>
      <c r="Y32" s="137">
        <f t="shared" si="6"/>
        <v>5.5610607058497411E-3</v>
      </c>
      <c r="Z32" s="230">
        <f>+Z34</f>
        <v>5.0705957540913005E-3</v>
      </c>
      <c r="AA32" s="230">
        <f>+AA34</f>
        <v>4.9046495175844031E-4</v>
      </c>
      <c r="AB32" s="84">
        <f t="shared" si="7"/>
        <v>0</v>
      </c>
      <c r="AC32" s="85">
        <f>+AC34</f>
        <v>0</v>
      </c>
      <c r="AD32" s="62">
        <f>+AD34</f>
        <v>0</v>
      </c>
      <c r="AE32" s="84">
        <f t="shared" si="28"/>
        <v>4478.5261051549969</v>
      </c>
      <c r="AF32" s="85">
        <f>+AF34</f>
        <v>3744.3602806667</v>
      </c>
      <c r="AG32" s="85">
        <f>+AG34</f>
        <v>734.16582448829695</v>
      </c>
      <c r="AH32" s="84">
        <f t="shared" si="59"/>
        <v>1119.6315262887492</v>
      </c>
      <c r="AI32" s="85">
        <f>+AI34</f>
        <v>936.09007016667499</v>
      </c>
      <c r="AJ32" s="85">
        <f>+AJ34</f>
        <v>183.54145612207424</v>
      </c>
      <c r="AK32" s="84">
        <f t="shared" si="60"/>
        <v>1119.6315262887492</v>
      </c>
      <c r="AL32" s="85">
        <f>+AL34</f>
        <v>936.09007016667499</v>
      </c>
      <c r="AM32" s="85">
        <f>+AM34</f>
        <v>183.54145612207424</v>
      </c>
      <c r="AN32" s="84">
        <f t="shared" si="31"/>
        <v>1119.6315262887492</v>
      </c>
      <c r="AO32" s="85">
        <f>+AO34</f>
        <v>936.09007016667499</v>
      </c>
      <c r="AP32" s="85">
        <f>+AP34</f>
        <v>183.54145612207424</v>
      </c>
      <c r="AQ32" s="84">
        <f t="shared" si="32"/>
        <v>1119.6315262887492</v>
      </c>
      <c r="AR32" s="85">
        <f>+AR34</f>
        <v>936.09007016667499</v>
      </c>
      <c r="AS32" s="85">
        <f>+AS34</f>
        <v>183.54145612207424</v>
      </c>
      <c r="AT32" s="84">
        <f t="shared" si="61"/>
        <v>4478.5261051549969</v>
      </c>
      <c r="AU32" s="85">
        <f>+AU34</f>
        <v>3744.3602806667</v>
      </c>
      <c r="AV32" s="85">
        <f>+AV34</f>
        <v>734.16582448829695</v>
      </c>
      <c r="AW32" s="83"/>
      <c r="AX32" s="81"/>
      <c r="AY32" s="82"/>
    </row>
    <row r="33" spans="1:51" x14ac:dyDescent="0.25">
      <c r="B33" s="453"/>
      <c r="C33" s="461"/>
      <c r="D33" s="238" t="s">
        <v>152</v>
      </c>
      <c r="E33" s="426"/>
      <c r="F33" s="238"/>
      <c r="G33" s="86"/>
      <c r="H33" s="228"/>
      <c r="I33" s="228"/>
      <c r="J33" s="86"/>
      <c r="K33" s="228"/>
      <c r="L33" s="228"/>
      <c r="M33" s="86"/>
      <c r="N33" s="228"/>
      <c r="O33" s="228"/>
      <c r="P33" s="113"/>
      <c r="Q33" s="228"/>
      <c r="R33" s="228"/>
      <c r="S33" s="86"/>
      <c r="T33" s="228"/>
      <c r="U33" s="228"/>
      <c r="V33" s="113"/>
      <c r="W33" s="231"/>
      <c r="X33" s="231"/>
      <c r="Y33" s="113"/>
      <c r="Z33" s="231"/>
      <c r="AA33" s="231"/>
      <c r="AB33" s="86"/>
      <c r="AC33" s="87"/>
      <c r="AD33" s="62"/>
      <c r="AE33" s="86"/>
      <c r="AF33" s="87"/>
      <c r="AG33" s="87"/>
      <c r="AH33" s="86"/>
      <c r="AI33" s="87"/>
      <c r="AJ33" s="87"/>
      <c r="AK33" s="86"/>
      <c r="AL33" s="87"/>
      <c r="AM33" s="87"/>
      <c r="AN33" s="86"/>
      <c r="AO33" s="87"/>
      <c r="AP33" s="87"/>
      <c r="AQ33" s="86"/>
      <c r="AR33" s="87"/>
      <c r="AS33" s="87"/>
      <c r="AT33" s="86"/>
      <c r="AU33" s="87"/>
      <c r="AV33" s="87"/>
      <c r="AW33" s="67"/>
      <c r="AX33" s="52"/>
      <c r="AY33" s="62"/>
    </row>
    <row r="34" spans="1:51" ht="38.25" x14ac:dyDescent="0.25">
      <c r="B34" s="453"/>
      <c r="C34" s="462"/>
      <c r="D34" s="238" t="str">
        <f>+D11</f>
        <v>ՀՀ տարածքային կառավարման և ենթակառուցվածքների նախարարություն</v>
      </c>
      <c r="E34" s="446"/>
      <c r="F34" s="238"/>
      <c r="G34" s="86">
        <f t="shared" si="0"/>
        <v>96965.759837414254</v>
      </c>
      <c r="H34" s="228">
        <f>+H36</f>
        <v>79272.731332027382</v>
      </c>
      <c r="I34" s="228">
        <f>+I36</f>
        <v>17693.028505386876</v>
      </c>
      <c r="J34" s="129">
        <f t="shared" ref="J34" si="62">K34+L34</f>
        <v>55275.917000000009</v>
      </c>
      <c r="K34" s="245">
        <f>+K36</f>
        <v>46233.864000000009</v>
      </c>
      <c r="L34" s="245">
        <f>+L36</f>
        <v>9042.0529999999999</v>
      </c>
      <c r="M34" s="129">
        <f t="shared" ref="M34" si="63">N34+O34</f>
        <v>30700</v>
      </c>
      <c r="N34" s="245">
        <f>+N36</f>
        <v>19095.599999999999</v>
      </c>
      <c r="O34" s="245">
        <f>+O36</f>
        <v>11604.4</v>
      </c>
      <c r="P34" s="113">
        <f t="shared" ref="P34" si="64">Q34+R34</f>
        <v>12188.798946295883</v>
      </c>
      <c r="Q34" s="245">
        <f>+Q36</f>
        <v>10183.66598076493</v>
      </c>
      <c r="R34" s="245">
        <f>+R36</f>
        <v>2005.1329655309526</v>
      </c>
      <c r="S34" s="129">
        <f t="shared" ref="S34" si="65">T34+U34</f>
        <v>5013.92194474794</v>
      </c>
      <c r="T34" s="245">
        <f>+T36</f>
        <v>3759.601351262454</v>
      </c>
      <c r="U34" s="245">
        <f>+U36</f>
        <v>1254.3205934854857</v>
      </c>
      <c r="V34" s="113">
        <f t="shared" ref="V34" si="66">W34+X34</f>
        <v>4478.5261051549969</v>
      </c>
      <c r="W34" s="231">
        <f>+W36</f>
        <v>3744.3602806667</v>
      </c>
      <c r="X34" s="231">
        <f>+X36</f>
        <v>734.16582448829695</v>
      </c>
      <c r="Y34" s="113">
        <f t="shared" ref="Y34" si="67">Z34+AA34</f>
        <v>5.5610607058497411E-3</v>
      </c>
      <c r="Z34" s="231">
        <f>+Z36</f>
        <v>5.0705957540913005E-3</v>
      </c>
      <c r="AA34" s="231">
        <f>+AA36</f>
        <v>4.9046495175844031E-4</v>
      </c>
      <c r="AB34" s="86">
        <f t="shared" ref="AB34" si="68">AC34+AD34</f>
        <v>0</v>
      </c>
      <c r="AC34" s="87">
        <f>+AC36</f>
        <v>0</v>
      </c>
      <c r="AD34" s="62">
        <f>+AD36</f>
        <v>0</v>
      </c>
      <c r="AE34" s="86">
        <f t="shared" ref="AE34" si="69">AF34+AG34</f>
        <v>4478.5261051549969</v>
      </c>
      <c r="AF34" s="87">
        <f>+AF36</f>
        <v>3744.3602806667</v>
      </c>
      <c r="AG34" s="87">
        <f>+AG36</f>
        <v>734.16582448829695</v>
      </c>
      <c r="AH34" s="86">
        <f t="shared" ref="AH34" si="70">AI34+AJ34</f>
        <v>1119.6315262887492</v>
      </c>
      <c r="AI34" s="87">
        <f>+AI36</f>
        <v>936.09007016667499</v>
      </c>
      <c r="AJ34" s="87">
        <f>+AJ36</f>
        <v>183.54145612207424</v>
      </c>
      <c r="AK34" s="86">
        <f t="shared" ref="AK34" si="71">AL34+AM34</f>
        <v>1119.6315262887492</v>
      </c>
      <c r="AL34" s="87">
        <f>+AL36</f>
        <v>936.09007016667499</v>
      </c>
      <c r="AM34" s="87">
        <f>+AM36</f>
        <v>183.54145612207424</v>
      </c>
      <c r="AN34" s="86">
        <f t="shared" ref="AN34" si="72">AO34+AP34</f>
        <v>1119.6315262887492</v>
      </c>
      <c r="AO34" s="87">
        <f>+AO36</f>
        <v>936.09007016667499</v>
      </c>
      <c r="AP34" s="87">
        <f>+AP36</f>
        <v>183.54145612207424</v>
      </c>
      <c r="AQ34" s="86">
        <f t="shared" ref="AQ34" si="73">AR34+AS34</f>
        <v>1119.6315262887492</v>
      </c>
      <c r="AR34" s="87">
        <f>+AR36</f>
        <v>936.09007016667499</v>
      </c>
      <c r="AS34" s="87">
        <f>+AS36</f>
        <v>183.54145612207424</v>
      </c>
      <c r="AT34" s="86">
        <f t="shared" ref="AT34" si="74">AU34+AV34</f>
        <v>4478.5261051549969</v>
      </c>
      <c r="AU34" s="87">
        <f>+AU36</f>
        <v>3744.3602806667</v>
      </c>
      <c r="AV34" s="87">
        <f>+AV36</f>
        <v>734.16582448829695</v>
      </c>
      <c r="AW34" s="67"/>
      <c r="AX34" s="77"/>
      <c r="AY34" s="62"/>
    </row>
    <row r="35" spans="1:51" ht="11.25" customHeight="1" x14ac:dyDescent="0.25">
      <c r="B35" s="453"/>
      <c r="C35" s="462"/>
      <c r="D35" s="238" t="s">
        <v>153</v>
      </c>
      <c r="E35" s="446"/>
      <c r="F35" s="238"/>
      <c r="G35" s="86"/>
      <c r="H35" s="228"/>
      <c r="I35" s="228"/>
      <c r="J35" s="129"/>
      <c r="K35" s="245"/>
      <c r="L35" s="245"/>
      <c r="M35" s="129"/>
      <c r="N35" s="245"/>
      <c r="O35" s="245"/>
      <c r="P35" s="113"/>
      <c r="Q35" s="245"/>
      <c r="R35" s="245"/>
      <c r="S35" s="129"/>
      <c r="T35" s="245"/>
      <c r="U35" s="245"/>
      <c r="V35" s="113"/>
      <c r="W35" s="231"/>
      <c r="X35" s="231"/>
      <c r="Y35" s="113"/>
      <c r="Z35" s="231"/>
      <c r="AA35" s="231"/>
      <c r="AB35" s="86"/>
      <c r="AC35" s="87"/>
      <c r="AD35" s="62"/>
      <c r="AE35" s="86"/>
      <c r="AF35" s="87"/>
      <c r="AG35" s="87"/>
      <c r="AH35" s="86"/>
      <c r="AI35" s="87"/>
      <c r="AJ35" s="87"/>
      <c r="AK35" s="86"/>
      <c r="AL35" s="87"/>
      <c r="AM35" s="87"/>
      <c r="AN35" s="86"/>
      <c r="AO35" s="87"/>
      <c r="AP35" s="87"/>
      <c r="AQ35" s="86"/>
      <c r="AR35" s="87"/>
      <c r="AS35" s="87"/>
      <c r="AT35" s="86"/>
      <c r="AU35" s="87"/>
      <c r="AV35" s="87"/>
      <c r="AW35" s="67"/>
      <c r="AX35" s="77"/>
      <c r="AY35" s="62"/>
    </row>
    <row r="36" spans="1:51" s="79" customFormat="1" ht="25.5" x14ac:dyDescent="0.25">
      <c r="B36" s="453"/>
      <c r="C36" s="462"/>
      <c r="D36" s="455"/>
      <c r="E36" s="446"/>
      <c r="F36" s="237" t="s">
        <v>173</v>
      </c>
      <c r="G36" s="84">
        <f t="shared" si="0"/>
        <v>96965.759837414254</v>
      </c>
      <c r="H36" s="240">
        <f>SUM(H37:H39)</f>
        <v>79272.731332027382</v>
      </c>
      <c r="I36" s="240">
        <f>SUM(I37:I39)</f>
        <v>17693.028505386876</v>
      </c>
      <c r="J36" s="130">
        <f t="shared" ref="J36" si="75">K36+L36</f>
        <v>55275.917000000009</v>
      </c>
      <c r="K36" s="246">
        <f>+K37+K38+K39</f>
        <v>46233.864000000009</v>
      </c>
      <c r="L36" s="246">
        <f>+L37+L38+L39</f>
        <v>9042.0529999999999</v>
      </c>
      <c r="M36" s="130">
        <f t="shared" ref="M36" si="76">N36+O36</f>
        <v>30700</v>
      </c>
      <c r="N36" s="246">
        <f>+N37+N38+N39</f>
        <v>19095.599999999999</v>
      </c>
      <c r="O36" s="246">
        <f>+O37+O38+O39</f>
        <v>11604.4</v>
      </c>
      <c r="P36" s="137">
        <f t="shared" ref="P36" si="77">Q36+R36</f>
        <v>12188.798946295883</v>
      </c>
      <c r="Q36" s="246">
        <f>+Q37+Q38+Q39</f>
        <v>10183.66598076493</v>
      </c>
      <c r="R36" s="246">
        <f>+R37+R38+R39</f>
        <v>2005.1329655309526</v>
      </c>
      <c r="S36" s="130">
        <f>T36+U36</f>
        <v>5013.92194474794</v>
      </c>
      <c r="T36" s="248">
        <f>SUM(T37:T39)</f>
        <v>3759.601351262454</v>
      </c>
      <c r="U36" s="248">
        <f>SUM(U37:U39)</f>
        <v>1254.3205934854857</v>
      </c>
      <c r="V36" s="137">
        <f t="shared" ref="V36" si="78">W36+X36</f>
        <v>4478.5261051549969</v>
      </c>
      <c r="W36" s="230">
        <f>+W37+W38+W39</f>
        <v>3744.3602806667</v>
      </c>
      <c r="X36" s="230">
        <f>+X37+X38+X39</f>
        <v>734.16582448829695</v>
      </c>
      <c r="Y36" s="137">
        <f t="shared" ref="Y36" si="79">Z36+AA36</f>
        <v>5.5610607058497411E-3</v>
      </c>
      <c r="Z36" s="230">
        <f>+Z37+Z38+Z39</f>
        <v>5.0705957540913005E-3</v>
      </c>
      <c r="AA36" s="230">
        <f>+AA37+AA38+AA39</f>
        <v>4.9046495175844031E-4</v>
      </c>
      <c r="AB36" s="84">
        <f t="shared" ref="AB36" si="80">AC36+AD36</f>
        <v>0</v>
      </c>
      <c r="AC36" s="85">
        <f>+AC37+AC38+AC39</f>
        <v>0</v>
      </c>
      <c r="AD36" s="62">
        <f>+AD37+AD38+AD39</f>
        <v>0</v>
      </c>
      <c r="AE36" s="84">
        <f t="shared" ref="AE36:AE39" si="81">AF36+AG36</f>
        <v>4478.5261051549969</v>
      </c>
      <c r="AF36" s="85">
        <f>+AF37+AF38+AF39</f>
        <v>3744.3602806667</v>
      </c>
      <c r="AG36" s="85">
        <f>+AG37+AG38+AG39</f>
        <v>734.16582448829695</v>
      </c>
      <c r="AH36" s="84">
        <f t="shared" ref="AH36" si="82">AI36+AJ36</f>
        <v>1119.6315262887492</v>
      </c>
      <c r="AI36" s="85">
        <f>+AI37+AI38+AI39</f>
        <v>936.09007016667499</v>
      </c>
      <c r="AJ36" s="85">
        <f>+AJ37+AJ38+AJ39</f>
        <v>183.54145612207424</v>
      </c>
      <c r="AK36" s="84">
        <f t="shared" ref="AK36" si="83">AL36+AM36</f>
        <v>1119.6315262887492</v>
      </c>
      <c r="AL36" s="85">
        <f>+AL37+AL38+AL39</f>
        <v>936.09007016667499</v>
      </c>
      <c r="AM36" s="85">
        <f>+AM37+AM38+AM39</f>
        <v>183.54145612207424</v>
      </c>
      <c r="AN36" s="84">
        <f t="shared" ref="AN36:AN39" si="84">AO36+AP36</f>
        <v>1119.6315262887492</v>
      </c>
      <c r="AO36" s="85">
        <f>+AO37+AO38+AO39</f>
        <v>936.09007016667499</v>
      </c>
      <c r="AP36" s="85">
        <f>+AP37+AP38+AP39</f>
        <v>183.54145612207424</v>
      </c>
      <c r="AQ36" s="84">
        <f t="shared" ref="AQ36:AQ39" si="85">AR36+AS36</f>
        <v>1119.6315262887492</v>
      </c>
      <c r="AR36" s="85">
        <f>+AR37+AR38+AR39</f>
        <v>936.09007016667499</v>
      </c>
      <c r="AS36" s="85">
        <f>+AS37+AS38+AS39</f>
        <v>183.54145612207424</v>
      </c>
      <c r="AT36" s="84">
        <f t="shared" ref="AT36" si="86">AU36+AV36</f>
        <v>4478.5261051549969</v>
      </c>
      <c r="AU36" s="85">
        <f>+AU37+AU38+AU39</f>
        <v>3744.3602806667</v>
      </c>
      <c r="AV36" s="85">
        <f>+AV37+AV38+AV39</f>
        <v>734.16582448829695</v>
      </c>
      <c r="AW36" s="83"/>
      <c r="AX36" s="81"/>
      <c r="AY36" s="82"/>
    </row>
    <row r="37" spans="1:51" ht="25.5" x14ac:dyDescent="0.25">
      <c r="B37" s="453"/>
      <c r="C37" s="462"/>
      <c r="D37" s="456"/>
      <c r="E37" s="446"/>
      <c r="F37" s="238" t="s">
        <v>174</v>
      </c>
      <c r="G37" s="84">
        <f t="shared" si="0"/>
        <v>92323.188805092999</v>
      </c>
      <c r="H37" s="228">
        <f>66044.818805093+5800+3400+200-23.73</f>
        <v>75421.088805093008</v>
      </c>
      <c r="I37" s="228">
        <v>16902.099999999999</v>
      </c>
      <c r="J37" s="131">
        <f t="shared" si="1"/>
        <v>52382.3</v>
      </c>
      <c r="K37" s="247">
        <v>43717.8</v>
      </c>
      <c r="L37" s="247">
        <v>8664.5</v>
      </c>
      <c r="M37" s="131">
        <f t="shared" si="2"/>
        <v>29778.400000000001</v>
      </c>
      <c r="N37" s="242">
        <f>18281</f>
        <v>18281</v>
      </c>
      <c r="O37" s="242">
        <f>11497.4</f>
        <v>11497.4</v>
      </c>
      <c r="P37" s="137">
        <f t="shared" si="3"/>
        <v>11771.598946295882</v>
      </c>
      <c r="Q37" s="241">
        <v>9835.0659807649299</v>
      </c>
      <c r="R37" s="241">
        <v>1936.5329655309527</v>
      </c>
      <c r="S37" s="131">
        <f t="shared" si="4"/>
        <v>4603.7679124266851</v>
      </c>
      <c r="T37" s="242">
        <f>+H37-K37-N37-Q37</f>
        <v>3587.2228243280751</v>
      </c>
      <c r="U37" s="242">
        <f>+I37-L37-O37-R37+2500000/402.39</f>
        <v>1016.54508809861</v>
      </c>
      <c r="V37" s="138">
        <f>W37+X37</f>
        <v>4282.0320970337725</v>
      </c>
      <c r="W37" s="261">
        <f>+'Հ7 Ձև1 AMD'!N37/'Հ7 Ձև1 AMD'!$O$46</f>
        <v>3587.2202060570798</v>
      </c>
      <c r="X37" s="261">
        <f>+'Հ7 Ձև1 AMD'!O37/'Հ7 Ձև1 AMD'!$O$46</f>
        <v>694.81189097669278</v>
      </c>
      <c r="Y37" s="137">
        <f t="shared" si="6"/>
        <v>2.618270995299099E-3</v>
      </c>
      <c r="Z37" s="232">
        <f>+T37-W37</f>
        <v>2.618270995299099E-3</v>
      </c>
      <c r="AA37" s="232">
        <v>0</v>
      </c>
      <c r="AB37" s="53">
        <f t="shared" si="7"/>
        <v>0</v>
      </c>
      <c r="AC37" s="52"/>
      <c r="AD37" s="62"/>
      <c r="AE37" s="143">
        <f t="shared" si="81"/>
        <v>4282.0320970337725</v>
      </c>
      <c r="AF37" s="144">
        <f>+W37</f>
        <v>3587.2202060570798</v>
      </c>
      <c r="AG37" s="144">
        <f>+X37</f>
        <v>694.81189097669278</v>
      </c>
      <c r="AH37" s="136">
        <f t="shared" si="59"/>
        <v>1070.5080242584431</v>
      </c>
      <c r="AI37" s="90">
        <f t="shared" ref="AI37:AI39" si="87">+AF37/4</f>
        <v>896.80505151426996</v>
      </c>
      <c r="AJ37" s="90">
        <f t="shared" ref="AJ37:AJ39" si="88">+AG37/4</f>
        <v>173.70297274417319</v>
      </c>
      <c r="AK37" s="136">
        <f t="shared" si="60"/>
        <v>1070.5080242584431</v>
      </c>
      <c r="AL37" s="90">
        <f t="shared" ref="AL37:AL39" si="89">+AI37</f>
        <v>896.80505151426996</v>
      </c>
      <c r="AM37" s="90">
        <f t="shared" ref="AM37:AM39" si="90">+AJ37</f>
        <v>173.70297274417319</v>
      </c>
      <c r="AN37" s="136">
        <f t="shared" si="84"/>
        <v>1070.5080242584431</v>
      </c>
      <c r="AO37" s="90">
        <f t="shared" ref="AO37:AO39" si="91">+AL37</f>
        <v>896.80505151426996</v>
      </c>
      <c r="AP37" s="90">
        <f t="shared" ref="AP37:AP39" si="92">+AM37</f>
        <v>173.70297274417319</v>
      </c>
      <c r="AQ37" s="136">
        <f t="shared" si="85"/>
        <v>1070.5080242584431</v>
      </c>
      <c r="AR37" s="90">
        <f t="shared" ref="AR37:AR39" si="93">+AO37</f>
        <v>896.80505151426996</v>
      </c>
      <c r="AS37" s="90">
        <f t="shared" ref="AS37:AS39" si="94">+AP37</f>
        <v>173.70297274417319</v>
      </c>
      <c r="AT37" s="136">
        <f t="shared" si="61"/>
        <v>4282.0320970337725</v>
      </c>
      <c r="AU37" s="90">
        <f t="shared" ref="AU37:AU39" si="95">+AI37+AL37+AO37+AR37</f>
        <v>3587.2202060570798</v>
      </c>
      <c r="AV37" s="90">
        <f t="shared" ref="AV37:AV39" si="96">+AJ37+AM37+AP37+AS37</f>
        <v>694.81189097669278</v>
      </c>
      <c r="AW37" s="67"/>
      <c r="AX37" s="52"/>
      <c r="AY37" s="62"/>
    </row>
    <row r="38" spans="1:51" x14ac:dyDescent="0.25">
      <c r="B38" s="453"/>
      <c r="C38" s="462"/>
      <c r="D38" s="456"/>
      <c r="E38" s="446"/>
      <c r="F38" s="238" t="s">
        <v>175</v>
      </c>
      <c r="G38" s="84">
        <f t="shared" si="0"/>
        <v>83</v>
      </c>
      <c r="H38" s="228">
        <f>5852-5800</f>
        <v>52</v>
      </c>
      <c r="I38" s="228">
        <v>31</v>
      </c>
      <c r="J38" s="131">
        <f t="shared" ref="J38:J39" si="97">K38+L38</f>
        <v>44.117000000000004</v>
      </c>
      <c r="K38" s="247">
        <v>36.764000000000003</v>
      </c>
      <c r="L38" s="247">
        <v>7.3529999999999998</v>
      </c>
      <c r="M38" s="131">
        <f t="shared" ref="M38:M39" si="98">N38+O38</f>
        <v>0</v>
      </c>
      <c r="N38" s="247"/>
      <c r="O38" s="247"/>
      <c r="P38" s="137">
        <f t="shared" si="3"/>
        <v>0</v>
      </c>
      <c r="Q38" s="248"/>
      <c r="R38" s="248"/>
      <c r="S38" s="131">
        <f t="shared" si="4"/>
        <v>38.882999999999996</v>
      </c>
      <c r="T38" s="242">
        <f t="shared" ref="T38:T39" si="99">+H38-K38-N38-Q38</f>
        <v>15.235999999999997</v>
      </c>
      <c r="U38" s="242">
        <f t="shared" ref="U38:U39" si="100">+I38-L38-O38-R38</f>
        <v>23.646999999999998</v>
      </c>
      <c r="V38" s="138">
        <f t="shared" si="5"/>
        <v>0</v>
      </c>
      <c r="W38" s="261"/>
      <c r="X38" s="261">
        <f>+'Հ7 Ձև1 AMD'!O38/'Հ7 Ձև1 AMD'!$O$46</f>
        <v>0</v>
      </c>
      <c r="Y38" s="137">
        <f t="shared" si="6"/>
        <v>0</v>
      </c>
      <c r="Z38" s="232">
        <v>0</v>
      </c>
      <c r="AA38" s="232">
        <v>0</v>
      </c>
      <c r="AB38" s="53">
        <f t="shared" si="7"/>
        <v>0</v>
      </c>
      <c r="AC38" s="52"/>
      <c r="AD38" s="62"/>
      <c r="AE38" s="143">
        <f t="shared" si="81"/>
        <v>0</v>
      </c>
      <c r="AF38" s="144">
        <f t="shared" ref="AF38:AF39" si="101">+W38</f>
        <v>0</v>
      </c>
      <c r="AG38" s="144">
        <f t="shared" ref="AG38:AG39" si="102">+X38</f>
        <v>0</v>
      </c>
      <c r="AH38" s="136">
        <f t="shared" si="59"/>
        <v>0</v>
      </c>
      <c r="AI38" s="90">
        <f t="shared" si="87"/>
        <v>0</v>
      </c>
      <c r="AJ38" s="90">
        <f t="shared" si="88"/>
        <v>0</v>
      </c>
      <c r="AK38" s="136">
        <f t="shared" si="60"/>
        <v>0</v>
      </c>
      <c r="AL38" s="90">
        <f t="shared" si="89"/>
        <v>0</v>
      </c>
      <c r="AM38" s="90">
        <f t="shared" si="90"/>
        <v>0</v>
      </c>
      <c r="AN38" s="136">
        <f t="shared" si="84"/>
        <v>0</v>
      </c>
      <c r="AO38" s="90">
        <f t="shared" si="91"/>
        <v>0</v>
      </c>
      <c r="AP38" s="90">
        <f t="shared" si="92"/>
        <v>0</v>
      </c>
      <c r="AQ38" s="136">
        <f t="shared" si="85"/>
        <v>0</v>
      </c>
      <c r="AR38" s="90">
        <f t="shared" si="93"/>
        <v>0</v>
      </c>
      <c r="AS38" s="90">
        <f t="shared" si="94"/>
        <v>0</v>
      </c>
      <c r="AT38" s="136">
        <f t="shared" si="61"/>
        <v>0</v>
      </c>
      <c r="AU38" s="90">
        <f t="shared" si="95"/>
        <v>0</v>
      </c>
      <c r="AV38" s="90">
        <f t="shared" si="96"/>
        <v>0</v>
      </c>
      <c r="AW38" s="67"/>
      <c r="AX38" s="52"/>
      <c r="AY38" s="62"/>
    </row>
    <row r="39" spans="1:51" ht="25.5" x14ac:dyDescent="0.25">
      <c r="B39" s="454"/>
      <c r="C39" s="463"/>
      <c r="D39" s="457"/>
      <c r="E39" s="447"/>
      <c r="F39" s="238" t="s">
        <v>176</v>
      </c>
      <c r="G39" s="84">
        <f t="shared" ref="G39" si="103">H39+I39</f>
        <v>4559.5710323212552</v>
      </c>
      <c r="H39" s="228">
        <f>9345.02252693438-2141-3400-4.38</f>
        <v>3799.642526934379</v>
      </c>
      <c r="I39" s="228">
        <f>+H39*0.2</f>
        <v>759.92850538687583</v>
      </c>
      <c r="J39" s="131">
        <f t="shared" si="97"/>
        <v>2849.5</v>
      </c>
      <c r="K39" s="247">
        <v>2479.3000000000002</v>
      </c>
      <c r="L39" s="247">
        <v>370.2</v>
      </c>
      <c r="M39" s="131">
        <f t="shared" si="98"/>
        <v>921.6</v>
      </c>
      <c r="N39" s="247">
        <v>814.6</v>
      </c>
      <c r="O39" s="247">
        <v>107</v>
      </c>
      <c r="P39" s="137">
        <f t="shared" ref="P39" si="104">Q39+R39</f>
        <v>417.20000000000005</v>
      </c>
      <c r="Q39" s="248">
        <v>348.6</v>
      </c>
      <c r="R39" s="248">
        <v>68.599999999999994</v>
      </c>
      <c r="S39" s="131">
        <f t="shared" si="4"/>
        <v>371.27103232125467</v>
      </c>
      <c r="T39" s="242">
        <f t="shared" si="99"/>
        <v>157.14252693437879</v>
      </c>
      <c r="U39" s="242">
        <f t="shared" si="100"/>
        <v>214.12850538687584</v>
      </c>
      <c r="V39" s="138">
        <f t="shared" si="5"/>
        <v>196.49400812122411</v>
      </c>
      <c r="W39" s="261">
        <f>+'Հ7 Ձև1 AMD'!N39/'Հ7 Ձև1 AMD'!$O$46</f>
        <v>157.14007460962</v>
      </c>
      <c r="X39" s="261">
        <f>+'Հ7 Ձև1 AMD'!O39/'Հ7 Ձև1 AMD'!$O$46</f>
        <v>39.353933511604112</v>
      </c>
      <c r="Y39" s="137">
        <f t="shared" ref="Y39" si="105">Z39+AA39</f>
        <v>2.9427897105506417E-3</v>
      </c>
      <c r="Z39" s="232">
        <f t="shared" ref="Z39" si="106">+T39-W39</f>
        <v>2.4523247587922015E-3</v>
      </c>
      <c r="AA39" s="232">
        <f>+Z39*0.2</f>
        <v>4.9046495175844031E-4</v>
      </c>
      <c r="AB39" s="53">
        <f t="shared" ref="AB39" si="107">AC39+AD39</f>
        <v>0</v>
      </c>
      <c r="AC39" s="52"/>
      <c r="AD39" s="62"/>
      <c r="AE39" s="143">
        <f t="shared" si="81"/>
        <v>196.49400812122411</v>
      </c>
      <c r="AF39" s="144">
        <f t="shared" si="101"/>
        <v>157.14007460962</v>
      </c>
      <c r="AG39" s="144">
        <f t="shared" si="102"/>
        <v>39.353933511604112</v>
      </c>
      <c r="AH39" s="136">
        <f t="shared" si="59"/>
        <v>49.123502030306028</v>
      </c>
      <c r="AI39" s="90">
        <f t="shared" si="87"/>
        <v>39.285018652405</v>
      </c>
      <c r="AJ39" s="90">
        <f t="shared" si="88"/>
        <v>9.8384833779010279</v>
      </c>
      <c r="AK39" s="136">
        <f t="shared" si="60"/>
        <v>49.123502030306028</v>
      </c>
      <c r="AL39" s="90">
        <f t="shared" si="89"/>
        <v>39.285018652405</v>
      </c>
      <c r="AM39" s="90">
        <f t="shared" si="90"/>
        <v>9.8384833779010279</v>
      </c>
      <c r="AN39" s="136">
        <f t="shared" si="84"/>
        <v>49.123502030306028</v>
      </c>
      <c r="AO39" s="90">
        <f t="shared" si="91"/>
        <v>39.285018652405</v>
      </c>
      <c r="AP39" s="90">
        <f t="shared" si="92"/>
        <v>9.8384833779010279</v>
      </c>
      <c r="AQ39" s="136">
        <f t="shared" si="85"/>
        <v>49.123502030306028</v>
      </c>
      <c r="AR39" s="90">
        <f t="shared" si="93"/>
        <v>39.285018652405</v>
      </c>
      <c r="AS39" s="90">
        <f t="shared" si="94"/>
        <v>9.8384833779010279</v>
      </c>
      <c r="AT39" s="136">
        <f t="shared" si="61"/>
        <v>196.49400812122411</v>
      </c>
      <c r="AU39" s="90">
        <f t="shared" si="95"/>
        <v>157.14007460962</v>
      </c>
      <c r="AV39" s="90">
        <f t="shared" si="96"/>
        <v>39.353933511604112</v>
      </c>
      <c r="AW39" s="67"/>
      <c r="AX39" s="52"/>
      <c r="AY39" s="62"/>
    </row>
    <row r="40" spans="1:51" ht="17.25" x14ac:dyDescent="0.25">
      <c r="A40" s="55"/>
      <c r="B40" s="436" t="s">
        <v>52</v>
      </c>
      <c r="C40" s="437"/>
      <c r="D40" s="437"/>
      <c r="E40" s="437"/>
      <c r="F40" s="437"/>
      <c r="G40" s="88">
        <f>+H40+I40</f>
        <v>99910.01883741426</v>
      </c>
      <c r="H40" s="88">
        <f>+H36+H13</f>
        <v>81430.890332027382</v>
      </c>
      <c r="I40" s="88">
        <f>+I36+I13</f>
        <v>18479.128505386874</v>
      </c>
      <c r="J40" s="88">
        <f>+K40+L40</f>
        <v>56487.31700000001</v>
      </c>
      <c r="K40" s="88">
        <f>+K36+K13</f>
        <v>47118.064000000006</v>
      </c>
      <c r="L40" s="88">
        <f>+L36+L13</f>
        <v>9369.2530000000006</v>
      </c>
      <c r="M40" s="88">
        <f>+N40+O40</f>
        <v>31007.399999999994</v>
      </c>
      <c r="N40" s="88">
        <f>+N36+N13</f>
        <v>19324.199999999997</v>
      </c>
      <c r="O40" s="88">
        <f>+O36+O13</f>
        <v>11683.199999999999</v>
      </c>
      <c r="P40" s="114">
        <f>+Q40+R40</f>
        <v>12747.108946295883</v>
      </c>
      <c r="Q40" s="88">
        <f>+Q36+Q13</f>
        <v>10592.425980764931</v>
      </c>
      <c r="R40" s="88">
        <f>+R36+R13</f>
        <v>2154.6829655309525</v>
      </c>
      <c r="S40" s="88">
        <f>+T40+U40</f>
        <v>5881.0709447479403</v>
      </c>
      <c r="T40" s="88">
        <f>+T36+T13</f>
        <v>4396.2003512624542</v>
      </c>
      <c r="U40" s="88">
        <f>+U36+U13</f>
        <v>1484.8705934854856</v>
      </c>
      <c r="V40" s="114">
        <f>+W40+X40</f>
        <v>5138.9475174556801</v>
      </c>
      <c r="W40" s="114">
        <f>+W36+W13</f>
        <v>4226.0965224546899</v>
      </c>
      <c r="X40" s="114">
        <f>+X36+X13</f>
        <v>912.85099500099045</v>
      </c>
      <c r="Y40" s="114">
        <f>+Z40+AA40</f>
        <v>5.5610607058497411E-3</v>
      </c>
      <c r="Z40" s="114">
        <f>+Z36+Z13</f>
        <v>5.0705957540913005E-3</v>
      </c>
      <c r="AA40" s="114">
        <f>+AA36+AA13</f>
        <v>4.9046495175844031E-4</v>
      </c>
      <c r="AB40" s="88">
        <f>+AC40+AD40</f>
        <v>0</v>
      </c>
      <c r="AC40" s="88">
        <f>+AC36+AC13</f>
        <v>0</v>
      </c>
      <c r="AD40" s="96">
        <f>+AD36+AD13</f>
        <v>0</v>
      </c>
      <c r="AE40" s="88">
        <f>+AF40+AG40</f>
        <v>5138.9475174556801</v>
      </c>
      <c r="AF40" s="88">
        <f>+AF36+AF13</f>
        <v>4226.0965224546899</v>
      </c>
      <c r="AG40" s="88">
        <f>+AG36+AG13</f>
        <v>912.85099500099045</v>
      </c>
      <c r="AH40" s="88">
        <f>+AI40+AJ40</f>
        <v>1284.73687936392</v>
      </c>
      <c r="AI40" s="88">
        <f>+AI36+AI13</f>
        <v>1056.5241306136725</v>
      </c>
      <c r="AJ40" s="88">
        <f>+AJ36+AJ13</f>
        <v>228.21274875024761</v>
      </c>
      <c r="AK40" s="88">
        <f>+AL40+AM40</f>
        <v>1284.73687936392</v>
      </c>
      <c r="AL40" s="88">
        <f>+AL36+AL13</f>
        <v>1056.5241306136725</v>
      </c>
      <c r="AM40" s="88">
        <f>+AM36+AM13</f>
        <v>228.21274875024761</v>
      </c>
      <c r="AN40" s="88">
        <f>+AO40+AP40</f>
        <v>1284.73687936392</v>
      </c>
      <c r="AO40" s="88">
        <f>+AO36+AO13</f>
        <v>1056.5241306136725</v>
      </c>
      <c r="AP40" s="88">
        <f>+AP36+AP13</f>
        <v>228.21274875024761</v>
      </c>
      <c r="AQ40" s="88">
        <f>+AR40+AS40</f>
        <v>1284.73687936392</v>
      </c>
      <c r="AR40" s="88">
        <f>+AR36+AR13</f>
        <v>1056.5241306136725</v>
      </c>
      <c r="AS40" s="88">
        <f>+AS36+AS13</f>
        <v>228.21274875024761</v>
      </c>
      <c r="AT40" s="88">
        <f>+AU40+AV40</f>
        <v>5138.9475174556801</v>
      </c>
      <c r="AU40" s="88">
        <f>+AU36+AU13</f>
        <v>4226.0965224546899</v>
      </c>
      <c r="AV40" s="120">
        <f>+AV36+AV13</f>
        <v>912.85099500099045</v>
      </c>
      <c r="AW40" s="61">
        <f>+AX40+AY40</f>
        <v>0</v>
      </c>
      <c r="AX40" s="88">
        <f>+AX36+AX13</f>
        <v>0</v>
      </c>
      <c r="AY40" s="63">
        <f>+AY36+AY13</f>
        <v>0</v>
      </c>
    </row>
    <row r="41" spans="1:51" x14ac:dyDescent="0.25">
      <c r="B41" s="436" t="s">
        <v>36</v>
      </c>
      <c r="C41" s="437"/>
      <c r="D41" s="437"/>
      <c r="E41" s="437"/>
      <c r="F41" s="437"/>
      <c r="G41" s="88">
        <f>+G40</f>
        <v>99910.01883741426</v>
      </c>
      <c r="H41" s="88">
        <f t="shared" ref="H41:I41" si="108">+H40</f>
        <v>81430.890332027382</v>
      </c>
      <c r="I41" s="88">
        <f t="shared" si="108"/>
        <v>18479.128505386874</v>
      </c>
      <c r="J41" s="88">
        <f>+J40</f>
        <v>56487.31700000001</v>
      </c>
      <c r="K41" s="88">
        <f t="shared" ref="K41" si="109">+K40</f>
        <v>47118.064000000006</v>
      </c>
      <c r="L41" s="88">
        <f t="shared" ref="L41" si="110">+L40</f>
        <v>9369.2530000000006</v>
      </c>
      <c r="M41" s="88">
        <f>+M40</f>
        <v>31007.399999999994</v>
      </c>
      <c r="N41" s="88">
        <f t="shared" ref="N41" si="111">+N40</f>
        <v>19324.199999999997</v>
      </c>
      <c r="O41" s="88">
        <f t="shared" ref="O41" si="112">+O40</f>
        <v>11683.199999999999</v>
      </c>
      <c r="P41" s="114">
        <f>+P40</f>
        <v>12747.108946295883</v>
      </c>
      <c r="Q41" s="88">
        <f t="shared" ref="Q41" si="113">+Q40</f>
        <v>10592.425980764931</v>
      </c>
      <c r="R41" s="88">
        <f t="shared" ref="R41" si="114">+R40</f>
        <v>2154.6829655309525</v>
      </c>
      <c r="S41" s="88">
        <f>+S40</f>
        <v>5881.0709447479403</v>
      </c>
      <c r="T41" s="88">
        <f t="shared" ref="T41" si="115">+T40</f>
        <v>4396.2003512624542</v>
      </c>
      <c r="U41" s="88">
        <f t="shared" ref="U41" si="116">+U40</f>
        <v>1484.8705934854856</v>
      </c>
      <c r="V41" s="114">
        <f>+V40</f>
        <v>5138.9475174556801</v>
      </c>
      <c r="W41" s="114">
        <f t="shared" ref="W41" si="117">+W40</f>
        <v>4226.0965224546899</v>
      </c>
      <c r="X41" s="114">
        <f t="shared" ref="X41" si="118">+X40</f>
        <v>912.85099500099045</v>
      </c>
      <c r="Y41" s="114">
        <f>+Y40</f>
        <v>5.5610607058497411E-3</v>
      </c>
      <c r="Z41" s="114">
        <f t="shared" ref="Z41" si="119">+Z40</f>
        <v>5.0705957540913005E-3</v>
      </c>
      <c r="AA41" s="114">
        <f t="shared" ref="AA41" si="120">+AA40</f>
        <v>4.9046495175844031E-4</v>
      </c>
      <c r="AB41" s="88">
        <f>+AB40</f>
        <v>0</v>
      </c>
      <c r="AC41" s="88">
        <f t="shared" ref="AC41" si="121">+AC40</f>
        <v>0</v>
      </c>
      <c r="AD41" s="96">
        <f t="shared" ref="AD41" si="122">+AD40</f>
        <v>0</v>
      </c>
      <c r="AE41" s="88">
        <f>+AE40</f>
        <v>5138.9475174556801</v>
      </c>
      <c r="AF41" s="88">
        <f t="shared" ref="AF41" si="123">+AF40</f>
        <v>4226.0965224546899</v>
      </c>
      <c r="AG41" s="88">
        <f t="shared" ref="AG41" si="124">+AG40</f>
        <v>912.85099500099045</v>
      </c>
      <c r="AH41" s="88">
        <f>+AH40</f>
        <v>1284.73687936392</v>
      </c>
      <c r="AI41" s="88">
        <f t="shared" ref="AI41" si="125">+AI40</f>
        <v>1056.5241306136725</v>
      </c>
      <c r="AJ41" s="88">
        <f t="shared" ref="AJ41" si="126">+AJ40</f>
        <v>228.21274875024761</v>
      </c>
      <c r="AK41" s="88">
        <f>+AK40</f>
        <v>1284.73687936392</v>
      </c>
      <c r="AL41" s="88">
        <f t="shared" ref="AL41" si="127">+AL40</f>
        <v>1056.5241306136725</v>
      </c>
      <c r="AM41" s="88">
        <f t="shared" ref="AM41" si="128">+AM40</f>
        <v>228.21274875024761</v>
      </c>
      <c r="AN41" s="88">
        <f>+AN40</f>
        <v>1284.73687936392</v>
      </c>
      <c r="AO41" s="88">
        <f t="shared" ref="AO41" si="129">+AO40</f>
        <v>1056.5241306136725</v>
      </c>
      <c r="AP41" s="88">
        <f t="shared" ref="AP41" si="130">+AP40</f>
        <v>228.21274875024761</v>
      </c>
      <c r="AQ41" s="88">
        <f>+AQ40</f>
        <v>1284.73687936392</v>
      </c>
      <c r="AR41" s="88">
        <f t="shared" ref="AR41" si="131">+AR40</f>
        <v>1056.5241306136725</v>
      </c>
      <c r="AS41" s="88">
        <f t="shared" ref="AS41" si="132">+AS40</f>
        <v>228.21274875024761</v>
      </c>
      <c r="AT41" s="88">
        <f>+AT40</f>
        <v>5138.9475174556801</v>
      </c>
      <c r="AU41" s="88">
        <f t="shared" ref="AU41" si="133">+AU40</f>
        <v>4226.0965224546899</v>
      </c>
      <c r="AV41" s="120">
        <f t="shared" ref="AV41" si="134">+AV40</f>
        <v>912.85099500099045</v>
      </c>
      <c r="AW41" s="61">
        <f>+AW40</f>
        <v>0</v>
      </c>
      <c r="AX41" s="88">
        <f t="shared" ref="AX41" si="135">+AX40</f>
        <v>0</v>
      </c>
      <c r="AY41" s="63">
        <f t="shared" ref="AY41" si="136">+AY40</f>
        <v>0</v>
      </c>
    </row>
    <row r="42" spans="1:51" x14ac:dyDescent="0.25">
      <c r="B42" s="436" t="s">
        <v>37</v>
      </c>
      <c r="C42" s="437"/>
      <c r="D42" s="437"/>
      <c r="E42" s="437"/>
      <c r="F42" s="437"/>
      <c r="G42" s="88">
        <f t="shared" ref="G42:AV42" si="137">SUMIF($E8:$E39,"Դրամաշնորհային ծրագիր",G8:G39)</f>
        <v>0</v>
      </c>
      <c r="H42" s="88">
        <f t="shared" si="137"/>
        <v>0</v>
      </c>
      <c r="I42" s="88">
        <f t="shared" si="137"/>
        <v>0</v>
      </c>
      <c r="J42" s="57">
        <f t="shared" si="137"/>
        <v>0</v>
      </c>
      <c r="K42" s="57">
        <f t="shared" si="137"/>
        <v>0</v>
      </c>
      <c r="L42" s="57">
        <f t="shared" si="137"/>
        <v>0</v>
      </c>
      <c r="M42" s="57">
        <f t="shared" si="137"/>
        <v>0</v>
      </c>
      <c r="N42" s="57">
        <f t="shared" si="137"/>
        <v>0</v>
      </c>
      <c r="O42" s="57">
        <f t="shared" si="137"/>
        <v>0</v>
      </c>
      <c r="P42" s="114">
        <f t="shared" si="137"/>
        <v>0</v>
      </c>
      <c r="Q42" s="57">
        <f t="shared" si="137"/>
        <v>0</v>
      </c>
      <c r="R42" s="57">
        <f t="shared" si="137"/>
        <v>0</v>
      </c>
      <c r="S42" s="57">
        <f t="shared" si="137"/>
        <v>0</v>
      </c>
      <c r="T42" s="57">
        <f t="shared" si="137"/>
        <v>0</v>
      </c>
      <c r="U42" s="57">
        <f t="shared" si="137"/>
        <v>0</v>
      </c>
      <c r="V42" s="114">
        <f t="shared" si="137"/>
        <v>0</v>
      </c>
      <c r="W42" s="114">
        <f t="shared" si="137"/>
        <v>0</v>
      </c>
      <c r="X42" s="114">
        <f t="shared" si="137"/>
        <v>0</v>
      </c>
      <c r="Y42" s="114">
        <f t="shared" si="137"/>
        <v>0</v>
      </c>
      <c r="Z42" s="114">
        <f t="shared" si="137"/>
        <v>0</v>
      </c>
      <c r="AA42" s="114">
        <f t="shared" si="137"/>
        <v>0</v>
      </c>
      <c r="AB42" s="57">
        <f t="shared" si="137"/>
        <v>0</v>
      </c>
      <c r="AC42" s="57">
        <f t="shared" si="137"/>
        <v>0</v>
      </c>
      <c r="AD42" s="63">
        <f t="shared" si="137"/>
        <v>0</v>
      </c>
      <c r="AE42" s="121">
        <f t="shared" si="137"/>
        <v>0</v>
      </c>
      <c r="AF42" s="121">
        <f t="shared" si="137"/>
        <v>0</v>
      </c>
      <c r="AG42" s="121">
        <f t="shared" si="137"/>
        <v>0</v>
      </c>
      <c r="AH42" s="121">
        <f t="shared" si="137"/>
        <v>0</v>
      </c>
      <c r="AI42" s="121">
        <f t="shared" si="137"/>
        <v>0</v>
      </c>
      <c r="AJ42" s="121">
        <f t="shared" si="137"/>
        <v>0</v>
      </c>
      <c r="AK42" s="121">
        <f t="shared" si="137"/>
        <v>0</v>
      </c>
      <c r="AL42" s="121">
        <f t="shared" si="137"/>
        <v>0</v>
      </c>
      <c r="AM42" s="121">
        <f t="shared" si="137"/>
        <v>0</v>
      </c>
      <c r="AN42" s="121">
        <f t="shared" si="137"/>
        <v>0</v>
      </c>
      <c r="AO42" s="121">
        <f t="shared" si="137"/>
        <v>0</v>
      </c>
      <c r="AP42" s="121">
        <f t="shared" si="137"/>
        <v>0</v>
      </c>
      <c r="AQ42" s="121">
        <f t="shared" si="137"/>
        <v>0</v>
      </c>
      <c r="AR42" s="121">
        <f t="shared" si="137"/>
        <v>0</v>
      </c>
      <c r="AS42" s="121">
        <f t="shared" si="137"/>
        <v>0</v>
      </c>
      <c r="AT42" s="121">
        <f t="shared" si="137"/>
        <v>0</v>
      </c>
      <c r="AU42" s="121">
        <f t="shared" si="137"/>
        <v>0</v>
      </c>
      <c r="AV42" s="120">
        <f t="shared" si="137"/>
        <v>0</v>
      </c>
      <c r="AW42" s="61" t="s">
        <v>57</v>
      </c>
      <c r="AX42" s="57" t="s">
        <v>57</v>
      </c>
      <c r="AY42" s="63" t="s">
        <v>57</v>
      </c>
    </row>
    <row r="43" spans="1:51" ht="15.75" thickBot="1" x14ac:dyDescent="0.3">
      <c r="B43" s="438" t="s">
        <v>53</v>
      </c>
      <c r="C43" s="439"/>
      <c r="D43" s="439"/>
      <c r="E43" s="439"/>
      <c r="F43" s="439"/>
      <c r="G43" s="89">
        <f t="shared" ref="G43:AV43" si="138">SUMIF($E8:$E39,"Ենթավարկային ծրագիր",G8:G39)</f>
        <v>0</v>
      </c>
      <c r="H43" s="89">
        <f t="shared" si="138"/>
        <v>0</v>
      </c>
      <c r="I43" s="89">
        <f t="shared" si="138"/>
        <v>0</v>
      </c>
      <c r="J43" s="65">
        <f t="shared" si="138"/>
        <v>0</v>
      </c>
      <c r="K43" s="65">
        <f t="shared" si="138"/>
        <v>0</v>
      </c>
      <c r="L43" s="65">
        <f t="shared" si="138"/>
        <v>0</v>
      </c>
      <c r="M43" s="65">
        <f t="shared" si="138"/>
        <v>0</v>
      </c>
      <c r="N43" s="65">
        <f t="shared" si="138"/>
        <v>0</v>
      </c>
      <c r="O43" s="65">
        <f t="shared" si="138"/>
        <v>0</v>
      </c>
      <c r="P43" s="139">
        <f t="shared" si="138"/>
        <v>0</v>
      </c>
      <c r="Q43" s="65">
        <f t="shared" si="138"/>
        <v>0</v>
      </c>
      <c r="R43" s="65">
        <f t="shared" si="138"/>
        <v>0</v>
      </c>
      <c r="S43" s="65">
        <f t="shared" si="138"/>
        <v>0</v>
      </c>
      <c r="T43" s="65">
        <f t="shared" si="138"/>
        <v>0</v>
      </c>
      <c r="U43" s="65">
        <f t="shared" si="138"/>
        <v>0</v>
      </c>
      <c r="V43" s="139">
        <f t="shared" si="138"/>
        <v>0</v>
      </c>
      <c r="W43" s="139">
        <f t="shared" si="138"/>
        <v>0</v>
      </c>
      <c r="X43" s="139">
        <f t="shared" si="138"/>
        <v>0</v>
      </c>
      <c r="Y43" s="139">
        <f t="shared" si="138"/>
        <v>0</v>
      </c>
      <c r="Z43" s="139">
        <f t="shared" si="138"/>
        <v>0</v>
      </c>
      <c r="AA43" s="139">
        <f t="shared" si="138"/>
        <v>0</v>
      </c>
      <c r="AB43" s="65">
        <f t="shared" si="138"/>
        <v>0</v>
      </c>
      <c r="AC43" s="65">
        <f t="shared" si="138"/>
        <v>0</v>
      </c>
      <c r="AD43" s="66">
        <f t="shared" si="138"/>
        <v>0</v>
      </c>
      <c r="AE43" s="122">
        <f t="shared" si="138"/>
        <v>0</v>
      </c>
      <c r="AF43" s="122">
        <f t="shared" si="138"/>
        <v>0</v>
      </c>
      <c r="AG43" s="122">
        <f t="shared" si="138"/>
        <v>0</v>
      </c>
      <c r="AH43" s="122">
        <f t="shared" si="138"/>
        <v>0</v>
      </c>
      <c r="AI43" s="122">
        <f t="shared" si="138"/>
        <v>0</v>
      </c>
      <c r="AJ43" s="122">
        <f t="shared" si="138"/>
        <v>0</v>
      </c>
      <c r="AK43" s="122">
        <f t="shared" si="138"/>
        <v>0</v>
      </c>
      <c r="AL43" s="122">
        <f t="shared" si="138"/>
        <v>0</v>
      </c>
      <c r="AM43" s="122">
        <f t="shared" si="138"/>
        <v>0</v>
      </c>
      <c r="AN43" s="122">
        <f t="shared" si="138"/>
        <v>0</v>
      </c>
      <c r="AO43" s="122">
        <f t="shared" si="138"/>
        <v>0</v>
      </c>
      <c r="AP43" s="122">
        <f t="shared" si="138"/>
        <v>0</v>
      </c>
      <c r="AQ43" s="122">
        <f t="shared" si="138"/>
        <v>0</v>
      </c>
      <c r="AR43" s="122">
        <f t="shared" si="138"/>
        <v>0</v>
      </c>
      <c r="AS43" s="122">
        <f t="shared" si="138"/>
        <v>0</v>
      </c>
      <c r="AT43" s="122">
        <f t="shared" si="138"/>
        <v>0</v>
      </c>
      <c r="AU43" s="122">
        <f t="shared" si="138"/>
        <v>0</v>
      </c>
      <c r="AV43" s="123">
        <f t="shared" si="138"/>
        <v>0</v>
      </c>
      <c r="AW43" s="64" t="s">
        <v>57</v>
      </c>
      <c r="AX43" s="65" t="s">
        <v>57</v>
      </c>
      <c r="AY43" s="66" t="s">
        <v>57</v>
      </c>
    </row>
    <row r="44" spans="1:51" s="259" customFormat="1" x14ac:dyDescent="0.25">
      <c r="B44" s="301"/>
      <c r="C44" s="301"/>
      <c r="D44" s="301"/>
      <c r="E44" s="301"/>
      <c r="F44" s="301"/>
      <c r="G44" s="302"/>
      <c r="H44" s="302"/>
      <c r="I44" s="302"/>
      <c r="J44" s="303"/>
      <c r="K44" s="303"/>
      <c r="L44" s="303"/>
      <c r="M44" s="303"/>
      <c r="N44" s="303"/>
      <c r="O44" s="303"/>
      <c r="P44" s="304"/>
      <c r="Q44" s="303"/>
      <c r="R44" s="303"/>
      <c r="S44" s="303"/>
      <c r="T44" s="303"/>
      <c r="U44" s="303"/>
      <c r="V44" s="304"/>
      <c r="W44" s="304"/>
      <c r="X44" s="304"/>
      <c r="Y44" s="304"/>
      <c r="Z44" s="304"/>
      <c r="AA44" s="304"/>
      <c r="AB44" s="303"/>
      <c r="AC44" s="303"/>
      <c r="AD44" s="303"/>
      <c r="AE44" s="305"/>
      <c r="AF44" s="305"/>
      <c r="AG44" s="305"/>
      <c r="AH44" s="305"/>
      <c r="AI44" s="305"/>
      <c r="AJ44" s="305"/>
      <c r="AK44" s="305"/>
      <c r="AL44" s="305"/>
      <c r="AM44" s="305"/>
      <c r="AN44" s="305"/>
      <c r="AO44" s="305"/>
      <c r="AP44" s="305"/>
      <c r="AQ44" s="305"/>
      <c r="AR44" s="305"/>
      <c r="AS44" s="305"/>
      <c r="AT44" s="305"/>
      <c r="AU44" s="305"/>
      <c r="AV44" s="305"/>
      <c r="AW44" s="303"/>
      <c r="AX44" s="303"/>
      <c r="AY44" s="303"/>
    </row>
    <row r="45" spans="1:51" s="259" customFormat="1" x14ac:dyDescent="0.25">
      <c r="B45" s="301"/>
      <c r="C45" s="301"/>
      <c r="D45" s="301"/>
      <c r="E45" s="301"/>
      <c r="F45" s="306" t="s">
        <v>354</v>
      </c>
      <c r="G45" s="302"/>
      <c r="H45" s="302"/>
      <c r="I45" s="302"/>
      <c r="J45" s="303"/>
      <c r="K45" s="303"/>
      <c r="L45" s="303"/>
      <c r="M45" s="303"/>
      <c r="N45" s="303"/>
      <c r="O45" s="303"/>
      <c r="P45" s="304"/>
      <c r="Q45" s="303"/>
      <c r="R45" s="303"/>
      <c r="S45" s="303"/>
      <c r="T45" s="303"/>
      <c r="U45" s="303"/>
      <c r="V45" s="304"/>
      <c r="W45" s="304"/>
      <c r="X45" s="304"/>
      <c r="Y45" s="304"/>
      <c r="Z45" s="304"/>
      <c r="AA45" s="304"/>
      <c r="AB45" s="303"/>
      <c r="AC45" s="303"/>
      <c r="AD45" s="303"/>
      <c r="AE45" s="305"/>
      <c r="AF45" s="305"/>
      <c r="AG45" s="305"/>
      <c r="AH45" s="305"/>
      <c r="AI45" s="305"/>
      <c r="AJ45" s="305"/>
      <c r="AK45" s="305"/>
      <c r="AL45" s="305"/>
      <c r="AM45" s="305"/>
      <c r="AN45" s="305"/>
      <c r="AO45" s="305"/>
      <c r="AP45" s="305"/>
      <c r="AQ45" s="305"/>
      <c r="AR45" s="305"/>
      <c r="AS45" s="305"/>
      <c r="AT45" s="305"/>
      <c r="AU45" s="305"/>
      <c r="AV45" s="305"/>
      <c r="AW45" s="303"/>
      <c r="AX45" s="303"/>
      <c r="AY45" s="303"/>
    </row>
    <row r="46" spans="1:51" x14ac:dyDescent="0.25">
      <c r="Q46" s="229"/>
    </row>
    <row r="47" spans="1:51" x14ac:dyDescent="0.25">
      <c r="H47" s="300"/>
      <c r="S47" s="229"/>
      <c r="T47" s="229"/>
      <c r="V47" s="93"/>
    </row>
    <row r="48" spans="1:51" s="105" customFormat="1" ht="15" customHeight="1" x14ac:dyDescent="0.25">
      <c r="D48" s="125"/>
      <c r="E48" s="125"/>
      <c r="F48" s="125"/>
      <c r="G48" s="125"/>
      <c r="H48" s="125"/>
      <c r="I48" s="126" t="s">
        <v>187</v>
      </c>
      <c r="K48" s="125"/>
      <c r="L48" s="125"/>
      <c r="M48" s="125"/>
      <c r="N48" s="125"/>
      <c r="O48" s="107">
        <v>403.88</v>
      </c>
      <c r="P48" s="299" t="s">
        <v>188</v>
      </c>
      <c r="Q48" s="124"/>
      <c r="R48" s="112"/>
      <c r="S48" s="229"/>
      <c r="T48" s="112"/>
      <c r="U48" s="112"/>
      <c r="V48" s="106"/>
      <c r="W48" s="106"/>
    </row>
    <row r="49" spans="8:26" x14ac:dyDescent="0.25">
      <c r="S49" s="229"/>
      <c r="Z49" s="146"/>
    </row>
    <row r="50" spans="8:26" ht="57" customHeight="1" x14ac:dyDescent="0.25">
      <c r="H50" s="334"/>
      <c r="L50" s="229"/>
      <c r="O50" s="229"/>
      <c r="S50" s="229"/>
    </row>
    <row r="51" spans="8:26" ht="36.75" customHeight="1" x14ac:dyDescent="0.25"/>
    <row r="55" spans="8:26" ht="15" customHeight="1" x14ac:dyDescent="0.25"/>
    <row r="56" spans="8:26" ht="15" customHeight="1" x14ac:dyDescent="0.25"/>
  </sheetData>
  <mergeCells count="34">
    <mergeCell ref="AT6:AV6"/>
    <mergeCell ref="AE5:AG6"/>
    <mergeCell ref="E13:E31"/>
    <mergeCell ref="B9:B39"/>
    <mergeCell ref="E33:E39"/>
    <mergeCell ref="D36:D39"/>
    <mergeCell ref="AY5:AY7"/>
    <mergeCell ref="J5:L6"/>
    <mergeCell ref="M5:O6"/>
    <mergeCell ref="P5:R6"/>
    <mergeCell ref="S5:U6"/>
    <mergeCell ref="AB6:AD6"/>
    <mergeCell ref="V6:X6"/>
    <mergeCell ref="AW5:AW7"/>
    <mergeCell ref="AX5:AX7"/>
    <mergeCell ref="AH6:AJ6"/>
    <mergeCell ref="AK6:AM6"/>
    <mergeCell ref="AN6:AP6"/>
    <mergeCell ref="C10:C31"/>
    <mergeCell ref="C33:C39"/>
    <mergeCell ref="AQ6:AS6"/>
    <mergeCell ref="AH5:AV5"/>
    <mergeCell ref="B43:F43"/>
    <mergeCell ref="Y6:AA6"/>
    <mergeCell ref="E5:E7"/>
    <mergeCell ref="B40:F40"/>
    <mergeCell ref="B41:F41"/>
    <mergeCell ref="B42:F42"/>
    <mergeCell ref="V5:AD5"/>
    <mergeCell ref="D5:D7"/>
    <mergeCell ref="F5:F7"/>
    <mergeCell ref="B5:C6"/>
    <mergeCell ref="G5:I6"/>
    <mergeCell ref="D13:D31"/>
  </mergeCells>
  <dataValidations disablePrompts="1" count="1">
    <dataValidation type="list" allowBlank="1" showInputMessage="1" showErrorMessage="1" sqref="E8:E13 E32:E33">
      <formula1>$BE$1:$BE$3</formula1>
    </dataValidation>
  </dataValidations>
  <pageMargins left="0.7" right="0.7" top="0.75" bottom="0.75" header="0.3" footer="0.3"/>
  <pageSetup paperSize="9" orientation="portrait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7</vt:i4>
      </vt:variant>
    </vt:vector>
  </HeadingPairs>
  <TitlesOfParts>
    <vt:vector size="20" baseType="lpstr">
      <vt:lpstr>Հ3 Մաս 1 և 2</vt:lpstr>
      <vt:lpstr>Հ3 Մաս 3</vt:lpstr>
      <vt:lpstr>Հ3 Մաս 4</vt:lpstr>
      <vt:lpstr>Հ3 Մաս 4 Phonetic</vt:lpstr>
      <vt:lpstr>Հ4</vt:lpstr>
      <vt:lpstr>Հ5</vt:lpstr>
      <vt:lpstr>marzer2025</vt:lpstr>
      <vt:lpstr>Հ7 Ձև1 AMD</vt:lpstr>
      <vt:lpstr>Հ7 Ձև1-USD</vt:lpstr>
      <vt:lpstr>2025</vt:lpstr>
      <vt:lpstr>Sheet1</vt:lpstr>
      <vt:lpstr>Անձնագրի մաս</vt:lpstr>
      <vt:lpstr>Լրացման պահանջներ</vt:lpstr>
      <vt:lpstr>'Հ3 Մաս 1 և 2'!_ftnref17</vt:lpstr>
      <vt:lpstr>'Հ3 Մաս 1 և 2'!_ftnref2</vt:lpstr>
      <vt:lpstr>'Հ3 Մաս 1 և 2'!_ftnref4</vt:lpstr>
      <vt:lpstr>'Հ3 Մաս 1 և 2'!_ftnref5</vt:lpstr>
      <vt:lpstr>'Հ3 Մաս 1 և 2'!_ftnref6</vt:lpstr>
      <vt:lpstr>'Հ3 Մաս 1 և 2'!_ftnref7</vt:lpstr>
      <vt:lpstr>'2025'!Print_Area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2024-03-04T11:58:28Z</dcterms:modified>
</cp:coreProperties>
</file>