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3\REPORTS\TARACQAYIN\12\"/>
    </mc:Choice>
  </mc:AlternateContent>
  <xr:revisionPtr revIDLastSave="0" documentId="13_ncr:1_{4BB71FCC-9F6C-4A19-9F9B-FE59AD21A708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W22" i="5" l="1"/>
  <c r="EB22" i="5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L22" i="5" s="1"/>
  <c r="EC22" i="5" l="1"/>
  <c r="EA22" i="5"/>
  <c r="DZ22" i="5"/>
  <c r="DX22" i="5"/>
  <c r="DU22" i="5"/>
  <c r="DQ22" i="5"/>
  <c r="DO22" i="5" l="1"/>
  <c r="DN22" i="5"/>
  <c r="DL22" i="5"/>
  <c r="DG22" i="5"/>
  <c r="DE22" i="5"/>
  <c r="DA22" i="5"/>
  <c r="CY22" i="5"/>
  <c r="CX22" i="5"/>
  <c r="CV22" i="5"/>
  <c r="CR22" i="5"/>
  <c r="CP22" i="5"/>
  <c r="CO22" i="5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AQ22" i="5"/>
  <c r="AO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<sst xmlns="http://schemas.openxmlformats.org/spreadsheetml/2006/main" count="188" uniqueCount="71">
  <si>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</si>
  <si>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</si>
  <si>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</si>
  <si>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</si>
  <si>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</si>
  <si>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</si>
  <si>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</si>
  <si>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</si>
  <si>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</si>
  <si>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</si>
  <si>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</si>
  <si>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</si>
  <si>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</si>
  <si>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</si>
  <si>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</si>
  <si>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</si>
  <si>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</si>
  <si>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</si>
  <si>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</si>
  <si>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</si>
  <si>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</si>
  <si>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</si>
  <si>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</si>
  <si>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</si>
  <si>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</si>
  <si>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</si>
  <si>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</si>
  <si>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</si>
  <si>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</si>
  <si>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</si>
  <si>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</si>
  <si>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</si>
  <si>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</si>
  <si>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</si>
  <si>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</si>
  <si>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</si>
  <si>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</si>
  <si>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</si>
  <si>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</si>
  <si>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</si>
  <si>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</si>
  <si>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</si>
  <si>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</si>
  <si>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</si>
  <si>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</si>
  <si>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</si>
  <si>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</si>
  <si>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</si>
  <si>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</si>
  <si>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</si>
  <si>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</si>
  <si>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</si>
  <si>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</si>
  <si>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</si>
  <si>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</si>
  <si>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</si>
  <si>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</si>
  <si>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</si>
  <si>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</si>
  <si>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</si>
  <si>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</si>
  <si>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</si>
  <si>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</si>
  <si>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</si>
  <si>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</si>
  <si>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</si>
  <si>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</si>
  <si>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</si>
  <si>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կատ. %-ը 3-րդ եռամսյակի նկատմամբ</t>
  </si>
  <si>
    <t>ծրագիր-12 ամիս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</si>
  <si>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2023թ. ԴԵԿՏԵՄԲԵՐԻ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</si>
</sst>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09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11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24820.6</v>
          </cell>
          <cell r="F22">
            <v>42159.9</v>
          </cell>
          <cell r="G22">
            <v>112994.9</v>
          </cell>
          <cell r="H22">
            <v>13310.7</v>
          </cell>
          <cell r="I22">
            <v>48584.2</v>
          </cell>
          <cell r="J22">
            <v>496507.9</v>
          </cell>
          <cell r="K22">
            <v>51686.2</v>
          </cell>
          <cell r="L22">
            <v>27195.9</v>
          </cell>
          <cell r="M22">
            <v>26100.5</v>
          </cell>
          <cell r="N22">
            <v>2859.5</v>
          </cell>
          <cell r="O22">
            <v>122198.6</v>
          </cell>
          <cell r="P22">
            <v>18432.3</v>
          </cell>
        </row>
        <row r="23">
          <cell r="E23">
            <v>11084.5</v>
          </cell>
          <cell r="F23">
            <v>4389.6000000000004</v>
          </cell>
          <cell r="G23">
            <v>33899.1</v>
          </cell>
          <cell r="H23">
            <v>4591.8999999999996</v>
          </cell>
          <cell r="I23">
            <v>11570.1</v>
          </cell>
          <cell r="J23">
            <v>210487.5</v>
          </cell>
          <cell r="K23">
            <v>21143.5</v>
          </cell>
          <cell r="L23">
            <v>25283.7</v>
          </cell>
          <cell r="M23">
            <v>2783.9</v>
          </cell>
          <cell r="N23">
            <v>589.4</v>
          </cell>
          <cell r="O23">
            <v>13404.8</v>
          </cell>
          <cell r="P23">
            <v>8230.4</v>
          </cell>
        </row>
        <row r="43">
          <cell r="E43">
            <v>1210726.7</v>
          </cell>
          <cell r="F43">
            <v>604978.69999999995</v>
          </cell>
          <cell r="G43">
            <v>1705180.2</v>
          </cell>
          <cell r="H43">
            <v>491314.8</v>
          </cell>
          <cell r="I43">
            <v>1232906.7</v>
          </cell>
          <cell r="J43">
            <v>2074897.6</v>
          </cell>
          <cell r="K43">
            <v>1490149.1</v>
          </cell>
          <cell r="L43">
            <v>1359586.5</v>
          </cell>
          <cell r="M43">
            <v>200566.7</v>
          </cell>
          <cell r="N43">
            <v>82401.7</v>
          </cell>
          <cell r="O43">
            <v>1418854.3</v>
          </cell>
          <cell r="P43">
            <v>878156.9</v>
          </cell>
        </row>
        <row r="44">
          <cell r="E44">
            <v>1178145.5</v>
          </cell>
          <cell r="F44">
            <v>656227.9</v>
          </cell>
          <cell r="G44">
            <v>1664424.4</v>
          </cell>
          <cell r="H44">
            <v>469558.7</v>
          </cell>
          <cell r="I44">
            <v>1066037.6000000001</v>
          </cell>
          <cell r="J44">
            <v>2061731.2</v>
          </cell>
          <cell r="K44">
            <v>1370158.3</v>
          </cell>
          <cell r="L44">
            <v>1401624.2</v>
          </cell>
          <cell r="M44">
            <v>185326.9</v>
          </cell>
          <cell r="N44">
            <v>67582.7</v>
          </cell>
          <cell r="O44">
            <v>1401740</v>
          </cell>
          <cell r="P44">
            <v>840894.7</v>
          </cell>
        </row>
        <row r="71">
          <cell r="E71">
            <v>12097.2</v>
          </cell>
          <cell r="F71">
            <v>3582</v>
          </cell>
          <cell r="G71">
            <v>22311.4</v>
          </cell>
          <cell r="H71">
            <v>3274.5</v>
          </cell>
          <cell r="I71">
            <v>32379.4</v>
          </cell>
          <cell r="J71">
            <v>32647.9</v>
          </cell>
          <cell r="K71">
            <v>23768.3</v>
          </cell>
          <cell r="L71">
            <v>5169.6000000000004</v>
          </cell>
          <cell r="M71">
            <v>6066.5</v>
          </cell>
          <cell r="N71">
            <v>10279.5</v>
          </cell>
          <cell r="O71">
            <v>52140.5</v>
          </cell>
          <cell r="P71">
            <v>11056.6</v>
          </cell>
        </row>
        <row r="72">
          <cell r="E72">
            <v>4196.5</v>
          </cell>
          <cell r="F72">
            <v>1132.5999999999999</v>
          </cell>
          <cell r="G72">
            <v>5819.8</v>
          </cell>
          <cell r="H72">
            <v>2398.3000000000002</v>
          </cell>
          <cell r="I72">
            <v>5838.5</v>
          </cell>
          <cell r="J72">
            <v>6512.1</v>
          </cell>
          <cell r="K72">
            <v>3386</v>
          </cell>
          <cell r="L72">
            <v>3937.5</v>
          </cell>
          <cell r="M72">
            <v>1657.4</v>
          </cell>
          <cell r="N72">
            <v>1775.1</v>
          </cell>
          <cell r="O72">
            <v>6222</v>
          </cell>
          <cell r="P72">
            <v>3189.3</v>
          </cell>
        </row>
        <row r="92">
          <cell r="E92">
            <v>577518.69999999995</v>
          </cell>
          <cell r="F92">
            <v>414994.8</v>
          </cell>
          <cell r="G92">
            <v>1633644.7</v>
          </cell>
          <cell r="H92">
            <v>446497.3</v>
          </cell>
          <cell r="I92">
            <v>569802.5</v>
          </cell>
          <cell r="J92">
            <v>3383289</v>
          </cell>
          <cell r="K92">
            <v>1100614.7</v>
          </cell>
          <cell r="L92">
            <v>539293.1</v>
          </cell>
          <cell r="M92">
            <v>319521.8</v>
          </cell>
          <cell r="N92">
            <v>51171.5</v>
          </cell>
          <cell r="O92">
            <v>794214.1</v>
          </cell>
          <cell r="P92">
            <v>700944</v>
          </cell>
        </row>
        <row r="93">
          <cell r="E93">
            <v>540802.5</v>
          </cell>
          <cell r="F93">
            <v>325463.7</v>
          </cell>
          <cell r="G93">
            <v>1549213.2</v>
          </cell>
          <cell r="H93">
            <v>324676.2</v>
          </cell>
          <cell r="I93">
            <v>501314.7</v>
          </cell>
          <cell r="J93">
            <v>2938753.6</v>
          </cell>
          <cell r="K93">
            <v>1133577.3999999999</v>
          </cell>
          <cell r="L93">
            <v>445715.7</v>
          </cell>
          <cell r="M93">
            <v>295942.09999999998</v>
          </cell>
          <cell r="N93">
            <v>32622.3</v>
          </cell>
          <cell r="O93">
            <v>757822.9</v>
          </cell>
          <cell r="P93">
            <v>665410.30000000005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24820.6</v>
          </cell>
          <cell r="F26">
            <v>42159.9</v>
          </cell>
          <cell r="G26">
            <v>112994.9</v>
          </cell>
          <cell r="H26">
            <v>13310.7</v>
          </cell>
          <cell r="I26">
            <v>48584.2</v>
          </cell>
          <cell r="J26">
            <v>496507.9</v>
          </cell>
          <cell r="K26">
            <v>51686.2</v>
          </cell>
          <cell r="L26">
            <v>27195.9</v>
          </cell>
          <cell r="M26">
            <v>26100.5</v>
          </cell>
          <cell r="N26">
            <v>2859.5</v>
          </cell>
          <cell r="O26">
            <v>122198.6</v>
          </cell>
          <cell r="P26">
            <v>18432.3</v>
          </cell>
        </row>
        <row r="47">
          <cell r="E47">
            <v>1210726.7</v>
          </cell>
          <cell r="F47">
            <v>604978.69999999995</v>
          </cell>
          <cell r="G47">
            <v>1705180.2</v>
          </cell>
          <cell r="H47">
            <v>491314.8</v>
          </cell>
          <cell r="I47">
            <v>1232906.7</v>
          </cell>
          <cell r="J47">
            <v>2074897.6</v>
          </cell>
          <cell r="K47">
            <v>1490149.1</v>
          </cell>
          <cell r="L47">
            <v>1359586.5</v>
          </cell>
          <cell r="M47">
            <v>200566.7</v>
          </cell>
          <cell r="N47">
            <v>82401.7</v>
          </cell>
          <cell r="O47">
            <v>1418854.3</v>
          </cell>
          <cell r="P47">
            <v>878156.9</v>
          </cell>
        </row>
        <row r="75">
          <cell r="E75">
            <v>12097.2</v>
          </cell>
          <cell r="F75">
            <v>3582</v>
          </cell>
          <cell r="G75">
            <v>22311.4</v>
          </cell>
          <cell r="H75">
            <v>3274.5</v>
          </cell>
          <cell r="I75">
            <v>32379.4</v>
          </cell>
          <cell r="J75">
            <v>32647.9</v>
          </cell>
          <cell r="K75">
            <v>23768.3</v>
          </cell>
          <cell r="L75">
            <v>5169.6000000000004</v>
          </cell>
          <cell r="M75">
            <v>6066.5</v>
          </cell>
          <cell r="N75">
            <v>10279.5</v>
          </cell>
          <cell r="O75">
            <v>52140.5</v>
          </cell>
          <cell r="P75">
            <v>11056.6</v>
          </cell>
        </row>
        <row r="96">
          <cell r="E96">
            <v>577518.69999999995</v>
          </cell>
          <cell r="F96">
            <v>414994.8</v>
          </cell>
          <cell r="G96">
            <v>1633644.7</v>
          </cell>
          <cell r="H96">
            <v>446497.3</v>
          </cell>
          <cell r="I96">
            <v>569802.5</v>
          </cell>
          <cell r="J96">
            <v>3383289</v>
          </cell>
          <cell r="K96">
            <v>1100614.7</v>
          </cell>
          <cell r="L96">
            <v>539293.1</v>
          </cell>
          <cell r="M96">
            <v>319521.8</v>
          </cell>
          <cell r="N96">
            <v>51171.5</v>
          </cell>
          <cell r="O96">
            <v>794214.1</v>
          </cell>
          <cell r="P96">
            <v>700944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210712.6</v>
          </cell>
          <cell r="F127">
            <v>121100</v>
          </cell>
          <cell r="G127">
            <v>413002.5</v>
          </cell>
          <cell r="H127">
            <v>123669.9</v>
          </cell>
          <cell r="I127">
            <v>162540</v>
          </cell>
          <cell r="J127">
            <v>910512.5</v>
          </cell>
          <cell r="K127">
            <v>322632.5</v>
          </cell>
          <cell r="L127">
            <v>193482</v>
          </cell>
          <cell r="M127">
            <v>17514.5</v>
          </cell>
          <cell r="N127">
            <v>13447</v>
          </cell>
          <cell r="O127">
            <v>232950</v>
          </cell>
          <cell r="P127">
            <v>124569</v>
          </cell>
        </row>
        <row r="128">
          <cell r="E128">
            <v>328152.59999999998</v>
          </cell>
          <cell r="F128">
            <v>141645</v>
          </cell>
          <cell r="G128">
            <v>583143.1</v>
          </cell>
          <cell r="H128">
            <v>184687.4</v>
          </cell>
          <cell r="I128">
            <v>207487.1</v>
          </cell>
          <cell r="J128">
            <v>1304384.1000000001</v>
          </cell>
          <cell r="K128">
            <v>461666.9</v>
          </cell>
          <cell r="L128">
            <v>294558.40000000002</v>
          </cell>
          <cell r="M128">
            <v>27215.5</v>
          </cell>
          <cell r="N128">
            <v>15389.5</v>
          </cell>
          <cell r="O128">
            <v>369070.1</v>
          </cell>
          <cell r="P128">
            <v>228472.9</v>
          </cell>
        </row>
        <row r="134">
          <cell r="E134">
            <v>70.3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68.3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2.2000000000000002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139706.4</v>
          </cell>
          <cell r="F141">
            <v>19268.900000000001</v>
          </cell>
          <cell r="G141">
            <v>88686.2</v>
          </cell>
          <cell r="H141">
            <v>42107.199999999997</v>
          </cell>
          <cell r="I141">
            <v>88556.1</v>
          </cell>
          <cell r="J141">
            <v>720746.4</v>
          </cell>
          <cell r="K141">
            <v>52889</v>
          </cell>
          <cell r="L141">
            <v>62193</v>
          </cell>
          <cell r="M141">
            <v>12115.9</v>
          </cell>
          <cell r="N141">
            <v>5868.5</v>
          </cell>
          <cell r="O141">
            <v>59977.599999999999</v>
          </cell>
          <cell r="P141">
            <v>55818.6</v>
          </cell>
        </row>
        <row r="142">
          <cell r="E142">
            <v>148700.4</v>
          </cell>
          <cell r="F142">
            <v>16840.2</v>
          </cell>
          <cell r="G142">
            <v>59777</v>
          </cell>
          <cell r="H142">
            <v>35757.599999999999</v>
          </cell>
          <cell r="I142">
            <v>36644.9</v>
          </cell>
          <cell r="J142">
            <v>559806.80000000005</v>
          </cell>
          <cell r="K142">
            <v>35798.300000000003</v>
          </cell>
          <cell r="L142">
            <v>36894.199999999997</v>
          </cell>
          <cell r="M142">
            <v>8566.1</v>
          </cell>
          <cell r="N142">
            <v>865.7</v>
          </cell>
          <cell r="O142">
            <v>64849.3</v>
          </cell>
          <cell r="P142">
            <v>49848.4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6328.4</v>
          </cell>
          <cell r="M148">
            <v>0</v>
          </cell>
          <cell r="N148">
            <v>1200</v>
          </cell>
          <cell r="O148">
            <v>3000</v>
          </cell>
          <cell r="P148">
            <v>5100</v>
          </cell>
        </row>
        <row r="149">
          <cell r="E149">
            <v>2193.8000000000002</v>
          </cell>
          <cell r="F149">
            <v>11924</v>
          </cell>
          <cell r="G149">
            <v>38833.300000000003</v>
          </cell>
          <cell r="H149">
            <v>0</v>
          </cell>
          <cell r="I149">
            <v>3540</v>
          </cell>
          <cell r="J149">
            <v>717.9</v>
          </cell>
          <cell r="K149">
            <v>2400</v>
          </cell>
          <cell r="L149">
            <v>4439.1000000000004</v>
          </cell>
          <cell r="M149">
            <v>0</v>
          </cell>
          <cell r="N149">
            <v>1324.3</v>
          </cell>
          <cell r="O149">
            <v>3000</v>
          </cell>
          <cell r="P149">
            <v>4984.7</v>
          </cell>
        </row>
        <row r="155">
          <cell r="E155">
            <v>3783</v>
          </cell>
          <cell r="F155">
            <v>1591.9</v>
          </cell>
          <cell r="G155">
            <v>25334.1</v>
          </cell>
          <cell r="H155">
            <v>12182.8</v>
          </cell>
          <cell r="I155">
            <v>2411.9</v>
          </cell>
          <cell r="J155">
            <v>108221.4</v>
          </cell>
          <cell r="K155">
            <v>14644.4</v>
          </cell>
          <cell r="L155">
            <v>5225.6000000000004</v>
          </cell>
          <cell r="M155">
            <v>12.1</v>
          </cell>
          <cell r="N155">
            <v>16.7</v>
          </cell>
          <cell r="O155">
            <v>1218.0999999999999</v>
          </cell>
          <cell r="P155">
            <v>1924.3</v>
          </cell>
        </row>
        <row r="156">
          <cell r="E156">
            <v>216.8</v>
          </cell>
          <cell r="F156">
            <v>2551.1</v>
          </cell>
          <cell r="G156">
            <v>14553.7</v>
          </cell>
          <cell r="H156">
            <v>3322.6</v>
          </cell>
          <cell r="I156">
            <v>56.4</v>
          </cell>
          <cell r="J156">
            <v>82194.3</v>
          </cell>
          <cell r="K156">
            <v>6832.2</v>
          </cell>
          <cell r="L156">
            <v>901.9</v>
          </cell>
          <cell r="M156">
            <v>43.3</v>
          </cell>
          <cell r="N156">
            <v>1.2</v>
          </cell>
          <cell r="O156">
            <v>600.79999999999995</v>
          </cell>
          <cell r="P156">
            <v>880.5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296958.5</v>
          </cell>
          <cell r="F197">
            <v>162593.20000000001</v>
          </cell>
          <cell r="G197">
            <v>435537.6</v>
          </cell>
          <cell r="H197">
            <v>156157.29999999999</v>
          </cell>
          <cell r="I197">
            <v>340434.7</v>
          </cell>
          <cell r="J197">
            <v>977405.5</v>
          </cell>
          <cell r="K197">
            <v>436913.3</v>
          </cell>
          <cell r="L197">
            <v>456750.2</v>
          </cell>
          <cell r="M197">
            <v>41405.699999999997</v>
          </cell>
          <cell r="N197">
            <v>32355.7</v>
          </cell>
          <cell r="O197">
            <v>537355.9</v>
          </cell>
          <cell r="P197">
            <v>254639.7</v>
          </cell>
        </row>
        <row r="198">
          <cell r="E198">
            <v>245241.60000000001</v>
          </cell>
          <cell r="F198">
            <v>151419.29999999999</v>
          </cell>
          <cell r="G198">
            <v>403505.1</v>
          </cell>
          <cell r="H198">
            <v>157411</v>
          </cell>
          <cell r="I198">
            <v>340783.4</v>
          </cell>
          <cell r="J198">
            <v>1037202.9</v>
          </cell>
          <cell r="K198">
            <v>374756.9</v>
          </cell>
          <cell r="L198">
            <v>377949.9</v>
          </cell>
          <cell r="M198">
            <v>43403.3</v>
          </cell>
          <cell r="N198">
            <v>29174.799999999999</v>
          </cell>
          <cell r="O198">
            <v>535478.1</v>
          </cell>
          <cell r="P198">
            <v>241098.4</v>
          </cell>
        </row>
        <row r="225">
          <cell r="E225">
            <v>297008.5</v>
          </cell>
          <cell r="F225">
            <v>162793.20000000001</v>
          </cell>
          <cell r="G225">
            <v>435937.6</v>
          </cell>
          <cell r="H225">
            <v>156217.29999999999</v>
          </cell>
          <cell r="I225">
            <v>340634.7</v>
          </cell>
          <cell r="J225">
            <v>977555.5</v>
          </cell>
          <cell r="K225">
            <v>437013.3</v>
          </cell>
          <cell r="L225">
            <v>457500.2</v>
          </cell>
          <cell r="M225">
            <v>41420.699999999997</v>
          </cell>
          <cell r="N225">
            <v>32363.7</v>
          </cell>
          <cell r="O225">
            <v>537380.9</v>
          </cell>
          <cell r="P225">
            <v>254702.7</v>
          </cell>
        </row>
        <row r="226">
          <cell r="E226">
            <v>245652.9</v>
          </cell>
          <cell r="F226">
            <v>151915.6</v>
          </cell>
          <cell r="G226">
            <v>405080.8</v>
          </cell>
          <cell r="H226">
            <v>157438.9</v>
          </cell>
          <cell r="I226">
            <v>341434.2</v>
          </cell>
          <cell r="J226">
            <v>1040623.7</v>
          </cell>
          <cell r="K226">
            <v>377774.9</v>
          </cell>
          <cell r="L226">
            <v>379486.7</v>
          </cell>
          <cell r="M226">
            <v>43408.1</v>
          </cell>
          <cell r="N226">
            <v>29198</v>
          </cell>
          <cell r="O226">
            <v>536158.1</v>
          </cell>
          <cell r="P226">
            <v>241376.6</v>
          </cell>
        </row>
        <row r="232">
          <cell r="E232">
            <v>10000</v>
          </cell>
          <cell r="F232">
            <v>4000</v>
          </cell>
          <cell r="G232">
            <v>10000</v>
          </cell>
          <cell r="H232">
            <v>6000</v>
          </cell>
          <cell r="I232">
            <v>6000</v>
          </cell>
          <cell r="J232">
            <v>15000</v>
          </cell>
          <cell r="K232">
            <v>15000</v>
          </cell>
          <cell r="L232">
            <v>8000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19819.8</v>
          </cell>
          <cell r="F233">
            <v>6118.7</v>
          </cell>
          <cell r="G233">
            <v>29702.7</v>
          </cell>
          <cell r="H233">
            <v>15620.1</v>
          </cell>
          <cell r="I233">
            <v>5600.2</v>
          </cell>
          <cell r="J233">
            <v>43969.599999999999</v>
          </cell>
          <cell r="K233">
            <v>19071.599999999999</v>
          </cell>
          <cell r="L233">
            <v>22628</v>
          </cell>
          <cell r="M233">
            <v>2267.8000000000002</v>
          </cell>
          <cell r="N233">
            <v>1030</v>
          </cell>
          <cell r="O233">
            <v>16116.4</v>
          </cell>
          <cell r="P233">
            <v>12386.2</v>
          </cell>
        </row>
        <row r="239">
          <cell r="E239">
            <v>15000</v>
          </cell>
          <cell r="F239">
            <v>14000</v>
          </cell>
          <cell r="G239">
            <v>35000</v>
          </cell>
          <cell r="H239">
            <v>10000</v>
          </cell>
          <cell r="I239">
            <v>20000</v>
          </cell>
          <cell r="J239">
            <v>40000</v>
          </cell>
          <cell r="K239">
            <v>30000</v>
          </cell>
          <cell r="L239">
            <v>10500</v>
          </cell>
          <cell r="M239">
            <v>20</v>
          </cell>
          <cell r="N239">
            <v>1500</v>
          </cell>
          <cell r="O239">
            <v>20000</v>
          </cell>
          <cell r="P239">
            <v>15000</v>
          </cell>
        </row>
        <row r="240">
          <cell r="E240">
            <v>7473.4</v>
          </cell>
          <cell r="F240">
            <v>11518.8</v>
          </cell>
          <cell r="G240">
            <v>41137</v>
          </cell>
          <cell r="H240">
            <v>10431</v>
          </cell>
          <cell r="I240">
            <v>7094.9</v>
          </cell>
          <cell r="J240">
            <v>3492.5</v>
          </cell>
          <cell r="K240">
            <v>10608.7</v>
          </cell>
          <cell r="L240">
            <v>13581.6</v>
          </cell>
          <cell r="M240">
            <v>0</v>
          </cell>
          <cell r="N240">
            <v>947.8</v>
          </cell>
          <cell r="O240">
            <v>3766.3</v>
          </cell>
          <cell r="P240">
            <v>2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2850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210712.6</v>
          </cell>
          <cell r="F131">
            <v>121100</v>
          </cell>
          <cell r="G131">
            <v>413002.5</v>
          </cell>
          <cell r="H131">
            <v>123669.9</v>
          </cell>
          <cell r="I131">
            <v>162540</v>
          </cell>
          <cell r="J131">
            <v>910512.5</v>
          </cell>
          <cell r="K131">
            <v>322632.5</v>
          </cell>
          <cell r="L131">
            <v>193482</v>
          </cell>
          <cell r="M131">
            <v>17514.5</v>
          </cell>
          <cell r="N131">
            <v>13447</v>
          </cell>
          <cell r="O131">
            <v>232950</v>
          </cell>
          <cell r="P131">
            <v>124569</v>
          </cell>
        </row>
        <row r="138">
          <cell r="E138">
            <v>70.3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139706.4</v>
          </cell>
          <cell r="F145">
            <v>19268.900000000001</v>
          </cell>
          <cell r="G145">
            <v>88686.2</v>
          </cell>
          <cell r="H145">
            <v>42107.199999999997</v>
          </cell>
          <cell r="I145">
            <v>88556.1</v>
          </cell>
          <cell r="J145">
            <v>720746.4</v>
          </cell>
          <cell r="K145">
            <v>52889</v>
          </cell>
          <cell r="L145">
            <v>62193</v>
          </cell>
          <cell r="M145">
            <v>12115.9</v>
          </cell>
          <cell r="N145">
            <v>5868.5</v>
          </cell>
          <cell r="O145">
            <v>59977.599999999999</v>
          </cell>
          <cell r="P145">
            <v>55818.6</v>
          </cell>
        </row>
        <row r="152">
          <cell r="E152">
            <v>2316</v>
          </cell>
          <cell r="F152">
            <v>6144</v>
          </cell>
          <cell r="G152">
            <v>43000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6328.4</v>
          </cell>
          <cell r="M152">
            <v>0</v>
          </cell>
          <cell r="N152">
            <v>1200</v>
          </cell>
          <cell r="O152">
            <v>3000</v>
          </cell>
          <cell r="P152">
            <v>5100</v>
          </cell>
        </row>
        <row r="159">
          <cell r="E159">
            <v>3783</v>
          </cell>
          <cell r="F159">
            <v>1591.9</v>
          </cell>
          <cell r="G159">
            <v>25334.1</v>
          </cell>
          <cell r="H159">
            <v>12182.8</v>
          </cell>
          <cell r="I159">
            <v>2411.9</v>
          </cell>
          <cell r="J159">
            <v>108221.4</v>
          </cell>
          <cell r="K159">
            <v>14644.4</v>
          </cell>
          <cell r="L159">
            <v>5225.6000000000004</v>
          </cell>
          <cell r="M159">
            <v>12.1</v>
          </cell>
          <cell r="N159">
            <v>16.7</v>
          </cell>
          <cell r="O159">
            <v>1218.0999999999999</v>
          </cell>
          <cell r="P159">
            <v>1924.3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296958.5</v>
          </cell>
          <cell r="F201">
            <v>162593.20000000001</v>
          </cell>
          <cell r="G201">
            <v>435537.6</v>
          </cell>
          <cell r="H201">
            <v>156157.29999999999</v>
          </cell>
          <cell r="I201">
            <v>340434.7</v>
          </cell>
          <cell r="J201">
            <v>977405.5</v>
          </cell>
          <cell r="K201">
            <v>436913.3</v>
          </cell>
          <cell r="L201">
            <v>456750.2</v>
          </cell>
          <cell r="M201">
            <v>41405.699999999997</v>
          </cell>
          <cell r="N201">
            <v>32355.7</v>
          </cell>
          <cell r="O201">
            <v>537355.9</v>
          </cell>
          <cell r="P201">
            <v>254639.7</v>
          </cell>
        </row>
        <row r="229">
          <cell r="E229">
            <v>297008.5</v>
          </cell>
          <cell r="F229">
            <v>162793.20000000001</v>
          </cell>
          <cell r="G229">
            <v>435937.6</v>
          </cell>
          <cell r="H229">
            <v>156217.29999999999</v>
          </cell>
          <cell r="I229">
            <v>340634.7</v>
          </cell>
          <cell r="J229">
            <v>977555.5</v>
          </cell>
          <cell r="K229">
            <v>437013.3</v>
          </cell>
          <cell r="L229">
            <v>457500.2</v>
          </cell>
          <cell r="M229">
            <v>41420.699999999997</v>
          </cell>
          <cell r="N229">
            <v>32363.7</v>
          </cell>
          <cell r="O229">
            <v>537380.9</v>
          </cell>
          <cell r="P229">
            <v>254702.7</v>
          </cell>
        </row>
        <row r="236">
          <cell r="E236">
            <v>10000</v>
          </cell>
          <cell r="F236">
            <v>4000</v>
          </cell>
          <cell r="G236">
            <v>10000</v>
          </cell>
          <cell r="H236">
            <v>6000</v>
          </cell>
          <cell r="I236">
            <v>6000</v>
          </cell>
          <cell r="J236">
            <v>15000</v>
          </cell>
          <cell r="K236">
            <v>15000</v>
          </cell>
          <cell r="L236">
            <v>8000</v>
          </cell>
          <cell r="M236">
            <v>2700</v>
          </cell>
          <cell r="N236">
            <v>1000</v>
          </cell>
          <cell r="O236">
            <v>11000</v>
          </cell>
          <cell r="P236">
            <v>4000</v>
          </cell>
        </row>
        <row r="243">
          <cell r="E243">
            <v>15000</v>
          </cell>
          <cell r="F243">
            <v>14000</v>
          </cell>
          <cell r="G243">
            <v>35000</v>
          </cell>
          <cell r="H243">
            <v>10000</v>
          </cell>
          <cell r="I243">
            <v>20000</v>
          </cell>
          <cell r="J243">
            <v>40000</v>
          </cell>
          <cell r="K243">
            <v>30000</v>
          </cell>
          <cell r="L243">
            <v>10500</v>
          </cell>
          <cell r="M243">
            <v>20</v>
          </cell>
          <cell r="N243">
            <v>1500</v>
          </cell>
          <cell r="O243">
            <v>20000</v>
          </cell>
          <cell r="P243">
            <v>15000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728400</v>
          </cell>
        </row>
        <row r="97">
          <cell r="R97">
            <v>608196.30000000005</v>
          </cell>
        </row>
        <row r="100">
          <cell r="R100">
            <v>728400</v>
          </cell>
        </row>
        <row r="120">
          <cell r="R120">
            <v>500000</v>
          </cell>
        </row>
        <row r="121">
          <cell r="R121">
            <v>778024.5</v>
          </cell>
        </row>
        <row r="124">
          <cell r="R124">
            <v>500000</v>
          </cell>
        </row>
        <row r="128">
          <cell r="R128">
            <v>13430355.1</v>
          </cell>
        </row>
        <row r="129">
          <cell r="R129">
            <v>13430355.1</v>
          </cell>
        </row>
        <row r="132">
          <cell r="R132">
            <v>13430355.1</v>
          </cell>
        </row>
        <row r="136">
          <cell r="R136">
            <v>1375500</v>
          </cell>
        </row>
        <row r="137">
          <cell r="R137">
            <v>0</v>
          </cell>
        </row>
        <row r="140">
          <cell r="R140">
            <v>1375500</v>
          </cell>
        </row>
        <row r="144">
          <cell r="R144">
            <v>7505308.0999999996</v>
          </cell>
        </row>
        <row r="145">
          <cell r="R145">
            <v>7463097.7999999998</v>
          </cell>
        </row>
        <row r="148">
          <cell r="R148">
            <v>7505308.0999999996</v>
          </cell>
        </row>
        <row r="160">
          <cell r="R160">
            <v>93657</v>
          </cell>
        </row>
        <row r="161">
          <cell r="R161">
            <v>356638.4</v>
          </cell>
        </row>
        <row r="164">
          <cell r="R164">
            <v>93657</v>
          </cell>
        </row>
        <row r="168">
          <cell r="R168">
            <v>250000</v>
          </cell>
        </row>
        <row r="169">
          <cell r="R169">
            <v>242485.1</v>
          </cell>
        </row>
        <row r="172">
          <cell r="R172">
            <v>250000</v>
          </cell>
        </row>
        <row r="176">
          <cell r="R176">
            <v>0</v>
          </cell>
        </row>
        <row r="177">
          <cell r="R177">
            <v>13559.1</v>
          </cell>
        </row>
        <row r="180">
          <cell r="R180">
            <v>0</v>
          </cell>
        </row>
        <row r="200">
          <cell r="R200">
            <v>45432743.399999999</v>
          </cell>
        </row>
        <row r="201">
          <cell r="R201">
            <v>42457290.600000001</v>
          </cell>
        </row>
        <row r="204">
          <cell r="R204">
            <v>45432743.399999999</v>
          </cell>
        </row>
        <row r="208">
          <cell r="R208">
            <v>0</v>
          </cell>
        </row>
        <row r="209">
          <cell r="R209">
            <v>5966</v>
          </cell>
        </row>
        <row r="212">
          <cell r="R212">
            <v>0</v>
          </cell>
        </row>
        <row r="376">
          <cell r="R376">
            <v>6927642.9000000004</v>
          </cell>
        </row>
        <row r="377">
          <cell r="R377">
            <v>12701118.699999999</v>
          </cell>
        </row>
        <row r="380">
          <cell r="R380">
            <v>6927642.9000000004</v>
          </cell>
        </row>
        <row r="384">
          <cell r="R384">
            <v>990000</v>
          </cell>
        </row>
        <row r="385">
          <cell r="R385">
            <v>576578.1</v>
          </cell>
        </row>
        <row r="388">
          <cell r="R388">
            <v>990000</v>
          </cell>
        </row>
        <row r="440">
          <cell r="R440">
            <v>485000</v>
          </cell>
        </row>
        <row r="441">
          <cell r="R441">
            <v>1273893.8</v>
          </cell>
        </row>
        <row r="444">
          <cell r="R444">
            <v>485000</v>
          </cell>
        </row>
        <row r="488">
          <cell r="R488">
            <v>1000000</v>
          </cell>
        </row>
        <row r="489">
          <cell r="R489">
            <v>1301584.3</v>
          </cell>
        </row>
        <row r="492">
          <cell r="R492">
            <v>1000000</v>
          </cell>
        </row>
        <row r="592">
          <cell r="R592">
            <v>490701.3</v>
          </cell>
        </row>
        <row r="593">
          <cell r="R593">
            <v>353141.6</v>
          </cell>
        </row>
        <row r="596">
          <cell r="R596">
            <v>490701.3</v>
          </cell>
        </row>
        <row r="600">
          <cell r="R600">
            <v>271668.8</v>
          </cell>
        </row>
        <row r="601">
          <cell r="R601">
            <v>111375.3</v>
          </cell>
        </row>
        <row r="604">
          <cell r="R604">
            <v>271668.8</v>
          </cell>
        </row>
        <row r="608">
          <cell r="R608">
            <v>0</v>
          </cell>
        </row>
        <row r="609">
          <cell r="R609">
            <v>254000</v>
          </cell>
        </row>
        <row r="612">
          <cell r="R612">
            <v>0</v>
          </cell>
        </row>
        <row r="616">
          <cell r="R616">
            <v>7716109.7999999998</v>
          </cell>
        </row>
        <row r="617">
          <cell r="R617">
            <v>3058732.4</v>
          </cell>
        </row>
        <row r="620">
          <cell r="R620">
            <v>7716109.7999999998</v>
          </cell>
        </row>
        <row r="629">
          <cell r="R629">
            <v>5</v>
          </cell>
        </row>
        <row r="632">
          <cell r="R632">
            <v>15000</v>
          </cell>
        </row>
        <row r="633">
          <cell r="R633">
            <v>70086.5</v>
          </cell>
        </row>
        <row r="636">
          <cell r="R636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H23" sqref="H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5" width="10.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9.37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57"/>
      <c r="AA3" s="57"/>
      <c r="AB3" s="57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8"/>
      <c r="Q4" s="48"/>
      <c r="R4" s="48"/>
      <c r="S4" s="48"/>
      <c r="T4" s="48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9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7.2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69</v>
      </c>
      <c r="H8" s="1" t="s">
        <v>47</v>
      </c>
      <c r="I8" s="16" t="s">
        <v>68</v>
      </c>
      <c r="J8" s="17" t="s">
        <v>65</v>
      </c>
      <c r="K8" s="62"/>
      <c r="L8" s="2" t="str">
        <f>G8</f>
        <v>ծրագիր-12 ամիս</v>
      </c>
      <c r="M8" s="1" t="s">
        <v>47</v>
      </c>
      <c r="N8" s="16" t="str">
        <f>I8</f>
        <v>կատ. %-ը 3-րդ եռամսյակի նկատմամբ</v>
      </c>
      <c r="O8" s="1" t="s">
        <v>48</v>
      </c>
      <c r="P8" s="62"/>
      <c r="Q8" s="2" t="str">
        <f>G8</f>
        <v>ծրագիր-12 ամիս</v>
      </c>
      <c r="R8" s="1" t="s">
        <v>47</v>
      </c>
      <c r="S8" s="16" t="str">
        <f>I8</f>
        <v>կատ. %-ը 3-րդ եռամսյակի նկատմամբ</v>
      </c>
      <c r="T8" s="1" t="s">
        <v>48</v>
      </c>
      <c r="U8" s="62"/>
      <c r="V8" s="2" t="str">
        <f>G8</f>
        <v>ծրագիր-12 ամիս</v>
      </c>
      <c r="W8" s="1" t="s">
        <v>47</v>
      </c>
      <c r="X8" s="16" t="str">
        <f>I8</f>
        <v>կատ. %-ը 3-րդ եռամսյակի նկատմամբ</v>
      </c>
      <c r="Y8" s="1" t="s">
        <v>48</v>
      </c>
      <c r="Z8" s="62"/>
      <c r="AA8" s="2" t="str">
        <f>V8</f>
        <v>ծրագիր-12 ամիս</v>
      </c>
      <c r="AB8" s="1" t="s">
        <v>47</v>
      </c>
      <c r="AC8" s="16" t="str">
        <f>I8</f>
        <v>կատ. %-ը 3-րդ եռամսյակի նկատմամբ</v>
      </c>
      <c r="AD8" s="1" t="s">
        <v>48</v>
      </c>
      <c r="AE8" s="62"/>
      <c r="AF8" s="18" t="str">
        <f>G8</f>
        <v>ծրագիր-12 ամիս</v>
      </c>
      <c r="AG8" s="1" t="s">
        <v>47</v>
      </c>
      <c r="AH8" s="16" t="str">
        <f>I8</f>
        <v>կատ. %-ը 3-րդ եռամսյակի նկատմամբ</v>
      </c>
      <c r="AI8" s="1" t="s">
        <v>48</v>
      </c>
      <c r="AJ8" s="62"/>
      <c r="AK8" s="18" t="str">
        <f>G8</f>
        <v>ծրագիր-12 ամիս</v>
      </c>
      <c r="AL8" s="1" t="s">
        <v>47</v>
      </c>
      <c r="AM8" s="16" t="str">
        <f>I8</f>
        <v>կատ. %-ը 3-րդ եռամսյակի նկատմամբ</v>
      </c>
      <c r="AN8" s="1" t="s">
        <v>48</v>
      </c>
      <c r="AO8" s="62"/>
      <c r="AP8" s="18" t="str">
        <f>G8</f>
        <v>ծրագիր-12 ամիս</v>
      </c>
      <c r="AQ8" s="1" t="s">
        <v>47</v>
      </c>
      <c r="AR8" s="16" t="str">
        <f>I8</f>
        <v>կատ. %-ը 3-րդ եռամսյակի նկատմամբ</v>
      </c>
      <c r="AS8" s="1" t="s">
        <v>48</v>
      </c>
      <c r="AT8" s="62"/>
      <c r="AU8" s="18" t="str">
        <f>G8</f>
        <v>ծրագիր-12 ամիս</v>
      </c>
      <c r="AV8" s="1" t="s">
        <v>47</v>
      </c>
      <c r="AW8" s="1" t="str">
        <f>I8</f>
        <v>կատ. %-ը 3-րդ եռամսյակի նկատմամբ</v>
      </c>
      <c r="AX8" s="1" t="s">
        <v>48</v>
      </c>
      <c r="AY8" s="62"/>
      <c r="AZ8" s="2" t="str">
        <f>G8</f>
        <v>ծրագիր-12 ամիս</v>
      </c>
      <c r="BA8" s="1" t="s">
        <v>47</v>
      </c>
      <c r="BB8" s="62"/>
      <c r="BC8" s="2" t="str">
        <f>G8</f>
        <v>ծրագիր-12 ամիս</v>
      </c>
      <c r="BD8" s="1" t="s">
        <v>47</v>
      </c>
      <c r="BE8" s="62"/>
      <c r="BF8" s="2" t="str">
        <f>G8</f>
        <v>ծրագիր-12 ամիս</v>
      </c>
      <c r="BG8" s="1" t="s">
        <v>47</v>
      </c>
      <c r="BH8" s="62"/>
      <c r="BI8" s="2" t="str">
        <f>G8</f>
        <v>ծրագիր-12 ամիս</v>
      </c>
      <c r="BJ8" s="1" t="s">
        <v>47</v>
      </c>
      <c r="BK8" s="62"/>
      <c r="BL8" s="2" t="str">
        <f>G8</f>
        <v>ծրագիր-12 ամիս</v>
      </c>
      <c r="BM8" s="1" t="s">
        <v>47</v>
      </c>
      <c r="BN8" s="62"/>
      <c r="BO8" s="2" t="str">
        <f>G8</f>
        <v>ծրագիր-12 ամիս</v>
      </c>
      <c r="BP8" s="1" t="s">
        <v>47</v>
      </c>
      <c r="BQ8" s="62"/>
      <c r="BR8" s="2" t="str">
        <f>G8</f>
        <v>ծրագիր-12 ամիս</v>
      </c>
      <c r="BS8" s="1" t="s">
        <v>47</v>
      </c>
      <c r="BT8" s="1" t="s">
        <v>48</v>
      </c>
      <c r="BU8" s="62"/>
      <c r="BV8" s="18" t="str">
        <f>G8</f>
        <v>ծրագիր-12 ամիս</v>
      </c>
      <c r="BW8" s="1" t="s">
        <v>47</v>
      </c>
      <c r="BX8" s="62"/>
      <c r="BY8" s="2" t="str">
        <f>G8</f>
        <v>ծրագիր-12 ամիս</v>
      </c>
      <c r="BZ8" s="1" t="s">
        <v>47</v>
      </c>
      <c r="CA8" s="62"/>
      <c r="CB8" s="2" t="str">
        <f>G8</f>
        <v>ծրագիր-12 ամիս</v>
      </c>
      <c r="CC8" s="1" t="s">
        <v>47</v>
      </c>
      <c r="CD8" s="62"/>
      <c r="CE8" s="2" t="str">
        <f>G8</f>
        <v>ծրագիր-12 ամիս</v>
      </c>
      <c r="CF8" s="1" t="s">
        <v>47</v>
      </c>
      <c r="CG8" s="62"/>
      <c r="CH8" s="2" t="str">
        <f>G8</f>
        <v>ծրագիր-12 ամիս</v>
      </c>
      <c r="CI8" s="1" t="s">
        <v>47</v>
      </c>
      <c r="CJ8" s="62"/>
      <c r="CK8" s="2" t="str">
        <f>G8</f>
        <v>ծրագիր-12 ամիս</v>
      </c>
      <c r="CL8" s="1" t="s">
        <v>47</v>
      </c>
      <c r="CM8" s="62"/>
      <c r="CN8" s="2" t="str">
        <f>G8</f>
        <v>ծրագիր-12 ամիս</v>
      </c>
      <c r="CO8" s="1" t="s">
        <v>47</v>
      </c>
      <c r="CP8" s="62"/>
      <c r="CQ8" s="2" t="str">
        <f>G8</f>
        <v>ծրագիր-12 ամիս</v>
      </c>
      <c r="CR8" s="1" t="s">
        <v>47</v>
      </c>
      <c r="CS8" s="62"/>
      <c r="CT8" s="2" t="str">
        <f>G8</f>
        <v>ծրագիր-12 ամիս</v>
      </c>
      <c r="CU8" s="1" t="s">
        <v>47</v>
      </c>
      <c r="CV8" s="62"/>
      <c r="CW8" s="2" t="str">
        <f>G8</f>
        <v>ծրագիր-12 ամիս</v>
      </c>
      <c r="CX8" s="1" t="s">
        <v>47</v>
      </c>
      <c r="CY8" s="62"/>
      <c r="CZ8" s="2" t="str">
        <f>G8</f>
        <v>ծրագիր-12 ամիս</v>
      </c>
      <c r="DA8" s="1" t="s">
        <v>47</v>
      </c>
      <c r="DB8" s="62"/>
      <c r="DC8" s="2" t="str">
        <f>G8</f>
        <v>ծրագիր-12 ամիս</v>
      </c>
      <c r="DD8" s="1" t="s">
        <v>47</v>
      </c>
      <c r="DE8" s="62"/>
      <c r="DF8" s="2" t="str">
        <f>G8</f>
        <v>ծրագիր-12 ամիս</v>
      </c>
      <c r="DG8" s="1" t="s">
        <v>47</v>
      </c>
      <c r="DH8" s="94"/>
      <c r="DI8" s="62"/>
      <c r="DJ8" s="2" t="str">
        <f>G8</f>
        <v>ծրագիր-12 ամիս</v>
      </c>
      <c r="DK8" s="1" t="s">
        <v>47</v>
      </c>
      <c r="DL8" s="62"/>
      <c r="DM8" s="2" t="str">
        <f>G8</f>
        <v>ծրագիր-12 ամիս</v>
      </c>
      <c r="DN8" s="1" t="s">
        <v>47</v>
      </c>
      <c r="DO8" s="62"/>
      <c r="DP8" s="2" t="str">
        <f>G8</f>
        <v>ծրագիր-12 ամիս</v>
      </c>
      <c r="DQ8" s="1" t="s">
        <v>47</v>
      </c>
      <c r="DR8" s="62"/>
      <c r="DS8" s="2" t="str">
        <f>G8</f>
        <v>ծրագիր-12 ամիս</v>
      </c>
      <c r="DT8" s="1" t="s">
        <v>47</v>
      </c>
      <c r="DU8" s="62"/>
      <c r="DV8" s="2" t="str">
        <f>G8</f>
        <v>ծրագիր-12 ամիս</v>
      </c>
      <c r="DW8" s="1" t="s">
        <v>47</v>
      </c>
      <c r="DX8" s="62"/>
      <c r="DY8" s="2" t="str">
        <f>G8</f>
        <v>ծրագիր-12 ամիս</v>
      </c>
      <c r="DZ8" s="1" t="s">
        <v>47</v>
      </c>
      <c r="EA8" s="62"/>
      <c r="EB8" s="2" t="str">
        <f>G8</f>
        <v>ծրագիր-12 ամիս</v>
      </c>
      <c r="EC8" s="1" t="s">
        <v>47</v>
      </c>
      <c r="ED8" s="94"/>
      <c r="EE8" s="62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2505260</v>
      </c>
      <c r="G10" s="24">
        <f>DJ10+EF10-EB10</f>
        <v>2505260</v>
      </c>
      <c r="H10" s="24">
        <f t="shared" ref="H10:H20" si="0">DK10+EG10-EC10</f>
        <v>2489356.9999999995</v>
      </c>
      <c r="I10" s="24">
        <f>IFERROR(H10/G10*100,"-")</f>
        <v>99.36521558640618</v>
      </c>
      <c r="J10" s="25">
        <f>IFERROR(H10/F10*100,"-")</f>
        <v>99.36521558640618</v>
      </c>
      <c r="K10" s="24">
        <f>P10+Z10+AE10+AJ10+AO10+AT10+AY10+BN10+BU10+BX10+CA10+CD10+CG10+CM10+CP10+CV10+CY10+DB10+DE10</f>
        <v>2505260</v>
      </c>
      <c r="L10" s="24">
        <f>Q10+AA10+AF10+AK10+AP10+AU10+AZ10+BO10+BV10+BY10+CB10+CE10+CH10+CN10+CQ10+CW10+CZ10+DC10+DF10</f>
        <v>2505260</v>
      </c>
      <c r="M10" s="24">
        <f>R10+AB10+AG10+AL10+AQ10+AV10+BA10+BP10+BW10+BZ10+CC10+CF10+CI10+CO10+CR10+CX10+DA10+DD10+DG10</f>
        <v>2489356.9999999995</v>
      </c>
      <c r="N10" s="26">
        <f>IFERROR(M10/L10*100,"-")</f>
        <v>99.36521558640618</v>
      </c>
      <c r="O10" s="27">
        <f>IFERROR(M10/K10*100,"-")</f>
        <v>99.36521558640618</v>
      </c>
      <c r="P10" s="28">
        <f>+[1]rep1_101!$E$92</f>
        <v>577518.69999999995</v>
      </c>
      <c r="Q10" s="28">
        <f>+[2]rep1_101!$E$96</f>
        <v>577518.69999999995</v>
      </c>
      <c r="R10" s="28">
        <f>+[1]rep1_101!$E$93</f>
        <v>540802.5</v>
      </c>
      <c r="S10" s="28">
        <f>IFERROR(R10/Q10*100,"-")</f>
        <v>93.642422314636747</v>
      </c>
      <c r="T10" s="27">
        <f>IFERROR(R10/P10*100,"-")</f>
        <v>93.642422314636747</v>
      </c>
      <c r="U10" s="28">
        <f>+Z10+AJ10</f>
        <v>1235547.3</v>
      </c>
      <c r="V10" s="28">
        <f>+AA10+AK10</f>
        <v>1235547.3</v>
      </c>
      <c r="W10" s="28">
        <f>+AB10+AL10</f>
        <v>1189230</v>
      </c>
      <c r="X10" s="28">
        <f>IFERROR(W10/V10*100,"-")</f>
        <v>96.251272614168641</v>
      </c>
      <c r="Y10" s="27">
        <f>IFERROR(W10/U10*100,"-")</f>
        <v>96.251272614168641</v>
      </c>
      <c r="Z10" s="22">
        <f>+[1]rep1_101!$E$22</f>
        <v>24820.6</v>
      </c>
      <c r="AA10" s="22">
        <f>+[2]rep1_101!$E$26</f>
        <v>24820.6</v>
      </c>
      <c r="AB10" s="22">
        <f>+[1]rep1_101!$E$23</f>
        <v>11084.5</v>
      </c>
      <c r="AC10" s="29">
        <f>IFERROR(AB10/AA10*100,"-")</f>
        <v>44.658469174798356</v>
      </c>
      <c r="AD10" s="30">
        <f>IFERROR(AB10/Z10*100,"-")</f>
        <v>44.658469174798356</v>
      </c>
      <c r="AE10" s="22">
        <f>+[1]rep1_101!$E$71</f>
        <v>12097.2</v>
      </c>
      <c r="AF10" s="22">
        <f>+[2]rep1_101!$E$75</f>
        <v>12097.2</v>
      </c>
      <c r="AG10" s="22">
        <f>+[1]rep1_101!$E$72</f>
        <v>4196.5</v>
      </c>
      <c r="AH10" s="29">
        <f>IFERROR(AG10/AF10*100,"-")</f>
        <v>34.689845584102102</v>
      </c>
      <c r="AI10" s="27">
        <f>IFERROR(AG10/AE10*100,"-")</f>
        <v>34.689845584102102</v>
      </c>
      <c r="AJ10" s="22">
        <f>+[1]rep1_101!$E$43</f>
        <v>1210726.7</v>
      </c>
      <c r="AK10" s="22">
        <f>+[2]rep1_101!$E$47</f>
        <v>1210726.7</v>
      </c>
      <c r="AL10" s="22">
        <f>+[1]rep1_101!$E$44</f>
        <v>1178145.5</v>
      </c>
      <c r="AM10" s="31">
        <f>IFERROR(AL10/AK10*100,"-")</f>
        <v>97.308955026762035</v>
      </c>
      <c r="AN10" s="27">
        <f>IFERROR(AL10/AJ10*100,"-")</f>
        <v>97.308955026762035</v>
      </c>
      <c r="AO10" s="22">
        <f>+[3]rep1_2!$E$127</f>
        <v>210712.6</v>
      </c>
      <c r="AP10" s="22">
        <f>+[4]rep1_2!$E$131</f>
        <v>210712.6</v>
      </c>
      <c r="AQ10" s="22">
        <f>+[3]rep1_2!$E$128</f>
        <v>328152.59999999998</v>
      </c>
      <c r="AR10" s="29">
        <f>IFERROR(AQ10/AP10*100,"-")</f>
        <v>155.7346831656009</v>
      </c>
      <c r="AS10" s="27">
        <f>IFERROR(AQ10/AO10*100,"-")</f>
        <v>155.7346831656009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70.3</v>
      </c>
      <c r="BO10" s="32">
        <f>+[4]rep1_2!$E$138</f>
        <v>70.3</v>
      </c>
      <c r="BP10" s="32">
        <f>+[3]rep1_2!$E$135</f>
        <v>68.3</v>
      </c>
      <c r="BQ10" s="26">
        <f t="shared" ref="BQ10:BR22" si="1">BU10+BX10+CA10+CD10</f>
        <v>145805.4</v>
      </c>
      <c r="BR10" s="26">
        <f t="shared" si="1"/>
        <v>145805.4</v>
      </c>
      <c r="BS10" s="26">
        <f t="shared" ref="BS10:BS22" si="2">BW10+BZ10+CC10+CF10</f>
        <v>151110.99999999997</v>
      </c>
      <c r="BT10" s="34">
        <f>IFERROR(BS10/BQ10*100,"-")</f>
        <v>103.63882270478322</v>
      </c>
      <c r="BU10" s="32">
        <f>+[3]rep1_2!$E$141</f>
        <v>139706.4</v>
      </c>
      <c r="BV10" s="32">
        <f>+[4]rep1_2!$E$145</f>
        <v>139706.4</v>
      </c>
      <c r="BW10" s="32">
        <f>+[3]rep1_2!$E$142</f>
        <v>148700.4</v>
      </c>
      <c r="BX10" s="32">
        <v>0</v>
      </c>
      <c r="BY10" s="32">
        <v>0</v>
      </c>
      <c r="BZ10" s="32">
        <v>0</v>
      </c>
      <c r="CA10" s="32">
        <f>+[3]rep1_2!$E$155</f>
        <v>3783</v>
      </c>
      <c r="CB10" s="32">
        <f>+[4]rep1_2!$E$159</f>
        <v>3783</v>
      </c>
      <c r="CC10" s="32">
        <f>+[3]rep1_2!$E$156</f>
        <v>216.8</v>
      </c>
      <c r="CD10" s="32">
        <f>+[3]rep1_2!$E$148</f>
        <v>2316</v>
      </c>
      <c r="CE10" s="32">
        <f>+[4]rep1_2!$E$152</f>
        <v>2316</v>
      </c>
      <c r="CF10" s="32">
        <f>+[3]rep1_2!$E$149</f>
        <v>2193.8000000000002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297008.5</v>
      </c>
      <c r="CQ10" s="32">
        <f>+[4]rep1_2!$E$229</f>
        <v>297008.5</v>
      </c>
      <c r="CR10" s="32">
        <f>+[3]rep1_2!$E$226</f>
        <v>245652.9</v>
      </c>
      <c r="CS10" s="32">
        <f>+[3]rep1_2!$E$197</f>
        <v>296958.5</v>
      </c>
      <c r="CT10" s="32">
        <f>+[4]rep1_2!$E$201</f>
        <v>296958.5</v>
      </c>
      <c r="CU10" s="32">
        <f>+[3]rep1_2!$E$198</f>
        <v>245241.60000000001</v>
      </c>
      <c r="CV10" s="32">
        <v>0</v>
      </c>
      <c r="CW10" s="32">
        <v>0</v>
      </c>
      <c r="CX10" s="32">
        <v>0</v>
      </c>
      <c r="CY10" s="32">
        <f>+[3]rep1_2!$E$232</f>
        <v>10000</v>
      </c>
      <c r="CZ10" s="32">
        <f>+[4]rep1_2!$E$236</f>
        <v>10000</v>
      </c>
      <c r="DA10" s="32">
        <f>+[3]rep1_2!$E$233</f>
        <v>19819.8</v>
      </c>
      <c r="DB10" s="32">
        <f>+[3]rep1_2!$E$260</f>
        <v>1500</v>
      </c>
      <c r="DC10" s="32">
        <f>+[4]rep1_2!$E$264</f>
        <v>1500</v>
      </c>
      <c r="DD10" s="32">
        <f>+[3]rep1_2!$E$261</f>
        <v>2850</v>
      </c>
      <c r="DE10" s="32">
        <f>+[3]rep1_2!$E$239</f>
        <v>15000</v>
      </c>
      <c r="DF10" s="32">
        <f>+[4]rep1_2!$E$243</f>
        <v>15000</v>
      </c>
      <c r="DG10" s="32">
        <f>+[3]rep1_2!$E$240</f>
        <v>7473.4</v>
      </c>
      <c r="DH10" s="32"/>
      <c r="DI10" s="23">
        <f>P10+Z10+AE10+AJ10+AO10+AT10+AY10+BB10+BE10+BH10+BK10+BN10+BU10+BX10+CA10+CD10+CG10+CJ10+CM10+CP10+CV10+CY10+DB10+DE10</f>
        <v>2505260</v>
      </c>
      <c r="DJ10" s="23">
        <f>Q10+AA10+AF10+AK10+AP10+AU10+AZ10+BC10+BF10+BI10+BL10+BO10+BV10+BY10+CB10+CE10+CH10+CK10+CN10+CQ10+CW10+CZ10+DC10+DF10</f>
        <v>2505260</v>
      </c>
      <c r="DK10" s="23">
        <f>R10+AB10+AG10+AL10+AQ10+AV10+BA10+BD10+BG10+BJ10+BM10+BP10+BW10+BZ10+CC10+CF10+CI10+CL10+CO10+CR10+CX10+DA10+DD10+DG10+DH10</f>
        <v>2489356.9999999995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1394613.3999999997</v>
      </c>
      <c r="G11" s="24">
        <f t="shared" ref="G11:G20" si="5">DJ11+EF11-EB11</f>
        <v>1394613.3999999997</v>
      </c>
      <c r="H11" s="24">
        <f t="shared" si="0"/>
        <v>1329727.2000000002</v>
      </c>
      <c r="I11" s="24">
        <f t="shared" ref="I11:I21" si="6">IFERROR(H11/G11*100,"-")</f>
        <v>95.34737010271094</v>
      </c>
      <c r="J11" s="25">
        <f t="shared" ref="J11:J23" si="7">IFERROR(H11/F11*100,"-")</f>
        <v>95.34737010271094</v>
      </c>
      <c r="K11" s="24">
        <f t="shared" ref="K11:K22" si="8">P11+Z11+AE11+AJ11+AO11+AT11+AY11+BN11+BU11+BX11+CA11+CD11+CG11+CM11+CP11+CV11+CY11+DB11+DE11</f>
        <v>1394613.3999999997</v>
      </c>
      <c r="L11" s="24">
        <f t="shared" ref="L11:L21" si="9">Q11+AA11+AF11+AK11+AP11+AU11+AZ11+BO11+BV11+BY11+CB11+CE11+CH11+CN11+CQ11+CW11+CZ11+DC11+DF11</f>
        <v>1394613.3999999997</v>
      </c>
      <c r="M11" s="24">
        <f t="shared" ref="M11:M22" si="10">R11+AB11+AG11+AL11+AQ11+AV11+BA11+BP11+BW11+BZ11+CC11+CF11+CI11+CO11+CR11+CX11+DA11+DD11+DG11</f>
        <v>1329727.2000000002</v>
      </c>
      <c r="N11" s="26">
        <f t="shared" ref="N11:N21" si="11">IFERROR(M11/L11*100,"-")</f>
        <v>95.34737010271094</v>
      </c>
      <c r="O11" s="27">
        <f t="shared" ref="O11:O23" si="12">IFERROR(M11/K11*100,"-")</f>
        <v>95.34737010271094</v>
      </c>
      <c r="P11" s="28">
        <f>+[1]rep1_101!$F$92</f>
        <v>414994.8</v>
      </c>
      <c r="Q11" s="28">
        <f>+[2]rep1_101!$F$96</f>
        <v>414994.8</v>
      </c>
      <c r="R11" s="28">
        <f>+[1]rep1_101!$F$93</f>
        <v>325463.7</v>
      </c>
      <c r="S11" s="28">
        <f t="shared" ref="S11:S21" si="13">IFERROR(R11/Q11*100,"-")</f>
        <v>78.425970638668247</v>
      </c>
      <c r="T11" s="27">
        <f t="shared" ref="T11:T23" si="14">IFERROR(R11/P11*100,"-")</f>
        <v>78.425970638668247</v>
      </c>
      <c r="U11" s="28">
        <f t="shared" ref="U11:U22" si="15">+Z11+AJ11</f>
        <v>647138.6</v>
      </c>
      <c r="V11" s="28">
        <f t="shared" ref="V11:V22" si="16">+AA11+AK11</f>
        <v>647138.6</v>
      </c>
      <c r="W11" s="28">
        <f t="shared" ref="W11:W22" si="17">+AB11+AL11</f>
        <v>660617.5</v>
      </c>
      <c r="X11" s="28">
        <f t="shared" ref="X11:X21" si="18">IFERROR(W11/V11*100,"-")</f>
        <v>102.08284593130436</v>
      </c>
      <c r="Y11" s="27">
        <f t="shared" ref="Y11:Y23" si="19">IFERROR(W11/U11*100,"-")</f>
        <v>102.08284593130436</v>
      </c>
      <c r="Z11" s="22">
        <f>+[1]rep1_101!$F$22</f>
        <v>42159.9</v>
      </c>
      <c r="AA11" s="22">
        <f>+[2]rep1_101!$F$26</f>
        <v>42159.9</v>
      </c>
      <c r="AB11" s="22">
        <f>+[1]rep1_101!$F$23</f>
        <v>4389.6000000000004</v>
      </c>
      <c r="AC11" s="29">
        <f t="shared" ref="AC11:AC21" si="20">IFERROR(AB11/AA11*100,"-")</f>
        <v>10.411789401777519</v>
      </c>
      <c r="AD11" s="30">
        <f t="shared" ref="AD11:AD23" si="21">IFERROR(AB11/Z11*100,"-")</f>
        <v>10.411789401777519</v>
      </c>
      <c r="AE11" s="22">
        <f>+[1]rep1_101!$F$71</f>
        <v>3582</v>
      </c>
      <c r="AF11" s="22">
        <f>+[2]rep1_101!$F$75</f>
        <v>3582</v>
      </c>
      <c r="AG11" s="22">
        <f>+[1]rep1_101!$F$72</f>
        <v>1132.5999999999999</v>
      </c>
      <c r="AH11" s="29">
        <f t="shared" ref="AH11:AH21" si="22">IFERROR(AG11/AF11*100,"-")</f>
        <v>31.619207146845334</v>
      </c>
      <c r="AI11" s="27">
        <f t="shared" ref="AI11:AI23" si="23">IFERROR(AG11/AE11*100,"-")</f>
        <v>31.619207146845334</v>
      </c>
      <c r="AJ11" s="22">
        <f>+[1]rep1_101!$F$43</f>
        <v>604978.69999999995</v>
      </c>
      <c r="AK11" s="22">
        <f>+[2]rep1_101!$F$47</f>
        <v>604978.69999999995</v>
      </c>
      <c r="AL11" s="22">
        <f>+[1]rep1_101!$F$44</f>
        <v>656227.9</v>
      </c>
      <c r="AM11" s="31">
        <f t="shared" ref="AM11:AM21" si="24">IFERROR(AL11/AK11*100,"-")</f>
        <v>108.47124039243037</v>
      </c>
      <c r="AN11" s="27">
        <f t="shared" ref="AN11:AN23" si="25">IFERROR(AL11/AJ11*100,"-")</f>
        <v>108.47124039243037</v>
      </c>
      <c r="AO11" s="22">
        <f>+[3]rep1_2!$F$127</f>
        <v>121100</v>
      </c>
      <c r="AP11" s="22">
        <f>+[4]rep1_2!$F$131</f>
        <v>121100</v>
      </c>
      <c r="AQ11" s="22">
        <f>+[3]rep1_2!$F$128</f>
        <v>141645</v>
      </c>
      <c r="AR11" s="29">
        <f t="shared" ref="AR11:AR21" si="26">IFERROR(AQ11/AP11*100,"-")</f>
        <v>116.96531791907515</v>
      </c>
      <c r="AS11" s="27">
        <f t="shared" ref="AS11:AS23" si="27">IFERROR(AQ11/AO11*100,"-")</f>
        <v>116.96531791907515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27004.800000000003</v>
      </c>
      <c r="BR11" s="26">
        <f t="shared" si="1"/>
        <v>27004.800000000003</v>
      </c>
      <c r="BS11" s="26">
        <f t="shared" si="2"/>
        <v>31315.3</v>
      </c>
      <c r="BT11" s="34">
        <f t="shared" ref="BT11:BT23" si="30">IFERROR(BS11/BQ11*100,"-")</f>
        <v>115.96197712999169</v>
      </c>
      <c r="BU11" s="32">
        <f>+[3]rep1_2!$F$141</f>
        <v>19268.900000000001</v>
      </c>
      <c r="BV11" s="32">
        <f>+[4]rep1_2!$F$145</f>
        <v>19268.900000000001</v>
      </c>
      <c r="BW11" s="32">
        <f>+[3]rep1_2!$F$142</f>
        <v>16840.2</v>
      </c>
      <c r="BX11" s="32">
        <v>0</v>
      </c>
      <c r="BY11" s="32">
        <v>0</v>
      </c>
      <c r="BZ11" s="32">
        <v>0</v>
      </c>
      <c r="CA11" s="32">
        <f>+[3]rep1_2!$F$155</f>
        <v>1591.9</v>
      </c>
      <c r="CB11" s="32">
        <f>+[4]rep1_2!$F$159</f>
        <v>1591.9</v>
      </c>
      <c r="CC11" s="32">
        <f>+[3]rep1_2!$F$156</f>
        <v>2551.1</v>
      </c>
      <c r="CD11" s="32">
        <f>+[3]rep1_2!$F$148</f>
        <v>6144</v>
      </c>
      <c r="CE11" s="32">
        <f>+[4]rep1_2!$F$152</f>
        <v>6144</v>
      </c>
      <c r="CF11" s="32">
        <f>+[3]rep1_2!$F$149</f>
        <v>11924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162793.20000000001</v>
      </c>
      <c r="CQ11" s="32">
        <f>+[4]rep1_2!$F$229</f>
        <v>162793.20000000001</v>
      </c>
      <c r="CR11" s="32">
        <f>+[3]rep1_2!$F$226</f>
        <v>151915.6</v>
      </c>
      <c r="CS11" s="32">
        <f>+[3]rep1_2!$F$197</f>
        <v>162593.20000000001</v>
      </c>
      <c r="CT11" s="32">
        <f>+[4]rep1_2!$F$201</f>
        <v>162593.20000000001</v>
      </c>
      <c r="CU11" s="32">
        <f>+[3]rep1_2!$F$198</f>
        <v>151419.29999999999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4000</v>
      </c>
      <c r="DA11" s="32">
        <f>+[3]rep1_2!$F$233</f>
        <v>6118.7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14000</v>
      </c>
      <c r="DF11" s="32">
        <f>+[4]rep1_2!$F$243</f>
        <v>14000</v>
      </c>
      <c r="DG11" s="32">
        <f>+[3]rep1_2!$F$240</f>
        <v>11518.8</v>
      </c>
      <c r="DH11" s="32"/>
      <c r="DI11" s="23">
        <f>P11+Z11+AE11+AJ11+AO11+AT11+AY11+BB11+BE11+BH11+BK11+BN11+BU11+BX11+CA11+CD11+CG11+CJ11+CM11+CP11+CV11+CY11+DB11+DE11</f>
        <v>1394613.3999999997</v>
      </c>
      <c r="DJ11" s="23">
        <f t="shared" ref="DJ11:DJ22" si="31">Q11+AA11+AF11+AK11+AP11+AU11+AZ11+BC11+BF11+BI11+BL11+BO11+BV11+BY11+CB11+CE11+CH11+CK11+CN11+CQ11+CW11+CZ11+DC11+DF11</f>
        <v>1394613.3999999997</v>
      </c>
      <c r="DK11" s="23">
        <f t="shared" ref="DK11:DK21" si="32">R11+AB11+AG11+AL11+AQ11+AV11+BA11+BD11+BG11+BJ11+BM11+BP11+BW11+BZ11+CC11+CF11+CI11+CL11+CO11+CR11+CX11+DA11+DD11+DG11+DH11</f>
        <v>1329727.2000000002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4525091.5999999996</v>
      </c>
      <c r="G12" s="24">
        <f t="shared" si="5"/>
        <v>4525091.5999999996</v>
      </c>
      <c r="H12" s="24">
        <f t="shared" si="0"/>
        <v>4425584.1000000006</v>
      </c>
      <c r="I12" s="24">
        <f t="shared" si="6"/>
        <v>97.800983741412011</v>
      </c>
      <c r="J12" s="25">
        <f t="shared" si="7"/>
        <v>97.800983741412011</v>
      </c>
      <c r="K12" s="24">
        <f t="shared" si="8"/>
        <v>4525091.5999999996</v>
      </c>
      <c r="L12" s="24">
        <f t="shared" si="9"/>
        <v>4525091.5999999996</v>
      </c>
      <c r="M12" s="24">
        <f t="shared" si="10"/>
        <v>4425584.1000000006</v>
      </c>
      <c r="N12" s="26">
        <f t="shared" si="11"/>
        <v>97.800983741412011</v>
      </c>
      <c r="O12" s="27">
        <f t="shared" si="12"/>
        <v>97.800983741412011</v>
      </c>
      <c r="P12" s="28">
        <f>+[1]rep1_101!$G$92</f>
        <v>1633644.7</v>
      </c>
      <c r="Q12" s="28">
        <f>+[2]rep1_101!$G$96</f>
        <v>1633644.7</v>
      </c>
      <c r="R12" s="28">
        <f>+[1]rep1_101!$G$93</f>
        <v>1549213.2</v>
      </c>
      <c r="S12" s="28">
        <f t="shared" si="13"/>
        <v>94.831709734680985</v>
      </c>
      <c r="T12" s="27">
        <f t="shared" si="14"/>
        <v>94.831709734680985</v>
      </c>
      <c r="U12" s="28">
        <f t="shared" si="15"/>
        <v>1818175.0999999999</v>
      </c>
      <c r="V12" s="28">
        <f t="shared" si="16"/>
        <v>1818175.0999999999</v>
      </c>
      <c r="W12" s="28">
        <f t="shared" si="17"/>
        <v>1698323.5</v>
      </c>
      <c r="X12" s="28">
        <f t="shared" si="18"/>
        <v>93.408137643068599</v>
      </c>
      <c r="Y12" s="27">
        <f t="shared" si="19"/>
        <v>93.408137643068599</v>
      </c>
      <c r="Z12" s="22">
        <f>+[1]rep1_101!$G$22</f>
        <v>112994.9</v>
      </c>
      <c r="AA12" s="22">
        <f>+[2]rep1_101!$G$26</f>
        <v>112994.9</v>
      </c>
      <c r="AB12" s="22">
        <f>+[1]rep1_101!$G$23</f>
        <v>33899.1</v>
      </c>
      <c r="AC12" s="29">
        <f t="shared" si="20"/>
        <v>30.000557547287531</v>
      </c>
      <c r="AD12" s="30">
        <f t="shared" si="21"/>
        <v>30.000557547287531</v>
      </c>
      <c r="AE12" s="22">
        <f>+[1]rep1_101!$G$71</f>
        <v>22311.4</v>
      </c>
      <c r="AF12" s="22">
        <f>+[2]rep1_101!$G$75</f>
        <v>22311.4</v>
      </c>
      <c r="AG12" s="22">
        <f>+[1]rep1_101!$G$72</f>
        <v>5819.8</v>
      </c>
      <c r="AH12" s="29">
        <f t="shared" si="22"/>
        <v>26.084423209659636</v>
      </c>
      <c r="AI12" s="27">
        <f t="shared" si="23"/>
        <v>26.084423209659636</v>
      </c>
      <c r="AJ12" s="22">
        <f>+[1]rep1_101!$G$43</f>
        <v>1705180.2</v>
      </c>
      <c r="AK12" s="22">
        <f>+[2]rep1_101!$G$47</f>
        <v>1705180.2</v>
      </c>
      <c r="AL12" s="22">
        <f>+[1]rep1_101!$G$44</f>
        <v>1664424.4</v>
      </c>
      <c r="AM12" s="31">
        <f t="shared" si="24"/>
        <v>97.609883107955383</v>
      </c>
      <c r="AN12" s="27">
        <f t="shared" si="25"/>
        <v>97.609883107955383</v>
      </c>
      <c r="AO12" s="22">
        <f>+[3]rep1_2!$G$127</f>
        <v>413002.5</v>
      </c>
      <c r="AP12" s="22">
        <f>+[4]rep1_2!$G$131</f>
        <v>413002.5</v>
      </c>
      <c r="AQ12" s="22">
        <f>+[3]rep1_2!$G$128</f>
        <v>583143.1</v>
      </c>
      <c r="AR12" s="29">
        <f t="shared" si="26"/>
        <v>141.19602181584855</v>
      </c>
      <c r="AS12" s="27">
        <f t="shared" si="27"/>
        <v>141.19602181584855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157020.29999999999</v>
      </c>
      <c r="BR12" s="26">
        <f t="shared" si="1"/>
        <v>157020.29999999999</v>
      </c>
      <c r="BS12" s="26">
        <f t="shared" si="2"/>
        <v>113164</v>
      </c>
      <c r="BT12" s="34">
        <f t="shared" si="30"/>
        <v>72.069662330284686</v>
      </c>
      <c r="BU12" s="32">
        <f>+[3]rep1_2!$G$141</f>
        <v>88686.2</v>
      </c>
      <c r="BV12" s="32">
        <f>+[4]rep1_2!$G$145</f>
        <v>88686.2</v>
      </c>
      <c r="BW12" s="32">
        <f>+[3]rep1_2!$G$142</f>
        <v>59777</v>
      </c>
      <c r="BX12" s="32">
        <v>0</v>
      </c>
      <c r="BY12" s="32">
        <v>0</v>
      </c>
      <c r="BZ12" s="32">
        <v>0</v>
      </c>
      <c r="CA12" s="32">
        <f>+[3]rep1_2!$G$155</f>
        <v>25334.1</v>
      </c>
      <c r="CB12" s="32">
        <f>+[4]rep1_2!$G$159</f>
        <v>25334.1</v>
      </c>
      <c r="CC12" s="32">
        <f>+[3]rep1_2!$G$156</f>
        <v>14553.7</v>
      </c>
      <c r="CD12" s="32">
        <f>+[3]rep1_2!$G$148</f>
        <v>43000</v>
      </c>
      <c r="CE12" s="32">
        <f>+[4]rep1_2!$G$152</f>
        <v>43000</v>
      </c>
      <c r="CF12" s="32">
        <f>+[3]rep1_2!$G$149</f>
        <v>38833.300000000003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435937.6</v>
      </c>
      <c r="CQ12" s="32">
        <f>+[4]rep1_2!$G$229</f>
        <v>435937.6</v>
      </c>
      <c r="CR12" s="32">
        <f>+[3]rep1_2!$G$226</f>
        <v>405080.8</v>
      </c>
      <c r="CS12" s="32">
        <f>+[3]rep1_2!$G$197</f>
        <v>435537.6</v>
      </c>
      <c r="CT12" s="32">
        <f>+[4]rep1_2!$G$201</f>
        <v>435537.6</v>
      </c>
      <c r="CU12" s="32">
        <f>+[3]rep1_2!$G$198</f>
        <v>403505.1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10000</v>
      </c>
      <c r="DA12" s="32">
        <f>+[3]rep1_2!$G$233</f>
        <v>29702.7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35000</v>
      </c>
      <c r="DG12" s="32">
        <f>+[3]rep1_2!$G$240</f>
        <v>41137</v>
      </c>
      <c r="DH12" s="32"/>
      <c r="DI12" s="23">
        <f t="shared" ref="DI12:DI22" si="36">P12+Z12+AE12+AJ12+AO12+AT12+AY12+BB12+BE12+BH12+BK12+BN12+BU12+BX12+CA12+CD12+CG12+CJ12+CM12+CP12+CV12+CY12+DB12+DE12</f>
        <v>4525091.5999999996</v>
      </c>
      <c r="DJ12" s="23">
        <f t="shared" si="31"/>
        <v>4525091.5999999996</v>
      </c>
      <c r="DK12" s="23">
        <f t="shared" si="32"/>
        <v>4425584.1000000006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1304574.5</v>
      </c>
      <c r="G13" s="24">
        <f t="shared" si="5"/>
        <v>1304574.5</v>
      </c>
      <c r="H13" s="24">
        <f t="shared" si="0"/>
        <v>1208482.7000000002</v>
      </c>
      <c r="I13" s="24">
        <f t="shared" si="6"/>
        <v>92.634242045969799</v>
      </c>
      <c r="J13" s="25">
        <f t="shared" si="7"/>
        <v>92.634242045969799</v>
      </c>
      <c r="K13" s="24">
        <f t="shared" si="8"/>
        <v>1304574.5</v>
      </c>
      <c r="L13" s="24">
        <f t="shared" si="9"/>
        <v>1304574.5</v>
      </c>
      <c r="M13" s="24">
        <f t="shared" si="10"/>
        <v>1208482.7000000002</v>
      </c>
      <c r="N13" s="26">
        <f t="shared" si="11"/>
        <v>92.634242045969799</v>
      </c>
      <c r="O13" s="27">
        <f t="shared" si="12"/>
        <v>92.634242045969799</v>
      </c>
      <c r="P13" s="28">
        <f>+[1]rep1_101!$H$92</f>
        <v>446497.3</v>
      </c>
      <c r="Q13" s="28">
        <f>+[2]rep1_101!$H$96</f>
        <v>446497.3</v>
      </c>
      <c r="R13" s="28">
        <f>+[1]rep1_101!$H$93</f>
        <v>324676.2</v>
      </c>
      <c r="S13" s="28">
        <f t="shared" si="13"/>
        <v>72.716273984187595</v>
      </c>
      <c r="T13" s="27">
        <f t="shared" si="14"/>
        <v>72.716273984187595</v>
      </c>
      <c r="U13" s="28">
        <f t="shared" si="15"/>
        <v>504625.5</v>
      </c>
      <c r="V13" s="28">
        <f t="shared" si="16"/>
        <v>504625.5</v>
      </c>
      <c r="W13" s="28">
        <f t="shared" si="17"/>
        <v>474150.60000000003</v>
      </c>
      <c r="X13" s="28">
        <f t="shared" si="18"/>
        <v>93.960887826715066</v>
      </c>
      <c r="Y13" s="27">
        <f t="shared" si="19"/>
        <v>93.960887826715066</v>
      </c>
      <c r="Z13" s="22">
        <f>+[1]rep1_101!$H$22</f>
        <v>13310.7</v>
      </c>
      <c r="AA13" s="22">
        <f>+[2]rep1_101!$H$26</f>
        <v>13310.7</v>
      </c>
      <c r="AB13" s="22">
        <f>+[1]rep1_101!$H$23</f>
        <v>4591.8999999999996</v>
      </c>
      <c r="AC13" s="29">
        <f t="shared" si="20"/>
        <v>34.497810032530211</v>
      </c>
      <c r="AD13" s="30">
        <f t="shared" si="21"/>
        <v>34.497810032530211</v>
      </c>
      <c r="AE13" s="22">
        <f>+[1]rep1_101!$H$71</f>
        <v>3274.5</v>
      </c>
      <c r="AF13" s="22">
        <f>+[2]rep1_101!$H$75</f>
        <v>3274.5</v>
      </c>
      <c r="AG13" s="22">
        <f>+[1]rep1_101!$H$72</f>
        <v>2398.3000000000002</v>
      </c>
      <c r="AH13" s="29">
        <f t="shared" si="22"/>
        <v>73.241716292563751</v>
      </c>
      <c r="AI13" s="27">
        <f t="shared" si="23"/>
        <v>73.241716292563751</v>
      </c>
      <c r="AJ13" s="22">
        <f>+[1]rep1_101!$H$43</f>
        <v>491314.8</v>
      </c>
      <c r="AK13" s="22">
        <f>+[2]rep1_101!$H$47</f>
        <v>491314.8</v>
      </c>
      <c r="AL13" s="22">
        <f>+[1]rep1_101!$H$44</f>
        <v>469558.7</v>
      </c>
      <c r="AM13" s="31">
        <f t="shared" si="24"/>
        <v>95.571861462345538</v>
      </c>
      <c r="AN13" s="27">
        <f t="shared" si="25"/>
        <v>95.571861462345538</v>
      </c>
      <c r="AO13" s="22">
        <f>+[3]rep1_2!$H$127</f>
        <v>123669.9</v>
      </c>
      <c r="AP13" s="22">
        <f>+[4]rep1_2!$H$131</f>
        <v>123669.9</v>
      </c>
      <c r="AQ13" s="22">
        <f>+[3]rep1_2!$H$128</f>
        <v>184687.4</v>
      </c>
      <c r="AR13" s="29">
        <f t="shared" si="26"/>
        <v>149.33900650036912</v>
      </c>
      <c r="AS13" s="27">
        <f t="shared" si="27"/>
        <v>149.33900650036912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54290</v>
      </c>
      <c r="BR13" s="26">
        <f t="shared" si="1"/>
        <v>54290</v>
      </c>
      <c r="BS13" s="26">
        <f t="shared" si="2"/>
        <v>39080.199999999997</v>
      </c>
      <c r="BT13" s="34">
        <f t="shared" si="30"/>
        <v>71.984159145330622</v>
      </c>
      <c r="BU13" s="32">
        <f>+[3]rep1_2!$H$141</f>
        <v>42107.199999999997</v>
      </c>
      <c r="BV13" s="32">
        <f>+[4]rep1_2!$H$145</f>
        <v>42107.199999999997</v>
      </c>
      <c r="BW13" s="32">
        <f>+[3]rep1_2!$H$142</f>
        <v>35757.599999999999</v>
      </c>
      <c r="BX13" s="32">
        <v>0</v>
      </c>
      <c r="BY13" s="32">
        <v>0</v>
      </c>
      <c r="BZ13" s="32">
        <v>0</v>
      </c>
      <c r="CA13" s="32">
        <f>+[3]rep1_2!$H$155</f>
        <v>12182.8</v>
      </c>
      <c r="CB13" s="32">
        <f>+[4]rep1_2!$H$159</f>
        <v>12182.8</v>
      </c>
      <c r="CC13" s="32">
        <f>+[3]rep1_2!$H$156</f>
        <v>3322.6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156217.29999999999</v>
      </c>
      <c r="CQ13" s="32">
        <f>+[4]rep1_2!$H$229</f>
        <v>156217.29999999999</v>
      </c>
      <c r="CR13" s="32">
        <f>+[3]rep1_2!$H$226</f>
        <v>157438.9</v>
      </c>
      <c r="CS13" s="32">
        <f>+[3]rep1_2!$H$197</f>
        <v>156157.29999999999</v>
      </c>
      <c r="CT13" s="32">
        <f>+[4]rep1_2!$H$201</f>
        <v>156157.29999999999</v>
      </c>
      <c r="CU13" s="32">
        <f>+[3]rep1_2!$H$198</f>
        <v>157411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6000</v>
      </c>
      <c r="DA13" s="32">
        <f>+[3]rep1_2!$H$233</f>
        <v>15620.1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10000</v>
      </c>
      <c r="DG13" s="32">
        <f>+[3]rep1_2!$H$240</f>
        <v>10431</v>
      </c>
      <c r="DH13" s="32"/>
      <c r="DI13" s="23">
        <f t="shared" si="36"/>
        <v>1304574.5</v>
      </c>
      <c r="DJ13" s="23">
        <f t="shared" si="31"/>
        <v>1304574.5</v>
      </c>
      <c r="DK13" s="23">
        <f t="shared" si="32"/>
        <v>1208482.7000000002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2508935.5</v>
      </c>
      <c r="G14" s="24">
        <f t="shared" si="5"/>
        <v>2508935.5</v>
      </c>
      <c r="H14" s="24">
        <f t="shared" si="0"/>
        <v>2186618.6</v>
      </c>
      <c r="I14" s="24">
        <f t="shared" si="6"/>
        <v>87.153240886423745</v>
      </c>
      <c r="J14" s="25">
        <f t="shared" si="7"/>
        <v>87.153240886423745</v>
      </c>
      <c r="K14" s="24">
        <f t="shared" si="8"/>
        <v>2508935.5</v>
      </c>
      <c r="L14" s="24">
        <f t="shared" si="9"/>
        <v>2508935.5</v>
      </c>
      <c r="M14" s="24">
        <f t="shared" si="10"/>
        <v>2186618.6</v>
      </c>
      <c r="N14" s="26">
        <f t="shared" si="11"/>
        <v>87.153240886423745</v>
      </c>
      <c r="O14" s="27">
        <f t="shared" si="12"/>
        <v>87.153240886423745</v>
      </c>
      <c r="P14" s="28">
        <f>+[1]rep1_101!$I$92</f>
        <v>569802.5</v>
      </c>
      <c r="Q14" s="28">
        <f>+[2]rep1_101!$I$96</f>
        <v>569802.5</v>
      </c>
      <c r="R14" s="28">
        <f>+[1]rep1_101!$I$93</f>
        <v>501314.7</v>
      </c>
      <c r="S14" s="28">
        <f t="shared" si="13"/>
        <v>87.980431816287222</v>
      </c>
      <c r="T14" s="27">
        <f t="shared" si="14"/>
        <v>87.980431816287222</v>
      </c>
      <c r="U14" s="28">
        <f t="shared" si="15"/>
        <v>1281490.8999999999</v>
      </c>
      <c r="V14" s="28">
        <f t="shared" si="16"/>
        <v>1281490.8999999999</v>
      </c>
      <c r="W14" s="28">
        <f t="shared" si="17"/>
        <v>1077607.7000000002</v>
      </c>
      <c r="X14" s="28">
        <f t="shared" si="18"/>
        <v>84.09015623911182</v>
      </c>
      <c r="Y14" s="27">
        <f t="shared" si="19"/>
        <v>84.09015623911182</v>
      </c>
      <c r="Z14" s="22">
        <f>+[1]rep1_101!$I$22</f>
        <v>48584.2</v>
      </c>
      <c r="AA14" s="22">
        <f>+[2]rep1_101!$I$26</f>
        <v>48584.2</v>
      </c>
      <c r="AB14" s="22">
        <f>+[1]rep1_101!$I$23</f>
        <v>11570.1</v>
      </c>
      <c r="AC14" s="29">
        <f t="shared" si="20"/>
        <v>23.81453229650792</v>
      </c>
      <c r="AD14" s="30">
        <f t="shared" si="21"/>
        <v>23.81453229650792</v>
      </c>
      <c r="AE14" s="22">
        <f>+[1]rep1_101!$I$71</f>
        <v>32379.4</v>
      </c>
      <c r="AF14" s="22">
        <f>+[2]rep1_101!$I$75</f>
        <v>32379.4</v>
      </c>
      <c r="AG14" s="22">
        <f>+[1]rep1_101!$I$72</f>
        <v>5838.5</v>
      </c>
      <c r="AH14" s="29">
        <f t="shared" si="22"/>
        <v>18.031526217286299</v>
      </c>
      <c r="AI14" s="27">
        <f t="shared" si="23"/>
        <v>18.031526217286299</v>
      </c>
      <c r="AJ14" s="22">
        <f>+[1]rep1_101!$I$43</f>
        <v>1232906.7</v>
      </c>
      <c r="AK14" s="22">
        <f>+[2]rep1_101!$I$47</f>
        <v>1232906.7</v>
      </c>
      <c r="AL14" s="22">
        <f>+[1]rep1_101!$I$44</f>
        <v>1066037.6000000001</v>
      </c>
      <c r="AM14" s="31">
        <f t="shared" si="24"/>
        <v>86.465391095692809</v>
      </c>
      <c r="AN14" s="27">
        <f t="shared" si="25"/>
        <v>86.465391095692809</v>
      </c>
      <c r="AO14" s="22">
        <f>+[3]rep1_2!$I$127</f>
        <v>162540</v>
      </c>
      <c r="AP14" s="22">
        <f>+[4]rep1_2!$I$131</f>
        <v>162540</v>
      </c>
      <c r="AQ14" s="22">
        <f>+[3]rep1_2!$I$128</f>
        <v>207487.1</v>
      </c>
      <c r="AR14" s="29">
        <f t="shared" si="26"/>
        <v>127.65294696690046</v>
      </c>
      <c r="AS14" s="27">
        <f t="shared" si="27"/>
        <v>127.65294696690046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94388</v>
      </c>
      <c r="BR14" s="26">
        <f t="shared" si="1"/>
        <v>94388</v>
      </c>
      <c r="BS14" s="26">
        <f t="shared" si="2"/>
        <v>40241.300000000003</v>
      </c>
      <c r="BT14" s="34">
        <f t="shared" si="30"/>
        <v>42.633915328219693</v>
      </c>
      <c r="BU14" s="32">
        <f>+[3]rep1_2!$I$141</f>
        <v>88556.1</v>
      </c>
      <c r="BV14" s="32">
        <f>+[4]rep1_2!$I$145</f>
        <v>88556.1</v>
      </c>
      <c r="BW14" s="32">
        <f>+[3]rep1_2!$I$142</f>
        <v>36644.9</v>
      </c>
      <c r="BX14" s="32">
        <v>0</v>
      </c>
      <c r="BY14" s="32">
        <v>0</v>
      </c>
      <c r="BZ14" s="32">
        <v>0</v>
      </c>
      <c r="CA14" s="32">
        <f>+[3]rep1_2!$I$155</f>
        <v>2411.9</v>
      </c>
      <c r="CB14" s="32">
        <f>+[4]rep1_2!$I$159</f>
        <v>2411.9</v>
      </c>
      <c r="CC14" s="32">
        <f>+[3]rep1_2!$I$156</f>
        <v>56.4</v>
      </c>
      <c r="CD14" s="32">
        <f>+[3]rep1_2!$I$148</f>
        <v>3420</v>
      </c>
      <c r="CE14" s="32">
        <f>+[4]rep1_2!$I$152</f>
        <v>3420</v>
      </c>
      <c r="CF14" s="32">
        <f>+[3]rep1_2!$I$149</f>
        <v>3540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340634.7</v>
      </c>
      <c r="CQ14" s="32">
        <f>+[4]rep1_2!$I$229</f>
        <v>340634.7</v>
      </c>
      <c r="CR14" s="32">
        <f>+[3]rep1_2!$I$226</f>
        <v>341434.2</v>
      </c>
      <c r="CS14" s="32">
        <f>+[3]rep1_2!$I$197</f>
        <v>340434.7</v>
      </c>
      <c r="CT14" s="32">
        <f>+[4]rep1_2!$I$201</f>
        <v>340434.7</v>
      </c>
      <c r="CU14" s="32">
        <f>+[3]rep1_2!$I$198</f>
        <v>340783.4</v>
      </c>
      <c r="CV14" s="35">
        <v>0</v>
      </c>
      <c r="CW14" s="35">
        <v>0</v>
      </c>
      <c r="CX14" s="32">
        <v>0</v>
      </c>
      <c r="CY14" s="32">
        <f>+[3]rep1_2!$I$232</f>
        <v>6000</v>
      </c>
      <c r="CZ14" s="32">
        <f>+[4]rep1_2!$I$236</f>
        <v>6000</v>
      </c>
      <c r="DA14" s="32">
        <f>+[3]rep1_2!$I$233</f>
        <v>5600.2</v>
      </c>
      <c r="DB14" s="32">
        <f>+[3]rep1_2!$I$260</f>
        <v>1700</v>
      </c>
      <c r="DC14" s="32">
        <f>+[4]rep1_2!$I$264</f>
        <v>1700</v>
      </c>
      <c r="DD14" s="32">
        <f>+[3]rep1_2!$I$261</f>
        <v>0</v>
      </c>
      <c r="DE14" s="32">
        <f>+[3]rep1_2!$I$239</f>
        <v>20000</v>
      </c>
      <c r="DF14" s="32">
        <f>+[4]rep1_2!$I$243</f>
        <v>20000</v>
      </c>
      <c r="DG14" s="32">
        <f>+[3]rep1_2!$I$240</f>
        <v>7094.9</v>
      </c>
      <c r="DH14" s="32"/>
      <c r="DI14" s="23">
        <f t="shared" si="36"/>
        <v>2508935.5</v>
      </c>
      <c r="DJ14" s="23">
        <f t="shared" si="31"/>
        <v>2508935.5</v>
      </c>
      <c r="DK14" s="23">
        <f t="shared" si="32"/>
        <v>2186618.6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8760378.2000000011</v>
      </c>
      <c r="G15" s="24">
        <f t="shared" si="5"/>
        <v>8760378.2000000011</v>
      </c>
      <c r="H15" s="24">
        <f t="shared" si="0"/>
        <v>8252673.2999999998</v>
      </c>
      <c r="I15" s="24">
        <f t="shared" si="6"/>
        <v>94.204532174193105</v>
      </c>
      <c r="J15" s="25">
        <f t="shared" si="7"/>
        <v>94.204532174193105</v>
      </c>
      <c r="K15" s="24">
        <f t="shared" si="8"/>
        <v>8760378.2000000011</v>
      </c>
      <c r="L15" s="24">
        <f t="shared" si="9"/>
        <v>8760378.2000000011</v>
      </c>
      <c r="M15" s="24">
        <f t="shared" si="10"/>
        <v>8252673.2999999998</v>
      </c>
      <c r="N15" s="26">
        <f t="shared" si="11"/>
        <v>94.204532174193105</v>
      </c>
      <c r="O15" s="27">
        <f t="shared" si="12"/>
        <v>94.204532174193105</v>
      </c>
      <c r="P15" s="28">
        <f>+[1]rep1_101!$J$92</f>
        <v>3383289</v>
      </c>
      <c r="Q15" s="28">
        <f>+[2]rep1_101!$J$96</f>
        <v>3383289</v>
      </c>
      <c r="R15" s="28">
        <f>+[1]rep1_101!$J$93</f>
        <v>2938753.6</v>
      </c>
      <c r="S15" s="28">
        <f t="shared" si="13"/>
        <v>86.860850491932567</v>
      </c>
      <c r="T15" s="27">
        <f t="shared" si="14"/>
        <v>86.860850491932567</v>
      </c>
      <c r="U15" s="28">
        <f t="shared" si="15"/>
        <v>2571405.5</v>
      </c>
      <c r="V15" s="28">
        <f t="shared" si="16"/>
        <v>2571405.5</v>
      </c>
      <c r="W15" s="28">
        <f t="shared" si="17"/>
        <v>2272218.7000000002</v>
      </c>
      <c r="X15" s="28">
        <f t="shared" si="18"/>
        <v>88.364853384656755</v>
      </c>
      <c r="Y15" s="27">
        <f t="shared" si="19"/>
        <v>88.364853384656755</v>
      </c>
      <c r="Z15" s="22">
        <f>+[1]rep1_101!$J$22</f>
        <v>496507.9</v>
      </c>
      <c r="AA15" s="22">
        <f>+[2]rep1_101!$J$26</f>
        <v>496507.9</v>
      </c>
      <c r="AB15" s="22">
        <f>+[1]rep1_101!$J$23</f>
        <v>210487.5</v>
      </c>
      <c r="AC15" s="29">
        <f t="shared" si="20"/>
        <v>42.393585278300705</v>
      </c>
      <c r="AD15" s="30">
        <f t="shared" si="21"/>
        <v>42.393585278300705</v>
      </c>
      <c r="AE15" s="22">
        <f>+[1]rep1_101!$J$71</f>
        <v>32647.9</v>
      </c>
      <c r="AF15" s="22">
        <f>+[2]rep1_101!$J$75</f>
        <v>32647.9</v>
      </c>
      <c r="AG15" s="22">
        <f>+[1]rep1_101!$J$72</f>
        <v>6512.1</v>
      </c>
      <c r="AH15" s="29">
        <f t="shared" si="22"/>
        <v>19.946459037181565</v>
      </c>
      <c r="AI15" s="27">
        <f t="shared" si="23"/>
        <v>19.946459037181565</v>
      </c>
      <c r="AJ15" s="22">
        <f>+[1]rep1_101!$J$43</f>
        <v>2074897.6</v>
      </c>
      <c r="AK15" s="22">
        <f>+[2]rep1_101!$J$47</f>
        <v>2074897.6</v>
      </c>
      <c r="AL15" s="22">
        <f>+[1]rep1_101!$J$44</f>
        <v>2061731.2</v>
      </c>
      <c r="AM15" s="31">
        <f t="shared" si="24"/>
        <v>99.365443383808426</v>
      </c>
      <c r="AN15" s="27">
        <f t="shared" si="25"/>
        <v>99.365443383808426</v>
      </c>
      <c r="AO15" s="22">
        <f>+[3]rep1_2!$J$127</f>
        <v>910512.5</v>
      </c>
      <c r="AP15" s="22">
        <f>+[4]rep1_2!$J$131</f>
        <v>910512.5</v>
      </c>
      <c r="AQ15" s="22">
        <f>+[3]rep1_2!$J$128</f>
        <v>1304384.1000000001</v>
      </c>
      <c r="AR15" s="29">
        <f t="shared" si="26"/>
        <v>143.25823094136544</v>
      </c>
      <c r="AS15" s="27">
        <f t="shared" si="27"/>
        <v>143.25823094136544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829967.8</v>
      </c>
      <c r="BR15" s="26">
        <f t="shared" si="1"/>
        <v>829967.8</v>
      </c>
      <c r="BS15" s="26">
        <f t="shared" si="2"/>
        <v>642719.00000000012</v>
      </c>
      <c r="BT15" s="34">
        <f t="shared" si="30"/>
        <v>77.439028357485682</v>
      </c>
      <c r="BU15" s="32">
        <f>+[3]rep1_2!$J$141</f>
        <v>720746.4</v>
      </c>
      <c r="BV15" s="32">
        <f>+[4]rep1_2!$J$145</f>
        <v>720746.4</v>
      </c>
      <c r="BW15" s="32">
        <f>+[3]rep1_2!$J$142</f>
        <v>559806.80000000005</v>
      </c>
      <c r="BX15" s="32">
        <v>0</v>
      </c>
      <c r="BY15" s="32">
        <v>0</v>
      </c>
      <c r="BZ15" s="32">
        <v>0</v>
      </c>
      <c r="CA15" s="32">
        <f>+[3]rep1_2!$J$155</f>
        <v>108221.4</v>
      </c>
      <c r="CB15" s="32">
        <f>+[4]rep1_2!$J$159</f>
        <v>108221.4</v>
      </c>
      <c r="CC15" s="32">
        <f>+[3]rep1_2!$J$156</f>
        <v>82194.3</v>
      </c>
      <c r="CD15" s="32">
        <f>+[3]rep1_2!$J$148</f>
        <v>1000</v>
      </c>
      <c r="CE15" s="32">
        <f>+[4]rep1_2!$J$152</f>
        <v>1000</v>
      </c>
      <c r="CF15" s="32">
        <f>+[3]rep1_2!$J$149</f>
        <v>717.9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977555.5</v>
      </c>
      <c r="CQ15" s="32">
        <f>+[4]rep1_2!$J$229</f>
        <v>977555.5</v>
      </c>
      <c r="CR15" s="32">
        <f>+[3]rep1_2!$J$226</f>
        <v>1040623.7</v>
      </c>
      <c r="CS15" s="32">
        <f>+[3]rep1_2!$J$197</f>
        <v>977405.5</v>
      </c>
      <c r="CT15" s="32">
        <f>+[4]rep1_2!$J$201</f>
        <v>977405.5</v>
      </c>
      <c r="CU15" s="32">
        <f>+[3]rep1_2!$J$198</f>
        <v>1037202.9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15000</v>
      </c>
      <c r="DA15" s="32">
        <f>+[3]rep1_2!$J$233</f>
        <v>43969.599999999999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40000</v>
      </c>
      <c r="DF15" s="32">
        <f>+[4]rep1_2!$J$243</f>
        <v>40000</v>
      </c>
      <c r="DG15" s="32">
        <f>+[3]rep1_2!$J$240</f>
        <v>3492.5</v>
      </c>
      <c r="DH15" s="32"/>
      <c r="DI15" s="23">
        <f t="shared" si="36"/>
        <v>8760378.2000000011</v>
      </c>
      <c r="DJ15" s="23">
        <f t="shared" si="31"/>
        <v>8760378.2000000011</v>
      </c>
      <c r="DK15" s="23">
        <f t="shared" si="32"/>
        <v>8252673.2999999998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3540797.4999999995</v>
      </c>
      <c r="G16" s="24">
        <f t="shared" si="5"/>
        <v>3540797.4999999995</v>
      </c>
      <c r="H16" s="24">
        <f t="shared" si="0"/>
        <v>3442420.0000000005</v>
      </c>
      <c r="I16" s="24">
        <f t="shared" si="6"/>
        <v>97.221600501017107</v>
      </c>
      <c r="J16" s="25">
        <f t="shared" si="7"/>
        <v>97.221600501017107</v>
      </c>
      <c r="K16" s="24">
        <f t="shared" si="8"/>
        <v>3540797.4999999995</v>
      </c>
      <c r="L16" s="24">
        <f t="shared" si="9"/>
        <v>3540797.4999999995</v>
      </c>
      <c r="M16" s="24">
        <f t="shared" si="10"/>
        <v>3442420.0000000005</v>
      </c>
      <c r="N16" s="26">
        <f t="shared" si="11"/>
        <v>97.221600501017107</v>
      </c>
      <c r="O16" s="27">
        <f t="shared" si="12"/>
        <v>97.221600501017107</v>
      </c>
      <c r="P16" s="28">
        <f>+[1]rep1_101!$K$92</f>
        <v>1100614.7</v>
      </c>
      <c r="Q16" s="28">
        <f>+[2]rep1_101!$K$96</f>
        <v>1100614.7</v>
      </c>
      <c r="R16" s="28">
        <f>+[1]rep1_101!$K$93</f>
        <v>1133577.3999999999</v>
      </c>
      <c r="S16" s="28">
        <f t="shared" si="13"/>
        <v>102.99493546651703</v>
      </c>
      <c r="T16" s="27">
        <f t="shared" si="14"/>
        <v>102.99493546651703</v>
      </c>
      <c r="U16" s="28">
        <f t="shared" si="15"/>
        <v>1541835.3</v>
      </c>
      <c r="V16" s="28">
        <f t="shared" si="16"/>
        <v>1541835.3</v>
      </c>
      <c r="W16" s="28">
        <f t="shared" si="17"/>
        <v>1391301.8</v>
      </c>
      <c r="X16" s="28">
        <f t="shared" si="18"/>
        <v>90.236732807972416</v>
      </c>
      <c r="Y16" s="27">
        <f t="shared" si="19"/>
        <v>90.236732807972416</v>
      </c>
      <c r="Z16" s="22">
        <f>+[1]rep1_101!$K$22</f>
        <v>51686.2</v>
      </c>
      <c r="AA16" s="22">
        <f>+[2]rep1_101!$K$26</f>
        <v>51686.2</v>
      </c>
      <c r="AB16" s="22">
        <f>+[1]rep1_101!$K$23</f>
        <v>21143.5</v>
      </c>
      <c r="AC16" s="29">
        <f t="shared" si="20"/>
        <v>40.9074375752135</v>
      </c>
      <c r="AD16" s="30">
        <f t="shared" si="21"/>
        <v>40.9074375752135</v>
      </c>
      <c r="AE16" s="22">
        <f>+[1]rep1_101!$K$71</f>
        <v>23768.3</v>
      </c>
      <c r="AF16" s="22">
        <f>+[2]rep1_101!$K$75</f>
        <v>23768.3</v>
      </c>
      <c r="AG16" s="22">
        <f>+[1]rep1_101!$K$72</f>
        <v>3386</v>
      </c>
      <c r="AH16" s="29">
        <f t="shared" si="22"/>
        <v>14.245865291165124</v>
      </c>
      <c r="AI16" s="27">
        <f t="shared" si="23"/>
        <v>14.245865291165124</v>
      </c>
      <c r="AJ16" s="22">
        <f>+[1]rep1_101!$K$43</f>
        <v>1490149.1</v>
      </c>
      <c r="AK16" s="22">
        <f>+[2]rep1_101!$K$47</f>
        <v>1490149.1</v>
      </c>
      <c r="AL16" s="22">
        <f>+[1]rep1_101!$K$44</f>
        <v>1370158.3</v>
      </c>
      <c r="AM16" s="31">
        <f t="shared" si="24"/>
        <v>91.947731941723148</v>
      </c>
      <c r="AN16" s="27">
        <f t="shared" si="25"/>
        <v>91.947731941723148</v>
      </c>
      <c r="AO16" s="22">
        <f>+[3]rep1_2!$K$127</f>
        <v>322632.5</v>
      </c>
      <c r="AP16" s="22">
        <f>+[4]rep1_2!$K$131</f>
        <v>322632.5</v>
      </c>
      <c r="AQ16" s="22">
        <f>+[3]rep1_2!$K$128</f>
        <v>461666.9</v>
      </c>
      <c r="AR16" s="29">
        <f t="shared" si="26"/>
        <v>143.0937366818284</v>
      </c>
      <c r="AS16" s="27">
        <f t="shared" si="27"/>
        <v>143.0937366818284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2.2000000000000002</v>
      </c>
      <c r="BQ16" s="26">
        <f t="shared" si="1"/>
        <v>69933.399999999994</v>
      </c>
      <c r="BR16" s="26">
        <f t="shared" si="1"/>
        <v>69933.399999999994</v>
      </c>
      <c r="BS16" s="26">
        <f t="shared" si="2"/>
        <v>45030.5</v>
      </c>
      <c r="BT16" s="34">
        <f t="shared" si="30"/>
        <v>64.390548722069866</v>
      </c>
      <c r="BU16" s="32">
        <f>+[3]rep1_2!$K$141</f>
        <v>52889</v>
      </c>
      <c r="BV16" s="32">
        <f>+[4]rep1_2!$K$145</f>
        <v>52889</v>
      </c>
      <c r="BW16" s="32">
        <f>+[3]rep1_2!$K$142</f>
        <v>35798.300000000003</v>
      </c>
      <c r="BX16" s="32">
        <v>0</v>
      </c>
      <c r="BY16" s="32">
        <v>0</v>
      </c>
      <c r="BZ16" s="32">
        <v>0</v>
      </c>
      <c r="CA16" s="32">
        <f>+[3]rep1_2!$K$155</f>
        <v>14644.4</v>
      </c>
      <c r="CB16" s="32">
        <f>+[4]rep1_2!$K$159</f>
        <v>14644.4</v>
      </c>
      <c r="CC16" s="32">
        <f>+[3]rep1_2!$K$156</f>
        <v>6832.2</v>
      </c>
      <c r="CD16" s="32">
        <f>+[3]rep1_2!$K$148</f>
        <v>2400</v>
      </c>
      <c r="CE16" s="32">
        <f>+[4]rep1_2!$K$152</f>
        <v>2400</v>
      </c>
      <c r="CF16" s="32">
        <f>+[3]rep1_2!$K$149</f>
        <v>2400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437013.3</v>
      </c>
      <c r="CQ16" s="32">
        <f>+[4]rep1_2!$K$229</f>
        <v>437013.3</v>
      </c>
      <c r="CR16" s="32">
        <f>+[3]rep1_2!$K$226</f>
        <v>377774.9</v>
      </c>
      <c r="CS16" s="32">
        <f>+[3]rep1_2!$K$197</f>
        <v>436913.3</v>
      </c>
      <c r="CT16" s="32">
        <f>+[4]rep1_2!$K$201</f>
        <v>436913.3</v>
      </c>
      <c r="CU16" s="32">
        <f>+[3]rep1_2!$K$198</f>
        <v>374756.9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15000</v>
      </c>
      <c r="DA16" s="32">
        <f>+[3]rep1_2!$K$233</f>
        <v>19071.599999999999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30000</v>
      </c>
      <c r="DF16" s="32">
        <f>+[4]rep1_2!$K$243</f>
        <v>30000</v>
      </c>
      <c r="DG16" s="32">
        <f>+[3]rep1_2!$K$240</f>
        <v>10608.7</v>
      </c>
      <c r="DH16" s="32"/>
      <c r="DI16" s="23">
        <f t="shared" si="36"/>
        <v>3540797.4999999995</v>
      </c>
      <c r="DJ16" s="23">
        <f t="shared" si="31"/>
        <v>3540797.4999999995</v>
      </c>
      <c r="DK16" s="23">
        <f t="shared" si="32"/>
        <v>3442420.0000000005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2675824.3000000003</v>
      </c>
      <c r="G17" s="24">
        <f t="shared" si="5"/>
        <v>2675824.3000000003</v>
      </c>
      <c r="H17" s="24">
        <f t="shared" si="0"/>
        <v>2629551.0000000005</v>
      </c>
      <c r="I17" s="24">
        <f t="shared" si="6"/>
        <v>98.270689895446424</v>
      </c>
      <c r="J17" s="25">
        <f t="shared" si="7"/>
        <v>98.270689895446424</v>
      </c>
      <c r="K17" s="24">
        <f t="shared" si="8"/>
        <v>2675824.3000000003</v>
      </c>
      <c r="L17" s="24">
        <f t="shared" si="9"/>
        <v>2675824.3000000003</v>
      </c>
      <c r="M17" s="24">
        <f t="shared" si="10"/>
        <v>2629551.0000000005</v>
      </c>
      <c r="N17" s="26">
        <f t="shared" si="11"/>
        <v>98.270689895446424</v>
      </c>
      <c r="O17" s="27">
        <f t="shared" si="12"/>
        <v>98.270689895446424</v>
      </c>
      <c r="P17" s="28">
        <f>+[1]rep1_101!$L$92</f>
        <v>539293.1</v>
      </c>
      <c r="Q17" s="28">
        <f>+[2]rep1_101!$L$96</f>
        <v>539293.1</v>
      </c>
      <c r="R17" s="28">
        <f>+[1]rep1_101!$L$93</f>
        <v>445715.7</v>
      </c>
      <c r="S17" s="28">
        <f t="shared" si="13"/>
        <v>82.64813697783265</v>
      </c>
      <c r="T17" s="27">
        <f t="shared" si="14"/>
        <v>82.64813697783265</v>
      </c>
      <c r="U17" s="28">
        <f t="shared" si="15"/>
        <v>1386782.4</v>
      </c>
      <c r="V17" s="28">
        <f t="shared" si="16"/>
        <v>1386782.4</v>
      </c>
      <c r="W17" s="28">
        <f t="shared" si="17"/>
        <v>1426907.9</v>
      </c>
      <c r="X17" s="28">
        <f t="shared" si="18"/>
        <v>102.89342437573478</v>
      </c>
      <c r="Y17" s="27">
        <f t="shared" si="19"/>
        <v>102.89342437573478</v>
      </c>
      <c r="Z17" s="22">
        <f>+[1]rep1_101!$L$22</f>
        <v>27195.9</v>
      </c>
      <c r="AA17" s="22">
        <f>+[2]rep1_101!$L$26</f>
        <v>27195.9</v>
      </c>
      <c r="AB17" s="22">
        <f>+[1]rep1_101!$L$23</f>
        <v>25283.7</v>
      </c>
      <c r="AC17" s="29">
        <f t="shared" si="20"/>
        <v>92.968793090134909</v>
      </c>
      <c r="AD17" s="30">
        <f t="shared" si="21"/>
        <v>92.968793090134909</v>
      </c>
      <c r="AE17" s="22">
        <f>+[1]rep1_101!$L$71</f>
        <v>5169.6000000000004</v>
      </c>
      <c r="AF17" s="22">
        <f>+[2]rep1_101!$L$75</f>
        <v>5169.6000000000004</v>
      </c>
      <c r="AG17" s="22">
        <f>+[1]rep1_101!$L$72</f>
        <v>3937.5</v>
      </c>
      <c r="AH17" s="29">
        <f t="shared" si="22"/>
        <v>76.166434540389972</v>
      </c>
      <c r="AI17" s="27">
        <f t="shared" si="23"/>
        <v>76.166434540389972</v>
      </c>
      <c r="AJ17" s="22">
        <f>+[1]rep1_101!$L$43</f>
        <v>1359586.5</v>
      </c>
      <c r="AK17" s="22">
        <f>+[2]rep1_101!$L$47</f>
        <v>1359586.5</v>
      </c>
      <c r="AL17" s="22">
        <f>+[1]rep1_101!$L$44</f>
        <v>1401624.2</v>
      </c>
      <c r="AM17" s="31">
        <f t="shared" si="24"/>
        <v>103.0919474413728</v>
      </c>
      <c r="AN17" s="27">
        <f t="shared" si="25"/>
        <v>103.0919474413728</v>
      </c>
      <c r="AO17" s="22">
        <f>+[3]rep1_2!$L$127</f>
        <v>193482</v>
      </c>
      <c r="AP17" s="22">
        <f>+[4]rep1_2!$L$131</f>
        <v>193482</v>
      </c>
      <c r="AQ17" s="22">
        <f>+[3]rep1_2!$L$128</f>
        <v>294558.40000000002</v>
      </c>
      <c r="AR17" s="29">
        <f t="shared" si="26"/>
        <v>152.24072523542242</v>
      </c>
      <c r="AS17" s="27">
        <f t="shared" si="27"/>
        <v>152.24072523542242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73747</v>
      </c>
      <c r="BR17" s="26">
        <f t="shared" si="1"/>
        <v>73747</v>
      </c>
      <c r="BS17" s="26">
        <f t="shared" si="2"/>
        <v>42235.199999999997</v>
      </c>
      <c r="BT17" s="34">
        <f t="shared" si="30"/>
        <v>57.270397439895859</v>
      </c>
      <c r="BU17" s="32">
        <f>+[3]rep1_2!$L$141</f>
        <v>62193</v>
      </c>
      <c r="BV17" s="32">
        <f>+[4]rep1_2!$L$145</f>
        <v>62193</v>
      </c>
      <c r="BW17" s="32">
        <f>+[3]rep1_2!$L$142</f>
        <v>36894.199999999997</v>
      </c>
      <c r="BX17" s="32">
        <v>0</v>
      </c>
      <c r="BY17" s="32">
        <v>0</v>
      </c>
      <c r="BZ17" s="32">
        <v>0</v>
      </c>
      <c r="CA17" s="32">
        <f>+[3]rep1_2!$L$155</f>
        <v>5225.6000000000004</v>
      </c>
      <c r="CB17" s="32">
        <f>+[4]rep1_2!$L$159</f>
        <v>5225.6000000000004</v>
      </c>
      <c r="CC17" s="32">
        <f>+[3]rep1_2!$L$156</f>
        <v>901.9</v>
      </c>
      <c r="CD17" s="32">
        <f>+[3]rep1_2!$L$148</f>
        <v>6328.4</v>
      </c>
      <c r="CE17" s="32">
        <f>+[4]rep1_2!$L$152</f>
        <v>6328.4</v>
      </c>
      <c r="CF17" s="32">
        <f>+[3]rep1_2!$L$149</f>
        <v>4439.1000000000004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457500.2</v>
      </c>
      <c r="CQ17" s="32">
        <f>+[4]rep1_2!$L$229</f>
        <v>457500.2</v>
      </c>
      <c r="CR17" s="32">
        <f>+[3]rep1_2!$L$226</f>
        <v>379486.7</v>
      </c>
      <c r="CS17" s="32">
        <f>+[3]rep1_2!$L$197</f>
        <v>456750.2</v>
      </c>
      <c r="CT17" s="32">
        <f>+[4]rep1_2!$L$201</f>
        <v>456750.2</v>
      </c>
      <c r="CU17" s="32">
        <f>+[3]rep1_2!$L$198</f>
        <v>377949.9</v>
      </c>
      <c r="CV17" s="35">
        <v>0</v>
      </c>
      <c r="CW17" s="35">
        <v>0</v>
      </c>
      <c r="CX17" s="32">
        <v>0</v>
      </c>
      <c r="CY17" s="32">
        <f>+[3]rep1_2!$L$232</f>
        <v>8000</v>
      </c>
      <c r="CZ17" s="32">
        <f>+[4]rep1_2!$L$236</f>
        <v>8000</v>
      </c>
      <c r="DA17" s="32">
        <f>+[3]rep1_2!$L$233</f>
        <v>22628</v>
      </c>
      <c r="DB17" s="32">
        <f>+[3]rep1_2!$L$260</f>
        <v>1350</v>
      </c>
      <c r="DC17" s="32">
        <f>+[4]rep1_2!$L$264</f>
        <v>1350</v>
      </c>
      <c r="DD17" s="32">
        <f>+[3]rep1_2!$L$261</f>
        <v>500</v>
      </c>
      <c r="DE17" s="32">
        <f>+[3]rep1_2!$L$239</f>
        <v>10500</v>
      </c>
      <c r="DF17" s="32">
        <f>+[4]rep1_2!$L$243</f>
        <v>10500</v>
      </c>
      <c r="DG17" s="32">
        <f>+[3]rep1_2!$L$240</f>
        <v>13581.6</v>
      </c>
      <c r="DH17" s="32"/>
      <c r="DI17" s="23">
        <f t="shared" si="36"/>
        <v>2675824.3000000003</v>
      </c>
      <c r="DJ17" s="23">
        <f t="shared" si="31"/>
        <v>2675824.3000000003</v>
      </c>
      <c r="DK17" s="23">
        <f t="shared" si="32"/>
        <v>2629551.0000000005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626038.69999999995</v>
      </c>
      <c r="G18" s="24">
        <f t="shared" si="5"/>
        <v>626038.69999999995</v>
      </c>
      <c r="H18" s="24">
        <f t="shared" si="0"/>
        <v>567211.10000000009</v>
      </c>
      <c r="I18" s="24">
        <f t="shared" si="6"/>
        <v>90.603200728645078</v>
      </c>
      <c r="J18" s="25">
        <f t="shared" si="7"/>
        <v>90.603200728645078</v>
      </c>
      <c r="K18" s="24">
        <f t="shared" si="8"/>
        <v>626038.69999999995</v>
      </c>
      <c r="L18" s="24">
        <f t="shared" si="9"/>
        <v>626038.69999999995</v>
      </c>
      <c r="M18" s="24">
        <f t="shared" si="10"/>
        <v>567211.10000000009</v>
      </c>
      <c r="N18" s="26">
        <f t="shared" si="11"/>
        <v>90.603200728645078</v>
      </c>
      <c r="O18" s="27">
        <f t="shared" si="12"/>
        <v>90.603200728645078</v>
      </c>
      <c r="P18" s="28">
        <f>+[1]rep1_101!$M$92</f>
        <v>319521.8</v>
      </c>
      <c r="Q18" s="28">
        <f>+[2]rep1_101!$M$96</f>
        <v>319521.8</v>
      </c>
      <c r="R18" s="28">
        <f>+[1]rep1_101!$M$93</f>
        <v>295942.09999999998</v>
      </c>
      <c r="S18" s="28">
        <f t="shared" si="13"/>
        <v>92.620315734325473</v>
      </c>
      <c r="T18" s="27">
        <f t="shared" si="14"/>
        <v>92.620315734325473</v>
      </c>
      <c r="U18" s="28">
        <f t="shared" si="15"/>
        <v>226667.2</v>
      </c>
      <c r="V18" s="28">
        <f t="shared" si="16"/>
        <v>226667.2</v>
      </c>
      <c r="W18" s="28">
        <f t="shared" si="17"/>
        <v>188110.8</v>
      </c>
      <c r="X18" s="28">
        <f t="shared" si="18"/>
        <v>82.989863553262225</v>
      </c>
      <c r="Y18" s="27">
        <f t="shared" si="19"/>
        <v>82.989863553262225</v>
      </c>
      <c r="Z18" s="22">
        <f>+[1]rep1_101!$M$22</f>
        <v>26100.5</v>
      </c>
      <c r="AA18" s="22">
        <f>+[2]rep1_101!$M$26</f>
        <v>26100.5</v>
      </c>
      <c r="AB18" s="22">
        <f>+[1]rep1_101!$M$23</f>
        <v>2783.9</v>
      </c>
      <c r="AC18" s="29">
        <f t="shared" si="20"/>
        <v>10.666079193885174</v>
      </c>
      <c r="AD18" s="30">
        <f t="shared" si="21"/>
        <v>10.666079193885174</v>
      </c>
      <c r="AE18" s="22">
        <f>+[1]rep1_101!$M$71</f>
        <v>6066.5</v>
      </c>
      <c r="AF18" s="22">
        <f>+[2]rep1_101!$M$75</f>
        <v>6066.5</v>
      </c>
      <c r="AG18" s="22">
        <f>+[1]rep1_101!$M$72</f>
        <v>1657.4</v>
      </c>
      <c r="AH18" s="29">
        <f t="shared" si="22"/>
        <v>27.320530783812742</v>
      </c>
      <c r="AI18" s="27">
        <f t="shared" si="23"/>
        <v>27.320530783812742</v>
      </c>
      <c r="AJ18" s="22">
        <f>+[1]rep1_101!$M$43</f>
        <v>200566.7</v>
      </c>
      <c r="AK18" s="22">
        <f>+[2]rep1_101!$M$47</f>
        <v>200566.7</v>
      </c>
      <c r="AL18" s="22">
        <f>+[1]rep1_101!$M$44</f>
        <v>185326.9</v>
      </c>
      <c r="AM18" s="31">
        <f t="shared" si="24"/>
        <v>92.40162998144757</v>
      </c>
      <c r="AN18" s="27">
        <f t="shared" si="25"/>
        <v>92.40162998144757</v>
      </c>
      <c r="AO18" s="22">
        <f>+[3]rep1_2!$M$127</f>
        <v>17514.5</v>
      </c>
      <c r="AP18" s="22">
        <f>+[4]rep1_2!$M$131</f>
        <v>17514.5</v>
      </c>
      <c r="AQ18" s="22">
        <f>+[3]rep1_2!$M$128</f>
        <v>27215.5</v>
      </c>
      <c r="AR18" s="29">
        <f t="shared" si="26"/>
        <v>155.38839247480658</v>
      </c>
      <c r="AS18" s="27">
        <f t="shared" si="27"/>
        <v>155.38839247480658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12128</v>
      </c>
      <c r="BR18" s="26">
        <f t="shared" si="1"/>
        <v>12128</v>
      </c>
      <c r="BS18" s="26">
        <f t="shared" si="2"/>
        <v>8609.4</v>
      </c>
      <c r="BT18" s="34">
        <f t="shared" si="30"/>
        <v>70.987796833773089</v>
      </c>
      <c r="BU18" s="32">
        <f>+[3]rep1_2!$M$141</f>
        <v>12115.9</v>
      </c>
      <c r="BV18" s="32">
        <f>+[4]rep1_2!$M$145</f>
        <v>12115.9</v>
      </c>
      <c r="BW18" s="32">
        <f>+[3]rep1_2!$M$142</f>
        <v>8566.1</v>
      </c>
      <c r="BX18" s="32">
        <v>0</v>
      </c>
      <c r="BY18" s="32">
        <v>0</v>
      </c>
      <c r="BZ18" s="32">
        <v>0</v>
      </c>
      <c r="CA18" s="32">
        <f>+[3]rep1_2!$M$155</f>
        <v>12.1</v>
      </c>
      <c r="CB18" s="32">
        <f>+[4]rep1_2!$M$159</f>
        <v>12.1</v>
      </c>
      <c r="CC18" s="32">
        <f>+[3]rep1_2!$M$156</f>
        <v>43.3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41420.699999999997</v>
      </c>
      <c r="CQ18" s="32">
        <f>+[4]rep1_2!$M$229</f>
        <v>41420.699999999997</v>
      </c>
      <c r="CR18" s="32">
        <f>+[3]rep1_2!$M$226</f>
        <v>43408.1</v>
      </c>
      <c r="CS18" s="32">
        <f>+[3]rep1_2!$M$197</f>
        <v>41405.699999999997</v>
      </c>
      <c r="CT18" s="32">
        <f>+[4]rep1_2!$M$201</f>
        <v>41405.699999999997</v>
      </c>
      <c r="CU18" s="32">
        <f>+[3]rep1_2!$M$198</f>
        <v>43403.3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2700</v>
      </c>
      <c r="DA18" s="32">
        <f>+[3]rep1_2!$M$233</f>
        <v>2267.8000000000002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20</v>
      </c>
      <c r="DG18" s="32">
        <f>+[3]rep1_2!$M$240</f>
        <v>0</v>
      </c>
      <c r="DH18" s="32"/>
      <c r="DI18" s="23">
        <f t="shared" si="36"/>
        <v>626038.69999999995</v>
      </c>
      <c r="DJ18" s="23">
        <f t="shared" si="31"/>
        <v>626038.69999999995</v>
      </c>
      <c r="DK18" s="23">
        <f t="shared" si="32"/>
        <v>567211.10000000009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202108.10000000003</v>
      </c>
      <c r="G19" s="24">
        <f t="shared" si="5"/>
        <v>202108.10000000003</v>
      </c>
      <c r="H19" s="24">
        <f t="shared" si="0"/>
        <v>151326</v>
      </c>
      <c r="I19" s="24">
        <f t="shared" si="6"/>
        <v>74.873792787127272</v>
      </c>
      <c r="J19" s="25">
        <f t="shared" si="7"/>
        <v>74.873792787127272</v>
      </c>
      <c r="K19" s="24">
        <f t="shared" si="8"/>
        <v>202108.10000000003</v>
      </c>
      <c r="L19" s="24">
        <f t="shared" si="9"/>
        <v>202108.10000000003</v>
      </c>
      <c r="M19" s="24">
        <f t="shared" si="10"/>
        <v>151326</v>
      </c>
      <c r="N19" s="26">
        <f t="shared" si="11"/>
        <v>74.873792787127272</v>
      </c>
      <c r="O19" s="27">
        <f t="shared" si="12"/>
        <v>74.873792787127272</v>
      </c>
      <c r="P19" s="28">
        <f>+[1]rep1_101!$N$92</f>
        <v>51171.5</v>
      </c>
      <c r="Q19" s="28">
        <f>+[2]rep1_101!$N$96</f>
        <v>51171.5</v>
      </c>
      <c r="R19" s="28">
        <f>+[1]rep1_101!$N$93</f>
        <v>32622.3</v>
      </c>
      <c r="S19" s="28">
        <f t="shared" si="13"/>
        <v>63.750916037247293</v>
      </c>
      <c r="T19" s="27">
        <f t="shared" si="14"/>
        <v>63.750916037247293</v>
      </c>
      <c r="U19" s="28">
        <f t="shared" si="15"/>
        <v>85261.2</v>
      </c>
      <c r="V19" s="28">
        <f t="shared" si="16"/>
        <v>85261.2</v>
      </c>
      <c r="W19" s="28">
        <f t="shared" si="17"/>
        <v>68172.099999999991</v>
      </c>
      <c r="X19" s="28">
        <f t="shared" si="18"/>
        <v>79.956768143070931</v>
      </c>
      <c r="Y19" s="27">
        <f t="shared" si="19"/>
        <v>79.956768143070931</v>
      </c>
      <c r="Z19" s="22">
        <f>+[1]rep1_101!$N$22</f>
        <v>2859.5</v>
      </c>
      <c r="AA19" s="22">
        <f>+[2]rep1_101!$N$26</f>
        <v>2859.5</v>
      </c>
      <c r="AB19" s="22">
        <f>+[1]rep1_101!$N$23</f>
        <v>589.4</v>
      </c>
      <c r="AC19" s="29">
        <f t="shared" si="20"/>
        <v>20.611995104039167</v>
      </c>
      <c r="AD19" s="30">
        <f t="shared" si="21"/>
        <v>20.611995104039167</v>
      </c>
      <c r="AE19" s="22">
        <f>+[1]rep1_101!$N$71</f>
        <v>10279.5</v>
      </c>
      <c r="AF19" s="22">
        <f>+[2]rep1_101!$N$75</f>
        <v>10279.5</v>
      </c>
      <c r="AG19" s="22">
        <f>+[1]rep1_101!$N$72</f>
        <v>1775.1</v>
      </c>
      <c r="AH19" s="29">
        <f t="shared" si="22"/>
        <v>17.268349627900189</v>
      </c>
      <c r="AI19" s="27">
        <f t="shared" si="23"/>
        <v>17.268349627900189</v>
      </c>
      <c r="AJ19" s="22">
        <f>+[1]rep1_101!$N$43</f>
        <v>82401.7</v>
      </c>
      <c r="AK19" s="22">
        <f>+[2]rep1_101!$N$47</f>
        <v>82401.7</v>
      </c>
      <c r="AL19" s="22">
        <f>+[1]rep1_101!$N$44</f>
        <v>67582.7</v>
      </c>
      <c r="AM19" s="31">
        <f t="shared" si="24"/>
        <v>82.016147725107615</v>
      </c>
      <c r="AN19" s="27">
        <f t="shared" si="25"/>
        <v>82.016147725107615</v>
      </c>
      <c r="AO19" s="22">
        <f>+[3]rep1_2!$N$127</f>
        <v>13447</v>
      </c>
      <c r="AP19" s="22">
        <f>+[4]rep1_2!$N$131</f>
        <v>13447</v>
      </c>
      <c r="AQ19" s="22">
        <f>+[3]rep1_2!$N$128</f>
        <v>15389.5</v>
      </c>
      <c r="AR19" s="29">
        <f t="shared" si="26"/>
        <v>114.44560124934931</v>
      </c>
      <c r="AS19" s="27">
        <f t="shared" si="27"/>
        <v>114.44560124934931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7085.2</v>
      </c>
      <c r="BR19" s="26">
        <f t="shared" si="1"/>
        <v>7085.2</v>
      </c>
      <c r="BS19" s="26">
        <f t="shared" si="2"/>
        <v>2191.1999999999998</v>
      </c>
      <c r="BT19" s="34">
        <f t="shared" si="30"/>
        <v>30.926438209224859</v>
      </c>
      <c r="BU19" s="32">
        <f>+[3]rep1_2!$N$141</f>
        <v>5868.5</v>
      </c>
      <c r="BV19" s="32">
        <f>+[4]rep1_2!$N$145</f>
        <v>5868.5</v>
      </c>
      <c r="BW19" s="32">
        <f>+[3]rep1_2!$N$142</f>
        <v>865.7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16.7</v>
      </c>
      <c r="CC19" s="32">
        <f>+[3]rep1_2!$N$156</f>
        <v>1.2</v>
      </c>
      <c r="CD19" s="32">
        <f>+[3]rep1_2!$N$148</f>
        <v>1200</v>
      </c>
      <c r="CE19" s="32">
        <f>+[4]rep1_2!$N$152</f>
        <v>1200</v>
      </c>
      <c r="CF19" s="32">
        <f>+[3]rep1_2!$N$149</f>
        <v>1324.3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32363.7</v>
      </c>
      <c r="CQ19" s="32">
        <f>+[4]rep1_2!$N$229</f>
        <v>32363.7</v>
      </c>
      <c r="CR19" s="32">
        <f>+[3]rep1_2!$N$226</f>
        <v>29198</v>
      </c>
      <c r="CS19" s="32">
        <f>+[3]rep1_2!$N$197</f>
        <v>32355.7</v>
      </c>
      <c r="CT19" s="32">
        <f>+[4]rep1_2!$N$201</f>
        <v>32355.7</v>
      </c>
      <c r="CU19" s="32">
        <f>+[3]rep1_2!$N$198</f>
        <v>29174.799999999999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1000</v>
      </c>
      <c r="DA19" s="32">
        <f>+[3]rep1_2!$N$233</f>
        <v>1030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1500</v>
      </c>
      <c r="DG19" s="32">
        <f>+[3]rep1_2!$N$240</f>
        <v>947.8</v>
      </c>
      <c r="DH19" s="32"/>
      <c r="DI19" s="23">
        <f t="shared" si="36"/>
        <v>202108.10000000003</v>
      </c>
      <c r="DJ19" s="23">
        <f t="shared" si="31"/>
        <v>202108.10000000003</v>
      </c>
      <c r="DK19" s="23">
        <f t="shared" si="32"/>
        <v>151326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3252934.1</v>
      </c>
      <c r="G20" s="24">
        <f t="shared" si="5"/>
        <v>3252934.1</v>
      </c>
      <c r="H20" s="24">
        <f t="shared" si="0"/>
        <v>3172750.6999999997</v>
      </c>
      <c r="I20" s="24">
        <f t="shared" si="6"/>
        <v>97.535043823974164</v>
      </c>
      <c r="J20" s="25">
        <f t="shared" si="7"/>
        <v>97.535043823974164</v>
      </c>
      <c r="K20" s="24">
        <f t="shared" si="8"/>
        <v>3252934.1</v>
      </c>
      <c r="L20" s="24">
        <f t="shared" si="9"/>
        <v>3252934.1</v>
      </c>
      <c r="M20" s="24">
        <f t="shared" si="10"/>
        <v>3172750.6999999997</v>
      </c>
      <c r="N20" s="26">
        <f t="shared" si="11"/>
        <v>97.535043823974164</v>
      </c>
      <c r="O20" s="27">
        <f t="shared" si="12"/>
        <v>97.535043823974164</v>
      </c>
      <c r="P20" s="28">
        <f>+[1]rep1_101!$O$92</f>
        <v>794214.1</v>
      </c>
      <c r="Q20" s="28">
        <f>+[2]rep1_101!$O$96</f>
        <v>794214.1</v>
      </c>
      <c r="R20" s="28">
        <f>+[1]rep1_101!$O$93</f>
        <v>757822.9</v>
      </c>
      <c r="S20" s="28">
        <f t="shared" si="13"/>
        <v>95.417960975510269</v>
      </c>
      <c r="T20" s="27">
        <f t="shared" si="14"/>
        <v>95.417960975510269</v>
      </c>
      <c r="U20" s="28">
        <f t="shared" si="15"/>
        <v>1541052.9000000001</v>
      </c>
      <c r="V20" s="28">
        <f t="shared" si="16"/>
        <v>1541052.9000000001</v>
      </c>
      <c r="W20" s="28">
        <f t="shared" si="17"/>
        <v>1415144.8</v>
      </c>
      <c r="X20" s="28">
        <f t="shared" si="18"/>
        <v>91.8297353711868</v>
      </c>
      <c r="Y20" s="27">
        <f t="shared" si="19"/>
        <v>91.8297353711868</v>
      </c>
      <c r="Z20" s="22">
        <f>+[1]rep1_101!$O$22</f>
        <v>122198.6</v>
      </c>
      <c r="AA20" s="22">
        <f>+[2]rep1_101!$O$26</f>
        <v>122198.6</v>
      </c>
      <c r="AB20" s="22">
        <f>+[1]rep1_101!$O$23</f>
        <v>13404.8</v>
      </c>
      <c r="AC20" s="29">
        <f t="shared" si="20"/>
        <v>10.969683777064548</v>
      </c>
      <c r="AD20" s="30">
        <f t="shared" si="21"/>
        <v>10.969683777064548</v>
      </c>
      <c r="AE20" s="22">
        <f>+[1]rep1_101!$O$71</f>
        <v>52140.5</v>
      </c>
      <c r="AF20" s="22">
        <f>+[2]rep1_101!$O$75</f>
        <v>52140.5</v>
      </c>
      <c r="AG20" s="22">
        <f>+[1]rep1_101!$O$72</f>
        <v>6222</v>
      </c>
      <c r="AH20" s="29">
        <f t="shared" si="22"/>
        <v>11.933142183139786</v>
      </c>
      <c r="AI20" s="27">
        <f t="shared" si="23"/>
        <v>11.933142183139786</v>
      </c>
      <c r="AJ20" s="22">
        <f>+[1]rep1_101!$O$43</f>
        <v>1418854.3</v>
      </c>
      <c r="AK20" s="22">
        <f>+[2]rep1_101!$O$47</f>
        <v>1418854.3</v>
      </c>
      <c r="AL20" s="22">
        <f>+[1]rep1_101!$O$44</f>
        <v>1401740</v>
      </c>
      <c r="AM20" s="31">
        <f t="shared" si="24"/>
        <v>98.793794401581607</v>
      </c>
      <c r="AN20" s="27">
        <f t="shared" si="25"/>
        <v>98.793794401581607</v>
      </c>
      <c r="AO20" s="22">
        <f>+[3]rep1_2!$O$127</f>
        <v>232950</v>
      </c>
      <c r="AP20" s="22">
        <f>+[4]rep1_2!$O$131</f>
        <v>232950</v>
      </c>
      <c r="AQ20" s="22">
        <f>+[3]rep1_2!$O$128</f>
        <v>369070.1</v>
      </c>
      <c r="AR20" s="29">
        <f t="shared" si="26"/>
        <v>158.43318308649924</v>
      </c>
      <c r="AS20" s="27">
        <f t="shared" si="27"/>
        <v>158.43318308649924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64195.7</v>
      </c>
      <c r="BR20" s="26">
        <f t="shared" si="1"/>
        <v>64195.7</v>
      </c>
      <c r="BS20" s="26">
        <f t="shared" si="2"/>
        <v>68450.100000000006</v>
      </c>
      <c r="BT20" s="34">
        <f t="shared" si="30"/>
        <v>106.62723515749499</v>
      </c>
      <c r="BU20" s="32">
        <f>+[3]rep1_2!$O$141</f>
        <v>59977.599999999999</v>
      </c>
      <c r="BV20" s="32">
        <f>+[4]rep1_2!$O$145</f>
        <v>59977.599999999999</v>
      </c>
      <c r="BW20" s="32">
        <f>+[3]rep1_2!$O$142</f>
        <v>64849.3</v>
      </c>
      <c r="BX20" s="32">
        <v>0</v>
      </c>
      <c r="BY20" s="32">
        <v>0</v>
      </c>
      <c r="BZ20" s="32">
        <v>0</v>
      </c>
      <c r="CA20" s="32">
        <f>+[3]rep1_2!$O$155</f>
        <v>1218.0999999999999</v>
      </c>
      <c r="CB20" s="32">
        <f>+[4]rep1_2!$O$159</f>
        <v>1218.0999999999999</v>
      </c>
      <c r="CC20" s="32">
        <f>+[3]rep1_2!$O$156</f>
        <v>600.79999999999995</v>
      </c>
      <c r="CD20" s="32">
        <f>+[3]rep1_2!$O$148</f>
        <v>3000</v>
      </c>
      <c r="CE20" s="32">
        <f>+[4]rep1_2!$O$152</f>
        <v>3000</v>
      </c>
      <c r="CF20" s="32">
        <f>+[3]rep1_2!$O$149</f>
        <v>3000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537380.9</v>
      </c>
      <c r="CQ20" s="32">
        <f>+[4]rep1_2!$O$229</f>
        <v>537380.9</v>
      </c>
      <c r="CR20" s="32">
        <f>+[3]rep1_2!$O$226</f>
        <v>536158.1</v>
      </c>
      <c r="CS20" s="32">
        <f>+[3]rep1_2!$O$197</f>
        <v>537355.9</v>
      </c>
      <c r="CT20" s="32">
        <f>+[4]rep1_2!$O$201</f>
        <v>537355.9</v>
      </c>
      <c r="CU20" s="32">
        <f>+[3]rep1_2!$O$198</f>
        <v>535478.1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11000</v>
      </c>
      <c r="DA20" s="32">
        <f>+[3]rep1_2!$O$233</f>
        <v>16116.4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20000</v>
      </c>
      <c r="DF20" s="32">
        <f>+[4]rep1_2!$O$243</f>
        <v>20000</v>
      </c>
      <c r="DG20" s="32">
        <f>+[3]rep1_2!$O$240</f>
        <v>3766.3</v>
      </c>
      <c r="DH20" s="32"/>
      <c r="DI20" s="23">
        <f t="shared" si="36"/>
        <v>3252934.1</v>
      </c>
      <c r="DJ20" s="23">
        <f t="shared" si="31"/>
        <v>3252934.1</v>
      </c>
      <c r="DK20" s="23">
        <f t="shared" si="32"/>
        <v>3172750.6999999997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2069704.4000000001</v>
      </c>
      <c r="G21" s="24">
        <f t="shared" si="37"/>
        <v>2069704.4000000001</v>
      </c>
      <c r="H21" s="24">
        <f t="shared" si="37"/>
        <v>2055676</v>
      </c>
      <c r="I21" s="24">
        <f t="shared" si="6"/>
        <v>99.322202726147751</v>
      </c>
      <c r="J21" s="25">
        <f t="shared" si="7"/>
        <v>99.322202726147751</v>
      </c>
      <c r="K21" s="24">
        <f t="shared" si="8"/>
        <v>2069704.4000000001</v>
      </c>
      <c r="L21" s="24">
        <f t="shared" si="9"/>
        <v>2069704.4000000001</v>
      </c>
      <c r="M21" s="24">
        <f t="shared" si="10"/>
        <v>2055676</v>
      </c>
      <c r="N21" s="26">
        <f t="shared" si="11"/>
        <v>99.322202726147751</v>
      </c>
      <c r="O21" s="27">
        <f t="shared" si="12"/>
        <v>99.322202726147751</v>
      </c>
      <c r="P21" s="28">
        <f>+[1]rep1_101!$P$92</f>
        <v>700944</v>
      </c>
      <c r="Q21" s="28">
        <f>+[2]rep1_101!$P$96</f>
        <v>700944</v>
      </c>
      <c r="R21" s="28">
        <f>+[1]rep1_101!$P$93</f>
        <v>665410.30000000005</v>
      </c>
      <c r="S21" s="28">
        <f t="shared" si="13"/>
        <v>94.930593599488702</v>
      </c>
      <c r="T21" s="27">
        <f t="shared" si="14"/>
        <v>94.930593599488702</v>
      </c>
      <c r="U21" s="28">
        <f t="shared" si="15"/>
        <v>896589.20000000007</v>
      </c>
      <c r="V21" s="28">
        <f t="shared" si="16"/>
        <v>896589.20000000007</v>
      </c>
      <c r="W21" s="28">
        <f t="shared" si="17"/>
        <v>849125.1</v>
      </c>
      <c r="X21" s="28">
        <f t="shared" si="18"/>
        <v>94.706148590681209</v>
      </c>
      <c r="Y21" s="27">
        <f t="shared" si="19"/>
        <v>94.706148590681209</v>
      </c>
      <c r="Z21" s="22">
        <f>+[1]rep1_101!$P$22</f>
        <v>18432.3</v>
      </c>
      <c r="AA21" s="22">
        <f>+[2]rep1_101!$P$26</f>
        <v>18432.3</v>
      </c>
      <c r="AB21" s="22">
        <f>+[1]rep1_101!$P$23</f>
        <v>8230.4</v>
      </c>
      <c r="AC21" s="29">
        <f t="shared" si="20"/>
        <v>44.652051019134888</v>
      </c>
      <c r="AD21" s="30">
        <f t="shared" si="21"/>
        <v>44.652051019134888</v>
      </c>
      <c r="AE21" s="22">
        <f>+[1]rep1_101!$P$71</f>
        <v>11056.6</v>
      </c>
      <c r="AF21" s="22">
        <f>+[2]rep1_101!$P$75</f>
        <v>11056.6</v>
      </c>
      <c r="AG21" s="22">
        <f>+[1]rep1_101!$P$72</f>
        <v>3189.3</v>
      </c>
      <c r="AH21" s="29">
        <f t="shared" si="22"/>
        <v>28.845214622940148</v>
      </c>
      <c r="AI21" s="27">
        <f t="shared" si="23"/>
        <v>28.845214622940148</v>
      </c>
      <c r="AJ21" s="22">
        <f>+[1]rep1_101!$P$43</f>
        <v>878156.9</v>
      </c>
      <c r="AK21" s="22">
        <f>+[2]rep1_101!$P$47</f>
        <v>878156.9</v>
      </c>
      <c r="AL21" s="22">
        <f>+[1]rep1_101!$P$44</f>
        <v>840894.7</v>
      </c>
      <c r="AM21" s="31">
        <f t="shared" si="24"/>
        <v>95.756771939046416</v>
      </c>
      <c r="AN21" s="27">
        <f t="shared" si="25"/>
        <v>95.756771939046416</v>
      </c>
      <c r="AO21" s="22">
        <f>+[3]rep1_2!$P$127</f>
        <v>124569</v>
      </c>
      <c r="AP21" s="22">
        <f>+[4]rep1_2!$P$131</f>
        <v>124569</v>
      </c>
      <c r="AQ21" s="22">
        <f>+[3]rep1_2!$P$128</f>
        <v>228472.9</v>
      </c>
      <c r="AR21" s="29">
        <f t="shared" si="26"/>
        <v>183.41072016312242</v>
      </c>
      <c r="AS21" s="27">
        <f t="shared" si="27"/>
        <v>183.41072016312242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62842.9</v>
      </c>
      <c r="BR21" s="26">
        <f t="shared" si="1"/>
        <v>62842.9</v>
      </c>
      <c r="BS21" s="26">
        <f t="shared" si="2"/>
        <v>55713.599999999999</v>
      </c>
      <c r="BT21" s="34">
        <f t="shared" si="30"/>
        <v>88.655361226168736</v>
      </c>
      <c r="BU21" s="32">
        <f>+[3]rep1_2!$P$141</f>
        <v>55818.6</v>
      </c>
      <c r="BV21" s="32">
        <f>+[4]rep1_2!$P$145</f>
        <v>55818.6</v>
      </c>
      <c r="BW21" s="32">
        <f>+[3]rep1_2!$P$142</f>
        <v>49848.4</v>
      </c>
      <c r="BX21" s="32">
        <v>0</v>
      </c>
      <c r="BY21" s="32">
        <v>0</v>
      </c>
      <c r="BZ21" s="32">
        <v>0</v>
      </c>
      <c r="CA21" s="32">
        <f>+[3]rep1_2!$P$155</f>
        <v>1924.3</v>
      </c>
      <c r="CB21" s="32">
        <f>+[4]rep1_2!$P$159</f>
        <v>1924.3</v>
      </c>
      <c r="CC21" s="32">
        <f>+[3]rep1_2!$P$156</f>
        <v>880.5</v>
      </c>
      <c r="CD21" s="32">
        <f>+[3]rep1_2!$P$148</f>
        <v>5100</v>
      </c>
      <c r="CE21" s="32">
        <f>+[4]rep1_2!$P$152</f>
        <v>5100</v>
      </c>
      <c r="CF21" s="32">
        <f>+[3]rep1_2!$P$149</f>
        <v>4984.7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254702.7</v>
      </c>
      <c r="CQ21" s="32">
        <f>+[4]rep1_2!$P$229</f>
        <v>254702.7</v>
      </c>
      <c r="CR21" s="32">
        <f>+[3]rep1_2!$P$226</f>
        <v>241376.6</v>
      </c>
      <c r="CS21" s="32">
        <f>+[3]rep1_2!$P$197</f>
        <v>254639.7</v>
      </c>
      <c r="CT21" s="32">
        <f>+[4]rep1_2!$P$201</f>
        <v>254639.7</v>
      </c>
      <c r="CU21" s="32">
        <f>+[3]rep1_2!$P$198</f>
        <v>241098.4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4000</v>
      </c>
      <c r="DA21" s="32">
        <f>+[3]rep1_2!$P$233</f>
        <v>12386.2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15000</v>
      </c>
      <c r="DF21" s="32">
        <f>+[4]rep1_2!$P$243</f>
        <v>15000</v>
      </c>
      <c r="DG21" s="32">
        <f>+[3]rep1_2!$P$240</f>
        <v>2</v>
      </c>
      <c r="DH21" s="32"/>
      <c r="DI21" s="23">
        <f t="shared" si="36"/>
        <v>2069704.4000000001</v>
      </c>
      <c r="DJ21" s="23">
        <f t="shared" si="31"/>
        <v>2069704.4000000001</v>
      </c>
      <c r="DK21" s="23">
        <f t="shared" si="32"/>
        <v>2055676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79495976.600000009</v>
      </c>
      <c r="G22" s="24">
        <f>DJ22+EF22-EB22</f>
        <v>79495976.600000009</v>
      </c>
      <c r="H22" s="24">
        <f>DK22+EG22-EC22</f>
        <v>81997396.199999988</v>
      </c>
      <c r="I22" s="24">
        <f>IFERROR(H22/G22*100,"-")</f>
        <v>103.14659899404263</v>
      </c>
      <c r="J22" s="25">
        <f t="shared" si="7"/>
        <v>103.14659899404263</v>
      </c>
      <c r="K22" s="24">
        <f t="shared" si="8"/>
        <v>10974699.9</v>
      </c>
      <c r="L22" s="24">
        <f>Q22+AA22+AF22+AK22+AP22+AU22+AZ22+BO22+BV22+BY22+CB22+CE22+CH22+CN22+CQ22+CW22+CZ22+DC22+DF22</f>
        <v>10974699.9</v>
      </c>
      <c r="M22" s="24">
        <f t="shared" si="10"/>
        <v>17858044.300000001</v>
      </c>
      <c r="N22" s="26">
        <f>IFERROR(M22/L22*100,"-")</f>
        <v>162.7201150165391</v>
      </c>
      <c r="O22" s="27">
        <f t="shared" si="12"/>
        <v>162.7201150165391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728400</v>
      </c>
      <c r="AP22" s="22">
        <f>+[5]rep21_3!$R$100</f>
        <v>728400</v>
      </c>
      <c r="AQ22" s="22">
        <f>+[5]rep21_3!$R$97</f>
        <v>608196.30000000005</v>
      </c>
      <c r="AR22" s="29">
        <f>IFERROR(AQ22/AP22*100,"-")</f>
        <v>83.497570016474469</v>
      </c>
      <c r="AS22" s="27">
        <f t="shared" si="27"/>
        <v>83.497570016474469</v>
      </c>
      <c r="AT22" s="22">
        <f>+[5]rep21_3!$R$120</f>
        <v>500000</v>
      </c>
      <c r="AU22" s="22">
        <f>+[5]rep21_3!$R$124</f>
        <v>500000</v>
      </c>
      <c r="AV22" s="32">
        <f>+[5]rep21_3!$R$121</f>
        <v>778024.5</v>
      </c>
      <c r="AW22" s="32">
        <f>IFERROR(AV22/AU22*100,"-")</f>
        <v>155.60490000000001</v>
      </c>
      <c r="AX22" s="33">
        <f t="shared" si="29"/>
        <v>155.60490000000001</v>
      </c>
      <c r="AY22" s="32">
        <v>0</v>
      </c>
      <c r="AZ22" s="32">
        <v>0</v>
      </c>
      <c r="BA22" s="32">
        <v>0</v>
      </c>
      <c r="BB22" s="32">
        <f>+[5]rep21_3!$R$136</f>
        <v>1375500</v>
      </c>
      <c r="BC22" s="32">
        <f>+[5]rep21_3!$R$140</f>
        <v>1375500</v>
      </c>
      <c r="BD22" s="32">
        <f>+[5]rep21_3!$R$137</f>
        <v>0</v>
      </c>
      <c r="BE22" s="22">
        <f>+[5]rep21_3!$R$128</f>
        <v>13430355.1</v>
      </c>
      <c r="BF22" s="22">
        <f>+[5]rep21_3!$R$132</f>
        <v>13430355.1</v>
      </c>
      <c r="BG22" s="22">
        <f>+[5]rep21_3!$R$129</f>
        <v>13430355.1</v>
      </c>
      <c r="BH22" s="22">
        <f>+[5]rep21_3!$R$144</f>
        <v>7505308.0999999996</v>
      </c>
      <c r="BI22" s="22">
        <f>+[5]rep21_3!$R$148</f>
        <v>7505308.0999999996</v>
      </c>
      <c r="BJ22" s="22">
        <f>+[5]rep21_3!$R$145</f>
        <v>7463097.7999999998</v>
      </c>
      <c r="BK22" s="32"/>
      <c r="BL22" s="32"/>
      <c r="BM22" s="32"/>
      <c r="BN22" s="22">
        <f>+[5]rep21_3!$R$160</f>
        <v>93657</v>
      </c>
      <c r="BO22" s="22">
        <f>+[5]rep21_3!$R$164</f>
        <v>93657</v>
      </c>
      <c r="BP22" s="22">
        <f>+[5]rep21_3!$R$161</f>
        <v>356638.4</v>
      </c>
      <c r="BQ22" s="26">
        <f t="shared" si="1"/>
        <v>250000</v>
      </c>
      <c r="BR22" s="26">
        <f t="shared" si="1"/>
        <v>250000</v>
      </c>
      <c r="BS22" s="26">
        <f t="shared" si="2"/>
        <v>256044.2</v>
      </c>
      <c r="BT22" s="34">
        <f t="shared" si="30"/>
        <v>102.41768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0</v>
      </c>
      <c r="CB22" s="22">
        <f>+[5]rep21_3!$R$180</f>
        <v>0</v>
      </c>
      <c r="CC22" s="22">
        <f>+[5]rep21_3!$R$177</f>
        <v>13559.1</v>
      </c>
      <c r="CD22" s="22">
        <f>+[5]rep21_3!$R$168</f>
        <v>250000</v>
      </c>
      <c r="CE22" s="22">
        <f>+[5]rep21_3!$R$172</f>
        <v>250000</v>
      </c>
      <c r="CF22" s="22">
        <f>+[5]rep21_3!$R$169</f>
        <v>242485.1</v>
      </c>
      <c r="CG22" s="32"/>
      <c r="CH22" s="32"/>
      <c r="CI22" s="32"/>
      <c r="CJ22" s="22">
        <f>+[5]rep21_3!$R$200</f>
        <v>45432743.399999999</v>
      </c>
      <c r="CK22" s="22">
        <f>+[5]rep21_3!$R$204</f>
        <v>45432743.399999999</v>
      </c>
      <c r="CL22" s="22">
        <f>+[5]rep21_3!$R$201</f>
        <v>42457290.600000001</v>
      </c>
      <c r="CM22" s="22">
        <f>+[5]rep21_3!$R$208</f>
        <v>0</v>
      </c>
      <c r="CN22" s="22">
        <f>+[5]rep21_3!$R$212</f>
        <v>0</v>
      </c>
      <c r="CO22" s="22">
        <f>+[5]rep21_3!$R$209</f>
        <v>5966</v>
      </c>
      <c r="CP22" s="22">
        <f>+[5]rep21_3!$R$376</f>
        <v>6927642.9000000004</v>
      </c>
      <c r="CQ22" s="22">
        <f>+[5]rep21_3!$R$380</f>
        <v>6927642.9000000004</v>
      </c>
      <c r="CR22" s="22">
        <f>+[5]rep21_3!$R$377</f>
        <v>12701118.699999999</v>
      </c>
      <c r="CS22" s="32"/>
      <c r="CT22" s="32"/>
      <c r="CU22" s="32"/>
      <c r="CV22" s="22">
        <f>+[5]rep21_3!$R$384</f>
        <v>990000</v>
      </c>
      <c r="CW22" s="22">
        <f>+[5]rep21_3!$R$388</f>
        <v>990000</v>
      </c>
      <c r="CX22" s="22">
        <f>+[5]rep21_3!$R$385</f>
        <v>576578.1</v>
      </c>
      <c r="CY22" s="22">
        <f>+[5]rep21_3!$R$440</f>
        <v>485000</v>
      </c>
      <c r="CZ22" s="22">
        <f>+[5]rep21_3!$R$444</f>
        <v>485000</v>
      </c>
      <c r="DA22" s="22">
        <f>+[5]rep21_3!$R$441</f>
        <v>1273893.8</v>
      </c>
      <c r="DB22" s="32"/>
      <c r="DC22" s="32"/>
      <c r="DD22" s="32"/>
      <c r="DE22" s="22">
        <f>+[5]rep21_3!$R$488</f>
        <v>1000000</v>
      </c>
      <c r="DF22" s="22">
        <f>+[5]rep21_3!$R$492</f>
        <v>1000000</v>
      </c>
      <c r="DG22" s="22">
        <f>+[5]rep21_3!$R$489</f>
        <v>1301584.3</v>
      </c>
      <c r="DH22" s="32"/>
      <c r="DI22" s="23">
        <f t="shared" si="36"/>
        <v>78718606.5</v>
      </c>
      <c r="DJ22" s="23">
        <f t="shared" si="31"/>
        <v>78718606.5</v>
      </c>
      <c r="DK22" s="23">
        <f>R22+AB22+AG22+AL22+AQ22+AV22+BA22+BD22+BG22+BJ22+BM22+BP22+BW22+BZ22+CC22+CF22+CI22+CL22+CO22+CR22+CX22+DA22+DD22+DG22+DH22</f>
        <v>81208787.799999997</v>
      </c>
      <c r="DL22" s="22">
        <f>+[5]rep21_3!$R$600</f>
        <v>271668.8</v>
      </c>
      <c r="DM22" s="22">
        <f>+[5]rep21_3!$R$604</f>
        <v>271668.8</v>
      </c>
      <c r="DN22" s="22">
        <f>+[5]rep21_3!$R$601</f>
        <v>111375.3</v>
      </c>
      <c r="DO22" s="22">
        <f>+[5]rep21_3!$R$592</f>
        <v>490701.3</v>
      </c>
      <c r="DP22" s="22">
        <f>+[5]rep21_3!$R$596</f>
        <v>490701.3</v>
      </c>
      <c r="DQ22" s="22">
        <f>+[5]rep21_3!$R$593</f>
        <v>353141.6</v>
      </c>
      <c r="DR22" s="32"/>
      <c r="DS22" s="32"/>
      <c r="DT22" s="32"/>
      <c r="DU22" s="22">
        <f>+[5]rep21_3!$R$608</f>
        <v>0</v>
      </c>
      <c r="DV22" s="22">
        <f>+[5]rep21_3!$R$612</f>
        <v>0</v>
      </c>
      <c r="DW22" s="22">
        <f>+[5]rep21_3!$R$609+[5]rep21_3!$R$629</f>
        <v>254005</v>
      </c>
      <c r="DX22" s="22">
        <f>+[5]rep21_3!$R$632</f>
        <v>15000</v>
      </c>
      <c r="DY22" s="22">
        <f>+[5]rep21_3!$R$636</f>
        <v>15000</v>
      </c>
      <c r="DZ22" s="22">
        <f>+[5]rep21_3!$R$633</f>
        <v>70086.5</v>
      </c>
      <c r="EA22" s="32">
        <f>+[5]rep21_3!$R$616</f>
        <v>7716109.7999999998</v>
      </c>
      <c r="EB22" s="32">
        <f>+[5]rep21_3!$R$620</f>
        <v>7716109.7999999998</v>
      </c>
      <c r="EC22" s="29">
        <f>+[5]rep21_3!$R$617</f>
        <v>3058732.4</v>
      </c>
      <c r="ED22" s="32"/>
      <c r="EE22" s="22">
        <f t="shared" si="33"/>
        <v>8493479.9000000004</v>
      </c>
      <c r="EF22" s="22">
        <f>+DM22+DP22+DS22+DV22+DY22+EB22</f>
        <v>8493479.9000000004</v>
      </c>
      <c r="EG22" s="22">
        <f>+DN22+DQ22+DT22+DW22+DZ22+EC22</f>
        <v>3847340.8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112862236.90000001</v>
      </c>
      <c r="G23" s="24">
        <f>G10+G11+G12+G13+G14+G15+G16+G17+G18+G19+G20+G21+G22</f>
        <v>112862236.90000001</v>
      </c>
      <c r="H23" s="24">
        <f>H10+H11+H12+H13+H14+H15+H16+H17+H18+H19+H20+H21+H22</f>
        <v>113908773.89999999</v>
      </c>
      <c r="I23" s="24">
        <f>IFERROR(H23/G23*100,"-")</f>
        <v>100.92726941158119</v>
      </c>
      <c r="J23" s="25">
        <f t="shared" si="7"/>
        <v>100.92726941158119</v>
      </c>
      <c r="K23" s="24">
        <f>K10+K11+K12+K13+K14+K15+K16+K17+K18+K19+K20+K21+K22</f>
        <v>44340960.200000003</v>
      </c>
      <c r="L23" s="24">
        <f t="shared" ref="L23" si="38">L10+L11+L12+L13+L14+L15+L16+L17+L18+L19+L20+L21+L22</f>
        <v>44340960.200000003</v>
      </c>
      <c r="M23" s="24">
        <f>M10+M11+M12+M13+M14+M15+M16+M17+M18+M19+M20+M21+M22</f>
        <v>49769422</v>
      </c>
      <c r="N23" s="26">
        <f>IFERROR(M23/L23*100,"-")</f>
        <v>112.24254453560525</v>
      </c>
      <c r="O23" s="27">
        <f t="shared" si="12"/>
        <v>112.24254453560525</v>
      </c>
      <c r="P23" s="28">
        <f>P10+P11+P12+P13+P14+P15+P16+P17+P18+P19+P20+P21</f>
        <v>10531506.200000001</v>
      </c>
      <c r="Q23" s="28">
        <f>Q10+Q11+Q12+Q13+Q14+Q15+Q16+Q17+Q18+Q19+Q20+Q21+Q22</f>
        <v>10531506.200000001</v>
      </c>
      <c r="R23" s="28">
        <f>R10+R11+R12+R13+R14+R15+R16+R17+R18+R19+R20+R21+R22</f>
        <v>9511314.6000000015</v>
      </c>
      <c r="S23" s="28">
        <f>IFERROR(R23/Q23*100,"-")</f>
        <v>90.312956374654192</v>
      </c>
      <c r="T23" s="27">
        <f t="shared" si="14"/>
        <v>90.312956374654192</v>
      </c>
      <c r="U23" s="28">
        <f>U10+U11+U12+U13+U14+U15+U16+U17+U18+U19+U20+U21</f>
        <v>13736571.1</v>
      </c>
      <c r="V23" s="28">
        <f>V10+V11+V12+V13+V14+V15+V16+V17+V18+V19+V20+V21+V22</f>
        <v>13736571.1</v>
      </c>
      <c r="W23" s="28">
        <f>W10+W11+W12+W13+W14+W15+W16+W17+W18+W19+W20+W21+W22</f>
        <v>12710910.500000002</v>
      </c>
      <c r="X23" s="28">
        <f>IFERROR(W23/V23*100,"-")</f>
        <v>92.533357906180839</v>
      </c>
      <c r="Y23" s="27">
        <f t="shared" si="19"/>
        <v>92.533357906180839</v>
      </c>
      <c r="Z23" s="22">
        <f>Z10+Z11+Z12+Z13+Z14+Z15+Z16+Z17+Z18+Z19+Z20+Z21+Z22</f>
        <v>986851.2</v>
      </c>
      <c r="AA23" s="22">
        <f>AA10+AA11+AA12+AA13+AA14+AA15+AA16+AA17+AA18+AA19+AA20+AA21+AA22</f>
        <v>986851.2</v>
      </c>
      <c r="AB23" s="22">
        <f>AB10+AB11+AB12+AB13+AB14+AB15+AB16+AB17+AB18+AB19+AB20+AB21+AB22</f>
        <v>347458.40000000008</v>
      </c>
      <c r="AC23" s="29">
        <f>IFERROR(AB23/AA23*100,"-")</f>
        <v>35.208793382426862</v>
      </c>
      <c r="AD23" s="30">
        <f t="shared" si="21"/>
        <v>35.208793382426862</v>
      </c>
      <c r="AE23" s="22">
        <f>SUM(AE10:AE22)</f>
        <v>214773.4</v>
      </c>
      <c r="AF23" s="22">
        <f>SUM(AF10:AF22)</f>
        <v>214773.4</v>
      </c>
      <c r="AG23" s="22">
        <f>SUM(AG10:AG22)</f>
        <v>46065.100000000006</v>
      </c>
      <c r="AH23" s="29">
        <f>IFERROR(AG23/AF23*100,"-")</f>
        <v>21.448233347332586</v>
      </c>
      <c r="AI23" s="27">
        <f t="shared" si="23"/>
        <v>21.448233347332586</v>
      </c>
      <c r="AJ23" s="38">
        <f>SUM(AJ10:AJ22)</f>
        <v>12749719.899999999</v>
      </c>
      <c r="AK23" s="38">
        <f>SUM(AK10:AK22)</f>
        <v>12749719.899999999</v>
      </c>
      <c r="AL23" s="38">
        <f>SUM(AL10:AL22)</f>
        <v>12363452.099999998</v>
      </c>
      <c r="AM23" s="31">
        <f>IFERROR(AL23/AK23*100,"-")</f>
        <v>96.970382070903369</v>
      </c>
      <c r="AN23" s="27">
        <f t="shared" si="25"/>
        <v>96.970382070903369</v>
      </c>
      <c r="AO23" s="38">
        <f>SUM(AO10:AO22)</f>
        <v>3574532.5</v>
      </c>
      <c r="AP23" s="38">
        <f>SUM(AP10:AP22)</f>
        <v>3574532.5</v>
      </c>
      <c r="AQ23" s="38">
        <f>SUM(AQ10:AQ22)</f>
        <v>4754068.8999999994</v>
      </c>
      <c r="AR23" s="29">
        <f>IFERROR(AQ23/AP23*100,"-")</f>
        <v>132.9983403424084</v>
      </c>
      <c r="AS23" s="27">
        <f t="shared" si="27"/>
        <v>132.9983403424084</v>
      </c>
      <c r="AT23" s="38">
        <f>AT10+AT11+AT12+AT13+AT14+AT15+AT16+AT17+AT18+AT19+AT20+AT21+AT22</f>
        <v>500000</v>
      </c>
      <c r="AU23" s="38">
        <f>AU10+AU11+AU12+AU13+AU14+AU15+AU16+AU17+AU18+AU19+AU20+AU21+AU22</f>
        <v>500000</v>
      </c>
      <c r="AV23" s="38">
        <f>AV10+AV11+AV12+AV13+AV14+AV15+AV16+AV17+AV18+AV19+AV20+AV21+AV22</f>
        <v>778024.5</v>
      </c>
      <c r="AW23" s="32">
        <f>IFERROR(AV23/AU23*100,"-")</f>
        <v>155.60490000000001</v>
      </c>
      <c r="AX23" s="33">
        <f t="shared" si="29"/>
        <v>155.60490000000001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1375500</v>
      </c>
      <c r="BC23" s="38">
        <f t="shared" si="39"/>
        <v>1375500</v>
      </c>
      <c r="BD23" s="38">
        <f t="shared" si="39"/>
        <v>0</v>
      </c>
      <c r="BE23" s="38">
        <f t="shared" si="39"/>
        <v>13430355.1</v>
      </c>
      <c r="BF23" s="38">
        <f t="shared" si="39"/>
        <v>13430355.1</v>
      </c>
      <c r="BG23" s="38">
        <f t="shared" si="39"/>
        <v>13430355.1</v>
      </c>
      <c r="BH23" s="38">
        <f>BH10+BH11+BH12+BH13+BH14+BH15+BH16+BH17+BH18+BH19+BH20+BH21+BH22</f>
        <v>7505308.0999999996</v>
      </c>
      <c r="BI23" s="38">
        <f t="shared" si="39"/>
        <v>7505308.0999999996</v>
      </c>
      <c r="BJ23" s="38">
        <f t="shared" si="39"/>
        <v>7463097.7999999998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93727.3</v>
      </c>
      <c r="BO23" s="38">
        <f t="shared" si="39"/>
        <v>93727.3</v>
      </c>
      <c r="BP23" s="38">
        <f t="shared" si="39"/>
        <v>356708.9</v>
      </c>
      <c r="BQ23" s="40">
        <f t="shared" si="39"/>
        <v>1848408.4999999998</v>
      </c>
      <c r="BR23" s="40">
        <f t="shared" si="39"/>
        <v>1848408.4999999998</v>
      </c>
      <c r="BS23" s="40">
        <f t="shared" si="39"/>
        <v>1495905</v>
      </c>
      <c r="BT23" s="34">
        <f t="shared" si="30"/>
        <v>80.929350844253321</v>
      </c>
      <c r="BU23" s="38">
        <f t="shared" ref="BU23:DC23" si="40">BU10+BU11+BU12+BU13+BU14+BU15+BU16+BU17+BU18+BU19+BU20+BU21+BU22</f>
        <v>1347933.8000000003</v>
      </c>
      <c r="BV23" s="38">
        <f t="shared" si="40"/>
        <v>1347933.8000000003</v>
      </c>
      <c r="BW23" s="38">
        <f>BW10+BW11+BW12+BW13+BW14+BW15+BW16+BW17+BW18+BW19+BW20+BW21+BW22</f>
        <v>1054348.9000000001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176566.30000000002</v>
      </c>
      <c r="CB23" s="38">
        <f t="shared" si="40"/>
        <v>176566.30000000002</v>
      </c>
      <c r="CC23" s="38">
        <f t="shared" si="40"/>
        <v>125713.90000000001</v>
      </c>
      <c r="CD23" s="38">
        <f t="shared" si="40"/>
        <v>323908.40000000002</v>
      </c>
      <c r="CE23" s="38">
        <f t="shared" si="40"/>
        <v>323908.40000000002</v>
      </c>
      <c r="CF23" s="38">
        <f t="shared" si="40"/>
        <v>315842.2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45432743.399999999</v>
      </c>
      <c r="CK23" s="38">
        <f>CK10+CK11+CK12+CK13+CK14+CK15+CK16+CK17+CK18+CK19+CK20+CK21+CK22</f>
        <v>45432743.399999999</v>
      </c>
      <c r="CL23" s="38">
        <f t="shared" si="40"/>
        <v>42457290.600000001</v>
      </c>
      <c r="CM23" s="38">
        <f t="shared" si="40"/>
        <v>0</v>
      </c>
      <c r="CN23" s="38">
        <f t="shared" si="40"/>
        <v>0</v>
      </c>
      <c r="CO23" s="38">
        <f t="shared" si="40"/>
        <v>5966</v>
      </c>
      <c r="CP23" s="38">
        <f t="shared" si="40"/>
        <v>11058171.200000001</v>
      </c>
      <c r="CQ23" s="38">
        <f t="shared" si="40"/>
        <v>11058171.200000001</v>
      </c>
      <c r="CR23" s="38">
        <f t="shared" si="40"/>
        <v>16650667.199999999</v>
      </c>
      <c r="CS23" s="38">
        <f t="shared" si="40"/>
        <v>4128507.3000000003</v>
      </c>
      <c r="CT23" s="38">
        <f t="shared" si="40"/>
        <v>4128507.3000000003</v>
      </c>
      <c r="CU23" s="38">
        <f t="shared" si="40"/>
        <v>3937424.6999999993</v>
      </c>
      <c r="CV23" s="38">
        <f t="shared" si="40"/>
        <v>990000</v>
      </c>
      <c r="CW23" s="38">
        <f t="shared" si="40"/>
        <v>990000</v>
      </c>
      <c r="CX23" s="38">
        <f t="shared" si="40"/>
        <v>576578.1</v>
      </c>
      <c r="CY23" s="38">
        <f t="shared" si="40"/>
        <v>577700</v>
      </c>
      <c r="CZ23" s="38">
        <f t="shared" si="40"/>
        <v>577700</v>
      </c>
      <c r="DA23" s="38">
        <f t="shared" si="40"/>
        <v>1468224.9000000001</v>
      </c>
      <c r="DB23" s="38">
        <f t="shared" si="40"/>
        <v>4550</v>
      </c>
      <c r="DC23" s="38">
        <f t="shared" si="40"/>
        <v>4550</v>
      </c>
      <c r="DD23" s="38">
        <f t="shared" ref="DD23:EG23" si="41">DD10+DD11+DD12+DD13+DD14+DD15+DD16+DD17+DD18+DD19+DD20+DD21+DD22</f>
        <v>3350</v>
      </c>
      <c r="DE23" s="38">
        <f t="shared" si="41"/>
        <v>1211020</v>
      </c>
      <c r="DF23" s="32">
        <f t="shared" ref="DF23" si="42">DE23</f>
        <v>1211020</v>
      </c>
      <c r="DG23" s="38">
        <f t="shared" si="41"/>
        <v>1411638.3</v>
      </c>
      <c r="DH23" s="38">
        <f t="shared" si="41"/>
        <v>0</v>
      </c>
      <c r="DI23" s="38">
        <f t="shared" si="41"/>
        <v>112084866.80000001</v>
      </c>
      <c r="DJ23" s="38">
        <f t="shared" si="41"/>
        <v>112084866.80000001</v>
      </c>
      <c r="DK23" s="38">
        <f t="shared" si="41"/>
        <v>113120165.5</v>
      </c>
      <c r="DL23" s="38">
        <f t="shared" si="41"/>
        <v>271668.8</v>
      </c>
      <c r="DM23" s="38">
        <f t="shared" si="41"/>
        <v>271668.8</v>
      </c>
      <c r="DN23" s="38">
        <f t="shared" si="41"/>
        <v>111375.3</v>
      </c>
      <c r="DO23" s="38">
        <f t="shared" si="41"/>
        <v>490701.3</v>
      </c>
      <c r="DP23" s="38">
        <f t="shared" si="41"/>
        <v>490701.3</v>
      </c>
      <c r="DQ23" s="38">
        <f t="shared" si="41"/>
        <v>353141.6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254005</v>
      </c>
      <c r="DX23" s="38">
        <f t="shared" si="41"/>
        <v>15000</v>
      </c>
      <c r="DY23" s="38">
        <f t="shared" si="41"/>
        <v>15000</v>
      </c>
      <c r="DZ23" s="38">
        <f>DZ10+DZ11+DZ12+DZ13+DZ14+DZ15+DZ16+DZ17+DZ18+DZ19+DZ20+DZ21+DZ22</f>
        <v>70086.5</v>
      </c>
      <c r="EA23" s="38">
        <f t="shared" si="41"/>
        <v>7716109.7999999998</v>
      </c>
      <c r="EB23" s="38">
        <f t="shared" si="41"/>
        <v>7716109.7999999998</v>
      </c>
      <c r="EC23" s="38">
        <f t="shared" si="41"/>
        <v>3058732.4</v>
      </c>
      <c r="ED23" s="38">
        <f t="shared" si="41"/>
        <v>0</v>
      </c>
      <c r="EE23" s="38">
        <f t="shared" si="41"/>
        <v>8493479.9000000004</v>
      </c>
      <c r="EF23" s="38">
        <f t="shared" si="41"/>
        <v>8493479.9000000004</v>
      </c>
      <c r="EG23" s="38">
        <f t="shared" si="41"/>
        <v>3847340.8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2024-01-29T11:50:27Z</dcterms:modified>
</cp:coreProperties>
</file>