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5EABCC90-3502-464F-B11E-CBB21EB85C2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Armavir" sheetId="1" r:id="rId1"/>
  </sheets>
  <definedNames>
    <definedName name="_xlnm.Print_Titles" localSheetId="0">Armavir!$A:$B</definedName>
    <definedName name="_xlnm.Print_Area" localSheetId="0">Armavir!$A$1:$EK$19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W18" i="1" s="1"/>
  <c r="AT18" i="1"/>
  <c r="AS18" i="1"/>
  <c r="AP18" i="1"/>
  <c r="AO18" i="1"/>
  <c r="AN18" i="1"/>
  <c r="AK18" i="1"/>
  <c r="AJ18" i="1"/>
  <c r="AI18" i="1"/>
  <c r="AF18" i="1"/>
  <c r="AE18" i="1"/>
  <c r="AD18" i="1"/>
  <c r="AB18" i="1"/>
  <c r="AA18" i="1"/>
  <c r="Z18" i="1"/>
  <c r="Y18" i="1"/>
  <c r="V18" i="1"/>
  <c r="W18" i="1" s="1"/>
  <c r="U18" i="1"/>
  <c r="T18" i="1"/>
  <c r="D18" i="1"/>
  <c r="C18" i="1"/>
  <c r="EJ17" i="1"/>
  <c r="EI17" i="1"/>
  <c r="EH17" i="1"/>
  <c r="DN17" i="1"/>
  <c r="G17" i="1" s="1"/>
  <c r="DM17" i="1"/>
  <c r="DL17" i="1"/>
  <c r="BU17" i="1"/>
  <c r="BT17" i="1"/>
  <c r="BS17" i="1"/>
  <c r="BW17" i="1" s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R17" i="1" s="1"/>
  <c r="P17" i="1"/>
  <c r="O17" i="1"/>
  <c r="L17" i="1"/>
  <c r="M17" i="1" s="1"/>
  <c r="K17" i="1"/>
  <c r="J17" i="1"/>
  <c r="F17" i="1"/>
  <c r="EJ16" i="1"/>
  <c r="EI16" i="1"/>
  <c r="F16" i="1" s="1"/>
  <c r="EH16" i="1"/>
  <c r="DN16" i="1"/>
  <c r="DM16" i="1"/>
  <c r="DL16" i="1"/>
  <c r="BU16" i="1"/>
  <c r="BT16" i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R16" i="1"/>
  <c r="Q16" i="1"/>
  <c r="P16" i="1"/>
  <c r="O16" i="1"/>
  <c r="L16" i="1"/>
  <c r="K16" i="1"/>
  <c r="J16" i="1"/>
  <c r="E16" i="1"/>
  <c r="EJ15" i="1"/>
  <c r="EI15" i="1"/>
  <c r="EH15" i="1"/>
  <c r="DN15" i="1"/>
  <c r="DM15" i="1"/>
  <c r="DL15" i="1"/>
  <c r="BU15" i="1"/>
  <c r="BT15" i="1"/>
  <c r="BV15" i="1" s="1"/>
  <c r="BS15" i="1"/>
  <c r="BW15" i="1" s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R15" i="1" s="1"/>
  <c r="P15" i="1"/>
  <c r="O15" i="1"/>
  <c r="S15" i="1" s="1"/>
  <c r="L15" i="1"/>
  <c r="M15" i="1" s="1"/>
  <c r="K15" i="1"/>
  <c r="J15" i="1"/>
  <c r="G15" i="1"/>
  <c r="F15" i="1"/>
  <c r="EJ14" i="1"/>
  <c r="EI14" i="1"/>
  <c r="EH14" i="1"/>
  <c r="E14" i="1" s="1"/>
  <c r="DN14" i="1"/>
  <c r="DM14" i="1"/>
  <c r="DL14" i="1"/>
  <c r="BU14" i="1"/>
  <c r="BV14" i="1" s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P14" i="1"/>
  <c r="O14" i="1"/>
  <c r="L14" i="1"/>
  <c r="K14" i="1"/>
  <c r="M14" i="1" s="1"/>
  <c r="J14" i="1"/>
  <c r="N14" i="1" s="1"/>
  <c r="EJ13" i="1"/>
  <c r="EI13" i="1"/>
  <c r="F13" i="1" s="1"/>
  <c r="EH13" i="1"/>
  <c r="DN13" i="1"/>
  <c r="G13" i="1" s="1"/>
  <c r="DM13" i="1"/>
  <c r="DL13" i="1"/>
  <c r="BV13" i="1"/>
  <c r="BU13" i="1"/>
  <c r="BT13" i="1"/>
  <c r="BS13" i="1"/>
  <c r="BW13" i="1" s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R13" i="1" s="1"/>
  <c r="P13" i="1"/>
  <c r="O13" i="1"/>
  <c r="L13" i="1"/>
  <c r="M13" i="1" s="1"/>
  <c r="K13" i="1"/>
  <c r="J13" i="1"/>
  <c r="EJ12" i="1"/>
  <c r="G12" i="1" s="1"/>
  <c r="EI12" i="1"/>
  <c r="EH12" i="1"/>
  <c r="DN12" i="1"/>
  <c r="DM12" i="1"/>
  <c r="DL12" i="1"/>
  <c r="BU12" i="1"/>
  <c r="BV12" i="1" s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S12" i="1" s="1"/>
  <c r="P12" i="1"/>
  <c r="O12" i="1"/>
  <c r="M12" i="1"/>
  <c r="L12" i="1"/>
  <c r="K12" i="1"/>
  <c r="J12" i="1"/>
  <c r="E12" i="1"/>
  <c r="EJ11" i="1"/>
  <c r="EI11" i="1"/>
  <c r="EH11" i="1"/>
  <c r="DN11" i="1"/>
  <c r="G11" i="1" s="1"/>
  <c r="DM11" i="1"/>
  <c r="DL11" i="1"/>
  <c r="BU11" i="1"/>
  <c r="BV11" i="1" s="1"/>
  <c r="BT11" i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S11" i="1" s="1"/>
  <c r="L11" i="1"/>
  <c r="M11" i="1" s="1"/>
  <c r="K11" i="1"/>
  <c r="J11" i="1"/>
  <c r="EJ10" i="1"/>
  <c r="EI10" i="1"/>
  <c r="EH10" i="1"/>
  <c r="EH18" i="1" s="1"/>
  <c r="DN10" i="1"/>
  <c r="DM10" i="1"/>
  <c r="DL10" i="1"/>
  <c r="BU10" i="1"/>
  <c r="BU18" i="1" s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Q18" i="1" s="1"/>
  <c r="P10" i="1"/>
  <c r="P18" i="1" s="1"/>
  <c r="O10" i="1"/>
  <c r="L10" i="1"/>
  <c r="K10" i="1"/>
  <c r="K18" i="1" s="1"/>
  <c r="J10" i="1"/>
  <c r="F10" i="1"/>
  <c r="H17" i="1" l="1"/>
  <c r="M10" i="1"/>
  <c r="BS18" i="1"/>
  <c r="DM18" i="1"/>
  <c r="G10" i="1"/>
  <c r="BW11" i="1"/>
  <c r="F11" i="1"/>
  <c r="G14" i="1"/>
  <c r="N16" i="1"/>
  <c r="X18" i="1"/>
  <c r="AM18" i="1"/>
  <c r="J18" i="1"/>
  <c r="O18" i="1"/>
  <c r="BT18" i="1"/>
  <c r="DN18" i="1"/>
  <c r="F12" i="1"/>
  <c r="E13" i="1"/>
  <c r="M16" i="1"/>
  <c r="BV16" i="1"/>
  <c r="AC18" i="1"/>
  <c r="AG18" i="1"/>
  <c r="AR18" i="1"/>
  <c r="E10" i="1"/>
  <c r="I10" i="1" s="1"/>
  <c r="L18" i="1"/>
  <c r="DL18" i="1"/>
  <c r="EI18" i="1"/>
  <c r="R11" i="1"/>
  <c r="E11" i="1"/>
  <c r="I11" i="1" s="1"/>
  <c r="N12" i="1"/>
  <c r="S13" i="1"/>
  <c r="S14" i="1"/>
  <c r="F14" i="1"/>
  <c r="E15" i="1"/>
  <c r="S16" i="1"/>
  <c r="G16" i="1"/>
  <c r="H16" i="1" s="1"/>
  <c r="BV17" i="1"/>
  <c r="E17" i="1"/>
  <c r="I17" i="1" s="1"/>
  <c r="AL18" i="1"/>
  <c r="AQ18" i="1"/>
  <c r="AV18" i="1"/>
  <c r="H10" i="1"/>
  <c r="G18" i="1"/>
  <c r="H14" i="1"/>
  <c r="I14" i="1"/>
  <c r="M18" i="1"/>
  <c r="N18" i="1"/>
  <c r="R18" i="1"/>
  <c r="S18" i="1"/>
  <c r="I16" i="1"/>
  <c r="F18" i="1"/>
  <c r="E18" i="1"/>
  <c r="I13" i="1"/>
  <c r="BV18" i="1"/>
  <c r="BW18" i="1"/>
  <c r="H12" i="1"/>
  <c r="I12" i="1"/>
  <c r="I15" i="1"/>
  <c r="N10" i="1"/>
  <c r="R10" i="1"/>
  <c r="H11" i="1"/>
  <c r="R12" i="1"/>
  <c r="H13" i="1"/>
  <c r="R14" i="1"/>
  <c r="H15" i="1"/>
  <c r="EJ18" i="1"/>
  <c r="S17" i="1"/>
  <c r="BW10" i="1"/>
  <c r="N11" i="1"/>
  <c r="BW12" i="1"/>
  <c r="N13" i="1"/>
  <c r="BW14" i="1"/>
  <c r="N15" i="1"/>
  <c r="BW16" i="1"/>
  <c r="N17" i="1"/>
  <c r="AH18" i="1"/>
  <c r="S10" i="1"/>
  <c r="BV10" i="1"/>
  <c r="I18" i="1" l="1"/>
  <c r="H18" i="1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<sst xmlns="http://schemas.openxmlformats.org/spreadsheetml/2006/main" count="236" uniqueCount="69">
  <si>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</si>
  <si>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</si>
  <si>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</si>
  <si>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</si>
  <si>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</si>
  <si>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</si>
  <si>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</si>
  <si>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</si>
  <si>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</si>
  <si>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</si>
  <si>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</si>
  <si>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</si>
  <si>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</si>
  <si>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</si>
  <si>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</si>
  <si>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</si>
  <si>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</si>
  <si>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</si>
  <si>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</si>
  <si>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</si>
  <si>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</si>
  <si>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</si>
  <si>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</si>
  <si>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</si>
  <si>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</si>
  <si>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</si>
  <si>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</si>
  <si>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</si>
  <si>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</si>
  <si>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</si>
  <si>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</si>
  <si>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</si>
  <si>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</si>
  <si>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</si>
  <si>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</si>
  <si>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</si>
  <si>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</si>
  <si>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</si>
  <si>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</si>
  <si>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</si>
  <si>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</si>
  <si>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</si>
  <si>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</si>
  <si>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</si>
  <si>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</si>
  <si>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</si>
  <si>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</si>
  <si>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</si>
  <si>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</si>
  <si>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</si>
  <si>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</si>
  <si>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</si>
  <si>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</si>
  <si>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</si>
  <si>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</si>
  <si>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</si>
  <si>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</si>
  <si>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</si>
  <si>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</si>
  <si>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</si>
  <si>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</si>
  <si>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</si>
  <si>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</si>
  <si>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</si>
  <si>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</si>
  <si>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</si>
  <si>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</si>
  <si>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 նոյեմբերի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</si>
  <si>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փաստ,               11 ամիս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</si>
</sst>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11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164" fontId="1" fillId="2" borderId="0" xfId="0" applyNumberFormat="1" applyFont="1" applyFill="1" applyBorder="1" applyAlignment="1">
      <alignment horizontal="center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wrapText="1"/>
      <protection locked="0"/>
    </xf>
    <xf numFmtId="164" fontId="1" fillId="2" borderId="2" xfId="0" applyNumberFormat="1" applyFont="1" applyFill="1" applyBorder="1" applyAlignment="1">
      <alignment horizontal="center" wrapText="1"/>
    </xf>
    <xf numFmtId="165" fontId="1" fillId="3" borderId="2" xfId="0" applyNumberFormat="1" applyFont="1" applyFill="1" applyBorder="1" applyAlignment="1" applyProtection="1">
      <alignment horizontal="center" wrapText="1"/>
    </xf>
    <xf numFmtId="165" fontId="1" fillId="2" borderId="2" xfId="0" applyNumberFormat="1" applyFont="1" applyFill="1" applyBorder="1" applyAlignment="1" applyProtection="1">
      <alignment horizontal="center" wrapText="1"/>
    </xf>
    <xf numFmtId="165" fontId="7" fillId="2" borderId="2" xfId="0" applyNumberFormat="1" applyFont="1" applyFill="1" applyBorder="1" applyAlignment="1">
      <alignment horizontal="center" wrapText="1"/>
    </xf>
    <xf numFmtId="165" fontId="1" fillId="2" borderId="3" xfId="0" applyNumberFormat="1" applyFont="1" applyFill="1" applyBorder="1" applyAlignment="1" applyProtection="1">
      <alignment horizontal="center" wrapText="1"/>
      <protection locked="0"/>
    </xf>
    <xf numFmtId="164" fontId="7" fillId="2" borderId="3" xfId="0" applyNumberFormat="1" applyFont="1" applyFill="1" applyBorder="1" applyAlignment="1">
      <alignment horizontal="center"/>
    </xf>
    <xf numFmtId="164" fontId="12" fillId="7" borderId="2" xfId="0" applyNumberFormat="1" applyFont="1" applyFill="1" applyBorder="1" applyAlignment="1">
      <alignment horizontal="center"/>
    </xf>
    <xf numFmtId="165" fontId="12" fillId="7" borderId="2" xfId="0" applyNumberFormat="1" applyFont="1" applyFill="1" applyBorder="1" applyAlignment="1" applyProtection="1">
      <alignment horizontal="center" wrapText="1"/>
      <protection locked="0"/>
    </xf>
    <xf numFmtId="165" fontId="1" fillId="7" borderId="2" xfId="0" applyNumberFormat="1" applyFont="1" applyFill="1" applyBorder="1" applyAlignment="1" applyProtection="1">
      <alignment horizontal="center" wrapText="1"/>
      <protection locked="0"/>
    </xf>
    <xf numFmtId="165" fontId="12" fillId="7" borderId="2" xfId="0" applyNumberFormat="1" applyFont="1" applyFill="1" applyBorder="1" applyAlignment="1" applyProtection="1">
      <alignment horizontal="center" wrapText="1"/>
    </xf>
    <xf numFmtId="164" fontId="1" fillId="0" borderId="2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 applyProtection="1">
      <alignment horizontal="center" wrapText="1"/>
    </xf>
    <xf numFmtId="165" fontId="1" fillId="2" borderId="0" xfId="0" applyNumberFormat="1" applyFont="1" applyFill="1" applyBorder="1" applyAlignment="1" applyProtection="1">
      <alignment horizontal="center" wrapText="1"/>
      <protection locked="0"/>
    </xf>
    <xf numFmtId="164" fontId="1" fillId="2" borderId="3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 applyProtection="1">
      <alignment horizontal="center" wrapText="1"/>
      <protection locked="0"/>
    </xf>
    <xf numFmtId="165" fontId="1" fillId="2" borderId="0" xfId="0" applyNumberFormat="1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165" fontId="13" fillId="2" borderId="2" xfId="0" applyNumberFormat="1" applyFont="1" applyFill="1" applyBorder="1" applyAlignment="1" applyProtection="1">
      <alignment horizontal="center" vertical="center" wrapText="1"/>
    </xf>
    <xf numFmtId="165" fontId="14" fillId="2" borderId="2" xfId="0" applyNumberFormat="1" applyFont="1" applyFill="1" applyBorder="1" applyAlignment="1" applyProtection="1">
      <alignment horizontal="center" vertical="center" wrapText="1"/>
    </xf>
    <xf numFmtId="165" fontId="14" fillId="2" borderId="2" xfId="0" applyNumberFormat="1" applyFont="1" applyFill="1" applyBorder="1" applyAlignment="1" applyProtection="1">
      <alignment horizontal="center" wrapText="1"/>
      <protection locked="0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7"/>
  <sheetViews>
    <sheetView tabSelected="1" zoomScale="60" zoomScaleNormal="60" workbookViewId="0">
      <pane xSplit="2" ySplit="9" topLeftCell="DQ10" activePane="bottomRight" state="frozen"/>
      <selection pane="topRight" activeCell="C1" sqref="C1"/>
      <selection pane="bottomLeft" activeCell="A10" sqref="A10"/>
      <selection pane="bottomRight" activeCell="EG7" sqref="EG7:EG8"/>
    </sheetView>
  </sheetViews>
  <sheetFormatPr defaultColWidth="17.28515625" defaultRowHeight="17.25" x14ac:dyDescent="0.3"/>
  <cols>
    <col min="1" max="1" width="5.28515625" style="1" customWidth="1"/>
    <col min="2" max="2" width="18.42578125" style="34" customWidth="1"/>
    <col min="3" max="3" width="13.85546875" style="1" customWidth="1"/>
    <col min="4" max="4" width="10.140625" style="1" customWidth="1"/>
    <col min="5" max="5" width="15.7109375" style="1" customWidth="1"/>
    <col min="6" max="6" width="14.140625" style="4" customWidth="1"/>
    <col min="7" max="7" width="14.42578125" style="1" customWidth="1"/>
    <col min="8" max="9" width="6.5703125" style="1" customWidth="1"/>
    <col min="10" max="11" width="12.5703125" style="1" customWidth="1"/>
    <col min="12" max="12" width="14" style="1" customWidth="1"/>
    <col min="13" max="13" width="6.42578125" style="1" customWidth="1"/>
    <col min="14" max="14" width="7.140625" style="1" customWidth="1"/>
    <col min="15" max="17" width="14.85546875" style="1" customWidth="1"/>
    <col min="18" max="18" width="11.140625" style="1" customWidth="1"/>
    <col min="19" max="19" width="12.5703125" style="1" customWidth="1"/>
    <col min="20" max="20" width="14" style="1" customWidth="1"/>
    <col min="21" max="21" width="14.85546875" style="1" customWidth="1"/>
    <col min="22" max="22" width="11" style="1" customWidth="1"/>
    <col min="23" max="23" width="12.85546875" style="1" customWidth="1"/>
    <col min="24" max="24" width="13.28515625" style="1" customWidth="1"/>
    <col min="25" max="25" width="12.85546875" style="1" customWidth="1"/>
    <col min="26" max="27" width="14.85546875" style="1" customWidth="1"/>
    <col min="28" max="28" width="12" style="1" customWidth="1"/>
    <col min="29" max="29" width="10.7109375" style="1" customWidth="1"/>
    <col min="30" max="32" width="14.85546875" style="1" customWidth="1"/>
    <col min="33" max="33" width="10.28515625" style="1" customWidth="1"/>
    <col min="34" max="34" width="12.42578125" style="1" customWidth="1"/>
    <col min="35" max="36" width="14.85546875" style="1" customWidth="1"/>
    <col min="37" max="37" width="13.42578125" style="1" customWidth="1"/>
    <col min="38" max="38" width="12.42578125" style="1" customWidth="1"/>
    <col min="39" max="39" width="11.140625" style="1" customWidth="1"/>
    <col min="40" max="40" width="14.85546875" style="1" customWidth="1"/>
    <col min="41" max="41" width="13" style="1" customWidth="1"/>
    <col min="42" max="42" width="13.28515625" style="1" customWidth="1"/>
    <col min="43" max="43" width="13" style="1" customWidth="1"/>
    <col min="44" max="44" width="13.5703125" style="1" customWidth="1"/>
    <col min="45" max="46" width="14.85546875" style="1" customWidth="1"/>
    <col min="47" max="47" width="13" style="1" customWidth="1"/>
    <col min="48" max="48" width="14.85546875" style="1" customWidth="1"/>
    <col min="49" max="49" width="13" style="1" customWidth="1"/>
    <col min="50" max="50" width="9.5703125" style="1" customWidth="1"/>
    <col min="51" max="51" width="10.42578125" style="1" customWidth="1"/>
    <col min="52" max="52" width="9.85546875" style="1" customWidth="1"/>
    <col min="53" max="53" width="9.28515625" style="1" customWidth="1"/>
    <col min="54" max="54" width="10.42578125" style="1" customWidth="1"/>
    <col min="55" max="55" width="12.140625" style="1" customWidth="1"/>
    <col min="56" max="58" width="14.85546875" style="1" customWidth="1"/>
    <col min="59" max="59" width="7.85546875" style="1" customWidth="1"/>
    <col min="60" max="60" width="8.5703125" style="1" customWidth="1"/>
    <col min="61" max="61" width="8.140625" style="1" customWidth="1"/>
    <col min="62" max="62" width="11.85546875" style="1" customWidth="1"/>
    <col min="63" max="63" width="11.42578125" style="1" customWidth="1"/>
    <col min="64" max="64" width="12.5703125" style="1" customWidth="1"/>
    <col min="65" max="67" width="9.42578125" style="1" customWidth="1"/>
    <col min="68" max="70" width="7.5703125" style="1" customWidth="1"/>
    <col min="71" max="72" width="14.85546875" style="1" customWidth="1"/>
    <col min="73" max="73" width="12.140625" style="1" customWidth="1"/>
    <col min="74" max="74" width="12.85546875" style="1" customWidth="1"/>
    <col min="75" max="75" width="11.85546875" style="1" customWidth="1"/>
    <col min="76" max="78" width="14.85546875" style="1" customWidth="1"/>
    <col min="79" max="80" width="9.5703125" style="1" customWidth="1"/>
    <col min="81" max="81" width="14.85546875" style="1" customWidth="1"/>
    <col min="82" max="82" width="11.5703125" style="1" customWidth="1"/>
    <col min="83" max="83" width="8.85546875" style="1" customWidth="1"/>
    <col min="84" max="84" width="11.5703125" style="1" customWidth="1"/>
    <col min="85" max="85" width="14.85546875" style="1" customWidth="1"/>
    <col min="86" max="86" width="11.5703125" style="1" customWidth="1"/>
    <col min="87" max="87" width="14.85546875" style="1" customWidth="1"/>
    <col min="88" max="90" width="8.5703125" style="1" customWidth="1"/>
    <col min="91" max="108" width="14.85546875" style="1" customWidth="1"/>
    <col min="109" max="111" width="5.140625" style="1" customWidth="1"/>
    <col min="112" max="112" width="10.85546875" style="1" customWidth="1"/>
    <col min="113" max="113" width="11" style="1" customWidth="1"/>
    <col min="114" max="114" width="13.140625" style="1" customWidth="1"/>
    <col min="115" max="115" width="6" style="1" customWidth="1"/>
    <col min="116" max="117" width="14.85546875" style="1" customWidth="1"/>
    <col min="118" max="118" width="16.42578125" style="1" customWidth="1"/>
    <col min="119" max="119" width="11.28515625" style="1" customWidth="1"/>
    <col min="120" max="121" width="9.85546875" style="1" customWidth="1"/>
    <col min="122" max="124" width="14.85546875" style="1" customWidth="1"/>
    <col min="125" max="129" width="7.85546875" style="1" customWidth="1"/>
    <col min="130" max="130" width="9.5703125" style="1" customWidth="1"/>
    <col min="131" max="133" width="11.7109375" style="1" customWidth="1"/>
    <col min="134" max="140" width="14.85546875" style="1" customWidth="1"/>
    <col min="141" max="230" width="17.28515625" style="4"/>
    <col min="231" max="16384" width="17.28515625" style="1"/>
  </cols>
  <sheetData>
    <row r="1" spans="1:256" x14ac:dyDescent="0.3">
      <c r="C1" s="64" t="s">
        <v>0</v>
      </c>
      <c r="D1" s="64"/>
      <c r="E1" s="64"/>
      <c r="F1" s="64"/>
      <c r="G1" s="64"/>
      <c r="H1" s="64"/>
      <c r="I1" s="64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1.5" customHeight="1" x14ac:dyDescent="0.3">
      <c r="C2" s="65" t="s">
        <v>67</v>
      </c>
      <c r="D2" s="65"/>
      <c r="E2" s="65"/>
      <c r="F2" s="65"/>
      <c r="G2" s="65"/>
      <c r="H2" s="65"/>
      <c r="I2" s="65"/>
      <c r="J2" s="175"/>
      <c r="K2" s="175"/>
      <c r="L2" s="175"/>
      <c r="M2" s="175"/>
      <c r="N2" s="175"/>
      <c r="Q2" s="5"/>
      <c r="R2" s="5"/>
      <c r="T2" s="66"/>
      <c r="U2" s="66"/>
      <c r="V2" s="66"/>
      <c r="W2" s="6"/>
      <c r="X2" s="6"/>
      <c r="AA2" s="48"/>
      <c r="AB2" s="6"/>
      <c r="AC2" s="6"/>
      <c r="AD2" s="6"/>
      <c r="AE2" s="6"/>
      <c r="AF2" s="6"/>
      <c r="AG2" s="6"/>
      <c r="AH2" s="6"/>
      <c r="AI2" s="6"/>
      <c r="AJ2" s="6"/>
      <c r="AK2" s="48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ht="12" customHeight="1" x14ac:dyDescent="0.3">
      <c r="C3" s="7"/>
      <c r="D3" s="7"/>
      <c r="E3" s="7"/>
      <c r="F3" s="38"/>
      <c r="G3" s="7"/>
      <c r="H3" s="7"/>
      <c r="I3" s="7"/>
      <c r="J3" s="7"/>
      <c r="K3" s="7"/>
      <c r="L3" s="65" t="s">
        <v>1</v>
      </c>
      <c r="M3" s="65"/>
      <c r="N3" s="65"/>
      <c r="O3" s="65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49" t="s">
        <v>2</v>
      </c>
      <c r="B4" s="52" t="s">
        <v>3</v>
      </c>
      <c r="C4" s="55" t="s">
        <v>4</v>
      </c>
      <c r="D4" s="55" t="s">
        <v>5</v>
      </c>
      <c r="E4" s="67" t="s">
        <v>6</v>
      </c>
      <c r="F4" s="68"/>
      <c r="G4" s="68"/>
      <c r="H4" s="68"/>
      <c r="I4" s="69"/>
      <c r="J4" s="76" t="s">
        <v>7</v>
      </c>
      <c r="K4" s="77"/>
      <c r="L4" s="77"/>
      <c r="M4" s="77"/>
      <c r="N4" s="78"/>
      <c r="O4" s="85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7"/>
      <c r="DK4" s="89" t="s">
        <v>8</v>
      </c>
      <c r="DL4" s="90" t="s">
        <v>9</v>
      </c>
      <c r="DM4" s="91"/>
      <c r="DN4" s="92"/>
      <c r="DO4" s="115" t="s">
        <v>10</v>
      </c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89" t="s">
        <v>63</v>
      </c>
      <c r="EH4" s="116" t="s">
        <v>11</v>
      </c>
      <c r="EI4" s="117"/>
      <c r="EJ4" s="11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50"/>
      <c r="B5" s="53"/>
      <c r="C5" s="56"/>
      <c r="D5" s="58"/>
      <c r="E5" s="70"/>
      <c r="F5" s="71"/>
      <c r="G5" s="71"/>
      <c r="H5" s="71"/>
      <c r="I5" s="72"/>
      <c r="J5" s="79"/>
      <c r="K5" s="80"/>
      <c r="L5" s="80"/>
      <c r="M5" s="80"/>
      <c r="N5" s="81"/>
      <c r="O5" s="125" t="s">
        <v>12</v>
      </c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7"/>
      <c r="BA5" s="128" t="s">
        <v>13</v>
      </c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9" t="s">
        <v>14</v>
      </c>
      <c r="BQ5" s="130"/>
      <c r="BR5" s="130"/>
      <c r="BS5" s="133" t="s">
        <v>15</v>
      </c>
      <c r="BT5" s="134"/>
      <c r="BU5" s="134"/>
      <c r="BV5" s="134"/>
      <c r="BW5" s="134"/>
      <c r="BX5" s="134"/>
      <c r="BY5" s="134"/>
      <c r="BZ5" s="134"/>
      <c r="CA5" s="134"/>
      <c r="CB5" s="134"/>
      <c r="CC5" s="134"/>
      <c r="CD5" s="134"/>
      <c r="CE5" s="134"/>
      <c r="CF5" s="134"/>
      <c r="CG5" s="134"/>
      <c r="CH5" s="134"/>
      <c r="CI5" s="135"/>
      <c r="CJ5" s="111" t="s">
        <v>16</v>
      </c>
      <c r="CK5" s="112"/>
      <c r="CL5" s="112"/>
      <c r="CM5" s="112"/>
      <c r="CN5" s="112"/>
      <c r="CO5" s="112"/>
      <c r="CP5" s="112"/>
      <c r="CQ5" s="112"/>
      <c r="CR5" s="136"/>
      <c r="CS5" s="133" t="s">
        <v>17</v>
      </c>
      <c r="CT5" s="134"/>
      <c r="CU5" s="134"/>
      <c r="CV5" s="134"/>
      <c r="CW5" s="134"/>
      <c r="CX5" s="134"/>
      <c r="CY5" s="134"/>
      <c r="CZ5" s="134"/>
      <c r="DA5" s="134"/>
      <c r="DB5" s="128" t="s">
        <v>18</v>
      </c>
      <c r="DC5" s="128"/>
      <c r="DD5" s="128"/>
      <c r="DE5" s="129" t="s">
        <v>19</v>
      </c>
      <c r="DF5" s="130"/>
      <c r="DG5" s="137"/>
      <c r="DH5" s="129" t="s">
        <v>20</v>
      </c>
      <c r="DI5" s="130"/>
      <c r="DJ5" s="137"/>
      <c r="DK5" s="89"/>
      <c r="DL5" s="93"/>
      <c r="DM5" s="94"/>
      <c r="DN5" s="95"/>
      <c r="DO5" s="139"/>
      <c r="DP5" s="139"/>
      <c r="DQ5" s="140"/>
      <c r="DR5" s="140"/>
      <c r="DS5" s="140"/>
      <c r="DT5" s="140"/>
      <c r="DU5" s="129" t="s">
        <v>21</v>
      </c>
      <c r="DV5" s="130"/>
      <c r="DW5" s="137"/>
      <c r="DX5" s="141"/>
      <c r="DY5" s="142"/>
      <c r="DZ5" s="142"/>
      <c r="EA5" s="142"/>
      <c r="EB5" s="142"/>
      <c r="EC5" s="142"/>
      <c r="ED5" s="142"/>
      <c r="EE5" s="142"/>
      <c r="EF5" s="142"/>
      <c r="EG5" s="89"/>
      <c r="EH5" s="119"/>
      <c r="EI5" s="120"/>
      <c r="EJ5" s="121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94.9" customHeight="1" x14ac:dyDescent="0.3">
      <c r="A6" s="50"/>
      <c r="B6" s="53"/>
      <c r="C6" s="56"/>
      <c r="D6" s="58"/>
      <c r="E6" s="73"/>
      <c r="F6" s="74"/>
      <c r="G6" s="74"/>
      <c r="H6" s="74"/>
      <c r="I6" s="75"/>
      <c r="J6" s="82"/>
      <c r="K6" s="83"/>
      <c r="L6" s="83"/>
      <c r="M6" s="83"/>
      <c r="N6" s="84"/>
      <c r="O6" s="143" t="s">
        <v>62</v>
      </c>
      <c r="P6" s="144"/>
      <c r="Q6" s="144"/>
      <c r="R6" s="144"/>
      <c r="S6" s="145"/>
      <c r="T6" s="146" t="s">
        <v>22</v>
      </c>
      <c r="U6" s="147"/>
      <c r="V6" s="147"/>
      <c r="W6" s="147"/>
      <c r="X6" s="148"/>
      <c r="Y6" s="146" t="s">
        <v>23</v>
      </c>
      <c r="Z6" s="147"/>
      <c r="AA6" s="147"/>
      <c r="AB6" s="147"/>
      <c r="AC6" s="148"/>
      <c r="AD6" s="146" t="s">
        <v>55</v>
      </c>
      <c r="AE6" s="147"/>
      <c r="AF6" s="147"/>
      <c r="AG6" s="147"/>
      <c r="AH6" s="148"/>
      <c r="AI6" s="146" t="s">
        <v>56</v>
      </c>
      <c r="AJ6" s="147"/>
      <c r="AK6" s="147"/>
      <c r="AL6" s="147"/>
      <c r="AM6" s="148"/>
      <c r="AN6" s="146" t="s">
        <v>24</v>
      </c>
      <c r="AO6" s="147"/>
      <c r="AP6" s="147"/>
      <c r="AQ6" s="147"/>
      <c r="AR6" s="148"/>
      <c r="AS6" s="146" t="s">
        <v>25</v>
      </c>
      <c r="AT6" s="147"/>
      <c r="AU6" s="147"/>
      <c r="AV6" s="147"/>
      <c r="AW6" s="148"/>
      <c r="AX6" s="149" t="s">
        <v>26</v>
      </c>
      <c r="AY6" s="149"/>
      <c r="AZ6" s="149"/>
      <c r="BA6" s="99" t="s">
        <v>27</v>
      </c>
      <c r="BB6" s="100"/>
      <c r="BC6" s="100"/>
      <c r="BD6" s="99" t="s">
        <v>28</v>
      </c>
      <c r="BE6" s="100"/>
      <c r="BF6" s="101"/>
      <c r="BG6" s="102" t="s">
        <v>29</v>
      </c>
      <c r="BH6" s="103"/>
      <c r="BI6" s="104"/>
      <c r="BJ6" s="102" t="s">
        <v>30</v>
      </c>
      <c r="BK6" s="103"/>
      <c r="BL6" s="103"/>
      <c r="BM6" s="105" t="s">
        <v>31</v>
      </c>
      <c r="BN6" s="106"/>
      <c r="BO6" s="106"/>
      <c r="BP6" s="131"/>
      <c r="BQ6" s="132"/>
      <c r="BR6" s="132"/>
      <c r="BS6" s="107" t="s">
        <v>32</v>
      </c>
      <c r="BT6" s="108"/>
      <c r="BU6" s="108"/>
      <c r="BV6" s="108"/>
      <c r="BW6" s="109"/>
      <c r="BX6" s="110" t="s">
        <v>33</v>
      </c>
      <c r="BY6" s="110"/>
      <c r="BZ6" s="110"/>
      <c r="CA6" s="110" t="s">
        <v>34</v>
      </c>
      <c r="CB6" s="110"/>
      <c r="CC6" s="110"/>
      <c r="CD6" s="110" t="s">
        <v>35</v>
      </c>
      <c r="CE6" s="110"/>
      <c r="CF6" s="110"/>
      <c r="CG6" s="110" t="s">
        <v>36</v>
      </c>
      <c r="CH6" s="110"/>
      <c r="CI6" s="110"/>
      <c r="CJ6" s="110" t="s">
        <v>37</v>
      </c>
      <c r="CK6" s="110"/>
      <c r="CL6" s="110"/>
      <c r="CM6" s="111" t="s">
        <v>38</v>
      </c>
      <c r="CN6" s="112"/>
      <c r="CO6" s="112"/>
      <c r="CP6" s="110" t="s">
        <v>39</v>
      </c>
      <c r="CQ6" s="110"/>
      <c r="CR6" s="110"/>
      <c r="CS6" s="113" t="s">
        <v>40</v>
      </c>
      <c r="CT6" s="114"/>
      <c r="CU6" s="112"/>
      <c r="CV6" s="110" t="s">
        <v>41</v>
      </c>
      <c r="CW6" s="110"/>
      <c r="CX6" s="110"/>
      <c r="CY6" s="111" t="s">
        <v>42</v>
      </c>
      <c r="CZ6" s="112"/>
      <c r="DA6" s="112"/>
      <c r="DB6" s="128"/>
      <c r="DC6" s="128"/>
      <c r="DD6" s="128"/>
      <c r="DE6" s="131"/>
      <c r="DF6" s="132"/>
      <c r="DG6" s="138"/>
      <c r="DH6" s="131"/>
      <c r="DI6" s="132"/>
      <c r="DJ6" s="138"/>
      <c r="DK6" s="89"/>
      <c r="DL6" s="96"/>
      <c r="DM6" s="97"/>
      <c r="DN6" s="98"/>
      <c r="DO6" s="129" t="s">
        <v>43</v>
      </c>
      <c r="DP6" s="130"/>
      <c r="DQ6" s="137"/>
      <c r="DR6" s="129" t="s">
        <v>44</v>
      </c>
      <c r="DS6" s="130"/>
      <c r="DT6" s="137"/>
      <c r="DU6" s="131"/>
      <c r="DV6" s="132"/>
      <c r="DW6" s="138"/>
      <c r="DX6" s="129" t="s">
        <v>45</v>
      </c>
      <c r="DY6" s="130"/>
      <c r="DZ6" s="137"/>
      <c r="EA6" s="129" t="s">
        <v>46</v>
      </c>
      <c r="EB6" s="130"/>
      <c r="EC6" s="137"/>
      <c r="ED6" s="150" t="s">
        <v>47</v>
      </c>
      <c r="EE6" s="151"/>
      <c r="EF6" s="151"/>
      <c r="EG6" s="89"/>
      <c r="EH6" s="122"/>
      <c r="EI6" s="123"/>
      <c r="EJ6" s="124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50"/>
      <c r="B7" s="53"/>
      <c r="C7" s="56"/>
      <c r="D7" s="58"/>
      <c r="E7" s="60" t="s">
        <v>48</v>
      </c>
      <c r="F7" s="152" t="s">
        <v>64</v>
      </c>
      <c r="G7" s="153"/>
      <c r="H7" s="153"/>
      <c r="I7" s="154"/>
      <c r="J7" s="60" t="s">
        <v>48</v>
      </c>
      <c r="K7" s="152" t="s">
        <v>64</v>
      </c>
      <c r="L7" s="153"/>
      <c r="M7" s="153"/>
      <c r="N7" s="154"/>
      <c r="O7" s="60" t="s">
        <v>48</v>
      </c>
      <c r="P7" s="152" t="s">
        <v>64</v>
      </c>
      <c r="Q7" s="153"/>
      <c r="R7" s="153"/>
      <c r="S7" s="154"/>
      <c r="T7" s="60" t="s">
        <v>48</v>
      </c>
      <c r="U7" s="152" t="s">
        <v>64</v>
      </c>
      <c r="V7" s="153"/>
      <c r="W7" s="153"/>
      <c r="X7" s="154"/>
      <c r="Y7" s="60" t="s">
        <v>48</v>
      </c>
      <c r="Z7" s="152" t="s">
        <v>64</v>
      </c>
      <c r="AA7" s="153"/>
      <c r="AB7" s="153"/>
      <c r="AC7" s="154"/>
      <c r="AD7" s="60" t="s">
        <v>48</v>
      </c>
      <c r="AE7" s="155" t="s">
        <v>64</v>
      </c>
      <c r="AF7" s="155"/>
      <c r="AG7" s="155"/>
      <c r="AH7" s="155"/>
      <c r="AI7" s="60" t="s">
        <v>48</v>
      </c>
      <c r="AJ7" s="152" t="s">
        <v>64</v>
      </c>
      <c r="AK7" s="153"/>
      <c r="AL7" s="153"/>
      <c r="AM7" s="154"/>
      <c r="AN7" s="60" t="s">
        <v>48</v>
      </c>
      <c r="AO7" s="152" t="s">
        <v>64</v>
      </c>
      <c r="AP7" s="153"/>
      <c r="AQ7" s="153"/>
      <c r="AR7" s="154"/>
      <c r="AS7" s="60" t="s">
        <v>48</v>
      </c>
      <c r="AT7" s="152" t="s">
        <v>64</v>
      </c>
      <c r="AU7" s="153"/>
      <c r="AV7" s="153"/>
      <c r="AW7" s="154"/>
      <c r="AX7" s="60" t="s">
        <v>48</v>
      </c>
      <c r="AY7" s="62" t="s">
        <v>64</v>
      </c>
      <c r="AZ7" s="63"/>
      <c r="BA7" s="60" t="s">
        <v>48</v>
      </c>
      <c r="BB7" s="62" t="s">
        <v>64</v>
      </c>
      <c r="BC7" s="63"/>
      <c r="BD7" s="60" t="s">
        <v>48</v>
      </c>
      <c r="BE7" s="62" t="s">
        <v>64</v>
      </c>
      <c r="BF7" s="63"/>
      <c r="BG7" s="60" t="s">
        <v>48</v>
      </c>
      <c r="BH7" s="62" t="s">
        <v>64</v>
      </c>
      <c r="BI7" s="63"/>
      <c r="BJ7" s="60" t="s">
        <v>48</v>
      </c>
      <c r="BK7" s="62" t="s">
        <v>64</v>
      </c>
      <c r="BL7" s="63"/>
      <c r="BM7" s="60" t="s">
        <v>48</v>
      </c>
      <c r="BN7" s="62" t="s">
        <v>64</v>
      </c>
      <c r="BO7" s="63"/>
      <c r="BP7" s="60" t="s">
        <v>48</v>
      </c>
      <c r="BQ7" s="62" t="s">
        <v>64</v>
      </c>
      <c r="BR7" s="63"/>
      <c r="BS7" s="60" t="s">
        <v>48</v>
      </c>
      <c r="BT7" s="62" t="s">
        <v>64</v>
      </c>
      <c r="BU7" s="88"/>
      <c r="BV7" s="88"/>
      <c r="BW7" s="63"/>
      <c r="BX7" s="60" t="s">
        <v>48</v>
      </c>
      <c r="BY7" s="62" t="s">
        <v>64</v>
      </c>
      <c r="BZ7" s="63"/>
      <c r="CA7" s="60" t="s">
        <v>48</v>
      </c>
      <c r="CB7" s="62" t="s">
        <v>64</v>
      </c>
      <c r="CC7" s="63"/>
      <c r="CD7" s="60" t="s">
        <v>48</v>
      </c>
      <c r="CE7" s="62" t="s">
        <v>64</v>
      </c>
      <c r="CF7" s="63"/>
      <c r="CG7" s="60" t="s">
        <v>48</v>
      </c>
      <c r="CH7" s="62" t="s">
        <v>64</v>
      </c>
      <c r="CI7" s="63"/>
      <c r="CJ7" s="60" t="s">
        <v>48</v>
      </c>
      <c r="CK7" s="62" t="s">
        <v>64</v>
      </c>
      <c r="CL7" s="63"/>
      <c r="CM7" s="60" t="s">
        <v>48</v>
      </c>
      <c r="CN7" s="62" t="s">
        <v>64</v>
      </c>
      <c r="CO7" s="63"/>
      <c r="CP7" s="60" t="s">
        <v>48</v>
      </c>
      <c r="CQ7" s="62" t="s">
        <v>64</v>
      </c>
      <c r="CR7" s="63"/>
      <c r="CS7" s="60" t="s">
        <v>48</v>
      </c>
      <c r="CT7" s="62" t="s">
        <v>64</v>
      </c>
      <c r="CU7" s="63"/>
      <c r="CV7" s="60" t="s">
        <v>48</v>
      </c>
      <c r="CW7" s="62" t="s">
        <v>64</v>
      </c>
      <c r="CX7" s="63"/>
      <c r="CY7" s="60" t="s">
        <v>48</v>
      </c>
      <c r="CZ7" s="62" t="s">
        <v>64</v>
      </c>
      <c r="DA7" s="63"/>
      <c r="DB7" s="60" t="s">
        <v>48</v>
      </c>
      <c r="DC7" s="62" t="s">
        <v>64</v>
      </c>
      <c r="DD7" s="63"/>
      <c r="DE7" s="60" t="s">
        <v>48</v>
      </c>
      <c r="DF7" s="62" t="s">
        <v>64</v>
      </c>
      <c r="DG7" s="63"/>
      <c r="DH7" s="60" t="s">
        <v>48</v>
      </c>
      <c r="DI7" s="62" t="s">
        <v>64</v>
      </c>
      <c r="DJ7" s="63"/>
      <c r="DK7" s="156" t="s">
        <v>49</v>
      </c>
      <c r="DL7" s="60" t="s">
        <v>48</v>
      </c>
      <c r="DM7" s="62" t="s">
        <v>64</v>
      </c>
      <c r="DN7" s="63"/>
      <c r="DO7" s="60" t="s">
        <v>48</v>
      </c>
      <c r="DP7" s="62" t="s">
        <v>64</v>
      </c>
      <c r="DQ7" s="63"/>
      <c r="DR7" s="60" t="s">
        <v>48</v>
      </c>
      <c r="DS7" s="62" t="s">
        <v>64</v>
      </c>
      <c r="DT7" s="63"/>
      <c r="DU7" s="60" t="s">
        <v>48</v>
      </c>
      <c r="DV7" s="62" t="s">
        <v>64</v>
      </c>
      <c r="DW7" s="63"/>
      <c r="DX7" s="60" t="s">
        <v>48</v>
      </c>
      <c r="DY7" s="62" t="s">
        <v>64</v>
      </c>
      <c r="DZ7" s="63"/>
      <c r="EA7" s="60" t="s">
        <v>48</v>
      </c>
      <c r="EB7" s="62" t="s">
        <v>64</v>
      </c>
      <c r="EC7" s="63"/>
      <c r="ED7" s="60" t="s">
        <v>48</v>
      </c>
      <c r="EE7" s="62" t="s">
        <v>64</v>
      </c>
      <c r="EF7" s="63"/>
      <c r="EG7" s="89" t="s">
        <v>49</v>
      </c>
      <c r="EH7" s="60" t="s">
        <v>48</v>
      </c>
      <c r="EI7" s="62" t="s">
        <v>64</v>
      </c>
      <c r="EJ7" s="63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103.5" customHeight="1" x14ac:dyDescent="0.3">
      <c r="A8" s="51"/>
      <c r="B8" s="54"/>
      <c r="C8" s="57"/>
      <c r="D8" s="59"/>
      <c r="E8" s="61"/>
      <c r="F8" s="39" t="s">
        <v>65</v>
      </c>
      <c r="G8" s="12" t="s">
        <v>68</v>
      </c>
      <c r="H8" s="40" t="s">
        <v>66</v>
      </c>
      <c r="I8" s="12" t="s">
        <v>50</v>
      </c>
      <c r="J8" s="61"/>
      <c r="K8" s="39" t="s">
        <v>65</v>
      </c>
      <c r="L8" s="12" t="s">
        <v>68</v>
      </c>
      <c r="M8" s="40" t="s">
        <v>66</v>
      </c>
      <c r="N8" s="12" t="s">
        <v>50</v>
      </c>
      <c r="O8" s="61"/>
      <c r="P8" s="39" t="s">
        <v>65</v>
      </c>
      <c r="Q8" s="12" t="s">
        <v>68</v>
      </c>
      <c r="R8" s="40" t="s">
        <v>66</v>
      </c>
      <c r="S8" s="12" t="s">
        <v>50</v>
      </c>
      <c r="T8" s="61"/>
      <c r="U8" s="39" t="s">
        <v>65</v>
      </c>
      <c r="V8" s="12" t="s">
        <v>68</v>
      </c>
      <c r="W8" s="40" t="s">
        <v>66</v>
      </c>
      <c r="X8" s="12" t="s">
        <v>50</v>
      </c>
      <c r="Y8" s="61"/>
      <c r="Z8" s="39" t="s">
        <v>65</v>
      </c>
      <c r="AA8" s="12" t="s">
        <v>68</v>
      </c>
      <c r="AB8" s="40" t="s">
        <v>66</v>
      </c>
      <c r="AC8" s="12" t="s">
        <v>50</v>
      </c>
      <c r="AD8" s="61"/>
      <c r="AE8" s="39" t="s">
        <v>65</v>
      </c>
      <c r="AF8" s="12" t="s">
        <v>68</v>
      </c>
      <c r="AG8" s="40" t="s">
        <v>66</v>
      </c>
      <c r="AH8" s="12" t="s">
        <v>50</v>
      </c>
      <c r="AI8" s="61"/>
      <c r="AJ8" s="39" t="s">
        <v>65</v>
      </c>
      <c r="AK8" s="12" t="s">
        <v>68</v>
      </c>
      <c r="AL8" s="40" t="s">
        <v>66</v>
      </c>
      <c r="AM8" s="12" t="s">
        <v>50</v>
      </c>
      <c r="AN8" s="61"/>
      <c r="AO8" s="39" t="s">
        <v>65</v>
      </c>
      <c r="AP8" s="12" t="s">
        <v>68</v>
      </c>
      <c r="AQ8" s="12" t="s">
        <v>66</v>
      </c>
      <c r="AR8" s="12" t="s">
        <v>50</v>
      </c>
      <c r="AS8" s="61"/>
      <c r="AT8" s="39" t="s">
        <v>65</v>
      </c>
      <c r="AU8" s="12" t="s">
        <v>68</v>
      </c>
      <c r="AV8" s="40" t="s">
        <v>66</v>
      </c>
      <c r="AW8" s="12" t="s">
        <v>50</v>
      </c>
      <c r="AX8" s="61"/>
      <c r="AY8" s="39" t="s">
        <v>65</v>
      </c>
      <c r="AZ8" s="12" t="s">
        <v>68</v>
      </c>
      <c r="BA8" s="61"/>
      <c r="BB8" s="39" t="s">
        <v>65</v>
      </c>
      <c r="BC8" s="12" t="s">
        <v>68</v>
      </c>
      <c r="BD8" s="61"/>
      <c r="BE8" s="39" t="s">
        <v>65</v>
      </c>
      <c r="BF8" s="12" t="s">
        <v>68</v>
      </c>
      <c r="BG8" s="61"/>
      <c r="BH8" s="39" t="s">
        <v>65</v>
      </c>
      <c r="BI8" s="12" t="s">
        <v>68</v>
      </c>
      <c r="BJ8" s="61"/>
      <c r="BK8" s="39" t="s">
        <v>65</v>
      </c>
      <c r="BL8" s="12" t="s">
        <v>68</v>
      </c>
      <c r="BM8" s="61"/>
      <c r="BN8" s="39" t="s">
        <v>65</v>
      </c>
      <c r="BO8" s="12" t="s">
        <v>68</v>
      </c>
      <c r="BP8" s="61"/>
      <c r="BQ8" s="39" t="s">
        <v>65</v>
      </c>
      <c r="BR8" s="12" t="s">
        <v>68</v>
      </c>
      <c r="BS8" s="61"/>
      <c r="BT8" s="39" t="s">
        <v>65</v>
      </c>
      <c r="BU8" s="12" t="s">
        <v>68</v>
      </c>
      <c r="BV8" s="40" t="s">
        <v>66</v>
      </c>
      <c r="BW8" s="12" t="s">
        <v>50</v>
      </c>
      <c r="BX8" s="61"/>
      <c r="BY8" s="39" t="s">
        <v>65</v>
      </c>
      <c r="BZ8" s="12" t="s">
        <v>68</v>
      </c>
      <c r="CA8" s="61"/>
      <c r="CB8" s="39" t="s">
        <v>65</v>
      </c>
      <c r="CC8" s="12" t="s">
        <v>68</v>
      </c>
      <c r="CD8" s="61"/>
      <c r="CE8" s="39" t="s">
        <v>65</v>
      </c>
      <c r="CF8" s="12" t="s">
        <v>68</v>
      </c>
      <c r="CG8" s="61"/>
      <c r="CH8" s="39" t="s">
        <v>65</v>
      </c>
      <c r="CI8" s="12" t="s">
        <v>68</v>
      </c>
      <c r="CJ8" s="61"/>
      <c r="CK8" s="39" t="s">
        <v>65</v>
      </c>
      <c r="CL8" s="12" t="s">
        <v>68</v>
      </c>
      <c r="CM8" s="61"/>
      <c r="CN8" s="39" t="s">
        <v>65</v>
      </c>
      <c r="CO8" s="12" t="s">
        <v>68</v>
      </c>
      <c r="CP8" s="61"/>
      <c r="CQ8" s="39" t="s">
        <v>65</v>
      </c>
      <c r="CR8" s="12" t="s">
        <v>68</v>
      </c>
      <c r="CS8" s="61"/>
      <c r="CT8" s="39" t="s">
        <v>65</v>
      </c>
      <c r="CU8" s="12" t="s">
        <v>68</v>
      </c>
      <c r="CV8" s="61"/>
      <c r="CW8" s="39" t="s">
        <v>65</v>
      </c>
      <c r="CX8" s="12" t="s">
        <v>68</v>
      </c>
      <c r="CY8" s="61"/>
      <c r="CZ8" s="39" t="s">
        <v>65</v>
      </c>
      <c r="DA8" s="12" t="s">
        <v>68</v>
      </c>
      <c r="DB8" s="61"/>
      <c r="DC8" s="39" t="s">
        <v>65</v>
      </c>
      <c r="DD8" s="12" t="s">
        <v>68</v>
      </c>
      <c r="DE8" s="61"/>
      <c r="DF8" s="39" t="s">
        <v>65</v>
      </c>
      <c r="DG8" s="12" t="s">
        <v>68</v>
      </c>
      <c r="DH8" s="61"/>
      <c r="DI8" s="39" t="s">
        <v>65</v>
      </c>
      <c r="DJ8" s="12" t="s">
        <v>68</v>
      </c>
      <c r="DK8" s="156"/>
      <c r="DL8" s="61"/>
      <c r="DM8" s="39" t="s">
        <v>65</v>
      </c>
      <c r="DN8" s="12" t="s">
        <v>68</v>
      </c>
      <c r="DO8" s="61"/>
      <c r="DP8" s="39" t="s">
        <v>65</v>
      </c>
      <c r="DQ8" s="12" t="s">
        <v>68</v>
      </c>
      <c r="DR8" s="61"/>
      <c r="DS8" s="39" t="s">
        <v>65</v>
      </c>
      <c r="DT8" s="12" t="s">
        <v>68</v>
      </c>
      <c r="DU8" s="61"/>
      <c r="DV8" s="39" t="s">
        <v>65</v>
      </c>
      <c r="DW8" s="12" t="s">
        <v>68</v>
      </c>
      <c r="DX8" s="61"/>
      <c r="DY8" s="39" t="s">
        <v>65</v>
      </c>
      <c r="DZ8" s="12" t="s">
        <v>68</v>
      </c>
      <c r="EA8" s="61"/>
      <c r="EB8" s="39" t="s">
        <v>65</v>
      </c>
      <c r="EC8" s="12" t="s">
        <v>68</v>
      </c>
      <c r="ED8" s="61"/>
      <c r="EE8" s="39" t="s">
        <v>65</v>
      </c>
      <c r="EF8" s="12" t="s">
        <v>68</v>
      </c>
      <c r="EG8" s="89"/>
      <c r="EH8" s="61"/>
      <c r="EI8" s="39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35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31.5" customHeight="1" x14ac:dyDescent="0.3">
      <c r="A10" s="22">
        <v>1</v>
      </c>
      <c r="B10" s="36" t="s">
        <v>57</v>
      </c>
      <c r="C10" s="157">
        <v>269659.7</v>
      </c>
      <c r="D10" s="158">
        <v>17320.2</v>
      </c>
      <c r="E10" s="159">
        <f>DL10+EH10-ED10</f>
        <v>2205334.6</v>
      </c>
      <c r="F10" s="159">
        <f>DM10+EI10-EE10</f>
        <v>2205334.6</v>
      </c>
      <c r="G10" s="160">
        <f t="shared" ref="G10:G17" si="0">DN10+EJ10-EF10</f>
        <v>2013074</v>
      </c>
      <c r="H10" s="160">
        <f t="shared" ref="H10:H17" si="1">G10/F10*100</f>
        <v>91.282021331366224</v>
      </c>
      <c r="I10" s="160">
        <f t="shared" ref="I10:I17" si="2">G10/E10*100</f>
        <v>91.282021331366224</v>
      </c>
      <c r="J10" s="160">
        <f>T10+Y10+AI10+AN10+AS10+AX10+BP10+BX10+CA10+CD10+CG10+CJ10+CP10+CS10+CY10+DB10+DH10+AD10</f>
        <v>1055931.7</v>
      </c>
      <c r="K10" s="160">
        <f>U10+Z10+AJ10+AO10+AT10+AY10+BQ10+BY10+CB10+CE10+CH10+CK10+CQ10+CT10+CZ10+DC10+DI10+AE10</f>
        <v>1055931.7</v>
      </c>
      <c r="L10" s="160">
        <f>V10+AA10+AK10+AP10+AU10+AZ10+BR10+BZ10+CC10+CF10+CI10+CL10+CR10+CU10+DA10+DD10+DJ10+AF10</f>
        <v>1126306.5999999999</v>
      </c>
      <c r="M10" s="160">
        <f>L10/K10*100</f>
        <v>106.66472083374332</v>
      </c>
      <c r="N10" s="160">
        <f>L10/J10*100</f>
        <v>106.66472083374332</v>
      </c>
      <c r="O10" s="160">
        <f>T10+Y10+AD10</f>
        <v>150000</v>
      </c>
      <c r="P10" s="160">
        <f>U10+Z10+AE10</f>
        <v>150000</v>
      </c>
      <c r="Q10" s="160">
        <f>V10+AA10+AF10</f>
        <v>127497.5</v>
      </c>
      <c r="R10" s="160">
        <f>Q10/P10*100</f>
        <v>84.998333333333335</v>
      </c>
      <c r="S10" s="157">
        <f>Q10/O10*100</f>
        <v>84.998333333333335</v>
      </c>
      <c r="T10" s="25">
        <v>30000</v>
      </c>
      <c r="U10" s="25">
        <v>30000</v>
      </c>
      <c r="V10" s="160">
        <v>27718.9</v>
      </c>
      <c r="W10" s="160">
        <f>V10/U10*100</f>
        <v>92.396333333333331</v>
      </c>
      <c r="X10" s="157">
        <f>V10/T10*100</f>
        <v>92.396333333333331</v>
      </c>
      <c r="Y10" s="25">
        <v>20000</v>
      </c>
      <c r="Z10" s="25">
        <v>20000</v>
      </c>
      <c r="AA10" s="160">
        <v>28611.599999999999</v>
      </c>
      <c r="AB10" s="160">
        <f>AA10/Z10*100</f>
        <v>143.05799999999999</v>
      </c>
      <c r="AC10" s="157">
        <f>AA10/Y10*100</f>
        <v>143.05799999999999</v>
      </c>
      <c r="AD10" s="157">
        <v>100000</v>
      </c>
      <c r="AE10" s="157">
        <v>100000</v>
      </c>
      <c r="AF10" s="160">
        <v>71167</v>
      </c>
      <c r="AG10" s="160">
        <f>AF10/AE10*100</f>
        <v>71.167000000000002</v>
      </c>
      <c r="AH10" s="157">
        <f>AF10/AD10*100</f>
        <v>71.167000000000002</v>
      </c>
      <c r="AI10" s="25">
        <v>351000</v>
      </c>
      <c r="AJ10" s="25">
        <v>351000</v>
      </c>
      <c r="AK10" s="160">
        <v>414579.8</v>
      </c>
      <c r="AL10" s="160">
        <f>AK10/AJ10*100</f>
        <v>118.11390313390314</v>
      </c>
      <c r="AM10" s="157">
        <f>AK10/AI10*100</f>
        <v>118.11390313390314</v>
      </c>
      <c r="AN10" s="25">
        <v>69160</v>
      </c>
      <c r="AO10" s="25">
        <v>69160</v>
      </c>
      <c r="AP10" s="160">
        <v>95722.1</v>
      </c>
      <c r="AQ10" s="160">
        <f>AP10/AO10*100</f>
        <v>138.40673799884325</v>
      </c>
      <c r="AR10" s="157">
        <f>AP10/AN10*100</f>
        <v>138.40673799884325</v>
      </c>
      <c r="AS10" s="161">
        <v>34000</v>
      </c>
      <c r="AT10" s="161">
        <v>34000</v>
      </c>
      <c r="AU10" s="160">
        <v>45154.400000000001</v>
      </c>
      <c r="AV10" s="160">
        <f>AU10/AT10*100</f>
        <v>132.80705882352942</v>
      </c>
      <c r="AW10" s="157">
        <f>AU10/AS10*100</f>
        <v>132.80705882352942</v>
      </c>
      <c r="AX10" s="25">
        <v>0</v>
      </c>
      <c r="AY10" s="25">
        <v>0</v>
      </c>
      <c r="AZ10" s="157">
        <v>0</v>
      </c>
      <c r="BA10" s="157">
        <v>0</v>
      </c>
      <c r="BB10" s="157">
        <v>0</v>
      </c>
      <c r="BC10" s="157">
        <v>0</v>
      </c>
      <c r="BD10" s="157">
        <v>821975.3</v>
      </c>
      <c r="BE10" s="157">
        <v>821975.3</v>
      </c>
      <c r="BF10" s="157">
        <v>753477.3</v>
      </c>
      <c r="BG10" s="162">
        <v>0</v>
      </c>
      <c r="BH10" s="162">
        <v>0</v>
      </c>
      <c r="BI10" s="162">
        <v>0</v>
      </c>
      <c r="BJ10" s="163">
        <v>3050.4</v>
      </c>
      <c r="BK10" s="163">
        <v>3050.4</v>
      </c>
      <c r="BL10" s="157">
        <v>2783.6</v>
      </c>
      <c r="BM10" s="157">
        <v>0</v>
      </c>
      <c r="BN10" s="157">
        <v>0</v>
      </c>
      <c r="BO10" s="157">
        <v>0</v>
      </c>
      <c r="BP10" s="157">
        <v>0</v>
      </c>
      <c r="BQ10" s="157">
        <v>0</v>
      </c>
      <c r="BR10" s="157">
        <v>0</v>
      </c>
      <c r="BS10" s="160">
        <f t="shared" ref="BS10:BU17" si="3">BX10+CA10+CD10+CG10</f>
        <v>37734.6</v>
      </c>
      <c r="BT10" s="160">
        <f t="shared" si="3"/>
        <v>37734.6</v>
      </c>
      <c r="BU10" s="160">
        <f t="shared" si="3"/>
        <v>42438.6</v>
      </c>
      <c r="BV10" s="160">
        <f>BU10/BT10*100</f>
        <v>112.4660126250179</v>
      </c>
      <c r="BW10" s="157">
        <f>BU10/BS10*100</f>
        <v>112.4660126250179</v>
      </c>
      <c r="BX10" s="25">
        <v>29734.6</v>
      </c>
      <c r="BY10" s="25">
        <v>29734.6</v>
      </c>
      <c r="BZ10" s="160">
        <v>27438.2</v>
      </c>
      <c r="CA10" s="157">
        <v>0</v>
      </c>
      <c r="CB10" s="157">
        <v>0</v>
      </c>
      <c r="CC10" s="160">
        <v>0</v>
      </c>
      <c r="CD10" s="157">
        <v>0</v>
      </c>
      <c r="CE10" s="157">
        <v>0</v>
      </c>
      <c r="CF10" s="157"/>
      <c r="CG10" s="25">
        <v>8000</v>
      </c>
      <c r="CH10" s="25">
        <v>8000</v>
      </c>
      <c r="CI10" s="157">
        <v>15000.4</v>
      </c>
      <c r="CJ10" s="157">
        <v>0</v>
      </c>
      <c r="CK10" s="157">
        <v>0</v>
      </c>
      <c r="CL10" s="157">
        <v>0</v>
      </c>
      <c r="CM10" s="157">
        <v>5997</v>
      </c>
      <c r="CN10" s="157">
        <v>5997</v>
      </c>
      <c r="CO10" s="157">
        <v>5397.3</v>
      </c>
      <c r="CP10" s="25">
        <v>0</v>
      </c>
      <c r="CQ10" s="25">
        <v>0</v>
      </c>
      <c r="CR10" s="157">
        <v>0</v>
      </c>
      <c r="CS10" s="25">
        <v>392126.5</v>
      </c>
      <c r="CT10" s="25">
        <v>392126.5</v>
      </c>
      <c r="CU10" s="157">
        <v>335600.5</v>
      </c>
      <c r="CV10" s="157">
        <v>204890.9</v>
      </c>
      <c r="CW10" s="157">
        <v>204890.9</v>
      </c>
      <c r="CX10" s="157">
        <v>154902.39999999999</v>
      </c>
      <c r="CY10" s="25">
        <v>15000</v>
      </c>
      <c r="CZ10" s="25">
        <v>15000</v>
      </c>
      <c r="DA10" s="157">
        <v>55905.1</v>
      </c>
      <c r="DB10" s="157">
        <v>2000</v>
      </c>
      <c r="DC10" s="157">
        <v>2000</v>
      </c>
      <c r="DD10" s="157">
        <v>4588.8999999999996</v>
      </c>
      <c r="DE10" s="157">
        <v>0</v>
      </c>
      <c r="DF10" s="157">
        <v>0</v>
      </c>
      <c r="DG10" s="157">
        <v>0</v>
      </c>
      <c r="DH10" s="157">
        <v>4910.6000000000004</v>
      </c>
      <c r="DI10" s="157">
        <v>4910.6000000000004</v>
      </c>
      <c r="DJ10" s="160">
        <v>4819.7</v>
      </c>
      <c r="DK10" s="160"/>
      <c r="DL10" s="160">
        <f>T10+Y10+AI10+AN10+AS10+AX10+BA10+BD10+BG10+BJ10+BM10+BP10+BX10+CA10+CD10+CG10+CJ10+CM10+CP10+CS10+CY10+DB10+DE10+DH10+AD10</f>
        <v>1886954.4000000001</v>
      </c>
      <c r="DM10" s="160">
        <f>U10+Z10+AJ10+AO10+AT10+AY10+BB10+BE10+BH10+BK10+BN10+BQ10+BY10+CB10+CE10+CH10+CK10+CN10+CQ10+CT10+CZ10+DC10+DF10+DI10+AE10</f>
        <v>1886954.4000000001</v>
      </c>
      <c r="DN10" s="160">
        <f>V10+AA10+AK10+AP10+AU10+AZ10+BC10+BF10+BI10+BL10+BO10+BR10+BZ10+CC10+CF10+CI10+CL10+CO10+CR10+CU10+DA10+DD10+DG10+DJ10+DK10+AF10</f>
        <v>1887964.8</v>
      </c>
      <c r="DO10" s="157">
        <v>5397.5</v>
      </c>
      <c r="DP10" s="157">
        <v>5397.5</v>
      </c>
      <c r="DQ10" s="157">
        <v>5397.5</v>
      </c>
      <c r="DR10" s="157">
        <v>312982.7</v>
      </c>
      <c r="DS10" s="157">
        <v>312982.7</v>
      </c>
      <c r="DT10" s="157">
        <v>119711.7</v>
      </c>
      <c r="DU10" s="157">
        <v>0</v>
      </c>
      <c r="DV10" s="157">
        <v>0</v>
      </c>
      <c r="DW10" s="157">
        <v>0</v>
      </c>
      <c r="DX10" s="157">
        <v>0</v>
      </c>
      <c r="DY10" s="157">
        <v>0</v>
      </c>
      <c r="DZ10" s="157">
        <v>0</v>
      </c>
      <c r="EA10" s="157">
        <v>0</v>
      </c>
      <c r="EB10" s="157">
        <v>0</v>
      </c>
      <c r="EC10" s="157">
        <v>0</v>
      </c>
      <c r="ED10" s="157">
        <v>0</v>
      </c>
      <c r="EE10" s="157">
        <v>0</v>
      </c>
      <c r="EF10" s="160">
        <v>0</v>
      </c>
      <c r="EG10" s="160"/>
      <c r="EH10" s="160">
        <f t="shared" ref="EH10:EI17" si="4">DO10+DR10+DU10+DX10+EA10+ED10</f>
        <v>318380.2</v>
      </c>
      <c r="EI10" s="160">
        <f t="shared" si="4"/>
        <v>318380.2</v>
      </c>
      <c r="EJ10" s="160">
        <f t="shared" ref="EJ10:EJ17" si="5">DQ10+DT10+DW10+DZ10+EC10+EF10+EG10</f>
        <v>125109.2</v>
      </c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</row>
    <row r="11" spans="1:256" ht="31.5" customHeight="1" x14ac:dyDescent="0.3">
      <c r="A11" s="22">
        <v>2</v>
      </c>
      <c r="B11" s="36" t="s">
        <v>58</v>
      </c>
      <c r="C11" s="157">
        <v>420144</v>
      </c>
      <c r="D11" s="28">
        <v>250.3</v>
      </c>
      <c r="E11" s="159">
        <f t="shared" ref="E11:F17" si="6">DL11+EH11-ED11</f>
        <v>1723373.4</v>
      </c>
      <c r="F11" s="159">
        <f t="shared" si="6"/>
        <v>1723373.4</v>
      </c>
      <c r="G11" s="160">
        <f t="shared" si="0"/>
        <v>1429087.2999999998</v>
      </c>
      <c r="H11" s="160">
        <f t="shared" si="1"/>
        <v>82.923834149929434</v>
      </c>
      <c r="I11" s="160">
        <f t="shared" si="2"/>
        <v>82.923834149929434</v>
      </c>
      <c r="J11" s="160">
        <f t="shared" ref="J11:L17" si="7">T11+Y11+AI11+AN11+AS11+AX11+BP11+BX11+CA11+CD11+CG11+CJ11+CP11+CS11+CY11+DB11+DH11+AD11</f>
        <v>356173.9</v>
      </c>
      <c r="K11" s="160">
        <f t="shared" si="7"/>
        <v>356173.9</v>
      </c>
      <c r="L11" s="160">
        <f t="shared" si="7"/>
        <v>332859.30000000005</v>
      </c>
      <c r="M11" s="160">
        <f t="shared" ref="M11:M17" si="8">L11/K11*100</f>
        <v>93.454152592315168</v>
      </c>
      <c r="N11" s="160">
        <f t="shared" ref="N11:N17" si="9">L11/J11*100</f>
        <v>93.454152592315168</v>
      </c>
      <c r="O11" s="160">
        <f t="shared" ref="O11:Q17" si="10">T11+Y11+AD11</f>
        <v>112496</v>
      </c>
      <c r="P11" s="160">
        <f t="shared" si="10"/>
        <v>112496</v>
      </c>
      <c r="Q11" s="160">
        <f t="shared" si="10"/>
        <v>86826.7</v>
      </c>
      <c r="R11" s="160">
        <f t="shared" ref="R11:R17" si="11">Q11/P11*100</f>
        <v>77.182033138956058</v>
      </c>
      <c r="S11" s="157">
        <f t="shared" ref="S11:S17" si="12">Q11/O11*100</f>
        <v>77.182033138956058</v>
      </c>
      <c r="T11" s="25">
        <v>2624.6</v>
      </c>
      <c r="U11" s="25">
        <v>2624.6</v>
      </c>
      <c r="V11" s="160">
        <v>2431.1</v>
      </c>
      <c r="W11" s="160">
        <f t="shared" ref="W11:W16" si="13">V11/U11*100</f>
        <v>92.627447992074991</v>
      </c>
      <c r="X11" s="157">
        <f t="shared" ref="X11:X16" si="14">V11/T11*100</f>
        <v>92.627447992074991</v>
      </c>
      <c r="Y11" s="25">
        <v>11248.3</v>
      </c>
      <c r="Z11" s="25">
        <v>11248.3</v>
      </c>
      <c r="AA11" s="160">
        <v>24520.6</v>
      </c>
      <c r="AB11" s="160">
        <f t="shared" ref="AB11:AB17" si="15">AA11/Z11*100</f>
        <v>217.99383017878259</v>
      </c>
      <c r="AC11" s="157">
        <f t="shared" ref="AC11:AC17" si="16">AA11/Y11*100</f>
        <v>217.99383017878259</v>
      </c>
      <c r="AD11" s="157">
        <v>98623.1</v>
      </c>
      <c r="AE11" s="157">
        <v>98623.1</v>
      </c>
      <c r="AF11" s="157">
        <v>59875</v>
      </c>
      <c r="AG11" s="160">
        <f t="shared" ref="AG11:AG18" si="17">AF11/AE11*100</f>
        <v>60.710928778349086</v>
      </c>
      <c r="AH11" s="157">
        <f t="shared" ref="AH11:AH18" si="18">AF11/AD11*100</f>
        <v>60.710928778349086</v>
      </c>
      <c r="AI11" s="25">
        <v>157781.20000000001</v>
      </c>
      <c r="AJ11" s="25">
        <v>157781.20000000001</v>
      </c>
      <c r="AK11" s="160">
        <v>143726.70000000001</v>
      </c>
      <c r="AL11" s="160">
        <f t="shared" ref="AL11:AL17" si="19">AK11/AJ11*100</f>
        <v>91.092411516707955</v>
      </c>
      <c r="AM11" s="157">
        <f t="shared" ref="AM11:AM17" si="20">AK11/AI11*100</f>
        <v>91.092411516707955</v>
      </c>
      <c r="AN11" s="25">
        <v>7765.8</v>
      </c>
      <c r="AO11" s="25">
        <v>7765.8</v>
      </c>
      <c r="AP11" s="160">
        <v>9993</v>
      </c>
      <c r="AQ11" s="160">
        <f t="shared" ref="AQ11:AQ17" si="21">AP11/AO11*100</f>
        <v>128.67959514795641</v>
      </c>
      <c r="AR11" s="157">
        <f t="shared" ref="AR11:AR17" si="22">AP11/AN11*100</f>
        <v>128.67959514795641</v>
      </c>
      <c r="AS11" s="161">
        <v>0</v>
      </c>
      <c r="AT11" s="161">
        <v>0</v>
      </c>
      <c r="AU11" s="160">
        <v>0</v>
      </c>
      <c r="AV11" s="160" t="e">
        <f t="shared" ref="AV11:AV17" si="23">AU11/AT11*100</f>
        <v>#DIV/0!</v>
      </c>
      <c r="AW11" s="157" t="e">
        <f t="shared" ref="AW11:AW17" si="24">AU11/AS11*100</f>
        <v>#DIV/0!</v>
      </c>
      <c r="AX11" s="25">
        <v>0</v>
      </c>
      <c r="AY11" s="25">
        <v>0</v>
      </c>
      <c r="AZ11" s="157">
        <v>0</v>
      </c>
      <c r="BA11" s="157">
        <v>0</v>
      </c>
      <c r="BB11" s="157">
        <v>0</v>
      </c>
      <c r="BC11" s="157">
        <v>0</v>
      </c>
      <c r="BD11" s="157">
        <v>667708.4</v>
      </c>
      <c r="BE11" s="157">
        <v>667708.4</v>
      </c>
      <c r="BF11" s="157">
        <v>612066</v>
      </c>
      <c r="BG11" s="162">
        <v>0</v>
      </c>
      <c r="BH11" s="162">
        <v>0</v>
      </c>
      <c r="BI11" s="162">
        <v>0</v>
      </c>
      <c r="BJ11" s="171"/>
      <c r="BK11" s="163"/>
      <c r="BL11" s="157">
        <v>596.5</v>
      </c>
      <c r="BM11" s="157">
        <v>0</v>
      </c>
      <c r="BN11" s="157">
        <v>0</v>
      </c>
      <c r="BO11" s="157">
        <v>0</v>
      </c>
      <c r="BP11" s="157">
        <v>0</v>
      </c>
      <c r="BQ11" s="157">
        <v>0</v>
      </c>
      <c r="BR11" s="157">
        <v>0</v>
      </c>
      <c r="BS11" s="160">
        <f t="shared" si="3"/>
        <v>13767.3</v>
      </c>
      <c r="BT11" s="160">
        <f t="shared" si="3"/>
        <v>13767.3</v>
      </c>
      <c r="BU11" s="160">
        <f t="shared" si="3"/>
        <v>12581</v>
      </c>
      <c r="BV11" s="160">
        <f t="shared" ref="BV11:BV17" si="25">BU11/BT11*100</f>
        <v>91.383205130998817</v>
      </c>
      <c r="BW11" s="157">
        <f t="shared" ref="BW11:BW17" si="26">BU11/BS11*100</f>
        <v>91.383205130998817</v>
      </c>
      <c r="BX11" s="25">
        <v>11067.8</v>
      </c>
      <c r="BY11" s="25">
        <v>11067.8</v>
      </c>
      <c r="BZ11" s="160">
        <v>6678.4</v>
      </c>
      <c r="CA11" s="157">
        <v>0</v>
      </c>
      <c r="CB11" s="157">
        <v>0</v>
      </c>
      <c r="CC11" s="160">
        <v>2527.6</v>
      </c>
      <c r="CD11" s="157">
        <v>0</v>
      </c>
      <c r="CE11" s="157">
        <v>0</v>
      </c>
      <c r="CF11" s="157"/>
      <c r="CG11" s="25">
        <v>2699.5</v>
      </c>
      <c r="CH11" s="25">
        <v>2699.5</v>
      </c>
      <c r="CI11" s="157">
        <v>3375</v>
      </c>
      <c r="CJ11" s="157">
        <v>0</v>
      </c>
      <c r="CK11" s="157">
        <v>0</v>
      </c>
      <c r="CL11" s="157">
        <v>0</v>
      </c>
      <c r="CM11" s="157">
        <v>0</v>
      </c>
      <c r="CN11" s="157">
        <v>0</v>
      </c>
      <c r="CO11" s="157">
        <v>0</v>
      </c>
      <c r="CP11" s="25">
        <v>0</v>
      </c>
      <c r="CQ11" s="25">
        <v>0</v>
      </c>
      <c r="CR11" s="157">
        <v>0</v>
      </c>
      <c r="CS11" s="25">
        <v>63863.6</v>
      </c>
      <c r="CT11" s="25">
        <v>63863.6</v>
      </c>
      <c r="CU11" s="157">
        <v>63911.199999999997</v>
      </c>
      <c r="CV11" s="157">
        <v>24163.599999999999</v>
      </c>
      <c r="CW11" s="157">
        <v>24163.599999999999</v>
      </c>
      <c r="CX11" s="157">
        <v>15690.3</v>
      </c>
      <c r="CY11" s="25"/>
      <c r="CZ11" s="25"/>
      <c r="DA11" s="157">
        <v>0</v>
      </c>
      <c r="DB11" s="157">
        <v>0</v>
      </c>
      <c r="DC11" s="157">
        <v>0</v>
      </c>
      <c r="DD11" s="157">
        <v>2830.7</v>
      </c>
      <c r="DE11" s="157">
        <v>0</v>
      </c>
      <c r="DF11" s="157">
        <v>0</v>
      </c>
      <c r="DG11" s="157">
        <v>0</v>
      </c>
      <c r="DH11" s="157">
        <v>500</v>
      </c>
      <c r="DI11" s="157">
        <v>500</v>
      </c>
      <c r="DJ11" s="160">
        <v>12990</v>
      </c>
      <c r="DK11" s="160"/>
      <c r="DL11" s="160">
        <f t="shared" ref="DL11:DM17" si="27">T11+Y11+AI11+AN11+AS11+AX11+BA11+BD11+BG11+BJ11+BM11+BP11+BX11+CA11+CD11+CG11+CJ11+CM11+CP11+CS11+CY11+DB11+DE11+DH11+AD11</f>
        <v>1023882.3</v>
      </c>
      <c r="DM11" s="160">
        <f t="shared" si="27"/>
        <v>1023882.3</v>
      </c>
      <c r="DN11" s="160">
        <f t="shared" ref="DN11:DN16" si="28">V11+AA11+AK11+AP11+AU11+AZ11+BC11+BF11+BI11+BL11+BO11+BR11+BZ11+CC11+CF11+CI11+CL11+CO11+CR11+CU11+DA11+DD11+DG11+DJ11+DK11+AF11</f>
        <v>945521.79999999993</v>
      </c>
      <c r="DO11" s="157">
        <v>0</v>
      </c>
      <c r="DP11" s="157">
        <v>0</v>
      </c>
      <c r="DQ11" s="157">
        <v>0</v>
      </c>
      <c r="DR11" s="157">
        <v>699491.1</v>
      </c>
      <c r="DS11" s="157">
        <v>699491.1</v>
      </c>
      <c r="DT11" s="157">
        <v>483565.5</v>
      </c>
      <c r="DU11" s="157">
        <v>0</v>
      </c>
      <c r="DV11" s="157">
        <v>0</v>
      </c>
      <c r="DW11" s="157">
        <v>0</v>
      </c>
      <c r="DX11" s="157">
        <v>0</v>
      </c>
      <c r="DY11" s="157">
        <v>0</v>
      </c>
      <c r="DZ11" s="157">
        <v>0</v>
      </c>
      <c r="EA11" s="157">
        <v>0</v>
      </c>
      <c r="EB11" s="157">
        <v>0</v>
      </c>
      <c r="EC11" s="157">
        <v>0</v>
      </c>
      <c r="ED11" s="157">
        <v>89200</v>
      </c>
      <c r="EE11" s="157">
        <v>89200</v>
      </c>
      <c r="EF11" s="160">
        <v>89200</v>
      </c>
      <c r="EG11" s="160"/>
      <c r="EH11" s="160">
        <f t="shared" si="4"/>
        <v>788691.1</v>
      </c>
      <c r="EI11" s="160">
        <f t="shared" si="4"/>
        <v>788691.1</v>
      </c>
      <c r="EJ11" s="160">
        <f t="shared" si="5"/>
        <v>572765.5</v>
      </c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</row>
    <row r="12" spans="1:256" ht="31.5" customHeight="1" x14ac:dyDescent="0.3">
      <c r="A12" s="22">
        <v>3</v>
      </c>
      <c r="B12" s="36" t="s">
        <v>59</v>
      </c>
      <c r="C12" s="157">
        <v>69614.400000000009</v>
      </c>
      <c r="D12" s="28">
        <v>0</v>
      </c>
      <c r="E12" s="159">
        <f t="shared" si="6"/>
        <v>1346717.6</v>
      </c>
      <c r="F12" s="159">
        <f t="shared" si="6"/>
        <v>1346717.6</v>
      </c>
      <c r="G12" s="160">
        <f t="shared" si="0"/>
        <v>1283636.9370000002</v>
      </c>
      <c r="H12" s="160">
        <f t="shared" si="1"/>
        <v>95.315969509866079</v>
      </c>
      <c r="I12" s="160">
        <f t="shared" si="2"/>
        <v>95.315969509866079</v>
      </c>
      <c r="J12" s="160">
        <f t="shared" si="7"/>
        <v>330265</v>
      </c>
      <c r="K12" s="160">
        <f t="shared" si="7"/>
        <v>330265</v>
      </c>
      <c r="L12" s="160">
        <f t="shared" si="7"/>
        <v>374113.93700000003</v>
      </c>
      <c r="M12" s="160">
        <f t="shared" si="8"/>
        <v>113.2768949177176</v>
      </c>
      <c r="N12" s="160">
        <f t="shared" si="9"/>
        <v>113.2768949177176</v>
      </c>
      <c r="O12" s="160">
        <f t="shared" si="10"/>
        <v>133200</v>
      </c>
      <c r="P12" s="160">
        <f t="shared" si="10"/>
        <v>133200</v>
      </c>
      <c r="Q12" s="160">
        <f t="shared" si="10"/>
        <v>141934.01699999999</v>
      </c>
      <c r="R12" s="160">
        <f t="shared" si="11"/>
        <v>106.5570698198198</v>
      </c>
      <c r="S12" s="157">
        <f t="shared" si="12"/>
        <v>106.5570698198198</v>
      </c>
      <c r="T12" s="25">
        <v>1200</v>
      </c>
      <c r="U12" s="25">
        <v>1200</v>
      </c>
      <c r="V12" s="160">
        <v>3251.7310000000002</v>
      </c>
      <c r="W12" s="160">
        <f t="shared" si="13"/>
        <v>270.97758333333337</v>
      </c>
      <c r="X12" s="157">
        <f t="shared" si="14"/>
        <v>270.97758333333337</v>
      </c>
      <c r="Y12" s="28">
        <v>20000</v>
      </c>
      <c r="Z12" s="28">
        <v>20000</v>
      </c>
      <c r="AA12" s="160">
        <v>43430.752999999997</v>
      </c>
      <c r="AB12" s="160">
        <f t="shared" si="15"/>
        <v>217.15376499999999</v>
      </c>
      <c r="AC12" s="157">
        <f t="shared" si="16"/>
        <v>217.15376499999999</v>
      </c>
      <c r="AD12" s="157">
        <v>112000</v>
      </c>
      <c r="AE12" s="157">
        <v>112000</v>
      </c>
      <c r="AF12" s="157">
        <v>95251.532999999996</v>
      </c>
      <c r="AG12" s="160">
        <f t="shared" si="17"/>
        <v>85.046011607142859</v>
      </c>
      <c r="AH12" s="157">
        <f t="shared" si="18"/>
        <v>85.046011607142859</v>
      </c>
      <c r="AI12" s="25">
        <v>130000</v>
      </c>
      <c r="AJ12" s="25">
        <v>130000</v>
      </c>
      <c r="AK12" s="160">
        <v>144084.96400000001</v>
      </c>
      <c r="AL12" s="160">
        <f t="shared" si="19"/>
        <v>110.83458769230769</v>
      </c>
      <c r="AM12" s="157">
        <f t="shared" si="20"/>
        <v>110.83458769230769</v>
      </c>
      <c r="AN12" s="25">
        <v>8630</v>
      </c>
      <c r="AO12" s="25">
        <v>8630</v>
      </c>
      <c r="AP12" s="160">
        <v>12756.48</v>
      </c>
      <c r="AQ12" s="160">
        <f t="shared" si="21"/>
        <v>147.81552723059096</v>
      </c>
      <c r="AR12" s="157">
        <f t="shared" si="22"/>
        <v>147.81552723059096</v>
      </c>
      <c r="AS12" s="161">
        <v>0</v>
      </c>
      <c r="AT12" s="161">
        <v>0</v>
      </c>
      <c r="AU12" s="160">
        <v>0</v>
      </c>
      <c r="AV12" s="160" t="e">
        <f t="shared" si="23"/>
        <v>#DIV/0!</v>
      </c>
      <c r="AW12" s="157" t="e">
        <f t="shared" si="24"/>
        <v>#DIV/0!</v>
      </c>
      <c r="AX12" s="25">
        <v>0</v>
      </c>
      <c r="AY12" s="25">
        <v>0</v>
      </c>
      <c r="AZ12" s="157">
        <v>0</v>
      </c>
      <c r="BA12" s="157">
        <v>0</v>
      </c>
      <c r="BB12" s="157">
        <v>0</v>
      </c>
      <c r="BC12" s="157">
        <v>0</v>
      </c>
      <c r="BD12" s="157">
        <v>816171.2</v>
      </c>
      <c r="BE12" s="157">
        <v>816171.2</v>
      </c>
      <c r="BF12" s="157">
        <v>748157</v>
      </c>
      <c r="BG12" s="162">
        <v>0</v>
      </c>
      <c r="BH12" s="162">
        <v>0</v>
      </c>
      <c r="BI12" s="162">
        <v>0</v>
      </c>
      <c r="BJ12" s="171"/>
      <c r="BK12" s="163"/>
      <c r="BL12" s="157"/>
      <c r="BM12" s="157">
        <v>0</v>
      </c>
      <c r="BN12" s="157">
        <v>0</v>
      </c>
      <c r="BO12" s="157">
        <v>0</v>
      </c>
      <c r="BP12" s="157">
        <v>0</v>
      </c>
      <c r="BQ12" s="157">
        <v>0</v>
      </c>
      <c r="BR12" s="157">
        <v>0</v>
      </c>
      <c r="BS12" s="160">
        <f t="shared" si="3"/>
        <v>7355</v>
      </c>
      <c r="BT12" s="160">
        <f t="shared" si="3"/>
        <v>7355</v>
      </c>
      <c r="BU12" s="160">
        <f t="shared" si="3"/>
        <v>9741.8119999999999</v>
      </c>
      <c r="BV12" s="160">
        <f t="shared" si="25"/>
        <v>132.45155676410604</v>
      </c>
      <c r="BW12" s="157">
        <f t="shared" si="26"/>
        <v>132.45155676410604</v>
      </c>
      <c r="BX12" s="25">
        <v>5300</v>
      </c>
      <c r="BY12" s="25">
        <v>5300</v>
      </c>
      <c r="BZ12" s="160">
        <v>2680.152</v>
      </c>
      <c r="CA12" s="157">
        <v>0</v>
      </c>
      <c r="CB12" s="157">
        <v>0</v>
      </c>
      <c r="CC12" s="160">
        <v>2135.7280000000001</v>
      </c>
      <c r="CD12" s="157">
        <v>0</v>
      </c>
      <c r="CE12" s="157">
        <v>0</v>
      </c>
      <c r="CF12" s="157"/>
      <c r="CG12" s="25">
        <v>2055</v>
      </c>
      <c r="CH12" s="25">
        <v>2055</v>
      </c>
      <c r="CI12" s="157">
        <v>4925.9319999999998</v>
      </c>
      <c r="CJ12" s="157">
        <v>0</v>
      </c>
      <c r="CK12" s="157">
        <v>0</v>
      </c>
      <c r="CL12" s="157">
        <v>0</v>
      </c>
      <c r="CM12" s="157">
        <v>0</v>
      </c>
      <c r="CN12" s="157">
        <v>0</v>
      </c>
      <c r="CO12" s="157">
        <v>0</v>
      </c>
      <c r="CP12" s="25">
        <v>0</v>
      </c>
      <c r="CQ12" s="25">
        <v>0</v>
      </c>
      <c r="CR12" s="157">
        <v>0</v>
      </c>
      <c r="CS12" s="25">
        <v>44280</v>
      </c>
      <c r="CT12" s="25">
        <v>44280</v>
      </c>
      <c r="CU12" s="157">
        <v>48547.53</v>
      </c>
      <c r="CV12" s="157">
        <v>18000</v>
      </c>
      <c r="CW12" s="157">
        <v>18000</v>
      </c>
      <c r="CX12" s="157">
        <v>18908.7</v>
      </c>
      <c r="CY12" s="25">
        <v>5000</v>
      </c>
      <c r="CZ12" s="25">
        <v>5000</v>
      </c>
      <c r="DA12" s="157">
        <v>15877.934999999999</v>
      </c>
      <c r="DB12" s="157">
        <v>300</v>
      </c>
      <c r="DC12" s="157">
        <v>300</v>
      </c>
      <c r="DD12" s="157">
        <v>100</v>
      </c>
      <c r="DE12" s="157">
        <v>0</v>
      </c>
      <c r="DF12" s="157">
        <v>0</v>
      </c>
      <c r="DG12" s="157">
        <v>0</v>
      </c>
      <c r="DH12" s="157">
        <v>1500</v>
      </c>
      <c r="DI12" s="157">
        <v>1500</v>
      </c>
      <c r="DJ12" s="160">
        <v>1071.1990000000001</v>
      </c>
      <c r="DK12" s="160"/>
      <c r="DL12" s="160">
        <f t="shared" si="27"/>
        <v>1146436.2</v>
      </c>
      <c r="DM12" s="160">
        <f t="shared" si="27"/>
        <v>1146436.2</v>
      </c>
      <c r="DN12" s="160">
        <f t="shared" si="28"/>
        <v>1122270.9370000002</v>
      </c>
      <c r="DO12" s="157">
        <v>0</v>
      </c>
      <c r="DP12" s="157">
        <v>0</v>
      </c>
      <c r="DQ12" s="157">
        <v>0</v>
      </c>
      <c r="DR12" s="157">
        <v>200281.4</v>
      </c>
      <c r="DS12" s="157">
        <v>200281.4</v>
      </c>
      <c r="DT12" s="157">
        <v>161366</v>
      </c>
      <c r="DU12" s="157">
        <v>0</v>
      </c>
      <c r="DV12" s="157">
        <v>0</v>
      </c>
      <c r="DW12" s="157">
        <v>0</v>
      </c>
      <c r="DX12" s="157">
        <v>0</v>
      </c>
      <c r="DY12" s="157">
        <v>0</v>
      </c>
      <c r="DZ12" s="157">
        <v>0</v>
      </c>
      <c r="EA12" s="157">
        <v>0</v>
      </c>
      <c r="EB12" s="157">
        <v>0</v>
      </c>
      <c r="EC12" s="157">
        <v>0</v>
      </c>
      <c r="ED12" s="157">
        <v>115203</v>
      </c>
      <c r="EE12" s="157">
        <v>115203</v>
      </c>
      <c r="EF12" s="157">
        <v>115203</v>
      </c>
      <c r="EG12" s="160"/>
      <c r="EH12" s="160">
        <f t="shared" si="4"/>
        <v>315484.40000000002</v>
      </c>
      <c r="EI12" s="160">
        <f t="shared" si="4"/>
        <v>315484.40000000002</v>
      </c>
      <c r="EJ12" s="160">
        <f t="shared" si="5"/>
        <v>276569</v>
      </c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</row>
    <row r="13" spans="1:256" ht="31.5" customHeight="1" x14ac:dyDescent="0.3">
      <c r="A13" s="22">
        <v>4</v>
      </c>
      <c r="B13" s="36" t="s">
        <v>60</v>
      </c>
      <c r="C13" s="157">
        <v>242745.5</v>
      </c>
      <c r="D13" s="28">
        <v>0</v>
      </c>
      <c r="E13" s="159">
        <f t="shared" si="6"/>
        <v>1451386.9</v>
      </c>
      <c r="F13" s="159">
        <f t="shared" si="6"/>
        <v>1451386.9</v>
      </c>
      <c r="G13" s="160">
        <f t="shared" si="0"/>
        <v>1113410.0000000002</v>
      </c>
      <c r="H13" s="160">
        <f t="shared" si="1"/>
        <v>76.713521391160427</v>
      </c>
      <c r="I13" s="160">
        <f t="shared" si="2"/>
        <v>76.713521391160427</v>
      </c>
      <c r="J13" s="160">
        <f t="shared" si="7"/>
        <v>673186.5</v>
      </c>
      <c r="K13" s="160">
        <f t="shared" si="7"/>
        <v>673186.5</v>
      </c>
      <c r="L13" s="160">
        <f t="shared" si="7"/>
        <v>508605.5</v>
      </c>
      <c r="M13" s="160">
        <f t="shared" si="8"/>
        <v>75.551945857500115</v>
      </c>
      <c r="N13" s="160">
        <f t="shared" si="9"/>
        <v>75.551945857500115</v>
      </c>
      <c r="O13" s="160">
        <f t="shared" si="10"/>
        <v>175800</v>
      </c>
      <c r="P13" s="160">
        <f t="shared" si="10"/>
        <v>175800</v>
      </c>
      <c r="Q13" s="160">
        <f t="shared" si="10"/>
        <v>128492.5</v>
      </c>
      <c r="R13" s="160">
        <f t="shared" si="11"/>
        <v>73.090159271899893</v>
      </c>
      <c r="S13" s="157">
        <f t="shared" si="12"/>
        <v>73.090159271899893</v>
      </c>
      <c r="T13" s="25">
        <v>20000</v>
      </c>
      <c r="U13" s="25">
        <v>20000</v>
      </c>
      <c r="V13" s="160">
        <v>16414.599999999999</v>
      </c>
      <c r="W13" s="160">
        <f t="shared" si="13"/>
        <v>82.072999999999993</v>
      </c>
      <c r="X13" s="157">
        <f t="shared" si="14"/>
        <v>82.072999999999993</v>
      </c>
      <c r="Y13" s="28">
        <v>22800</v>
      </c>
      <c r="Z13" s="28">
        <v>22800</v>
      </c>
      <c r="AA13" s="160">
        <v>21273.3</v>
      </c>
      <c r="AB13" s="160">
        <f t="shared" si="15"/>
        <v>93.303947368421049</v>
      </c>
      <c r="AC13" s="157">
        <f t="shared" si="16"/>
        <v>93.303947368421049</v>
      </c>
      <c r="AD13" s="157">
        <v>133000</v>
      </c>
      <c r="AE13" s="157">
        <v>133000</v>
      </c>
      <c r="AF13" s="157">
        <v>90804.6</v>
      </c>
      <c r="AG13" s="160">
        <f t="shared" si="17"/>
        <v>68.274135338345872</v>
      </c>
      <c r="AH13" s="157">
        <f t="shared" si="18"/>
        <v>68.274135338345872</v>
      </c>
      <c r="AI13" s="25">
        <v>243000</v>
      </c>
      <c r="AJ13" s="25">
        <v>243000</v>
      </c>
      <c r="AK13" s="160">
        <v>177436</v>
      </c>
      <c r="AL13" s="160">
        <f t="shared" si="19"/>
        <v>73.018930041152259</v>
      </c>
      <c r="AM13" s="157">
        <f t="shared" si="20"/>
        <v>73.018930041152259</v>
      </c>
      <c r="AN13" s="25">
        <v>31889.5</v>
      </c>
      <c r="AO13" s="25">
        <v>31889.5</v>
      </c>
      <c r="AP13" s="160">
        <v>29945</v>
      </c>
      <c r="AQ13" s="160">
        <f t="shared" si="21"/>
        <v>93.902381661675477</v>
      </c>
      <c r="AR13" s="157">
        <f t="shared" si="22"/>
        <v>93.902381661675477</v>
      </c>
      <c r="AS13" s="161">
        <v>0</v>
      </c>
      <c r="AT13" s="161">
        <v>0</v>
      </c>
      <c r="AU13" s="160">
        <v>0</v>
      </c>
      <c r="AV13" s="160" t="e">
        <f t="shared" si="23"/>
        <v>#DIV/0!</v>
      </c>
      <c r="AW13" s="157" t="e">
        <f t="shared" si="24"/>
        <v>#DIV/0!</v>
      </c>
      <c r="AX13" s="25">
        <v>0</v>
      </c>
      <c r="AY13" s="25">
        <v>0</v>
      </c>
      <c r="AZ13" s="157">
        <v>0</v>
      </c>
      <c r="BA13" s="157">
        <v>0</v>
      </c>
      <c r="BB13" s="157">
        <v>0</v>
      </c>
      <c r="BC13" s="157">
        <v>0</v>
      </c>
      <c r="BD13" s="157">
        <v>538802.19999999995</v>
      </c>
      <c r="BE13" s="157">
        <v>538802.19999999995</v>
      </c>
      <c r="BF13" s="157">
        <v>493902.1</v>
      </c>
      <c r="BG13" s="162">
        <v>0</v>
      </c>
      <c r="BH13" s="162">
        <v>0</v>
      </c>
      <c r="BI13" s="162">
        <v>0</v>
      </c>
      <c r="BJ13" s="171">
        <v>5011.3</v>
      </c>
      <c r="BK13" s="163">
        <v>5011.3</v>
      </c>
      <c r="BL13" s="157">
        <v>4572.8</v>
      </c>
      <c r="BM13" s="157">
        <v>0</v>
      </c>
      <c r="BN13" s="157">
        <v>0</v>
      </c>
      <c r="BO13" s="157">
        <v>0</v>
      </c>
      <c r="BP13" s="157">
        <v>0</v>
      </c>
      <c r="BQ13" s="157">
        <v>0</v>
      </c>
      <c r="BR13" s="157">
        <v>0</v>
      </c>
      <c r="BS13" s="160">
        <f t="shared" si="3"/>
        <v>13307</v>
      </c>
      <c r="BT13" s="160">
        <f t="shared" si="3"/>
        <v>13307</v>
      </c>
      <c r="BU13" s="160">
        <f t="shared" si="3"/>
        <v>9593.5999999999985</v>
      </c>
      <c r="BV13" s="160">
        <f t="shared" si="25"/>
        <v>72.094386413165992</v>
      </c>
      <c r="BW13" s="157">
        <f t="shared" si="26"/>
        <v>72.094386413165992</v>
      </c>
      <c r="BX13" s="25">
        <v>12637</v>
      </c>
      <c r="BY13" s="25">
        <v>12637</v>
      </c>
      <c r="BZ13" s="160">
        <v>8673.2999999999993</v>
      </c>
      <c r="CA13" s="157">
        <v>0</v>
      </c>
      <c r="CB13" s="157">
        <v>0</v>
      </c>
      <c r="CC13" s="160">
        <v>295.10000000000002</v>
      </c>
      <c r="CD13" s="157">
        <v>0</v>
      </c>
      <c r="CE13" s="157">
        <v>0</v>
      </c>
      <c r="CF13" s="157">
        <v>9.4</v>
      </c>
      <c r="CG13" s="25">
        <v>670</v>
      </c>
      <c r="CH13" s="25">
        <v>670</v>
      </c>
      <c r="CI13" s="157">
        <v>615.79999999999995</v>
      </c>
      <c r="CJ13" s="157">
        <v>0</v>
      </c>
      <c r="CK13" s="157">
        <v>0</v>
      </c>
      <c r="CL13" s="157">
        <v>0</v>
      </c>
      <c r="CM13" s="157">
        <v>0</v>
      </c>
      <c r="CN13" s="157">
        <v>0</v>
      </c>
      <c r="CO13" s="157">
        <v>0</v>
      </c>
      <c r="CP13" s="25">
        <v>110</v>
      </c>
      <c r="CQ13" s="25">
        <v>110</v>
      </c>
      <c r="CR13" s="157">
        <v>85</v>
      </c>
      <c r="CS13" s="25">
        <v>126380</v>
      </c>
      <c r="CT13" s="164">
        <v>126380</v>
      </c>
      <c r="CU13" s="165">
        <v>87858.4</v>
      </c>
      <c r="CV13" s="157">
        <v>53000</v>
      </c>
      <c r="CW13" s="157">
        <v>53000</v>
      </c>
      <c r="CX13" s="157">
        <v>29247.7</v>
      </c>
      <c r="CY13" s="25">
        <v>79600</v>
      </c>
      <c r="CZ13" s="25">
        <v>79600</v>
      </c>
      <c r="DA13" s="157">
        <v>51151.5</v>
      </c>
      <c r="DB13" s="157">
        <v>1200</v>
      </c>
      <c r="DC13" s="157">
        <v>1200</v>
      </c>
      <c r="DD13" s="157">
        <v>3700</v>
      </c>
      <c r="DE13" s="157">
        <v>0</v>
      </c>
      <c r="DF13" s="157">
        <v>0</v>
      </c>
      <c r="DG13" s="157">
        <v>0</v>
      </c>
      <c r="DH13" s="157">
        <v>1900</v>
      </c>
      <c r="DI13" s="166">
        <v>1900</v>
      </c>
      <c r="DJ13" s="167">
        <v>20343.5</v>
      </c>
      <c r="DK13" s="160"/>
      <c r="DL13" s="160">
        <f t="shared" si="27"/>
        <v>1217000</v>
      </c>
      <c r="DM13" s="160">
        <f t="shared" si="27"/>
        <v>1217000</v>
      </c>
      <c r="DN13" s="160">
        <f t="shared" si="28"/>
        <v>1007080.4000000001</v>
      </c>
      <c r="DO13" s="157">
        <v>0</v>
      </c>
      <c r="DP13" s="157">
        <v>0</v>
      </c>
      <c r="DQ13" s="157">
        <v>0</v>
      </c>
      <c r="DR13" s="157">
        <v>234386.9</v>
      </c>
      <c r="DS13" s="157">
        <v>234386.9</v>
      </c>
      <c r="DT13" s="157">
        <v>105529.60000000001</v>
      </c>
      <c r="DU13" s="157">
        <v>0</v>
      </c>
      <c r="DV13" s="157">
        <v>0</v>
      </c>
      <c r="DW13" s="157">
        <v>0</v>
      </c>
      <c r="DX13" s="157">
        <v>0</v>
      </c>
      <c r="DY13" s="157">
        <v>0</v>
      </c>
      <c r="DZ13" s="157">
        <v>800</v>
      </c>
      <c r="EA13" s="157">
        <v>0</v>
      </c>
      <c r="EB13" s="157">
        <v>0</v>
      </c>
      <c r="EC13" s="157">
        <v>0</v>
      </c>
      <c r="ED13" s="157">
        <v>0</v>
      </c>
      <c r="EE13" s="157">
        <v>0</v>
      </c>
      <c r="EF13" s="160">
        <v>0</v>
      </c>
      <c r="EG13" s="160"/>
      <c r="EH13" s="160">
        <f t="shared" si="4"/>
        <v>234386.9</v>
      </c>
      <c r="EI13" s="160">
        <f t="shared" si="4"/>
        <v>234386.9</v>
      </c>
      <c r="EJ13" s="160">
        <f t="shared" si="5"/>
        <v>106329.60000000001</v>
      </c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</row>
    <row r="14" spans="1:256" ht="31.5" customHeight="1" x14ac:dyDescent="0.3">
      <c r="A14" s="22">
        <v>5</v>
      </c>
      <c r="B14" s="36" t="s">
        <v>52</v>
      </c>
      <c r="C14" s="157">
        <v>1882.9</v>
      </c>
      <c r="D14" s="28">
        <v>206.7</v>
      </c>
      <c r="E14" s="159">
        <f t="shared" si="6"/>
        <v>12782.099999999999</v>
      </c>
      <c r="F14" s="159">
        <f t="shared" si="6"/>
        <v>12782.099999999999</v>
      </c>
      <c r="G14" s="160">
        <f t="shared" si="0"/>
        <v>8710.3000000000011</v>
      </c>
      <c r="H14" s="160">
        <f t="shared" si="1"/>
        <v>68.144514594628447</v>
      </c>
      <c r="I14" s="160">
        <f t="shared" si="2"/>
        <v>68.144514594628447</v>
      </c>
      <c r="J14" s="160">
        <f t="shared" si="7"/>
        <v>5631.7000000000007</v>
      </c>
      <c r="K14" s="160">
        <f t="shared" si="7"/>
        <v>5631.7000000000007</v>
      </c>
      <c r="L14" s="160">
        <f t="shared" si="7"/>
        <v>2155.7000000000003</v>
      </c>
      <c r="M14" s="160">
        <f t="shared" si="8"/>
        <v>38.27796224940959</v>
      </c>
      <c r="N14" s="160">
        <f t="shared" si="9"/>
        <v>38.27796224940959</v>
      </c>
      <c r="O14" s="160">
        <f t="shared" si="10"/>
        <v>4865.7000000000007</v>
      </c>
      <c r="P14" s="160">
        <f t="shared" si="10"/>
        <v>4865.7000000000007</v>
      </c>
      <c r="Q14" s="160">
        <f t="shared" si="10"/>
        <v>1980.6000000000001</v>
      </c>
      <c r="R14" s="160">
        <f t="shared" si="11"/>
        <v>40.705345582341693</v>
      </c>
      <c r="S14" s="157">
        <f t="shared" si="12"/>
        <v>40.705345582341693</v>
      </c>
      <c r="T14" s="25">
        <v>0</v>
      </c>
      <c r="U14" s="25">
        <v>0</v>
      </c>
      <c r="V14" s="160">
        <v>0</v>
      </c>
      <c r="W14" s="160" t="e">
        <f t="shared" si="13"/>
        <v>#DIV/0!</v>
      </c>
      <c r="X14" s="157" t="e">
        <f t="shared" si="14"/>
        <v>#DIV/0!</v>
      </c>
      <c r="Y14" s="28">
        <v>2150.9</v>
      </c>
      <c r="Z14" s="28">
        <v>2150.9</v>
      </c>
      <c r="AA14" s="160">
        <v>280.7</v>
      </c>
      <c r="AB14" s="160">
        <f t="shared" si="15"/>
        <v>13.050351015853828</v>
      </c>
      <c r="AC14" s="157">
        <f t="shared" si="16"/>
        <v>13.050351015853828</v>
      </c>
      <c r="AD14" s="157">
        <v>2714.8</v>
      </c>
      <c r="AE14" s="157">
        <v>2714.8</v>
      </c>
      <c r="AF14" s="157">
        <v>1699.9</v>
      </c>
      <c r="AG14" s="160">
        <f t="shared" si="17"/>
        <v>62.616030646824818</v>
      </c>
      <c r="AH14" s="157">
        <f t="shared" si="18"/>
        <v>62.616030646824818</v>
      </c>
      <c r="AI14" s="25">
        <v>166</v>
      </c>
      <c r="AJ14" s="25">
        <v>166</v>
      </c>
      <c r="AK14" s="160">
        <v>161.4</v>
      </c>
      <c r="AL14" s="160">
        <f t="shared" si="19"/>
        <v>97.228915662650607</v>
      </c>
      <c r="AM14" s="157">
        <f t="shared" si="20"/>
        <v>97.228915662650607</v>
      </c>
      <c r="AN14" s="25">
        <v>0</v>
      </c>
      <c r="AO14" s="25">
        <v>0</v>
      </c>
      <c r="AP14" s="160">
        <v>0</v>
      </c>
      <c r="AQ14" s="160" t="e">
        <f t="shared" si="21"/>
        <v>#DIV/0!</v>
      </c>
      <c r="AR14" s="157" t="e">
        <f t="shared" si="22"/>
        <v>#DIV/0!</v>
      </c>
      <c r="AS14" s="161">
        <v>0</v>
      </c>
      <c r="AT14" s="161">
        <v>0</v>
      </c>
      <c r="AU14" s="160">
        <v>0</v>
      </c>
      <c r="AV14" s="160" t="e">
        <f t="shared" si="23"/>
        <v>#DIV/0!</v>
      </c>
      <c r="AW14" s="157" t="e">
        <f t="shared" si="24"/>
        <v>#DIV/0!</v>
      </c>
      <c r="AX14" s="25">
        <v>0</v>
      </c>
      <c r="AY14" s="25">
        <v>0</v>
      </c>
      <c r="AZ14" s="157">
        <v>0</v>
      </c>
      <c r="BA14" s="157">
        <v>0</v>
      </c>
      <c r="BB14" s="157">
        <v>0</v>
      </c>
      <c r="BC14" s="157">
        <v>0</v>
      </c>
      <c r="BD14" s="157">
        <v>7150.4</v>
      </c>
      <c r="BE14" s="157">
        <v>7150.4</v>
      </c>
      <c r="BF14" s="157">
        <v>6554.6</v>
      </c>
      <c r="BG14" s="162">
        <v>0</v>
      </c>
      <c r="BH14" s="162">
        <v>0</v>
      </c>
      <c r="BI14" s="162">
        <v>0</v>
      </c>
      <c r="BJ14" s="171"/>
      <c r="BK14" s="163">
        <v>0</v>
      </c>
      <c r="BL14" s="157">
        <v>0</v>
      </c>
      <c r="BM14" s="157">
        <v>0</v>
      </c>
      <c r="BN14" s="157">
        <v>0</v>
      </c>
      <c r="BO14" s="157">
        <v>0</v>
      </c>
      <c r="BP14" s="157">
        <v>0</v>
      </c>
      <c r="BQ14" s="157">
        <v>0</v>
      </c>
      <c r="BR14" s="157">
        <v>0</v>
      </c>
      <c r="BS14" s="160">
        <f t="shared" si="3"/>
        <v>600</v>
      </c>
      <c r="BT14" s="160">
        <f t="shared" si="3"/>
        <v>600</v>
      </c>
      <c r="BU14" s="160">
        <f t="shared" si="3"/>
        <v>463</v>
      </c>
      <c r="BV14" s="160">
        <f t="shared" si="25"/>
        <v>77.166666666666657</v>
      </c>
      <c r="BW14" s="157">
        <f t="shared" si="26"/>
        <v>77.166666666666657</v>
      </c>
      <c r="BX14" s="25">
        <v>600</v>
      </c>
      <c r="BY14" s="25">
        <v>600</v>
      </c>
      <c r="BZ14" s="160">
        <v>463</v>
      </c>
      <c r="CA14" s="157">
        <v>0</v>
      </c>
      <c r="CB14" s="157">
        <v>0</v>
      </c>
      <c r="CC14" s="160">
        <v>0</v>
      </c>
      <c r="CD14" s="157">
        <v>0</v>
      </c>
      <c r="CE14" s="157">
        <v>0</v>
      </c>
      <c r="CF14" s="157">
        <v>0</v>
      </c>
      <c r="CG14" s="25">
        <v>0</v>
      </c>
      <c r="CH14" s="25">
        <v>0</v>
      </c>
      <c r="CI14" s="157">
        <v>0</v>
      </c>
      <c r="CJ14" s="157">
        <v>0</v>
      </c>
      <c r="CK14" s="157">
        <v>0</v>
      </c>
      <c r="CL14" s="157">
        <v>0</v>
      </c>
      <c r="CM14" s="157">
        <v>0</v>
      </c>
      <c r="CN14" s="157">
        <v>0</v>
      </c>
      <c r="CO14" s="157">
        <v>0</v>
      </c>
      <c r="CP14" s="25">
        <v>0</v>
      </c>
      <c r="CQ14" s="25">
        <v>0</v>
      </c>
      <c r="CR14" s="157">
        <v>0</v>
      </c>
      <c r="CS14" s="25">
        <v>0</v>
      </c>
      <c r="CT14" s="25">
        <v>0</v>
      </c>
      <c r="CU14" s="157">
        <v>0</v>
      </c>
      <c r="CV14" s="25">
        <v>0</v>
      </c>
      <c r="CW14" s="25">
        <v>0</v>
      </c>
      <c r="CX14" s="157">
        <v>0</v>
      </c>
      <c r="CY14" s="25">
        <v>0</v>
      </c>
      <c r="CZ14" s="25">
        <v>0</v>
      </c>
      <c r="DA14" s="157">
        <v>0</v>
      </c>
      <c r="DB14" s="157">
        <v>0</v>
      </c>
      <c r="DC14" s="157">
        <v>0</v>
      </c>
      <c r="DD14" s="157">
        <v>0</v>
      </c>
      <c r="DE14" s="157">
        <v>0</v>
      </c>
      <c r="DF14" s="157">
        <v>0</v>
      </c>
      <c r="DG14" s="157">
        <v>0</v>
      </c>
      <c r="DH14" s="157">
        <v>0</v>
      </c>
      <c r="DI14" s="157">
        <v>0</v>
      </c>
      <c r="DJ14" s="160">
        <v>-449.3</v>
      </c>
      <c r="DK14" s="160"/>
      <c r="DL14" s="160">
        <f t="shared" si="27"/>
        <v>12782.099999999999</v>
      </c>
      <c r="DM14" s="160">
        <f t="shared" si="27"/>
        <v>12782.099999999999</v>
      </c>
      <c r="DN14" s="160">
        <f t="shared" si="28"/>
        <v>8710.3000000000011</v>
      </c>
      <c r="DO14" s="157">
        <v>0</v>
      </c>
      <c r="DP14" s="157">
        <v>0</v>
      </c>
      <c r="DQ14" s="157">
        <v>0</v>
      </c>
      <c r="DR14" s="157">
        <v>0</v>
      </c>
      <c r="DS14" s="157">
        <v>0</v>
      </c>
      <c r="DT14" s="157">
        <v>0</v>
      </c>
      <c r="DU14" s="157">
        <v>0</v>
      </c>
      <c r="DV14" s="157">
        <v>0</v>
      </c>
      <c r="DW14" s="157">
        <v>0</v>
      </c>
      <c r="DX14" s="157">
        <v>0</v>
      </c>
      <c r="DY14" s="157">
        <v>0</v>
      </c>
      <c r="DZ14" s="157">
        <v>0</v>
      </c>
      <c r="EA14" s="157">
        <v>0</v>
      </c>
      <c r="EB14" s="157">
        <v>0</v>
      </c>
      <c r="EC14" s="157">
        <v>0</v>
      </c>
      <c r="ED14" s="157">
        <v>0</v>
      </c>
      <c r="EE14" s="157">
        <v>0</v>
      </c>
      <c r="EF14" s="160">
        <v>0</v>
      </c>
      <c r="EG14" s="160"/>
      <c r="EH14" s="160">
        <f t="shared" si="4"/>
        <v>0</v>
      </c>
      <c r="EI14" s="160">
        <f t="shared" si="4"/>
        <v>0</v>
      </c>
      <c r="EJ14" s="160">
        <f t="shared" si="5"/>
        <v>0</v>
      </c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</row>
    <row r="15" spans="1:256" ht="31.5" customHeight="1" x14ac:dyDescent="0.3">
      <c r="A15" s="22">
        <v>6</v>
      </c>
      <c r="B15" s="36" t="s">
        <v>53</v>
      </c>
      <c r="C15" s="157">
        <v>579363.30000000005</v>
      </c>
      <c r="D15" s="28">
        <v>8669.4</v>
      </c>
      <c r="E15" s="159">
        <f t="shared" si="6"/>
        <v>2548966.7999999998</v>
      </c>
      <c r="F15" s="159">
        <f t="shared" si="6"/>
        <v>2548966.7999999998</v>
      </c>
      <c r="G15" s="160">
        <f t="shared" si="0"/>
        <v>2286808.4009999996</v>
      </c>
      <c r="H15" s="160">
        <f t="shared" si="1"/>
        <v>89.715111275674502</v>
      </c>
      <c r="I15" s="160">
        <f t="shared" si="2"/>
        <v>89.715111275674502</v>
      </c>
      <c r="J15" s="160">
        <f t="shared" si="7"/>
        <v>1028230.1000000001</v>
      </c>
      <c r="K15" s="160">
        <f t="shared" si="7"/>
        <v>1028230.1000000001</v>
      </c>
      <c r="L15" s="160">
        <f t="shared" si="7"/>
        <v>872843.44799999986</v>
      </c>
      <c r="M15" s="160">
        <f t="shared" si="8"/>
        <v>84.887949496907339</v>
      </c>
      <c r="N15" s="160">
        <f t="shared" si="9"/>
        <v>84.887949496907339</v>
      </c>
      <c r="O15" s="160">
        <f t="shared" si="10"/>
        <v>198058</v>
      </c>
      <c r="P15" s="160">
        <f t="shared" si="10"/>
        <v>198058</v>
      </c>
      <c r="Q15" s="160">
        <f t="shared" si="10"/>
        <v>156077.37900000002</v>
      </c>
      <c r="R15" s="160">
        <f t="shared" si="11"/>
        <v>78.803875127487913</v>
      </c>
      <c r="S15" s="157">
        <f t="shared" si="12"/>
        <v>78.803875127487913</v>
      </c>
      <c r="T15" s="25">
        <v>0</v>
      </c>
      <c r="U15" s="25">
        <v>0</v>
      </c>
      <c r="V15" s="160">
        <v>10847.191999999999</v>
      </c>
      <c r="W15" s="160" t="e">
        <f t="shared" si="13"/>
        <v>#DIV/0!</v>
      </c>
      <c r="X15" s="157" t="e">
        <f t="shared" si="14"/>
        <v>#DIV/0!</v>
      </c>
      <c r="Y15" s="28">
        <v>0</v>
      </c>
      <c r="Z15" s="28">
        <v>0</v>
      </c>
      <c r="AA15" s="160">
        <v>42708.249000000003</v>
      </c>
      <c r="AB15" s="160" t="e">
        <f t="shared" si="15"/>
        <v>#DIV/0!</v>
      </c>
      <c r="AC15" s="157" t="e">
        <f t="shared" si="16"/>
        <v>#DIV/0!</v>
      </c>
      <c r="AD15" s="157">
        <v>198058</v>
      </c>
      <c r="AE15" s="157">
        <v>198058</v>
      </c>
      <c r="AF15" s="157">
        <v>102521.93799999999</v>
      </c>
      <c r="AG15" s="160">
        <f t="shared" si="17"/>
        <v>51.763593492815232</v>
      </c>
      <c r="AH15" s="157">
        <f t="shared" si="18"/>
        <v>51.763593492815232</v>
      </c>
      <c r="AI15" s="25">
        <v>401304.7</v>
      </c>
      <c r="AJ15" s="25">
        <v>401304.7</v>
      </c>
      <c r="AK15" s="160">
        <v>344936.39899999998</v>
      </c>
      <c r="AL15" s="160">
        <f t="shared" si="19"/>
        <v>85.953740138104536</v>
      </c>
      <c r="AM15" s="157">
        <f t="shared" si="20"/>
        <v>85.953740138104536</v>
      </c>
      <c r="AN15" s="25">
        <v>59424.6</v>
      </c>
      <c r="AO15" s="25">
        <v>59424.6</v>
      </c>
      <c r="AP15" s="160">
        <v>56183.864999999998</v>
      </c>
      <c r="AQ15" s="160">
        <f t="shared" si="21"/>
        <v>94.546475701982004</v>
      </c>
      <c r="AR15" s="157">
        <f t="shared" si="22"/>
        <v>94.546475701982004</v>
      </c>
      <c r="AS15" s="161">
        <v>44100</v>
      </c>
      <c r="AT15" s="161">
        <v>44100</v>
      </c>
      <c r="AU15" s="160">
        <v>41020.6</v>
      </c>
      <c r="AV15" s="160">
        <f t="shared" si="23"/>
        <v>93.017233560090702</v>
      </c>
      <c r="AW15" s="157">
        <f t="shared" si="24"/>
        <v>93.017233560090702</v>
      </c>
      <c r="AX15" s="25">
        <v>0</v>
      </c>
      <c r="AY15" s="25">
        <v>0</v>
      </c>
      <c r="AZ15" s="157">
        <v>0</v>
      </c>
      <c r="BA15" s="157">
        <v>0</v>
      </c>
      <c r="BB15" s="157">
        <v>0</v>
      </c>
      <c r="BC15" s="157">
        <v>0</v>
      </c>
      <c r="BD15" s="157">
        <v>1227888.7</v>
      </c>
      <c r="BE15" s="157">
        <v>1227888.7</v>
      </c>
      <c r="BF15" s="157">
        <v>1125564.7</v>
      </c>
      <c r="BG15" s="162">
        <v>0</v>
      </c>
      <c r="BH15" s="162">
        <v>0</v>
      </c>
      <c r="BI15" s="162">
        <v>0</v>
      </c>
      <c r="BJ15" s="171">
        <v>2832.5</v>
      </c>
      <c r="BK15" s="163">
        <v>2832.5</v>
      </c>
      <c r="BL15" s="157">
        <v>2584.6999999999998</v>
      </c>
      <c r="BM15" s="157">
        <v>0</v>
      </c>
      <c r="BN15" s="157">
        <v>0</v>
      </c>
      <c r="BO15" s="157">
        <v>0</v>
      </c>
      <c r="BP15" s="157">
        <v>0</v>
      </c>
      <c r="BQ15" s="157">
        <v>0</v>
      </c>
      <c r="BR15" s="157">
        <v>0</v>
      </c>
      <c r="BS15" s="160">
        <f t="shared" si="3"/>
        <v>50039.1</v>
      </c>
      <c r="BT15" s="160">
        <f t="shared" si="3"/>
        <v>50039.1</v>
      </c>
      <c r="BU15" s="160">
        <f t="shared" si="3"/>
        <v>45495.708999999995</v>
      </c>
      <c r="BV15" s="160">
        <f t="shared" si="25"/>
        <v>90.920318311080734</v>
      </c>
      <c r="BW15" s="157">
        <f t="shared" si="26"/>
        <v>90.920318311080734</v>
      </c>
      <c r="BX15" s="25">
        <v>45615.199999999997</v>
      </c>
      <c r="BY15" s="25">
        <v>45615.199999999997</v>
      </c>
      <c r="BZ15" s="160">
        <v>37412.392999999996</v>
      </c>
      <c r="CA15" s="157">
        <v>0</v>
      </c>
      <c r="CB15" s="157">
        <v>0</v>
      </c>
      <c r="CC15" s="160">
        <v>0</v>
      </c>
      <c r="CD15" s="157">
        <v>0</v>
      </c>
      <c r="CE15" s="157">
        <v>0</v>
      </c>
      <c r="CF15" s="157">
        <v>4497.4409999999998</v>
      </c>
      <c r="CG15" s="25">
        <v>4423.8999999999996</v>
      </c>
      <c r="CH15" s="25">
        <v>4423.8999999999996</v>
      </c>
      <c r="CI15" s="157">
        <v>3585.875</v>
      </c>
      <c r="CJ15" s="157">
        <v>0</v>
      </c>
      <c r="CK15" s="157">
        <v>0</v>
      </c>
      <c r="CL15" s="157">
        <v>0</v>
      </c>
      <c r="CM15" s="157">
        <v>5997</v>
      </c>
      <c r="CN15" s="157">
        <v>5997</v>
      </c>
      <c r="CO15" s="157">
        <v>5397.3</v>
      </c>
      <c r="CP15" s="25">
        <v>7168.5</v>
      </c>
      <c r="CQ15" s="25">
        <v>7168.5</v>
      </c>
      <c r="CR15" s="157">
        <v>4604.3999999999996</v>
      </c>
      <c r="CS15" s="25">
        <v>235135.2</v>
      </c>
      <c r="CT15" s="25">
        <v>235135.2</v>
      </c>
      <c r="CU15" s="157">
        <v>188138.37899999999</v>
      </c>
      <c r="CV15" s="157">
        <v>84129</v>
      </c>
      <c r="CW15" s="157">
        <v>84129</v>
      </c>
      <c r="CX15" s="157">
        <v>188138.37899999999</v>
      </c>
      <c r="CY15" s="25">
        <v>28000</v>
      </c>
      <c r="CZ15" s="25">
        <v>28000</v>
      </c>
      <c r="DA15" s="160">
        <v>35496.716999999997</v>
      </c>
      <c r="DB15" s="157">
        <v>1500</v>
      </c>
      <c r="DC15" s="157">
        <v>1500</v>
      </c>
      <c r="DD15" s="157">
        <v>260</v>
      </c>
      <c r="DE15" s="157">
        <v>0</v>
      </c>
      <c r="DF15" s="157">
        <v>0</v>
      </c>
      <c r="DG15" s="157">
        <v>0</v>
      </c>
      <c r="DH15" s="157">
        <v>3500</v>
      </c>
      <c r="DI15" s="157">
        <v>3500</v>
      </c>
      <c r="DJ15" s="160">
        <v>630</v>
      </c>
      <c r="DK15" s="160"/>
      <c r="DL15" s="160">
        <f t="shared" si="27"/>
        <v>2264948.2999999998</v>
      </c>
      <c r="DM15" s="160">
        <f t="shared" si="27"/>
        <v>2264948.2999999998</v>
      </c>
      <c r="DN15" s="160">
        <f t="shared" si="28"/>
        <v>2006390.1479999998</v>
      </c>
      <c r="DO15" s="157">
        <v>0</v>
      </c>
      <c r="DP15" s="157">
        <v>0</v>
      </c>
      <c r="DQ15" s="157">
        <v>0</v>
      </c>
      <c r="DR15" s="157">
        <v>284018.5</v>
      </c>
      <c r="DS15" s="157">
        <v>284018.5</v>
      </c>
      <c r="DT15" s="157">
        <v>280418.25300000003</v>
      </c>
      <c r="DU15" s="157">
        <v>0</v>
      </c>
      <c r="DV15" s="157">
        <v>0</v>
      </c>
      <c r="DW15" s="157">
        <v>0</v>
      </c>
      <c r="DX15" s="157">
        <v>0</v>
      </c>
      <c r="DY15" s="157">
        <v>0</v>
      </c>
      <c r="DZ15" s="157">
        <v>0</v>
      </c>
      <c r="EA15" s="157">
        <v>0</v>
      </c>
      <c r="EB15" s="157">
        <v>0</v>
      </c>
      <c r="EC15" s="157">
        <v>0</v>
      </c>
      <c r="ED15" s="157">
        <v>384134.8</v>
      </c>
      <c r="EE15" s="157">
        <v>384134.8</v>
      </c>
      <c r="EF15" s="160">
        <v>310000</v>
      </c>
      <c r="EG15" s="160"/>
      <c r="EH15" s="160">
        <f t="shared" si="4"/>
        <v>668153.30000000005</v>
      </c>
      <c r="EI15" s="160">
        <f t="shared" si="4"/>
        <v>668153.30000000005</v>
      </c>
      <c r="EJ15" s="160">
        <f t="shared" si="5"/>
        <v>590418.25300000003</v>
      </c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</row>
    <row r="16" spans="1:256" ht="31.5" customHeight="1" x14ac:dyDescent="0.3">
      <c r="A16" s="46">
        <v>7</v>
      </c>
      <c r="B16" s="36" t="s">
        <v>51</v>
      </c>
      <c r="C16" s="157">
        <v>420427.5</v>
      </c>
      <c r="D16" s="28">
        <v>0</v>
      </c>
      <c r="E16" s="159">
        <f t="shared" si="6"/>
        <v>3561327.9</v>
      </c>
      <c r="F16" s="159">
        <f t="shared" si="6"/>
        <v>3561327.9</v>
      </c>
      <c r="G16" s="160">
        <f t="shared" si="0"/>
        <v>3203958.5</v>
      </c>
      <c r="H16" s="160">
        <f t="shared" si="1"/>
        <v>89.965276716024945</v>
      </c>
      <c r="I16" s="160">
        <f t="shared" si="2"/>
        <v>89.965276716024945</v>
      </c>
      <c r="J16" s="160">
        <f t="shared" si="7"/>
        <v>942944.8</v>
      </c>
      <c r="K16" s="160">
        <f t="shared" si="7"/>
        <v>942944.8</v>
      </c>
      <c r="L16" s="160">
        <f t="shared" si="7"/>
        <v>817566.09999999986</v>
      </c>
      <c r="M16" s="160">
        <f t="shared" si="8"/>
        <v>86.70349526292523</v>
      </c>
      <c r="N16" s="160">
        <f t="shared" si="9"/>
        <v>86.70349526292523</v>
      </c>
      <c r="O16" s="160">
        <f t="shared" si="10"/>
        <v>291500</v>
      </c>
      <c r="P16" s="160">
        <f t="shared" si="10"/>
        <v>291500</v>
      </c>
      <c r="Q16" s="160">
        <f t="shared" si="10"/>
        <v>202661.1</v>
      </c>
      <c r="R16" s="160">
        <f t="shared" si="11"/>
        <v>69.5235334476844</v>
      </c>
      <c r="S16" s="157">
        <f t="shared" si="12"/>
        <v>69.5235334476844</v>
      </c>
      <c r="T16" s="25">
        <v>6000</v>
      </c>
      <c r="U16" s="25">
        <v>6000</v>
      </c>
      <c r="V16" s="160">
        <v>6012.7</v>
      </c>
      <c r="W16" s="160">
        <f t="shared" si="13"/>
        <v>100.21166666666666</v>
      </c>
      <c r="X16" s="157">
        <f t="shared" si="14"/>
        <v>100.21166666666666</v>
      </c>
      <c r="Y16" s="28">
        <v>25500</v>
      </c>
      <c r="Z16" s="28">
        <v>25500</v>
      </c>
      <c r="AA16" s="160">
        <v>69764.800000000003</v>
      </c>
      <c r="AB16" s="160">
        <f t="shared" si="15"/>
        <v>273.58745098039219</v>
      </c>
      <c r="AC16" s="157">
        <f t="shared" si="16"/>
        <v>273.58745098039219</v>
      </c>
      <c r="AD16" s="157">
        <v>260000</v>
      </c>
      <c r="AE16" s="157">
        <v>260000</v>
      </c>
      <c r="AF16" s="160">
        <v>126883.6</v>
      </c>
      <c r="AG16" s="160">
        <f t="shared" si="17"/>
        <v>48.80138461538462</v>
      </c>
      <c r="AH16" s="157">
        <f t="shared" si="18"/>
        <v>48.80138461538462</v>
      </c>
      <c r="AI16" s="25">
        <v>420000</v>
      </c>
      <c r="AJ16" s="25">
        <v>420000</v>
      </c>
      <c r="AK16" s="160">
        <v>344890.2</v>
      </c>
      <c r="AL16" s="160">
        <f t="shared" si="19"/>
        <v>82.116714285714281</v>
      </c>
      <c r="AM16" s="157">
        <f t="shared" si="20"/>
        <v>82.116714285714281</v>
      </c>
      <c r="AN16" s="25">
        <v>18300</v>
      </c>
      <c r="AO16" s="25">
        <v>18300</v>
      </c>
      <c r="AP16" s="160">
        <v>24977.200000000001</v>
      </c>
      <c r="AQ16" s="160">
        <f t="shared" si="21"/>
        <v>136.48743169398907</v>
      </c>
      <c r="AR16" s="157">
        <f t="shared" si="22"/>
        <v>136.48743169398907</v>
      </c>
      <c r="AS16" s="161">
        <v>0</v>
      </c>
      <c r="AT16" s="161">
        <v>0</v>
      </c>
      <c r="AU16" s="160">
        <v>0</v>
      </c>
      <c r="AV16" s="160" t="e">
        <f t="shared" si="23"/>
        <v>#DIV/0!</v>
      </c>
      <c r="AW16" s="157" t="e">
        <f t="shared" si="24"/>
        <v>#DIV/0!</v>
      </c>
      <c r="AX16" s="25">
        <v>0</v>
      </c>
      <c r="AY16" s="25">
        <v>0</v>
      </c>
      <c r="AZ16" s="157">
        <v>0</v>
      </c>
      <c r="BA16" s="157">
        <v>0</v>
      </c>
      <c r="BB16" s="157">
        <v>0</v>
      </c>
      <c r="BC16" s="157">
        <v>0</v>
      </c>
      <c r="BD16" s="157">
        <v>2344299.7000000002</v>
      </c>
      <c r="BE16" s="157">
        <v>2344299.7000000002</v>
      </c>
      <c r="BF16" s="157">
        <v>2148941.4</v>
      </c>
      <c r="BG16" s="162">
        <v>0</v>
      </c>
      <c r="BH16" s="162">
        <v>0</v>
      </c>
      <c r="BI16" s="162">
        <v>0</v>
      </c>
      <c r="BJ16" s="171">
        <v>5229.3</v>
      </c>
      <c r="BK16" s="163">
        <v>5229.3</v>
      </c>
      <c r="BL16" s="157">
        <v>4771.7</v>
      </c>
      <c r="BM16" s="157">
        <v>0</v>
      </c>
      <c r="BN16" s="157">
        <v>0</v>
      </c>
      <c r="BO16" s="157">
        <v>0</v>
      </c>
      <c r="BP16" s="157">
        <v>0</v>
      </c>
      <c r="BQ16" s="157">
        <v>0</v>
      </c>
      <c r="BR16" s="157">
        <v>0</v>
      </c>
      <c r="BS16" s="160">
        <f t="shared" si="3"/>
        <v>52500</v>
      </c>
      <c r="BT16" s="160">
        <f t="shared" si="3"/>
        <v>52500</v>
      </c>
      <c r="BU16" s="160">
        <f t="shared" si="3"/>
        <v>48673.8</v>
      </c>
      <c r="BV16" s="160">
        <f t="shared" si="25"/>
        <v>92.712000000000003</v>
      </c>
      <c r="BW16" s="157">
        <f t="shared" si="26"/>
        <v>92.712000000000003</v>
      </c>
      <c r="BX16" s="25">
        <v>40000</v>
      </c>
      <c r="BY16" s="25">
        <v>40000</v>
      </c>
      <c r="BZ16" s="160">
        <v>33902.800000000003</v>
      </c>
      <c r="CA16" s="157">
        <v>0</v>
      </c>
      <c r="CB16" s="157">
        <v>0</v>
      </c>
      <c r="CC16" s="160">
        <v>1243.7</v>
      </c>
      <c r="CD16" s="157">
        <v>0</v>
      </c>
      <c r="CE16" s="157">
        <v>0</v>
      </c>
      <c r="CF16" s="157">
        <v>0</v>
      </c>
      <c r="CG16" s="25">
        <v>12500</v>
      </c>
      <c r="CH16" s="25">
        <v>12500</v>
      </c>
      <c r="CI16" s="157">
        <v>13527.3</v>
      </c>
      <c r="CJ16" s="157">
        <v>0</v>
      </c>
      <c r="CK16" s="157">
        <v>0</v>
      </c>
      <c r="CL16" s="157">
        <v>0</v>
      </c>
      <c r="CM16" s="157">
        <v>0</v>
      </c>
      <c r="CN16" s="157">
        <v>0</v>
      </c>
      <c r="CO16" s="157">
        <v>0</v>
      </c>
      <c r="CP16" s="25">
        <v>25000</v>
      </c>
      <c r="CQ16" s="25">
        <v>25000</v>
      </c>
      <c r="CR16" s="157">
        <v>36746.5</v>
      </c>
      <c r="CS16" s="25">
        <v>112000</v>
      </c>
      <c r="CT16" s="25">
        <v>112000</v>
      </c>
      <c r="CU16" s="157">
        <v>114814.7</v>
      </c>
      <c r="CV16" s="157">
        <v>25000</v>
      </c>
      <c r="CW16" s="157">
        <v>25000</v>
      </c>
      <c r="CX16" s="157">
        <v>30123.9</v>
      </c>
      <c r="CY16" s="25">
        <v>23000</v>
      </c>
      <c r="CZ16" s="25">
        <v>23000</v>
      </c>
      <c r="DA16" s="157">
        <v>19896</v>
      </c>
      <c r="DB16" s="157">
        <v>0</v>
      </c>
      <c r="DC16" s="157">
        <v>0</v>
      </c>
      <c r="DD16" s="157">
        <v>16997.7</v>
      </c>
      <c r="DE16" s="157">
        <v>0</v>
      </c>
      <c r="DF16" s="157">
        <v>0</v>
      </c>
      <c r="DG16" s="157">
        <v>0</v>
      </c>
      <c r="DH16" s="157">
        <v>644.79999999999995</v>
      </c>
      <c r="DI16" s="157">
        <v>644.79999999999995</v>
      </c>
      <c r="DJ16" s="160">
        <v>7908.9</v>
      </c>
      <c r="DK16" s="160"/>
      <c r="DL16" s="160">
        <f t="shared" si="27"/>
        <v>3292473.8</v>
      </c>
      <c r="DM16" s="160">
        <f t="shared" si="27"/>
        <v>3292473.8</v>
      </c>
      <c r="DN16" s="160">
        <f t="shared" si="28"/>
        <v>2971279.2</v>
      </c>
      <c r="DO16" s="157">
        <v>0</v>
      </c>
      <c r="DP16" s="157">
        <v>0</v>
      </c>
      <c r="DQ16" s="157">
        <v>0</v>
      </c>
      <c r="DR16" s="157">
        <v>268854.09999999998</v>
      </c>
      <c r="DS16" s="157">
        <v>268854.09999999998</v>
      </c>
      <c r="DT16" s="157">
        <v>232430.4</v>
      </c>
      <c r="DU16" s="157">
        <v>0</v>
      </c>
      <c r="DV16" s="157">
        <v>0</v>
      </c>
      <c r="DW16" s="157">
        <v>0</v>
      </c>
      <c r="DX16" s="157">
        <v>0</v>
      </c>
      <c r="DY16" s="157">
        <v>0</v>
      </c>
      <c r="DZ16" s="157">
        <v>0</v>
      </c>
      <c r="EA16" s="157">
        <v>0</v>
      </c>
      <c r="EB16" s="157">
        <v>0</v>
      </c>
      <c r="EC16" s="157">
        <v>248.9</v>
      </c>
      <c r="ED16" s="168">
        <v>566180.5</v>
      </c>
      <c r="EE16" s="168">
        <v>566180.5</v>
      </c>
      <c r="EF16" s="160">
        <v>500000</v>
      </c>
      <c r="EG16" s="160"/>
      <c r="EH16" s="160">
        <f t="shared" si="4"/>
        <v>835034.6</v>
      </c>
      <c r="EI16" s="160">
        <f t="shared" si="4"/>
        <v>835034.6</v>
      </c>
      <c r="EJ16" s="160">
        <f t="shared" si="5"/>
        <v>732679.3</v>
      </c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</row>
    <row r="17" spans="1:256" ht="31.5" customHeight="1" x14ac:dyDescent="0.3">
      <c r="A17" s="22">
        <v>8</v>
      </c>
      <c r="B17" s="36" t="s">
        <v>61</v>
      </c>
      <c r="C17" s="157">
        <v>4752.2</v>
      </c>
      <c r="D17" s="28">
        <v>0</v>
      </c>
      <c r="E17" s="159">
        <f t="shared" si="6"/>
        <v>933775</v>
      </c>
      <c r="F17" s="159">
        <f t="shared" si="6"/>
        <v>933775</v>
      </c>
      <c r="G17" s="160">
        <f t="shared" si="0"/>
        <v>748867.80000000028</v>
      </c>
      <c r="H17" s="160">
        <f t="shared" si="1"/>
        <v>80.197884929453053</v>
      </c>
      <c r="I17" s="160">
        <f t="shared" si="2"/>
        <v>80.197884929453053</v>
      </c>
      <c r="J17" s="160">
        <f t="shared" si="7"/>
        <v>252271</v>
      </c>
      <c r="K17" s="160">
        <f t="shared" si="7"/>
        <v>252271</v>
      </c>
      <c r="L17" s="160">
        <f>V17+AA17+AK17+AP17+AU17+AZ17+BR17+BZ17+CC17+CF17+CI17+CL17+CR17+CU17+DA17+DD17+DJ17+AF17</f>
        <v>234204.59999999998</v>
      </c>
      <c r="M17" s="160">
        <f t="shared" si="8"/>
        <v>92.838495110416957</v>
      </c>
      <c r="N17" s="160">
        <f t="shared" si="9"/>
        <v>92.838495110416957</v>
      </c>
      <c r="O17" s="160">
        <f t="shared" si="10"/>
        <v>108000</v>
      </c>
      <c r="P17" s="160">
        <f t="shared" si="10"/>
        <v>108000</v>
      </c>
      <c r="Q17" s="160">
        <f>V17+AA17+AF17</f>
        <v>92607.6</v>
      </c>
      <c r="R17" s="160">
        <f t="shared" si="11"/>
        <v>85.747777777777785</v>
      </c>
      <c r="S17" s="157">
        <f t="shared" si="12"/>
        <v>85.747777777777785</v>
      </c>
      <c r="T17" s="25">
        <v>1000</v>
      </c>
      <c r="U17" s="25">
        <v>1000</v>
      </c>
      <c r="V17" s="160">
        <v>4856.8</v>
      </c>
      <c r="W17" s="160">
        <f>V17/U17*100</f>
        <v>485.67999999999995</v>
      </c>
      <c r="X17" s="157">
        <f>V17/T17*100</f>
        <v>485.67999999999995</v>
      </c>
      <c r="Y17" s="28">
        <v>25000</v>
      </c>
      <c r="Z17" s="28">
        <v>25000</v>
      </c>
      <c r="AA17" s="160">
        <v>12476.5</v>
      </c>
      <c r="AB17" s="160">
        <f t="shared" si="15"/>
        <v>49.905999999999999</v>
      </c>
      <c r="AC17" s="157">
        <f t="shared" si="16"/>
        <v>49.905999999999999</v>
      </c>
      <c r="AD17" s="157">
        <v>82000</v>
      </c>
      <c r="AE17" s="157">
        <v>82000</v>
      </c>
      <c r="AF17" s="157">
        <v>75274.3</v>
      </c>
      <c r="AG17" s="160">
        <f t="shared" si="17"/>
        <v>91.797926829268292</v>
      </c>
      <c r="AH17" s="157">
        <f t="shared" si="18"/>
        <v>91.797926829268292</v>
      </c>
      <c r="AI17" s="25">
        <v>75000</v>
      </c>
      <c r="AJ17" s="25">
        <v>75000</v>
      </c>
      <c r="AK17" s="160">
        <v>64795</v>
      </c>
      <c r="AL17" s="160">
        <f t="shared" si="19"/>
        <v>86.393333333333331</v>
      </c>
      <c r="AM17" s="157">
        <f t="shared" si="20"/>
        <v>86.393333333333331</v>
      </c>
      <c r="AN17" s="25">
        <v>3600</v>
      </c>
      <c r="AO17" s="25">
        <v>3600</v>
      </c>
      <c r="AP17" s="160">
        <v>1137.5999999999999</v>
      </c>
      <c r="AQ17" s="160">
        <f t="shared" si="21"/>
        <v>31.599999999999994</v>
      </c>
      <c r="AR17" s="157">
        <f t="shared" si="22"/>
        <v>31.599999999999994</v>
      </c>
      <c r="AS17" s="161">
        <v>2500</v>
      </c>
      <c r="AT17" s="161">
        <v>2500</v>
      </c>
      <c r="AU17" s="160">
        <v>2502</v>
      </c>
      <c r="AV17" s="160">
        <f t="shared" si="23"/>
        <v>100.07999999999998</v>
      </c>
      <c r="AW17" s="157">
        <f t="shared" si="24"/>
        <v>100.07999999999998</v>
      </c>
      <c r="AX17" s="25">
        <v>0</v>
      </c>
      <c r="AY17" s="25">
        <v>0</v>
      </c>
      <c r="AZ17" s="157">
        <v>0</v>
      </c>
      <c r="BA17" s="157">
        <v>0</v>
      </c>
      <c r="BB17" s="157">
        <v>0</v>
      </c>
      <c r="BC17" s="157">
        <v>0</v>
      </c>
      <c r="BD17" s="157">
        <v>425914.5</v>
      </c>
      <c r="BE17" s="157">
        <v>425914.5</v>
      </c>
      <c r="BF17" s="157">
        <v>390421.7</v>
      </c>
      <c r="BG17" s="162">
        <v>0</v>
      </c>
      <c r="BH17" s="162">
        <v>0</v>
      </c>
      <c r="BI17" s="162">
        <v>0</v>
      </c>
      <c r="BJ17" s="171">
        <v>1089.5</v>
      </c>
      <c r="BK17" s="163">
        <v>1089.5</v>
      </c>
      <c r="BL17" s="157">
        <v>994</v>
      </c>
      <c r="BM17" s="157">
        <v>0</v>
      </c>
      <c r="BN17" s="157">
        <v>0</v>
      </c>
      <c r="BO17" s="157">
        <v>0</v>
      </c>
      <c r="BP17" s="157">
        <v>0</v>
      </c>
      <c r="BQ17" s="157">
        <v>0</v>
      </c>
      <c r="BR17" s="157">
        <v>0</v>
      </c>
      <c r="BS17" s="160">
        <f t="shared" si="3"/>
        <v>11000</v>
      </c>
      <c r="BT17" s="160">
        <f t="shared" si="3"/>
        <v>11000</v>
      </c>
      <c r="BU17" s="160">
        <f t="shared" si="3"/>
        <v>9991.1</v>
      </c>
      <c r="BV17" s="160">
        <f t="shared" si="25"/>
        <v>90.828181818181818</v>
      </c>
      <c r="BW17" s="157">
        <f t="shared" si="26"/>
        <v>90.828181818181818</v>
      </c>
      <c r="BX17" s="25">
        <v>10000</v>
      </c>
      <c r="BY17" s="25">
        <v>10000</v>
      </c>
      <c r="BZ17" s="160">
        <v>9791.4</v>
      </c>
      <c r="CA17" s="157">
        <v>0</v>
      </c>
      <c r="CB17" s="157">
        <v>0</v>
      </c>
      <c r="CC17" s="160">
        <v>0</v>
      </c>
      <c r="CD17" s="157">
        <v>0</v>
      </c>
      <c r="CE17" s="157">
        <v>0</v>
      </c>
      <c r="CF17" s="157">
        <v>0</v>
      </c>
      <c r="CG17" s="25">
        <v>1000</v>
      </c>
      <c r="CH17" s="25">
        <v>1000</v>
      </c>
      <c r="CI17" s="157">
        <v>199.7</v>
      </c>
      <c r="CJ17" s="157">
        <v>0</v>
      </c>
      <c r="CK17" s="157">
        <v>0</v>
      </c>
      <c r="CL17" s="157">
        <v>0</v>
      </c>
      <c r="CM17" s="157">
        <v>0</v>
      </c>
      <c r="CN17" s="157">
        <v>0</v>
      </c>
      <c r="CO17" s="157">
        <v>0</v>
      </c>
      <c r="CP17" s="25">
        <v>0</v>
      </c>
      <c r="CQ17" s="25">
        <v>0</v>
      </c>
      <c r="CR17" s="157">
        <v>5715.2</v>
      </c>
      <c r="CS17" s="25">
        <v>11000</v>
      </c>
      <c r="CT17" s="25">
        <v>11000</v>
      </c>
      <c r="CU17" s="157">
        <v>12008.5</v>
      </c>
      <c r="CV17" s="157">
        <v>3000</v>
      </c>
      <c r="CW17" s="157">
        <v>3000</v>
      </c>
      <c r="CX17" s="157">
        <v>1983.5</v>
      </c>
      <c r="CY17" s="25">
        <v>7671</v>
      </c>
      <c r="CZ17" s="25">
        <v>7671</v>
      </c>
      <c r="DA17" s="157">
        <v>5095.3999999999996</v>
      </c>
      <c r="DB17" s="157">
        <v>0</v>
      </c>
      <c r="DC17" s="157">
        <v>0</v>
      </c>
      <c r="DD17" s="157">
        <v>0</v>
      </c>
      <c r="DE17" s="157">
        <v>0</v>
      </c>
      <c r="DF17" s="157">
        <v>0</v>
      </c>
      <c r="DG17" s="157">
        <v>0</v>
      </c>
      <c r="DH17" s="178">
        <v>33500</v>
      </c>
      <c r="DI17" s="178">
        <v>33500</v>
      </c>
      <c r="DJ17" s="179">
        <v>40352.199999999997</v>
      </c>
      <c r="DK17" s="160"/>
      <c r="DL17" s="160">
        <f t="shared" si="27"/>
        <v>679275</v>
      </c>
      <c r="DM17" s="160">
        <f t="shared" si="27"/>
        <v>679275</v>
      </c>
      <c r="DN17" s="160">
        <f>V17+AA17+AK17+AP17+AU17+AZ17+BC17+BF17+BI17+BL17+BO17+BR17+BZ17+CC17+CF17+CI17+CL17+CO17+CR17+CU17+DA17+DD17+DG17+DJ17+DK17+AF17</f>
        <v>625620.30000000016</v>
      </c>
      <c r="DO17" s="157">
        <v>0</v>
      </c>
      <c r="DP17" s="157">
        <v>0</v>
      </c>
      <c r="DQ17" s="157">
        <v>0</v>
      </c>
      <c r="DR17" s="157">
        <v>254500</v>
      </c>
      <c r="DS17" s="157">
        <v>254500</v>
      </c>
      <c r="DT17" s="157">
        <v>123247.5</v>
      </c>
      <c r="DU17" s="157">
        <v>0</v>
      </c>
      <c r="DV17" s="157">
        <v>0</v>
      </c>
      <c r="DW17" s="157">
        <v>0</v>
      </c>
      <c r="DX17" s="157">
        <v>0</v>
      </c>
      <c r="DY17" s="157">
        <v>0</v>
      </c>
      <c r="DZ17" s="157">
        <v>0</v>
      </c>
      <c r="EA17" s="157">
        <v>0</v>
      </c>
      <c r="EB17" s="157">
        <v>0</v>
      </c>
      <c r="EC17" s="157">
        <v>0</v>
      </c>
      <c r="ED17" s="157">
        <v>57591</v>
      </c>
      <c r="EE17" s="160">
        <v>57591</v>
      </c>
      <c r="EF17" s="160">
        <v>48382.2</v>
      </c>
      <c r="EG17" s="160"/>
      <c r="EH17" s="160">
        <f t="shared" si="4"/>
        <v>312091</v>
      </c>
      <c r="EI17" s="160">
        <f t="shared" si="4"/>
        <v>312091</v>
      </c>
      <c r="EJ17" s="160">
        <f t="shared" si="5"/>
        <v>171629.7</v>
      </c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  <c r="IV17" s="27"/>
    </row>
    <row r="18" spans="1:256" s="174" customFormat="1" ht="45" customHeight="1" x14ac:dyDescent="0.25">
      <c r="A18" s="22"/>
      <c r="B18" s="37" t="s">
        <v>54</v>
      </c>
      <c r="C18" s="176">
        <f>SUM(C10:C17)</f>
        <v>2008589.5</v>
      </c>
      <c r="D18" s="176">
        <f>SUM(D10:D17)</f>
        <v>26446.6</v>
      </c>
      <c r="E18" s="176">
        <f>SUM(E10:E17)</f>
        <v>13783664.299999999</v>
      </c>
      <c r="F18" s="176">
        <f>SUM(F10:F17)</f>
        <v>13783664.299999999</v>
      </c>
      <c r="G18" s="176">
        <f>SUM(G10:G17)</f>
        <v>12087553.238</v>
      </c>
      <c r="H18" s="177">
        <f>G18/F18*100</f>
        <v>87.694773863579954</v>
      </c>
      <c r="I18" s="177">
        <f>G18/E18*100</f>
        <v>87.694773863579954</v>
      </c>
      <c r="J18" s="176">
        <f>SUM(J10:J17)</f>
        <v>4644634.7</v>
      </c>
      <c r="K18" s="176">
        <f>SUM(K10:K17)</f>
        <v>4644634.7</v>
      </c>
      <c r="L18" s="176">
        <f>SUM(L10:L17)</f>
        <v>4268655.1849999996</v>
      </c>
      <c r="M18" s="24">
        <f>L18/K18*100</f>
        <v>91.905078885967058</v>
      </c>
      <c r="N18" s="24">
        <f>L18/J18*100</f>
        <v>91.905078885967058</v>
      </c>
      <c r="O18" s="29">
        <f>SUM(O10:O17)</f>
        <v>1173919.7</v>
      </c>
      <c r="P18" s="29">
        <f>SUM(P10:P17)</f>
        <v>1173919.7</v>
      </c>
      <c r="Q18" s="29">
        <f>SUM(Q10:Q17)</f>
        <v>938077.39599999995</v>
      </c>
      <c r="R18" s="24">
        <f>Q18/P18*100</f>
        <v>79.909843577886974</v>
      </c>
      <c r="S18" s="23">
        <f>Q18/O18*100</f>
        <v>79.909843577886974</v>
      </c>
      <c r="T18" s="29">
        <f>SUM(T10:T17)</f>
        <v>60824.6</v>
      </c>
      <c r="U18" s="29">
        <f>SUM(U10:U17)</f>
        <v>60824.6</v>
      </c>
      <c r="V18" s="29">
        <f>SUM(V10:V17)</f>
        <v>71533.023000000001</v>
      </c>
      <c r="W18" s="24">
        <f>V18/U18*100</f>
        <v>117.60541458554599</v>
      </c>
      <c r="X18" s="23">
        <f>V18/T18*100</f>
        <v>117.60541458554599</v>
      </c>
      <c r="Y18" s="29">
        <f>SUM(Y10:Y17)</f>
        <v>126699.2</v>
      </c>
      <c r="Z18" s="29">
        <f>SUM(Z10:Z17)</f>
        <v>126699.2</v>
      </c>
      <c r="AA18" s="29">
        <f>SUM(AA10:AA17)</f>
        <v>243066.50199999998</v>
      </c>
      <c r="AB18" s="24">
        <f>AA18/Z18*100</f>
        <v>191.84533288292269</v>
      </c>
      <c r="AC18" s="23">
        <f>AA18/Y18*100</f>
        <v>191.84533288292269</v>
      </c>
      <c r="AD18" s="29">
        <f>SUM(AD10:AD17)</f>
        <v>986395.89999999991</v>
      </c>
      <c r="AE18" s="29">
        <f>SUM(AE10:AE17)</f>
        <v>986395.89999999991</v>
      </c>
      <c r="AF18" s="29">
        <f>SUM(AF10:AF17)</f>
        <v>623477.87100000004</v>
      </c>
      <c r="AG18" s="24">
        <f t="shared" si="17"/>
        <v>63.207670571217911</v>
      </c>
      <c r="AH18" s="23">
        <f t="shared" si="18"/>
        <v>63.207670571217911</v>
      </c>
      <c r="AI18" s="29">
        <f>SUM(AI10:AI17)</f>
        <v>1778251.9</v>
      </c>
      <c r="AJ18" s="29">
        <f>SUM(AJ10:AJ17)</f>
        <v>1778251.9</v>
      </c>
      <c r="AK18" s="29">
        <f>SUM(AK10:AK17)</f>
        <v>1634610.463</v>
      </c>
      <c r="AL18" s="24">
        <f>AK18/AJ18*100</f>
        <v>91.922323434604507</v>
      </c>
      <c r="AM18" s="23">
        <f>AK18/AI18*100</f>
        <v>91.922323434604507</v>
      </c>
      <c r="AN18" s="29">
        <f>SUM(AN10:AN17)</f>
        <v>198769.9</v>
      </c>
      <c r="AO18" s="29">
        <f>SUM(AO10:AO17)</f>
        <v>198769.9</v>
      </c>
      <c r="AP18" s="29">
        <f>SUM(AP10:AP17)</f>
        <v>230715.24500000002</v>
      </c>
      <c r="AQ18" s="24">
        <f>AP18/AO18*100</f>
        <v>116.07152038613494</v>
      </c>
      <c r="AR18" s="23">
        <f>AP18/AN18*100</f>
        <v>116.07152038613494</v>
      </c>
      <c r="AS18" s="29">
        <f>SUM(AS10:AS17)</f>
        <v>80600</v>
      </c>
      <c r="AT18" s="29">
        <f>SUM(AT10:AT17)</f>
        <v>80600</v>
      </c>
      <c r="AU18" s="29">
        <f>SUM(AU10:AU17)</f>
        <v>88677</v>
      </c>
      <c r="AV18" s="24">
        <f>AU18/AT18*100</f>
        <v>110.02109181141439</v>
      </c>
      <c r="AW18" s="23">
        <f>AU18/AS18*100</f>
        <v>110.02109181141439</v>
      </c>
      <c r="AX18" s="29">
        <f t="shared" ref="AX18:BU18" si="29">SUM(AX10:AX17)</f>
        <v>0</v>
      </c>
      <c r="AY18" s="29">
        <f t="shared" si="29"/>
        <v>0</v>
      </c>
      <c r="AZ18" s="29">
        <f t="shared" si="29"/>
        <v>0</v>
      </c>
      <c r="BA18" s="29">
        <f t="shared" si="29"/>
        <v>0</v>
      </c>
      <c r="BB18" s="29">
        <f t="shared" si="29"/>
        <v>0</v>
      </c>
      <c r="BC18" s="29">
        <f t="shared" si="29"/>
        <v>0</v>
      </c>
      <c r="BD18" s="29">
        <f t="shared" si="29"/>
        <v>6849910.4000000004</v>
      </c>
      <c r="BE18" s="29">
        <f t="shared" si="29"/>
        <v>6849910.4000000004</v>
      </c>
      <c r="BF18" s="29">
        <f t="shared" si="29"/>
        <v>6279084.7999999998</v>
      </c>
      <c r="BG18" s="29">
        <f t="shared" si="29"/>
        <v>0</v>
      </c>
      <c r="BH18" s="29">
        <f t="shared" si="29"/>
        <v>0</v>
      </c>
      <c r="BI18" s="29">
        <f t="shared" si="29"/>
        <v>0</v>
      </c>
      <c r="BJ18" s="29">
        <f t="shared" si="29"/>
        <v>17213</v>
      </c>
      <c r="BK18" s="29">
        <f t="shared" si="29"/>
        <v>17213</v>
      </c>
      <c r="BL18" s="29">
        <f t="shared" si="29"/>
        <v>16303.3</v>
      </c>
      <c r="BM18" s="29">
        <f t="shared" si="29"/>
        <v>0</v>
      </c>
      <c r="BN18" s="29">
        <f t="shared" si="29"/>
        <v>0</v>
      </c>
      <c r="BO18" s="29">
        <f t="shared" si="29"/>
        <v>0</v>
      </c>
      <c r="BP18" s="29">
        <f t="shared" si="29"/>
        <v>0</v>
      </c>
      <c r="BQ18" s="29">
        <f t="shared" si="29"/>
        <v>0</v>
      </c>
      <c r="BR18" s="29">
        <f t="shared" si="29"/>
        <v>0</v>
      </c>
      <c r="BS18" s="29">
        <f t="shared" si="29"/>
        <v>186303</v>
      </c>
      <c r="BT18" s="29">
        <f t="shared" si="29"/>
        <v>186303</v>
      </c>
      <c r="BU18" s="29">
        <f t="shared" si="29"/>
        <v>178978.62100000001</v>
      </c>
      <c r="BV18" s="24">
        <f>BU18/BT18*100</f>
        <v>96.068566260339352</v>
      </c>
      <c r="BW18" s="23">
        <f>BU18/BS18*100</f>
        <v>96.068566260339352</v>
      </c>
      <c r="BX18" s="29">
        <f t="shared" ref="BX18:DC18" si="30">SUM(BX10:BX17)</f>
        <v>154954.59999999998</v>
      </c>
      <c r="BY18" s="29">
        <f t="shared" si="30"/>
        <v>154954.59999999998</v>
      </c>
      <c r="BZ18" s="29">
        <f t="shared" si="30"/>
        <v>127039.64499999999</v>
      </c>
      <c r="CA18" s="29">
        <f t="shared" si="30"/>
        <v>0</v>
      </c>
      <c r="CB18" s="29">
        <f t="shared" si="30"/>
        <v>0</v>
      </c>
      <c r="CC18" s="29">
        <f t="shared" si="30"/>
        <v>6202.1279999999997</v>
      </c>
      <c r="CD18" s="29">
        <f t="shared" si="30"/>
        <v>0</v>
      </c>
      <c r="CE18" s="29">
        <f t="shared" si="30"/>
        <v>0</v>
      </c>
      <c r="CF18" s="29">
        <f t="shared" si="30"/>
        <v>4506.8409999999994</v>
      </c>
      <c r="CG18" s="29">
        <f t="shared" si="30"/>
        <v>31348.400000000001</v>
      </c>
      <c r="CH18" s="29">
        <f t="shared" si="30"/>
        <v>31348.400000000001</v>
      </c>
      <c r="CI18" s="29">
        <f t="shared" si="30"/>
        <v>41230.006999999998</v>
      </c>
      <c r="CJ18" s="29">
        <f t="shared" si="30"/>
        <v>0</v>
      </c>
      <c r="CK18" s="29">
        <f t="shared" si="30"/>
        <v>0</v>
      </c>
      <c r="CL18" s="29">
        <f t="shared" si="30"/>
        <v>0</v>
      </c>
      <c r="CM18" s="29">
        <f t="shared" si="30"/>
        <v>11994</v>
      </c>
      <c r="CN18" s="29">
        <f t="shared" si="30"/>
        <v>11994</v>
      </c>
      <c r="CO18" s="29">
        <f t="shared" si="30"/>
        <v>10794.6</v>
      </c>
      <c r="CP18" s="29">
        <f t="shared" si="30"/>
        <v>32278.5</v>
      </c>
      <c r="CQ18" s="29">
        <f t="shared" si="30"/>
        <v>32278.5</v>
      </c>
      <c r="CR18" s="29">
        <f t="shared" si="30"/>
        <v>47151.1</v>
      </c>
      <c r="CS18" s="29">
        <f t="shared" si="30"/>
        <v>984785.3</v>
      </c>
      <c r="CT18" s="29">
        <f t="shared" si="30"/>
        <v>984785.3</v>
      </c>
      <c r="CU18" s="29">
        <f t="shared" si="30"/>
        <v>850879.20899999992</v>
      </c>
      <c r="CV18" s="29">
        <f t="shared" si="30"/>
        <v>412183.5</v>
      </c>
      <c r="CW18" s="29">
        <f t="shared" si="30"/>
        <v>412183.5</v>
      </c>
      <c r="CX18" s="29">
        <f t="shared" si="30"/>
        <v>438994.87900000002</v>
      </c>
      <c r="CY18" s="29">
        <f t="shared" si="30"/>
        <v>158271</v>
      </c>
      <c r="CZ18" s="29">
        <f t="shared" si="30"/>
        <v>158271</v>
      </c>
      <c r="DA18" s="29">
        <f t="shared" si="30"/>
        <v>183422.652</v>
      </c>
      <c r="DB18" s="29">
        <f t="shared" si="30"/>
        <v>5000</v>
      </c>
      <c r="DC18" s="29">
        <f t="shared" si="30"/>
        <v>5000</v>
      </c>
      <c r="DD18" s="29">
        <f t="shared" ref="DD18:EI18" si="31">SUM(DD10:DD17)</f>
        <v>28477.3</v>
      </c>
      <c r="DE18" s="29">
        <f t="shared" si="31"/>
        <v>0</v>
      </c>
      <c r="DF18" s="29">
        <f t="shared" si="31"/>
        <v>0</v>
      </c>
      <c r="DG18" s="29">
        <f t="shared" si="31"/>
        <v>0</v>
      </c>
      <c r="DH18" s="176">
        <f t="shared" si="31"/>
        <v>46455.4</v>
      </c>
      <c r="DI18" s="176">
        <f t="shared" si="31"/>
        <v>46455.4</v>
      </c>
      <c r="DJ18" s="176">
        <f t="shared" si="31"/>
        <v>87666.198999999993</v>
      </c>
      <c r="DK18" s="29">
        <f t="shared" si="31"/>
        <v>0</v>
      </c>
      <c r="DL18" s="29">
        <f t="shared" si="31"/>
        <v>11523752.1</v>
      </c>
      <c r="DM18" s="29">
        <f t="shared" si="31"/>
        <v>11523752.1</v>
      </c>
      <c r="DN18" s="29">
        <f t="shared" si="31"/>
        <v>10574837.885000002</v>
      </c>
      <c r="DO18" s="29">
        <f t="shared" si="31"/>
        <v>5397.5</v>
      </c>
      <c r="DP18" s="29">
        <f t="shared" si="31"/>
        <v>5397.5</v>
      </c>
      <c r="DQ18" s="29">
        <f t="shared" si="31"/>
        <v>5397.5</v>
      </c>
      <c r="DR18" s="29">
        <f t="shared" si="31"/>
        <v>2254514.6999999997</v>
      </c>
      <c r="DS18" s="29">
        <f t="shared" si="31"/>
        <v>2254514.6999999997</v>
      </c>
      <c r="DT18" s="29">
        <f t="shared" si="31"/>
        <v>1506268.9529999997</v>
      </c>
      <c r="DU18" s="29">
        <f t="shared" si="31"/>
        <v>0</v>
      </c>
      <c r="DV18" s="29">
        <f t="shared" si="31"/>
        <v>0</v>
      </c>
      <c r="DW18" s="29">
        <f t="shared" si="31"/>
        <v>0</v>
      </c>
      <c r="DX18" s="29">
        <f t="shared" si="31"/>
        <v>0</v>
      </c>
      <c r="DY18" s="29">
        <f t="shared" si="31"/>
        <v>0</v>
      </c>
      <c r="DZ18" s="29">
        <f t="shared" si="31"/>
        <v>800</v>
      </c>
      <c r="EA18" s="29">
        <f t="shared" si="31"/>
        <v>0</v>
      </c>
      <c r="EB18" s="29">
        <f t="shared" si="31"/>
        <v>0</v>
      </c>
      <c r="EC18" s="29">
        <f t="shared" si="31"/>
        <v>248.9</v>
      </c>
      <c r="ED18" s="29">
        <f t="shared" si="31"/>
        <v>1212309.3</v>
      </c>
      <c r="EE18" s="29">
        <f t="shared" si="31"/>
        <v>1212309.3</v>
      </c>
      <c r="EF18" s="29">
        <f t="shared" si="31"/>
        <v>1062785.2</v>
      </c>
      <c r="EG18" s="29">
        <f t="shared" si="31"/>
        <v>0</v>
      </c>
      <c r="EH18" s="29">
        <f t="shared" si="31"/>
        <v>3472221.5000000005</v>
      </c>
      <c r="EI18" s="29">
        <f t="shared" si="31"/>
        <v>3472221.5000000005</v>
      </c>
      <c r="EJ18" s="29">
        <f>SUM(EJ10:EJ17)</f>
        <v>2575500.5530000003</v>
      </c>
      <c r="EK18" s="30"/>
      <c r="EL18" s="26"/>
      <c r="EM18" s="26"/>
      <c r="EN18" s="26"/>
      <c r="EO18" s="26"/>
      <c r="EP18" s="26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  <c r="IS18" s="32"/>
      <c r="IT18" s="32"/>
      <c r="IU18" s="32"/>
      <c r="IV18" s="32"/>
    </row>
    <row r="19" spans="1:256" x14ac:dyDescent="0.3">
      <c r="C19" s="41"/>
      <c r="D19" s="41"/>
      <c r="E19" s="41"/>
      <c r="F19" s="33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</row>
    <row r="20" spans="1:256" x14ac:dyDescent="0.3">
      <c r="A20" s="42"/>
      <c r="B20" s="43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0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3"/>
      <c r="BY20" s="173"/>
      <c r="BZ20" s="173"/>
      <c r="CA20" s="173"/>
      <c r="CB20" s="173"/>
      <c r="CC20" s="173"/>
      <c r="CD20" s="173"/>
      <c r="CE20" s="173"/>
      <c r="CF20" s="173"/>
      <c r="CG20" s="173"/>
      <c r="CH20" s="173"/>
      <c r="CI20" s="173"/>
      <c r="CJ20" s="173"/>
      <c r="CK20" s="173"/>
      <c r="CL20" s="173"/>
      <c r="CM20" s="173"/>
      <c r="CN20" s="173"/>
      <c r="CO20" s="173"/>
      <c r="CP20" s="173"/>
      <c r="CQ20" s="173"/>
      <c r="CR20" s="173"/>
      <c r="CS20" s="169"/>
      <c r="CT20" s="169"/>
      <c r="CU20" s="169"/>
      <c r="CV20" s="173"/>
      <c r="CW20" s="173"/>
      <c r="CX20" s="173"/>
      <c r="CY20" s="173"/>
      <c r="CZ20" s="173"/>
      <c r="DA20" s="173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3"/>
      <c r="DO20" s="173"/>
      <c r="DP20" s="173"/>
      <c r="DQ20" s="173"/>
      <c r="DR20" s="173"/>
      <c r="DS20" s="173"/>
      <c r="DT20" s="173"/>
      <c r="DU20" s="173"/>
      <c r="DV20" s="173"/>
      <c r="DW20" s="173"/>
      <c r="DX20" s="173"/>
      <c r="DY20" s="173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2"/>
      <c r="HX20" s="42"/>
      <c r="HY20" s="42"/>
      <c r="HZ20" s="42"/>
      <c r="IA20" s="42"/>
      <c r="IB20" s="42"/>
      <c r="IC20" s="42"/>
      <c r="ID20" s="42"/>
      <c r="IE20" s="42"/>
      <c r="IF20" s="42"/>
      <c r="IG20" s="42"/>
      <c r="IH20" s="42"/>
      <c r="II20" s="42"/>
      <c r="IJ20" s="42"/>
      <c r="IK20" s="42"/>
      <c r="IL20" s="42"/>
      <c r="IM20" s="42"/>
      <c r="IN20" s="42"/>
      <c r="IO20" s="42"/>
      <c r="IP20" s="42"/>
      <c r="IQ20" s="42"/>
      <c r="IR20" s="42"/>
      <c r="IS20" s="42"/>
      <c r="IT20" s="42"/>
      <c r="IU20" s="42"/>
      <c r="IV20" s="42"/>
    </row>
    <row r="21" spans="1:256" x14ac:dyDescent="0.3"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0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6"/>
      <c r="BE21" s="6"/>
      <c r="BF21" s="6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6"/>
      <c r="CT21" s="6"/>
      <c r="CU21" s="6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</row>
    <row r="22" spans="1:256" x14ac:dyDescent="0.3">
      <c r="C22" s="41"/>
      <c r="D22" s="41"/>
      <c r="E22" s="41"/>
      <c r="F22" s="33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6"/>
      <c r="BE22" s="6"/>
      <c r="BF22" s="6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41"/>
      <c r="DW22" s="41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I22" s="41"/>
      <c r="EJ22" s="41"/>
    </row>
    <row r="23" spans="1:256" x14ac:dyDescent="0.3">
      <c r="C23" s="41"/>
      <c r="D23" s="41"/>
      <c r="E23" s="41"/>
      <c r="F23" s="33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  <c r="EH23" s="41"/>
      <c r="EI23" s="41"/>
      <c r="EJ23" s="41"/>
    </row>
    <row r="24" spans="1:256" x14ac:dyDescent="0.3">
      <c r="C24" s="41"/>
      <c r="D24" s="41"/>
      <c r="E24" s="41"/>
      <c r="F24" s="33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</row>
    <row r="25" spans="1:256" x14ac:dyDescent="0.3">
      <c r="C25" s="170"/>
      <c r="D25" s="45"/>
      <c r="E25" s="41"/>
      <c r="F25" s="33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</row>
    <row r="26" spans="1:256" x14ac:dyDescent="0.3">
      <c r="C26" s="170"/>
      <c r="D26" s="45"/>
      <c r="E26" s="41"/>
      <c r="F26" s="33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I26" s="41"/>
      <c r="EJ26" s="41"/>
    </row>
    <row r="27" spans="1:256" x14ac:dyDescent="0.3">
      <c r="C27" s="41"/>
      <c r="D27" s="41"/>
      <c r="E27" s="41"/>
      <c r="F27" s="33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</row>
    <row r="28" spans="1:256" x14ac:dyDescent="0.3">
      <c r="C28" s="41"/>
      <c r="D28" s="41"/>
      <c r="E28" s="41"/>
      <c r="F28" s="33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</row>
    <row r="29" spans="1:256" x14ac:dyDescent="0.3">
      <c r="C29" s="41"/>
      <c r="D29" s="41"/>
      <c r="E29" s="41"/>
      <c r="F29" s="33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I29" s="41"/>
      <c r="EJ29" s="41"/>
    </row>
    <row r="30" spans="1:256" x14ac:dyDescent="0.3">
      <c r="C30" s="41"/>
      <c r="D30" s="41"/>
      <c r="E30" s="41"/>
      <c r="F30" s="33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CB30" s="41"/>
      <c r="CC30" s="41"/>
      <c r="CD30" s="41"/>
      <c r="CE30" s="41"/>
      <c r="CF30" s="41"/>
      <c r="CG30" s="41"/>
      <c r="CH30" s="41"/>
      <c r="CI30" s="41"/>
      <c r="CJ30" s="41"/>
      <c r="CK30" s="41"/>
      <c r="CL30" s="41"/>
      <c r="CM30" s="41"/>
      <c r="CN30" s="41"/>
      <c r="CO30" s="41"/>
      <c r="CP30" s="41"/>
      <c r="CQ30" s="41"/>
      <c r="CR30" s="41"/>
      <c r="CS30" s="41"/>
      <c r="CT30" s="41"/>
      <c r="CU30" s="41"/>
      <c r="CV30" s="41"/>
      <c r="CW30" s="41"/>
      <c r="CX30" s="41"/>
      <c r="CY30" s="41"/>
      <c r="CZ30" s="41"/>
      <c r="DA30" s="41"/>
      <c r="DB30" s="41"/>
      <c r="DC30" s="41"/>
      <c r="DD30" s="41"/>
      <c r="DE30" s="41"/>
      <c r="DF30" s="41"/>
      <c r="DG30" s="41"/>
      <c r="DH30" s="41"/>
      <c r="DI30" s="41"/>
      <c r="DJ30" s="41"/>
      <c r="DK30" s="41"/>
      <c r="DL30" s="41"/>
      <c r="DM30" s="41"/>
      <c r="DN30" s="41"/>
      <c r="DO30" s="41"/>
      <c r="DP30" s="41"/>
      <c r="DQ30" s="41"/>
      <c r="DR30" s="41"/>
      <c r="DS30" s="41"/>
      <c r="DT30" s="41"/>
      <c r="DU30" s="41"/>
      <c r="DV30" s="41"/>
      <c r="DW30" s="41"/>
      <c r="DX30" s="41"/>
      <c r="DY30" s="41"/>
      <c r="DZ30" s="41"/>
      <c r="EA30" s="41"/>
      <c r="EB30" s="41"/>
      <c r="EC30" s="41"/>
      <c r="ED30" s="41"/>
      <c r="EE30" s="41"/>
      <c r="EF30" s="41"/>
      <c r="EG30" s="41"/>
      <c r="EH30" s="41"/>
      <c r="EI30" s="41"/>
      <c r="EJ30" s="41"/>
    </row>
    <row r="31" spans="1:256" x14ac:dyDescent="0.3">
      <c r="C31" s="41"/>
      <c r="D31" s="41"/>
      <c r="E31" s="41"/>
      <c r="F31" s="33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CB31" s="41"/>
      <c r="CC31" s="41"/>
      <c r="CD31" s="41"/>
      <c r="CE31" s="41"/>
      <c r="CF31" s="41"/>
      <c r="CG31" s="41"/>
      <c r="CH31" s="41"/>
      <c r="CI31" s="41"/>
      <c r="CJ31" s="41"/>
      <c r="CK31" s="41"/>
      <c r="CL31" s="41"/>
      <c r="CM31" s="41"/>
      <c r="CN31" s="41"/>
      <c r="CO31" s="41"/>
      <c r="CP31" s="41"/>
      <c r="CQ31" s="41"/>
      <c r="CR31" s="41"/>
      <c r="CS31" s="41"/>
      <c r="CT31" s="41"/>
      <c r="CU31" s="41"/>
      <c r="CV31" s="41"/>
      <c r="CW31" s="41"/>
      <c r="CX31" s="41"/>
      <c r="CY31" s="41"/>
      <c r="CZ31" s="41"/>
      <c r="DA31" s="41"/>
      <c r="DB31" s="41"/>
      <c r="DC31" s="41"/>
      <c r="DD31" s="41"/>
      <c r="DE31" s="41"/>
      <c r="DF31" s="41"/>
      <c r="DG31" s="41"/>
      <c r="DH31" s="41"/>
      <c r="DI31" s="41"/>
      <c r="DJ31" s="41"/>
      <c r="DK31" s="41"/>
      <c r="DL31" s="41"/>
      <c r="DM31" s="41"/>
      <c r="DN31" s="41"/>
      <c r="DO31" s="41"/>
      <c r="DP31" s="41"/>
      <c r="DQ31" s="41"/>
      <c r="DR31" s="41"/>
      <c r="DS31" s="41"/>
      <c r="DT31" s="41"/>
      <c r="DU31" s="41"/>
      <c r="DV31" s="41"/>
      <c r="DW31" s="41"/>
      <c r="DX31" s="41"/>
      <c r="DY31" s="41"/>
      <c r="DZ31" s="41"/>
      <c r="EA31" s="41"/>
      <c r="EB31" s="41"/>
      <c r="EC31" s="41"/>
      <c r="ED31" s="41"/>
      <c r="EE31" s="41"/>
      <c r="EF31" s="41"/>
      <c r="EG31" s="41"/>
      <c r="EH31" s="41"/>
      <c r="EI31" s="41"/>
      <c r="EJ31" s="41"/>
    </row>
    <row r="32" spans="1:256" x14ac:dyDescent="0.3">
      <c r="C32" s="41"/>
      <c r="D32" s="41"/>
      <c r="E32" s="41"/>
      <c r="F32" s="33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CB32" s="41"/>
      <c r="CC32" s="41"/>
      <c r="CD32" s="41"/>
      <c r="CE32" s="41"/>
      <c r="CF32" s="41"/>
      <c r="CG32" s="41"/>
      <c r="CH32" s="41"/>
      <c r="CI32" s="41"/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  <c r="DA32" s="41"/>
      <c r="DB32" s="41"/>
      <c r="DC32" s="41"/>
      <c r="DD32" s="41"/>
      <c r="DE32" s="41"/>
      <c r="DF32" s="41"/>
      <c r="DG32" s="41"/>
      <c r="DH32" s="41"/>
      <c r="DI32" s="41"/>
      <c r="DJ32" s="41"/>
      <c r="DK32" s="41"/>
      <c r="DL32" s="41"/>
      <c r="DM32" s="41"/>
      <c r="DN32" s="41"/>
      <c r="DO32" s="41"/>
      <c r="DP32" s="41"/>
      <c r="DQ32" s="41"/>
      <c r="DR32" s="41"/>
      <c r="DS32" s="41"/>
      <c r="DT32" s="41"/>
      <c r="DU32" s="41"/>
      <c r="DV32" s="41"/>
      <c r="DW32" s="41"/>
      <c r="DX32" s="41"/>
      <c r="DY32" s="41"/>
      <c r="DZ32" s="41"/>
      <c r="EA32" s="41"/>
      <c r="EB32" s="41"/>
      <c r="EC32" s="41"/>
      <c r="ED32" s="41"/>
      <c r="EE32" s="41"/>
      <c r="EF32" s="41"/>
      <c r="EG32" s="41"/>
      <c r="EH32" s="41"/>
      <c r="EI32" s="41"/>
      <c r="EJ32" s="41"/>
    </row>
    <row r="33" spans="3:140" x14ac:dyDescent="0.3">
      <c r="C33" s="41"/>
      <c r="D33" s="41"/>
      <c r="E33" s="41"/>
      <c r="F33" s="33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  <c r="DA33" s="41"/>
      <c r="DB33" s="41"/>
      <c r="DC33" s="41"/>
      <c r="DD33" s="41"/>
      <c r="DE33" s="41"/>
      <c r="DF33" s="41"/>
      <c r="DG33" s="41"/>
      <c r="DH33" s="41"/>
      <c r="DI33" s="41"/>
      <c r="DJ33" s="41"/>
      <c r="DK33" s="41"/>
      <c r="DL33" s="41"/>
      <c r="DM33" s="41"/>
      <c r="DN33" s="41"/>
      <c r="DO33" s="41"/>
      <c r="DP33" s="41"/>
      <c r="DQ33" s="41"/>
      <c r="DR33" s="41"/>
      <c r="DS33" s="41"/>
      <c r="DT33" s="41"/>
      <c r="DU33" s="41"/>
      <c r="DV33" s="41"/>
      <c r="DW33" s="41"/>
      <c r="DX33" s="41"/>
      <c r="DY33" s="41"/>
      <c r="DZ33" s="41"/>
      <c r="EA33" s="41"/>
      <c r="EB33" s="41"/>
      <c r="EC33" s="41"/>
      <c r="ED33" s="41"/>
      <c r="EE33" s="41"/>
      <c r="EF33" s="41"/>
      <c r="EG33" s="41"/>
      <c r="EH33" s="41"/>
      <c r="EI33" s="41"/>
      <c r="EJ33" s="41"/>
    </row>
    <row r="34" spans="3:140" x14ac:dyDescent="0.3">
      <c r="C34" s="41"/>
      <c r="D34" s="41"/>
      <c r="E34" s="41"/>
      <c r="F34" s="33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</row>
    <row r="35" spans="3:140" x14ac:dyDescent="0.3">
      <c r="C35" s="41"/>
      <c r="D35" s="41"/>
      <c r="E35" s="41"/>
      <c r="F35" s="33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</row>
    <row r="36" spans="3:140" x14ac:dyDescent="0.3">
      <c r="C36" s="41"/>
      <c r="D36" s="41"/>
      <c r="E36" s="41"/>
      <c r="F36" s="33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I36" s="41"/>
      <c r="EJ36" s="41"/>
    </row>
    <row r="37" spans="3:140" x14ac:dyDescent="0.3">
      <c r="C37" s="41"/>
      <c r="D37" s="41"/>
      <c r="E37" s="41"/>
      <c r="F37" s="33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I37" s="41"/>
      <c r="EJ37" s="41"/>
    </row>
    <row r="38" spans="3:140" x14ac:dyDescent="0.3">
      <c r="C38" s="41"/>
      <c r="D38" s="41"/>
      <c r="E38" s="41"/>
      <c r="F38" s="33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  <c r="DU38" s="41"/>
      <c r="DV38" s="41"/>
      <c r="DW38" s="41"/>
      <c r="DX38" s="41"/>
      <c r="DY38" s="41"/>
      <c r="DZ38" s="41"/>
      <c r="EA38" s="41"/>
      <c r="EB38" s="41"/>
      <c r="EC38" s="41"/>
      <c r="ED38" s="41"/>
      <c r="EE38" s="41"/>
      <c r="EF38" s="41"/>
      <c r="EG38" s="41"/>
      <c r="EH38" s="41"/>
      <c r="EI38" s="41"/>
      <c r="EJ38" s="41"/>
    </row>
    <row r="39" spans="3:140" x14ac:dyDescent="0.3">
      <c r="C39" s="41"/>
      <c r="D39" s="41"/>
      <c r="E39" s="41"/>
      <c r="F39" s="33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  <c r="DU39" s="41"/>
      <c r="DV39" s="41"/>
      <c r="DW39" s="41"/>
      <c r="DX39" s="41"/>
      <c r="DY39" s="41"/>
      <c r="DZ39" s="41"/>
      <c r="EA39" s="41"/>
      <c r="EB39" s="41"/>
      <c r="EC39" s="41"/>
      <c r="ED39" s="41"/>
      <c r="EE39" s="41"/>
      <c r="EF39" s="41"/>
      <c r="EG39" s="41"/>
      <c r="EH39" s="41"/>
      <c r="EI39" s="41"/>
      <c r="EJ39" s="41"/>
    </row>
    <row r="40" spans="3:140" x14ac:dyDescent="0.3">
      <c r="C40" s="41"/>
      <c r="D40" s="41"/>
      <c r="E40" s="41"/>
      <c r="F40" s="33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I40" s="41"/>
      <c r="EJ40" s="41"/>
    </row>
    <row r="41" spans="3:140" x14ac:dyDescent="0.3">
      <c r="C41" s="41"/>
      <c r="D41" s="41"/>
      <c r="E41" s="41"/>
      <c r="F41" s="33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  <c r="DU41" s="41"/>
      <c r="DV41" s="41"/>
      <c r="DW41" s="41"/>
      <c r="DX41" s="41"/>
      <c r="DY41" s="41"/>
      <c r="DZ41" s="41"/>
      <c r="EA41" s="41"/>
      <c r="EB41" s="41"/>
      <c r="EC41" s="41"/>
      <c r="ED41" s="41"/>
      <c r="EE41" s="41"/>
      <c r="EF41" s="41"/>
      <c r="EG41" s="41"/>
      <c r="EH41" s="41"/>
      <c r="EI41" s="41"/>
      <c r="EJ41" s="41"/>
    </row>
    <row r="42" spans="3:140" x14ac:dyDescent="0.3">
      <c r="C42" s="41"/>
      <c r="D42" s="41"/>
      <c r="E42" s="41"/>
      <c r="F42" s="33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I42" s="41"/>
      <c r="EJ42" s="41"/>
    </row>
    <row r="43" spans="3:140" x14ac:dyDescent="0.3">
      <c r="C43" s="41"/>
      <c r="D43" s="41"/>
      <c r="E43" s="41"/>
      <c r="F43" s="33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I43" s="41"/>
      <c r="EJ43" s="41"/>
    </row>
    <row r="44" spans="3:140" x14ac:dyDescent="0.3">
      <c r="C44" s="41"/>
      <c r="D44" s="41"/>
      <c r="E44" s="41"/>
      <c r="F44" s="33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  <c r="DT44" s="41"/>
      <c r="DU44" s="41"/>
      <c r="DV44" s="41"/>
      <c r="DW44" s="41"/>
      <c r="DX44" s="41"/>
      <c r="DY44" s="41"/>
      <c r="DZ44" s="41"/>
      <c r="EA44" s="41"/>
      <c r="EB44" s="41"/>
      <c r="EC44" s="41"/>
      <c r="ED44" s="41"/>
      <c r="EE44" s="41"/>
      <c r="EF44" s="41"/>
      <c r="EG44" s="41"/>
      <c r="EH44" s="41"/>
      <c r="EI44" s="41"/>
      <c r="EJ44" s="41"/>
    </row>
    <row r="45" spans="3:140" x14ac:dyDescent="0.3">
      <c r="C45" s="41"/>
      <c r="D45" s="41"/>
      <c r="E45" s="41"/>
      <c r="F45" s="33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  <c r="DT45" s="41"/>
      <c r="DU45" s="41"/>
      <c r="DV45" s="41"/>
      <c r="DW45" s="41"/>
      <c r="DX45" s="41"/>
      <c r="DY45" s="41"/>
      <c r="DZ45" s="41"/>
      <c r="EA45" s="41"/>
      <c r="EB45" s="41"/>
      <c r="EC45" s="41"/>
      <c r="ED45" s="41"/>
      <c r="EE45" s="41"/>
      <c r="EF45" s="41"/>
      <c r="EG45" s="41"/>
      <c r="EH45" s="41"/>
      <c r="EI45" s="41"/>
      <c r="EJ45" s="41"/>
    </row>
    <row r="46" spans="3:140" x14ac:dyDescent="0.3">
      <c r="C46" s="41"/>
      <c r="D46" s="41"/>
      <c r="E46" s="41"/>
      <c r="F46" s="33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I46" s="41"/>
      <c r="EJ46" s="41"/>
    </row>
    <row r="47" spans="3:140" x14ac:dyDescent="0.3">
      <c r="C47" s="41"/>
      <c r="D47" s="41"/>
      <c r="E47" s="41"/>
      <c r="F47" s="33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I47" s="41"/>
      <c r="EJ47" s="41"/>
    </row>
  </sheetData>
  <protectedRanges>
    <protectedRange sqref="AA12 AA14:AA15" name="Range4_1_1_1_2_1_1_2_1_1_1_1_1_1_1_1_1_1_1_1_1_1_1_1_1_2_1_1"/>
    <protectedRange sqref="AK12 AK14:AK16" name="Range4_2_1_1_2_1_1_2_1_1_1_1_1_1_1_1_1_1_1_1_1_1_1_1_1_2_1_1"/>
    <protectedRange sqref="AP12 AP14:AP16" name="Range4_3_1_1_2_1_1_2_1_1_1_1_1_1_1_1_1_1_1_1_1_1_1_1_1_2_1_1"/>
    <protectedRange sqref="AU12 AU14:AU16" name="Range4_4_1_1_2_1_1_2_1_1_1_1_1_1_1_1_1_1_1_1_1_1_1_1_1_2_1_1"/>
    <protectedRange sqref="BZ12 BZ14" name="Range5_1_1_1_2_1_1_2_1_1_1_1_1_1_1_1_1_1_1_1_1_1_1_1_1_2_1_1"/>
    <protectedRange sqref="BZ15:BZ16 CC12 CC14:CC16" name="Range5_2_1_1_2_1_1_2_1_1_1_1_1_1_1_1_1_1_1_1_1_1_1_1_1_2_1_1"/>
    <protectedRange sqref="W10:W12 W18 W14:W16" name="Range4_5_1_2_1_1_1_1_1_1_1_1_1_1_2_1_1_1_1_1_1_1_1_1_1_2_1_1"/>
    <protectedRange sqref="AA10:AB10 AB11:AB12 AB18 AG10:AG12 AB14:AB16 AG14:AG18" name="Range4_1_1_1_2_1_1_1_1_1_1_1_1_1_1_2_1_1_1_1_1_1_1_1_1_1_2_1_1"/>
    <protectedRange sqref="AK10:AL10 AL11:AL12 AL18 AL14:AL16" name="Range4_2_1_1_2_1_1_1_1_1_1_1_1_1_1_2_1_1_1_1_1_1_1_1_1_1_2_1_1"/>
    <protectedRange sqref="AP10:AQ10 AQ11:AQ12 AQ18 AQ14:AQ16" name="Range4_3_1_1_2_1_1_1_1_1_1_1_1_1_1_2_1_1_1_1_1_1_1_1_1_1_2_1_1"/>
    <protectedRange sqref="AU10:AV10 AV11:AV12 AV18 AV14:AV16" name="Range4_4_1_1_2_1_1_1_1_1_1_1_1_1_1_2_1_1_1_1_1_1_1_1_1_1_2_1_1"/>
    <protectedRange sqref="BZ10" name="Range5_1_1_1_2_1_1_1_1_1_1_1_1_1_1_1_1_1_1_1_1_1_1_1_1_1_1_1"/>
    <protectedRange sqref="CC10" name="Range5_2_1_1_2_1_1_1_1_1_1_1_1_1_1_1_1_1_1_1_1_1_1_1_1_1_1_1"/>
    <protectedRange sqref="DJ10:DK10" name="Range5_3_1_1_1_1_1_1_1_1_1_1_1"/>
    <protectedRange sqref="DJ11:DK11" name="Range5_7_1_1_1_1_1_1_1_1_1_1"/>
    <protectedRange sqref="DJ12:DK12" name="Range5_8_1_1_1_1_1_1_1_1_1_1_1_1"/>
    <protectedRange sqref="DJ14:DK14" name="Range5_11_1_1_1_1_1_1_1_1_1_1_1"/>
    <protectedRange sqref="DJ15:DK15 DA15" name="Range5_12_1_1_1_1_1_1_1_1_1_1_1_1"/>
    <protectedRange sqref="DJ16:DK16" name="Range5_14_1_1_1_1_1_1_1_1_1_1_1"/>
    <protectedRange sqref="V10 V14:V16 V12" name="Range4_1_1_1_1_1_1_1_1_1_1_1_2_1_1"/>
    <protectedRange sqref="EF10:EG11 EF14:EG17 EG12 EE17" name="Range6_1_1_1_1_1_1_1_1_1_2_1_1"/>
    <protectedRange sqref="AA13" name="Range4_1_1_1_2_1_1_2_1_1_1_1_1_1_1_1_1_1_1_1_1_1_1_1_1_1_1_1_1"/>
    <protectedRange sqref="AK13" name="Range4_2_1_1_2_1_1_2_1_1_1_1_1_1_1_1_1_1_1_1_1_1_1_1_1_1_1_1_1"/>
    <protectedRange sqref="AP13" name="Range4_3_1_1_2_1_1_2_1_1_1_1_1_1_1_1_1_1_1_1_1_1_1_1_1_1_1_1_1"/>
    <protectedRange sqref="AU13" name="Range4_4_1_1_2_1_1_2_1_1_1_1_1_1_1_1_1_1_1_1_1_1_1_1_1_1_1_1_1"/>
    <protectedRange sqref="BZ13" name="Range5_1_1_1_2_1_1_2_1_1_1_1_1_1_1_1_1_1_1_1_1_1_1_1_1_1_1_1_1_1"/>
    <protectedRange sqref="CC13" name="Range5_2_1_1_2_1_1_2_1_1_1_1_1_1_1_1_1_1_1_1_1_1_1_1_1_1_1_1_1"/>
    <protectedRange sqref="W13" name="Range4_5_1_2_1_1_1_1_1_1_1_1_1_1_2_1_1_1_1_1_1_1_1_1_1_1_1_1_1"/>
    <protectedRange sqref="AB13 AG13" name="Range4_1_1_1_2_1_1_1_1_1_1_1_1_1_1_2_1_1_1_1_1_1_1_1_1_1_1_1_1_1"/>
    <protectedRange sqref="AL13" name="Range4_2_1_1_2_1_1_1_1_1_1_1_1_1_1_2_1_1_1_1_1_1_1_1_1_1_1_1_1_1"/>
    <protectedRange sqref="AQ13" name="Range4_3_1_1_2_1_1_1_1_1_1_1_1_1_1_2_1_1_1_1_1_1_1_1_1_1_1_1_1_1"/>
    <protectedRange sqref="AV13" name="Range4_4_1_1_2_1_1_1_1_1_1_1_1_1_1_2_1_1_1_1_1_1_1_1_1_1_1_1_1_1"/>
    <protectedRange sqref="DK13" name="Range5_9_1_1_1_1_1_1_1_1_1_1_1"/>
    <protectedRange sqref="V13" name="Range4_1_1_1_1_1_1_1_1_1_1_1_1_1_1_1"/>
    <protectedRange sqref="EF13:EG13" name="Range6_1_1_1_1_1_1_1_1_1_1_1_1_1"/>
    <protectedRange sqref="AF10" name="Range4_1_1_1_2_1_1_1_1_1_1_1_1_1_1_1"/>
    <protectedRange sqref="DJ13" name="Range5_9_1_1_1_1_1_1_1_1_1"/>
  </protectedRanges>
  <mergeCells count="136"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2:I2"/>
    <mergeCell ref="C1:I1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7.874015748031496E-2" right="7.874015748031496E-2" top="0.15748031496062992" bottom="0.15748031496062992" header="0.31496062992125984" footer="0.31496062992125984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Armavir</vt:lpstr>
      <vt:lpstr>Armavir!Заголовки_для_печати</vt:lpstr>
      <vt:lpstr>Armavir!Область_печати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2023-12-06T07:27:11Z</dcterms:modified>
</cp:coreProperties>
</file>