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Xanum Petrosyan\եկամուտներ\31.08.2023\"/>
    </mc:Choice>
  </mc:AlternateContent>
  <xr:revisionPtr revIDLastSave="0" documentId="13_ncr:1_{3CF40462-FDFF-4981-B60B-9DBC17A4B476}" xr6:coauthVersionLast="45" xr6:coauthVersionMax="45" xr10:uidLastSave="{00000000-0000-0000-0000-000000000000}"/>
  <bookViews>
    <workbookView xWindow="-120" yWindow="-120" windowWidth="21840" windowHeight="13140" tabRatio="563" xr2:uid="{00000000-000D-0000-FFFF-FFFF00000000}"/>
  </bookViews>
  <sheets>
    <sheet name="Ekamut" sheetId="15" r:id="rId1"/>
    <sheet name="Sheet1" sheetId="22" state="hidden" r:id="rId2"/>
    <sheet name="Mutqer11" sheetId="14" state="hidden" r:id="rId3"/>
    <sheet name="Лист1" sheetId="16" state="hidden" r:id="rId4"/>
    <sheet name="Лист2" sheetId="17" state="hidden" r:id="rId5"/>
    <sheet name="Лист3" sheetId="18" state="hidden" r:id="rId6"/>
    <sheet name="Лист5" sheetId="20" state="hidden" r:id="rId7"/>
    <sheet name="Лист4" sheetId="21" state="hidden" r:id="rId8"/>
  </sheets>
  <definedNames>
    <definedName name="_xlnm.Print_Titles" localSheetId="0">Ekamut!$A:$B,Ekamut!$2:$6</definedName>
    <definedName name="_xlnm.Print_Titles" localSheetId="2">Mutqer11!$B:$B</definedName>
    <definedName name="_xlnm.Print_Titles" localSheetId="7">Лист4!$B:$B</definedName>
    <definedName name="_xlnm.Print_Titles" localSheetId="6">Лист5!$A:$B,Лист5!$5:$7</definedName>
    <definedName name="_xlnm.Print_Area" localSheetId="0">Ekamut!$A$1:$EE$20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H9" i="15" l="1"/>
  <c r="CH10" i="15"/>
  <c r="CG9" i="15"/>
  <c r="CG10" i="15"/>
  <c r="AC17" i="15" l="1"/>
  <c r="AB17" i="15"/>
  <c r="DF18" i="15" l="1"/>
  <c r="AO18" i="15"/>
  <c r="BL18" i="15"/>
  <c r="CA18" i="15" l="1"/>
  <c r="BY18" i="15"/>
  <c r="EE16" i="15" l="1"/>
  <c r="P8" i="15" l="1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AB15" i="15" l="1"/>
  <c r="BP18" i="15" l="1"/>
  <c r="BQ18" i="15"/>
  <c r="BR18" i="15"/>
  <c r="O11" i="15" l="1"/>
  <c r="EE13" i="15" l="1"/>
  <c r="Y6" i="15" l="1"/>
  <c r="AE16" i="15" l="1"/>
  <c r="AE17" i="15"/>
  <c r="DT6" i="15" l="1"/>
  <c r="DK8" i="15"/>
  <c r="DK9" i="15"/>
  <c r="DK10" i="15"/>
  <c r="DK11" i="15"/>
  <c r="DK12" i="15"/>
  <c r="DK13" i="15"/>
  <c r="DK14" i="15"/>
  <c r="DK15" i="15"/>
  <c r="DK16" i="15"/>
  <c r="DK17" i="15"/>
  <c r="DL7" i="15"/>
  <c r="DK7" i="15"/>
  <c r="DJ8" i="15"/>
  <c r="DJ9" i="15"/>
  <c r="DJ10" i="15"/>
  <c r="DJ11" i="15"/>
  <c r="DJ12" i="15"/>
  <c r="DJ13" i="15"/>
  <c r="DJ14" i="15"/>
  <c r="DJ15" i="15"/>
  <c r="DJ16" i="15"/>
  <c r="DJ17" i="15"/>
  <c r="DJ7" i="15"/>
  <c r="DG18" i="15"/>
  <c r="DG20" i="15" s="1"/>
  <c r="BA18" i="15"/>
  <c r="DF20" i="15" l="1"/>
  <c r="DI8" i="15"/>
  <c r="DI9" i="15"/>
  <c r="DI10" i="15"/>
  <c r="DI11" i="15"/>
  <c r="DI12" i="15"/>
  <c r="DI13" i="15"/>
  <c r="DI14" i="15"/>
  <c r="DI15" i="15"/>
  <c r="DI16" i="15"/>
  <c r="DI17" i="15"/>
  <c r="DI7" i="15"/>
  <c r="AD12" i="15" l="1"/>
  <c r="AB9" i="15"/>
  <c r="AD17" i="15" l="1"/>
  <c r="AA18" i="15" l="1"/>
  <c r="AW8" i="15" l="1"/>
  <c r="AW9" i="15"/>
  <c r="H7" i="15" l="1"/>
  <c r="P7" i="15" l="1"/>
  <c r="AE13" i="15" l="1"/>
  <c r="AD13" i="15"/>
  <c r="DL17" i="15" l="1"/>
  <c r="O17" i="15"/>
  <c r="P9" i="15"/>
  <c r="AE15" i="15" l="1"/>
  <c r="AE11" i="15" l="1"/>
  <c r="EE11" i="15"/>
  <c r="BV15" i="15" l="1"/>
  <c r="P13" i="15" l="1"/>
  <c r="BG15" i="15"/>
  <c r="O15" i="15"/>
  <c r="AE8" i="15" l="1"/>
  <c r="AE12" i="15" l="1"/>
  <c r="BU12" i="15"/>
  <c r="O16" i="15" l="1"/>
  <c r="O14" i="15"/>
  <c r="O13" i="15"/>
  <c r="O12" i="15"/>
  <c r="O8" i="15"/>
  <c r="AD11" i="15" l="1"/>
  <c r="AH18" i="15" l="1"/>
  <c r="CC7" i="15"/>
  <c r="CB7" i="15"/>
  <c r="AZ7" i="15" l="1"/>
  <c r="AY7" i="15"/>
  <c r="AC7" i="15"/>
  <c r="AB7" i="15"/>
  <c r="X7" i="15"/>
  <c r="U7" i="15"/>
  <c r="W7" i="15"/>
  <c r="N7" i="15"/>
  <c r="M7" i="15"/>
  <c r="I7" i="15"/>
  <c r="EC7" i="15" l="1"/>
  <c r="EB7" i="15"/>
  <c r="DS7" i="15"/>
  <c r="DR7" i="15"/>
  <c r="DE7" i="15"/>
  <c r="DD7" i="15"/>
  <c r="CH7" i="15"/>
  <c r="CG7" i="15"/>
  <c r="BO7" i="15"/>
  <c r="BN7" i="15"/>
  <c r="BG7" i="15"/>
  <c r="BE7" i="15"/>
  <c r="BD7" i="15"/>
  <c r="AW7" i="15"/>
  <c r="I8" i="15"/>
  <c r="I9" i="15"/>
  <c r="I10" i="15"/>
  <c r="I11" i="15"/>
  <c r="I12" i="15"/>
  <c r="I13" i="15"/>
  <c r="I14" i="15"/>
  <c r="I15" i="15"/>
  <c r="I16" i="15"/>
  <c r="I17" i="15"/>
  <c r="F7" i="15"/>
  <c r="M6" i="15"/>
  <c r="AB6" i="15" s="1"/>
  <c r="AK6" i="15" s="1"/>
  <c r="AP6" i="15" s="1"/>
  <c r="AY6" i="15" s="1"/>
  <c r="BD6" i="15" s="1"/>
  <c r="BN6" i="15" s="1"/>
  <c r="BS6" i="15" s="1"/>
  <c r="CG6" i="15" s="1"/>
  <c r="N6" i="15"/>
  <c r="AC6" i="15" s="1"/>
  <c r="AL6" i="15" s="1"/>
  <c r="AQ6" i="15" s="1"/>
  <c r="AZ6" i="15" s="1"/>
  <c r="BE6" i="15" s="1"/>
  <c r="BO6" i="15" s="1"/>
  <c r="BT6" i="15" s="1"/>
  <c r="CH6" i="15" s="1"/>
  <c r="X13" i="15"/>
  <c r="W13" i="15"/>
  <c r="AC8" i="15"/>
  <c r="AC9" i="15"/>
  <c r="AC10" i="15"/>
  <c r="AC11" i="15"/>
  <c r="AC12" i="15"/>
  <c r="AC13" i="15"/>
  <c r="AC14" i="15"/>
  <c r="AC15" i="15"/>
  <c r="AC16" i="15"/>
  <c r="AB8" i="15"/>
  <c r="AB10" i="15"/>
  <c r="AB11" i="15"/>
  <c r="AB12" i="15"/>
  <c r="AB13" i="15"/>
  <c r="AB14" i="15"/>
  <c r="AB16" i="15"/>
  <c r="K6" i="15"/>
  <c r="Z6" i="15" s="1"/>
  <c r="AH6" i="15" s="1"/>
  <c r="AN6" i="15" s="1"/>
  <c r="AV6" i="15" s="1"/>
  <c r="BB6" i="15" s="1"/>
  <c r="BJ6" i="15" s="1"/>
  <c r="BQ6" i="15" s="1"/>
  <c r="L6" i="15"/>
  <c r="AA6" i="15" s="1"/>
  <c r="AJ6" i="15" s="1"/>
  <c r="AO6" i="15" s="1"/>
  <c r="AX6" i="15" s="1"/>
  <c r="BC6" i="15" s="1"/>
  <c r="BL6" i="15" s="1"/>
  <c r="BR6" i="15" s="1"/>
  <c r="CF6" i="15" s="1"/>
  <c r="CE6" i="15" l="1"/>
  <c r="CM6" i="15" s="1"/>
  <c r="CS6" i="15" s="1"/>
  <c r="DA6" i="15" s="1"/>
  <c r="DG6" i="15" s="1"/>
  <c r="DO6" i="15" s="1"/>
  <c r="DU6" i="15" s="1"/>
  <c r="BY6" i="15"/>
  <c r="AM6" i="15"/>
  <c r="BA6" i="15" s="1"/>
  <c r="BP6" i="15" s="1"/>
  <c r="CD6" i="15" s="1"/>
  <c r="CR6" i="15" s="1"/>
  <c r="CC6" i="15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EA18" i="15"/>
  <c r="DZ18" i="15"/>
  <c r="DZ20" i="15" s="1"/>
  <c r="DY18" i="15"/>
  <c r="DY20" i="15" s="1"/>
  <c r="DV18" i="15"/>
  <c r="DU18" i="15"/>
  <c r="DU20" i="15" s="1"/>
  <c r="DT18" i="15"/>
  <c r="DQ18" i="15"/>
  <c r="DQ20" i="15" s="1"/>
  <c r="DO18" i="15"/>
  <c r="DN18" i="15"/>
  <c r="DN20" i="15" s="1"/>
  <c r="DM18" i="15"/>
  <c r="DM20" i="15" s="1"/>
  <c r="DH18" i="15"/>
  <c r="DC18" i="15"/>
  <c r="DA18" i="15"/>
  <c r="DA20" i="15" s="1"/>
  <c r="CZ18" i="15"/>
  <c r="CZ20" i="15" s="1"/>
  <c r="CY18" i="15"/>
  <c r="DK18" i="15" s="1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20" i="15"/>
  <c r="BX18" i="15"/>
  <c r="BX20" i="15" s="1"/>
  <c r="BW18" i="15"/>
  <c r="BW20" i="15" s="1"/>
  <c r="BQ20" i="15"/>
  <c r="BP20" i="15"/>
  <c r="BL20" i="15"/>
  <c r="BJ18" i="15"/>
  <c r="BJ20" i="15" s="1"/>
  <c r="BI18" i="15"/>
  <c r="BH18" i="15"/>
  <c r="BH20" i="15" s="1"/>
  <c r="BG17" i="15"/>
  <c r="BB18" i="15"/>
  <c r="BB20" i="15" s="1"/>
  <c r="BC18" i="15"/>
  <c r="AX18" i="15"/>
  <c r="AX20" i="15" s="1"/>
  <c r="AW17" i="15"/>
  <c r="AU18" i="15"/>
  <c r="AU20" i="15" s="1"/>
  <c r="AV18" i="15"/>
  <c r="AV20" i="15" s="1"/>
  <c r="AT18" i="15"/>
  <c r="AT20" i="15" s="1"/>
  <c r="AD16" i="15"/>
  <c r="Z18" i="15"/>
  <c r="Z20" i="15" s="1"/>
  <c r="AA20" i="15"/>
  <c r="Y18" i="15"/>
  <c r="X17" i="15"/>
  <c r="W17" i="15"/>
  <c r="V18" i="15"/>
  <c r="V20" i="15" s="1"/>
  <c r="R18" i="15"/>
  <c r="R20" i="15" s="1"/>
  <c r="T18" i="15"/>
  <c r="S18" i="15"/>
  <c r="Q18" i="15"/>
  <c r="Q20" i="15" s="1"/>
  <c r="K18" i="15"/>
  <c r="L18" i="15"/>
  <c r="L20" i="15" s="1"/>
  <c r="J18" i="15"/>
  <c r="E18" i="15"/>
  <c r="E20" i="15" s="1"/>
  <c r="CN7" i="15"/>
  <c r="BK17" i="15"/>
  <c r="CY20" i="15" l="1"/>
  <c r="Y20" i="15"/>
  <c r="AD20" i="15" s="1"/>
  <c r="AD18" i="15"/>
  <c r="DH20" i="15"/>
  <c r="DJ20" i="15" s="1"/>
  <c r="DI18" i="15"/>
  <c r="U18" i="15"/>
  <c r="BF18" i="15"/>
  <c r="AW20" i="15"/>
  <c r="CN20" i="15"/>
  <c r="ED18" i="15"/>
  <c r="DB20" i="15"/>
  <c r="DP20" i="15"/>
  <c r="DR18" i="15"/>
  <c r="AW18" i="15"/>
  <c r="BK18" i="15"/>
  <c r="S20" i="15"/>
  <c r="U20" i="15" s="1"/>
  <c r="BI20" i="15"/>
  <c r="BK20" i="15" s="1"/>
  <c r="DE18" i="15"/>
  <c r="DP18" i="15"/>
  <c r="BU20" i="15"/>
  <c r="DK20" i="15"/>
  <c r="X20" i="15"/>
  <c r="DB18" i="15"/>
  <c r="DS20" i="15"/>
  <c r="DC20" i="15"/>
  <c r="DE20" i="15" s="1"/>
  <c r="CQ20" i="15"/>
  <c r="T20" i="15"/>
  <c r="W20" i="15" s="1"/>
  <c r="W18" i="15"/>
  <c r="DV20" i="15"/>
  <c r="EE20" i="15" s="1"/>
  <c r="EE18" i="15"/>
  <c r="BZ18" i="15"/>
  <c r="BZ20" i="15"/>
  <c r="CC20" i="15"/>
  <c r="CC18" i="15"/>
  <c r="CN18" i="15"/>
  <c r="CW20" i="15"/>
  <c r="DS18" i="15"/>
  <c r="X18" i="15"/>
  <c r="DS6" i="15"/>
  <c r="EC6" i="15" s="1"/>
  <c r="DX6" i="15"/>
  <c r="DR6" i="15"/>
  <c r="EB6" i="15" s="1"/>
  <c r="DW6" i="15"/>
  <c r="DQ6" i="15"/>
  <c r="DV6" i="15"/>
  <c r="BD18" i="15"/>
  <c r="DO20" i="15"/>
  <c r="DR20" i="15" s="1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Y20" i="15"/>
  <c r="AZ20" i="15"/>
  <c r="AY18" i="15"/>
  <c r="AZ18" i="15"/>
  <c r="EB18" i="15"/>
  <c r="DT20" i="15"/>
  <c r="BS18" i="15"/>
  <c r="EA20" i="15"/>
  <c r="EB20" i="15" s="1"/>
  <c r="BC20" i="15"/>
  <c r="BG20" i="15" s="1"/>
  <c r="EC18" i="15"/>
  <c r="DL18" i="15"/>
  <c r="CW18" i="15"/>
  <c r="CJ18" i="15"/>
  <c r="BV18" i="15"/>
  <c r="BU18" i="15"/>
  <c r="M18" i="15"/>
  <c r="N18" i="15"/>
  <c r="DX18" i="15"/>
  <c r="DW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X20" i="15" l="1"/>
  <c r="DW20" i="15"/>
  <c r="DI20" i="15"/>
  <c r="DL20" i="15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Y11" i="15"/>
  <c r="AZ11" i="15"/>
  <c r="AW11" i="15"/>
  <c r="D20" i="15" l="1"/>
  <c r="F18" i="15"/>
  <c r="I18" i="15"/>
  <c r="H18" i="15"/>
  <c r="BM18" i="15"/>
  <c r="C20" i="15"/>
  <c r="O20" i="15" s="1"/>
  <c r="G20" i="15"/>
  <c r="AO20" i="15"/>
  <c r="F20" i="15" l="1"/>
  <c r="I20" i="15"/>
  <c r="H20" i="15"/>
  <c r="BM20" i="15"/>
  <c r="AY10" i="15" l="1"/>
  <c r="AZ10" i="15"/>
  <c r="AW10" i="15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L14" i="15"/>
  <c r="DL13" i="15"/>
  <c r="DL12" i="15"/>
  <c r="DL11" i="15"/>
  <c r="DL10" i="15"/>
  <c r="DL9" i="15"/>
  <c r="DL8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G11" i="15"/>
  <c r="CJ10" i="15"/>
  <c r="CI10" i="15"/>
  <c r="CJ9" i="15"/>
  <c r="CI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S11" i="15"/>
  <c r="AL11" i="15"/>
  <c r="AR7" i="15"/>
  <c r="AD8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CG16" i="15"/>
  <c r="CG8" i="15"/>
  <c r="BS16" i="15"/>
  <c r="BD16" i="15"/>
  <c r="EB16" i="15"/>
  <c r="EC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N8" i="15"/>
  <c r="CN8" i="15"/>
  <c r="U8" i="15"/>
  <c r="BM16" i="15"/>
  <c r="BM8" i="15"/>
  <c r="F17" i="15"/>
  <c r="BU17" i="15"/>
  <c r="BD17" i="15"/>
  <c r="CJ8" i="15"/>
  <c r="CQ8" i="15"/>
  <c r="CC17" i="15"/>
  <c r="CU17" i="15"/>
  <c r="CG17" i="15"/>
  <c r="CX17" i="15"/>
  <c r="DX17" i="15"/>
  <c r="DR17" i="15"/>
  <c r="CW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 s="1"/>
  <c r="J23" i="21"/>
  <c r="K23" i="21"/>
  <c r="L23" i="21"/>
  <c r="M23" i="21" s="1"/>
  <c r="N23" i="21"/>
  <c r="O23" i="21"/>
  <c r="P23" i="21"/>
  <c r="Q23" i="21" s="1"/>
  <c r="R23" i="21"/>
  <c r="S23" i="21"/>
  <c r="T23" i="21"/>
  <c r="U23" i="21" s="1"/>
  <c r="V23" i="21"/>
  <c r="W23" i="21"/>
  <c r="Y23" i="21"/>
  <c r="Z23" i="21"/>
  <c r="AA23" i="21"/>
  <c r="AB23" i="21"/>
  <c r="CY23" i="21" s="1"/>
  <c r="AC23" i="21"/>
  <c r="CZ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L17" i="20" s="1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I22" i="14"/>
  <c r="J22" i="14"/>
  <c r="K22" i="14" s="1"/>
  <c r="L22" i="14"/>
  <c r="M22" i="14"/>
  <c r="O22" i="14"/>
  <c r="Q22" i="14"/>
  <c r="S22" i="14"/>
  <c r="T22" i="14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BM17" i="15"/>
  <c r="CV17" i="15"/>
  <c r="BE17" i="15"/>
  <c r="DS17" i="15"/>
  <c r="EE17" i="15"/>
  <c r="DP17" i="15"/>
  <c r="BZ17" i="15"/>
  <c r="BV17" i="15"/>
  <c r="AZ17" i="15"/>
  <c r="BF17" i="15"/>
  <c r="M17" i="15"/>
  <c r="CA20" i="14" l="1"/>
  <c r="CA13" i="14"/>
  <c r="L16" i="20"/>
  <c r="X23" i="21"/>
  <c r="DB20" i="21"/>
  <c r="DB19" i="21"/>
  <c r="DB13" i="21"/>
  <c r="DB12" i="21"/>
  <c r="DA23" i="21"/>
  <c r="DB23" i="21" s="1"/>
  <c r="U22" i="14"/>
  <c r="N22" i="14"/>
  <c r="H22" i="14"/>
  <c r="CA12" i="14"/>
  <c r="L14" i="20"/>
  <c r="L10" i="20"/>
  <c r="W18" i="20"/>
  <c r="DB18" i="21"/>
  <c r="DB15" i="21"/>
  <c r="BZ22" i="14"/>
  <c r="CA14" i="14"/>
  <c r="V18" i="20"/>
  <c r="J18" i="20"/>
  <c r="DB22" i="21"/>
  <c r="AE18" i="15"/>
  <c r="AE20" i="15" s="1"/>
  <c r="AI7" i="15"/>
  <c r="AF18" i="15"/>
  <c r="AF20" i="15" s="1"/>
  <c r="AG18" i="15"/>
  <c r="AG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20" i="15"/>
  <c r="AQ16" i="15"/>
  <c r="AR16" i="15"/>
  <c r="AS12" i="15"/>
  <c r="AR10" i="15"/>
  <c r="AM18" i="15"/>
  <c r="AM20" i="15" s="1"/>
  <c r="AQ10" i="15"/>
  <c r="AS10" i="15"/>
  <c r="AN18" i="15"/>
  <c r="AP18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ED17" i="15"/>
  <c r="AP16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AI20" i="15" l="1"/>
  <c r="AI18" i="15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<sst xmlns="http://schemas.openxmlformats.org/spreadsheetml/2006/main" count="480" uniqueCount="152">
  <si>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</si>
  <si>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</si>
  <si>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</si>
  <si>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</si>
  <si>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</si>
  <si>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</si>
  <si>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</si>
  <si>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</si>
  <si>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</si>
  <si>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</si>
  <si>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</si>
  <si>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</si>
  <si>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</si>
  <si>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</si>
  <si>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</si>
  <si>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</si>
  <si>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</si>
  <si>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</si>
  <si>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</si>
  <si>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</si>
  <si>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</si>
  <si>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</si>
  <si>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</si>
  <si>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</si>
  <si>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</si>
  <si>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</si>
  <si>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</si>
  <si>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</si>
  <si>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</si>
  <si>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</si>
  <si>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</si>
  <si>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</si>
  <si>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</si>
  <si>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</si>
  <si>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</si>
  <si>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</si>
  <si>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</si>
  <si>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</si>
  <si>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</si>
  <si>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</si>
  <si>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</si>
  <si>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</si>
  <si>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</si>
  <si>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</si>
  <si>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</si>
  <si>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</si>
  <si>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</si>
  <si>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</si>
  <si>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</si>
  <si>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</si>
  <si>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</si>
  <si>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</si>
  <si>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</si>
  <si>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</si>
  <si>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</si>
  <si>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</si>
  <si>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</si>
  <si>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</si>
  <si>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</si>
  <si>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</si>
  <si>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</si>
  <si>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</si>
  <si>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</si>
  <si>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</si>
  <si>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</si>
  <si>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</si>
  <si>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</si>
  <si>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</si>
  <si>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</si>
  <si>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</si>
  <si>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</si>
  <si>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</si>
  <si>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</si>
  <si>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</si>
  <si>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</si>
  <si>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</si>
  <si>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</si>
  <si>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</si>
  <si>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</si>
  <si>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</si>
  <si>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</si>
  <si>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</si>
  <si>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</si>
  <si>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</si>
  <si>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</si>
  <si>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</si>
  <si>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</si>
  <si>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</si>
  <si>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</si>
  <si>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</si>
  <si>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</si>
  <si>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</si>
  <si>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</si>
  <si>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</si>
  <si>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</si>
  <si>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</si>
  <si>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</si>
  <si>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</si>
  <si>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</si>
  <si>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</si>
  <si>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</si>
  <si>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</si>
  <si>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</si>
  <si>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</si>
  <si>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</si>
  <si>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</si>
  <si>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</si>
  <si>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</si>
  <si>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</si>
  <si>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</si>
  <si>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</si>
  <si>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</si>
  <si>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</si>
  <si>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</si>
  <si>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</si>
  <si>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</si>
  <si>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</si>
  <si>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</si>
  <si>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</si>
  <si>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</si>
  <si>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</si>
  <si>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</si>
  <si>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</si>
  <si>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</si>
  <si>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</si>
  <si>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</si>
  <si>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</si>
  <si>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 xml:space="preserve">2022թ. </t>
  </si>
  <si>
    <t>2022թ.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</si>
  <si>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</si>
  <si>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</si>
  <si>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</si>
  <si>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</si>
  <si>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Ընդամենը սեփական եկամուտներ</t>
  </si>
  <si>
    <t>պլան</t>
  </si>
  <si>
    <t>փաստացի</t>
  </si>
  <si>
    <t>ծրագիր
9 ամիս</t>
  </si>
  <si>
    <t>կատ. %-ը
9 ամսվա նկատմամբ</t>
  </si>
  <si>
    <t xml:space="preserve">*Արագածոտնի մարզի սեփական եկամուտների տարբերությունը 2021թ. նկատմամբ առաջացել է Թալին համայնքի բյուջեի չհաստատման հետևանքով որի պլանային թիվը թերի է մուտքագրված  համակարգ </t>
  </si>
  <si>
    <t>8 ամսվա կատ. %-ը
տարեկան պլանի նկատմամբ</t>
  </si>
  <si>
    <t>ՀՀ  մարզերի  բյուջեների եկամուտների հավաքագրման վերաբերյալ 2022թ. և 2023թ. 8 ամիս</t>
  </si>
  <si>
    <t>2023թ.</t>
  </si>
  <si>
    <t xml:space="preserve">փաստ.                         8 ամիս                                                           </t>
  </si>
  <si>
    <t>2023թ. ծրագրի  աճը 2022թ.        ծրագրի համեմատ /%/</t>
  </si>
  <si>
    <t>2023թ. փաստ. աճը 2022թ. փաստ       համեմատ    /հազ. դրամ./</t>
  </si>
  <si>
    <t>Ֆինանսական համահարթեցման դոտացիա 2023թ.</t>
  </si>
  <si>
    <t xml:space="preserve">2023թ. </t>
  </si>
  <si>
    <t xml:space="preserve">փաստ.                       8 ամիս                                                           </t>
  </si>
  <si>
    <t>այդ թվում` աղբահանության վճար  ծրագիր տարեկան  2023թ.</t>
  </si>
  <si>
    <t xml:space="preserve">ծրագիր 
տարեկան 31.08.2023թ. դրությամբ                                                                                                         </t>
  </si>
  <si>
    <t>աղբահանության վճար փաստ.
8 ամիս</t>
  </si>
  <si>
    <t>աղբահանության վճար  ծրագիր                       3-ին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</si>
</sst>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sz val="12"/>
      <name val="Times Armeni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9" fontId="43" fillId="0" borderId="0" applyFont="0" applyFill="0" applyBorder="0" applyAlignment="0" applyProtection="0"/>
  </cellStyleXfs>
  <cellXfs count="446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3" fontId="16" fillId="0" borderId="0" xfId="0" applyNumberFormat="1" applyFont="1" applyFill="1" applyAlignment="1">
      <alignment horizontal="center" vertical="center"/>
    </xf>
    <xf numFmtId="0" fontId="16" fillId="0" borderId="3" xfId="0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3" fontId="17" fillId="0" borderId="17" xfId="0" applyNumberFormat="1" applyFont="1" applyFill="1" applyBorder="1" applyAlignment="1">
      <alignment horizontal="center"/>
    </xf>
    <xf numFmtId="3" fontId="17" fillId="0" borderId="17" xfId="0" applyNumberFormat="1" applyFont="1" applyFill="1" applyBorder="1" applyAlignment="1"/>
    <xf numFmtId="3" fontId="17" fillId="0" borderId="0" xfId="0" applyNumberFormat="1" applyFont="1" applyFill="1" applyAlignment="1">
      <alignment horizontal="center"/>
    </xf>
    <xf numFmtId="0" fontId="34" fillId="0" borderId="0" xfId="0" applyFont="1" applyFill="1"/>
    <xf numFmtId="0" fontId="16" fillId="0" borderId="3" xfId="0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1" fillId="0" borderId="0" xfId="0" applyNumberFormat="1" applyFont="1" applyFill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13" borderId="5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0" borderId="18" xfId="0" applyNumberFormat="1" applyFont="1" applyBorder="1" applyAlignment="1" applyProtection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 wrapText="1"/>
    </xf>
    <xf numFmtId="0" fontId="17" fillId="8" borderId="18" xfId="0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166" fontId="0" fillId="0" borderId="0" xfId="8" applyNumberFormat="1" applyFont="1"/>
    <xf numFmtId="0" fontId="17" fillId="0" borderId="18" xfId="0" applyFont="1" applyFill="1" applyBorder="1" applyAlignment="1" applyProtection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center" vertical="center"/>
    </xf>
    <xf numFmtId="165" fontId="17" fillId="8" borderId="1" xfId="0" applyNumberFormat="1" applyFont="1" applyFill="1" applyBorder="1" applyAlignment="1">
      <alignment horizontal="center" vertical="center" wrapText="1"/>
    </xf>
    <xf numFmtId="165" fontId="17" fillId="8" borderId="1" xfId="0" applyNumberFormat="1" applyFont="1" applyFill="1" applyBorder="1" applyAlignment="1" applyProtection="1">
      <alignment horizontal="center" vertical="center" wrapText="1"/>
    </xf>
    <xf numFmtId="165" fontId="17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8" borderId="3" xfId="0" applyNumberFormat="1" applyFont="1" applyFill="1" applyBorder="1" applyAlignment="1">
      <alignment horizontal="center" vertical="center"/>
    </xf>
    <xf numFmtId="0" fontId="17" fillId="8" borderId="0" xfId="0" applyFont="1" applyFill="1"/>
    <xf numFmtId="165" fontId="17" fillId="8" borderId="1" xfId="0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>
      <alignment horizontal="center"/>
    </xf>
    <xf numFmtId="165" fontId="16" fillId="0" borderId="2" xfId="0" applyNumberFormat="1" applyFont="1" applyFill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14" borderId="4" xfId="0" applyFont="1" applyFill="1" applyBorder="1" applyAlignment="1">
      <alignment horizontal="center" vertical="center" wrapText="1"/>
    </xf>
    <xf numFmtId="0" fontId="16" fillId="14" borderId="18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14" borderId="19" xfId="0" applyFont="1" applyFill="1" applyBorder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0" fontId="16" fillId="14" borderId="2" xfId="0" applyFont="1" applyFill="1" applyBorder="1" applyAlignment="1">
      <alignment vertical="center" wrapText="1"/>
    </xf>
    <xf numFmtId="0" fontId="16" fillId="14" borderId="16" xfId="0" applyFont="1" applyFill="1" applyBorder="1" applyAlignment="1">
      <alignment vertical="center" wrapText="1"/>
    </xf>
    <xf numFmtId="0" fontId="16" fillId="8" borderId="1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22" xfId="0" applyFont="1" applyFill="1" applyBorder="1" applyAlignment="1">
      <alignment horizontal="center" vertical="center" wrapText="1"/>
    </xf>
    <xf numFmtId="0" fontId="17" fillId="14" borderId="0" xfId="0" applyFont="1" applyFill="1" applyBorder="1" applyAlignment="1">
      <alignment horizontal="center" vertical="center" wrapText="1"/>
    </xf>
    <xf numFmtId="0" fontId="17" fillId="14" borderId="17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9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7000000}"/>
    <cellStyle name="Обычный 3" xfId="4" xr:uid="{00000000-0005-0000-0000-000008000000}"/>
    <cellStyle name="Процентный" xfId="8" builtin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H23"/>
  <sheetViews>
    <sheetView tabSelected="1" topLeftCell="BY19" zoomScale="80" zoomScaleNormal="80" workbookViewId="0">
      <selection activeCell="CE9" sqref="CE9"/>
    </sheetView>
  </sheetViews>
  <sheetFormatPr defaultRowHeight="17.25" x14ac:dyDescent="0.3"/>
  <cols>
    <col min="1" max="1" width="3.875" style="148" customWidth="1"/>
    <col min="2" max="2" width="19.375" style="148" customWidth="1"/>
    <col min="3" max="4" width="13.75" style="137" customWidth="1"/>
    <col min="5" max="5" width="13" style="137" customWidth="1"/>
    <col min="6" max="6" width="7.125" style="148" customWidth="1"/>
    <col min="7" max="7" width="12.75" style="137" customWidth="1"/>
    <col min="8" max="8" width="9.125" style="148" customWidth="1"/>
    <col min="9" max="9" width="8.5" style="148" customWidth="1"/>
    <col min="10" max="11" width="14.125" style="137" customWidth="1"/>
    <col min="12" max="12" width="13.75" style="137" customWidth="1"/>
    <col min="13" max="13" width="8.25" style="137" customWidth="1"/>
    <col min="14" max="14" width="8.125" style="148" customWidth="1"/>
    <col min="15" max="15" width="7.25" style="137" customWidth="1"/>
    <col min="16" max="16" width="14.75" style="137" customWidth="1"/>
    <col min="17" max="17" width="14" style="137" customWidth="1"/>
    <col min="18" max="18" width="13.375" style="137" customWidth="1"/>
    <col min="19" max="19" width="13" style="137" customWidth="1"/>
    <col min="20" max="20" width="13.5" style="137" customWidth="1"/>
    <col min="21" max="21" width="7.5" style="137" customWidth="1"/>
    <col min="22" max="22" width="13.125" style="137" customWidth="1"/>
    <col min="23" max="24" width="8" style="137" customWidth="1"/>
    <col min="25" max="25" width="14.375" style="137" customWidth="1"/>
    <col min="26" max="26" width="13.875" style="137" customWidth="1"/>
    <col min="27" max="27" width="13.25" style="137" customWidth="1"/>
    <col min="28" max="28" width="11.25" style="137" customWidth="1"/>
    <col min="29" max="29" width="8.875" style="137" customWidth="1"/>
    <col min="30" max="30" width="9.5" style="137" customWidth="1"/>
    <col min="31" max="31" width="13.25" style="137" customWidth="1"/>
    <col min="32" max="32" width="15.75" style="137" customWidth="1"/>
    <col min="33" max="33" width="14.875" style="137" customWidth="1"/>
    <col min="34" max="34" width="13.875" style="137" customWidth="1"/>
    <col min="35" max="35" width="10.75" style="137" customWidth="1"/>
    <col min="36" max="36" width="14.625" style="137" customWidth="1"/>
    <col min="37" max="37" width="10" style="137" customWidth="1"/>
    <col min="38" max="38" width="10.375" style="137" customWidth="1"/>
    <col min="39" max="39" width="14" style="137" customWidth="1"/>
    <col min="40" max="40" width="12.625" style="137" customWidth="1"/>
    <col min="41" max="41" width="14.125" style="137" customWidth="1"/>
    <col min="42" max="42" width="12" style="137" customWidth="1"/>
    <col min="43" max="43" width="8.125" style="137" customWidth="1"/>
    <col min="44" max="44" width="9.125" style="137" customWidth="1"/>
    <col min="45" max="45" width="11.25" style="137" customWidth="1"/>
    <col min="46" max="46" width="14.75" style="137" customWidth="1"/>
    <col min="47" max="47" width="13.875" style="137" customWidth="1"/>
    <col min="48" max="48" width="13.75" style="137" customWidth="1"/>
    <col min="49" max="49" width="9.25" style="137" customWidth="1"/>
    <col min="50" max="50" width="13.125" style="171" customWidth="1"/>
    <col min="51" max="51" width="9.25" style="137" customWidth="1"/>
    <col min="52" max="52" width="7.75" style="137" customWidth="1"/>
    <col min="53" max="53" width="16.25" style="137" customWidth="1"/>
    <col min="54" max="54" width="13.875" style="137" customWidth="1"/>
    <col min="55" max="55" width="12.75" style="137" customWidth="1"/>
    <col min="56" max="56" width="12.5" style="137" customWidth="1"/>
    <col min="57" max="57" width="10.75" style="137" customWidth="1"/>
    <col min="58" max="58" width="8.125" style="137" customWidth="1"/>
    <col min="59" max="59" width="12.625" style="137" customWidth="1"/>
    <col min="60" max="60" width="13.375" style="137" customWidth="1"/>
    <col min="61" max="61" width="13.75" style="137" customWidth="1"/>
    <col min="62" max="62" width="13" style="137" customWidth="1"/>
    <col min="63" max="63" width="14.5" style="137" customWidth="1"/>
    <col min="64" max="64" width="14.5" style="171" customWidth="1"/>
    <col min="65" max="65" width="6.625" style="137" hidden="1" customWidth="1"/>
    <col min="66" max="66" width="8.25" style="137" customWidth="1"/>
    <col min="67" max="67" width="9.125" style="137" customWidth="1"/>
    <col min="68" max="68" width="14.375" style="137" customWidth="1"/>
    <col min="69" max="69" width="13.75" style="137" customWidth="1"/>
    <col min="70" max="70" width="12.5" style="137" customWidth="1"/>
    <col min="71" max="71" width="11.625" style="137" customWidth="1"/>
    <col min="72" max="72" width="9.5" style="137" customWidth="1"/>
    <col min="73" max="73" width="9.625" style="137" customWidth="1"/>
    <col min="74" max="74" width="13" style="137" customWidth="1"/>
    <col min="75" max="75" width="14.75" style="137" customWidth="1"/>
    <col min="76" max="76" width="13.125" style="137" customWidth="1"/>
    <col min="77" max="77" width="12.5" style="137" customWidth="1"/>
    <col min="78" max="78" width="8.625" style="137" customWidth="1"/>
    <col min="79" max="79" width="12.125" style="137" customWidth="1"/>
    <col min="80" max="80" width="9.625" style="137" customWidth="1"/>
    <col min="81" max="81" width="8.5" style="137" customWidth="1"/>
    <col min="82" max="82" width="14.75" style="137" customWidth="1"/>
    <col min="83" max="83" width="13.625" style="137" customWidth="1"/>
    <col min="84" max="84" width="14.5" style="137" customWidth="1"/>
    <col min="85" max="85" width="13.625" style="137" customWidth="1"/>
    <col min="86" max="86" width="11.625" style="137" customWidth="1"/>
    <col min="87" max="87" width="10.625" style="137" customWidth="1"/>
    <col min="88" max="88" width="13.375" style="137" customWidth="1"/>
    <col min="89" max="89" width="15" style="137" customWidth="1"/>
    <col min="90" max="90" width="14.75" style="137" customWidth="1"/>
    <col min="91" max="91" width="13.625" style="137" customWidth="1"/>
    <col min="92" max="92" width="10.625" style="137" customWidth="1"/>
    <col min="93" max="93" width="13.25" style="137" customWidth="1"/>
    <col min="94" max="94" width="11.5" style="137" customWidth="1"/>
    <col min="95" max="95" width="10" style="137" customWidth="1"/>
    <col min="96" max="96" width="14.875" style="137" customWidth="1"/>
    <col min="97" max="97" width="13.25" style="137" customWidth="1"/>
    <col min="98" max="98" width="10.25" style="137" customWidth="1"/>
    <col min="99" max="99" width="12.875" style="137" customWidth="1"/>
    <col min="100" max="100" width="10" style="137" customWidth="1"/>
    <col min="101" max="101" width="8.625" style="137" customWidth="1"/>
    <col min="102" max="102" width="10.875" style="137" customWidth="1"/>
    <col min="103" max="103" width="13.875" style="137" customWidth="1"/>
    <col min="104" max="105" width="13.25" style="137" customWidth="1"/>
    <col min="106" max="106" width="8.25" style="137" customWidth="1"/>
    <col min="107" max="107" width="13.75" style="137" customWidth="1"/>
    <col min="108" max="108" width="11.25" style="137" customWidth="1"/>
    <col min="109" max="109" width="8.625" style="137" customWidth="1"/>
    <col min="110" max="110" width="14.5" style="137" customWidth="1"/>
    <col min="111" max="111" width="13.375" style="137" customWidth="1"/>
    <col min="112" max="112" width="14" style="137" customWidth="1"/>
    <col min="113" max="113" width="11.875" style="137" customWidth="1"/>
    <col min="114" max="114" width="9.625" style="137" customWidth="1"/>
    <col min="115" max="115" width="9.5" style="137" customWidth="1"/>
    <col min="116" max="116" width="10.625" style="137" customWidth="1"/>
    <col min="117" max="117" width="11.625" style="137" customWidth="1"/>
    <col min="118" max="118" width="12.375" style="137" customWidth="1"/>
    <col min="119" max="119" width="11.625" style="137" customWidth="1"/>
    <col min="120" max="120" width="5.875" style="137" customWidth="1"/>
    <col min="121" max="121" width="11.625" style="137" customWidth="1"/>
    <col min="122" max="122" width="5.375" style="137" customWidth="1"/>
    <col min="123" max="123" width="5.625" style="137" customWidth="1"/>
    <col min="124" max="124" width="11.875" style="137" customWidth="1"/>
    <col min="125" max="125" width="11.625" style="137" customWidth="1"/>
    <col min="126" max="126" width="12.875" style="137" customWidth="1"/>
    <col min="127" max="127" width="8.75" style="137" customWidth="1"/>
    <col min="128" max="128" width="6.875" style="137" customWidth="1"/>
    <col min="129" max="129" width="11.375" style="137" customWidth="1"/>
    <col min="130" max="130" width="11.5" style="137" customWidth="1"/>
    <col min="131" max="131" width="10.875" style="137" customWidth="1"/>
    <col min="132" max="132" width="5.75" style="137" customWidth="1"/>
    <col min="133" max="133" width="6.125" style="137" customWidth="1"/>
    <col min="134" max="134" width="5.125" style="137" customWidth="1"/>
    <col min="135" max="135" width="11.5" style="137" customWidth="1"/>
    <col min="136" max="16384" width="9" style="148"/>
  </cols>
  <sheetData>
    <row r="1" spans="1:138" ht="18.75" customHeight="1" x14ac:dyDescent="0.3">
      <c r="B1" s="149"/>
      <c r="C1" s="236" t="s">
        <v>118</v>
      </c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AG1" s="136"/>
      <c r="AH1" s="136"/>
      <c r="AI1" s="136"/>
      <c r="AJ1" s="136"/>
      <c r="AK1" s="136"/>
      <c r="AL1" s="136"/>
      <c r="CY1" s="137" t="s">
        <v>126</v>
      </c>
    </row>
    <row r="2" spans="1:138" ht="21.75" customHeight="1" x14ac:dyDescent="0.3">
      <c r="A2" s="150"/>
      <c r="B2" s="151"/>
      <c r="C2" s="237" t="s">
        <v>140</v>
      </c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136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72"/>
      <c r="AY2" s="168"/>
      <c r="AZ2" s="168"/>
      <c r="BA2" s="168"/>
      <c r="BB2" s="168"/>
      <c r="BC2" s="152"/>
      <c r="BD2" s="152"/>
      <c r="BE2" s="152"/>
      <c r="BF2" s="152"/>
      <c r="BG2" s="152"/>
      <c r="BH2" s="152"/>
      <c r="BI2" s="170"/>
      <c r="BJ2" s="152"/>
      <c r="BK2" s="152"/>
      <c r="BL2" s="173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2"/>
      <c r="BX2" s="152"/>
      <c r="BY2" s="152"/>
      <c r="BZ2" s="152"/>
      <c r="CA2" s="228"/>
      <c r="CB2" s="228"/>
      <c r="CC2" s="228"/>
      <c r="CD2" s="228"/>
      <c r="CE2" s="228"/>
      <c r="CF2" s="228"/>
      <c r="CG2" s="228"/>
      <c r="CH2" s="228"/>
      <c r="CI2" s="167"/>
      <c r="CJ2" s="167"/>
      <c r="CK2" s="167"/>
      <c r="CL2" s="167"/>
      <c r="CM2" s="167"/>
      <c r="CN2" s="167"/>
      <c r="CO2" s="228"/>
      <c r="CP2" s="228"/>
      <c r="CQ2" s="228"/>
      <c r="CR2" s="228"/>
      <c r="CS2" s="228"/>
      <c r="CT2" s="228"/>
      <c r="CU2" s="228"/>
      <c r="CV2" s="228"/>
      <c r="CW2" s="228"/>
      <c r="CX2" s="228"/>
      <c r="CY2" s="228"/>
      <c r="CZ2" s="228"/>
      <c r="DA2" s="228"/>
      <c r="DB2" s="228"/>
      <c r="DC2" s="228"/>
      <c r="DD2" s="228"/>
      <c r="DE2" s="228"/>
      <c r="DF2" s="228"/>
      <c r="DG2" s="228"/>
      <c r="DH2" s="228"/>
      <c r="DI2" s="228"/>
      <c r="DJ2" s="228"/>
      <c r="DK2" s="228"/>
      <c r="DL2" s="228"/>
    </row>
    <row r="3" spans="1:138" ht="13.5" customHeight="1" x14ac:dyDescent="0.3">
      <c r="A3" s="145"/>
      <c r="B3" s="153"/>
      <c r="C3" s="154"/>
      <c r="D3" s="154"/>
      <c r="E3" s="154"/>
      <c r="F3" s="155"/>
      <c r="G3" s="154"/>
      <c r="H3" s="155"/>
      <c r="I3" s="155"/>
      <c r="J3" s="154"/>
      <c r="K3" s="154"/>
      <c r="L3" s="154"/>
      <c r="M3" s="154"/>
      <c r="N3" s="155"/>
      <c r="O3" s="231" t="s">
        <v>65</v>
      </c>
      <c r="P3" s="231"/>
      <c r="Q3" s="231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231" t="s">
        <v>65</v>
      </c>
      <c r="AE3" s="231"/>
      <c r="AF3" s="138"/>
      <c r="AG3" s="138"/>
      <c r="AH3" s="138"/>
      <c r="AI3" s="138"/>
      <c r="AJ3" s="138"/>
      <c r="AK3" s="138"/>
      <c r="AL3" s="138"/>
      <c r="AM3" s="139"/>
      <c r="AN3" s="139"/>
      <c r="AO3" s="139"/>
      <c r="AP3" s="139"/>
      <c r="AQ3" s="139"/>
      <c r="AR3" s="231" t="s">
        <v>65</v>
      </c>
      <c r="AS3" s="231"/>
      <c r="AT3" s="165"/>
      <c r="AU3" s="138"/>
      <c r="AV3" s="138"/>
      <c r="AW3" s="138"/>
      <c r="AX3" s="174"/>
      <c r="AY3" s="138"/>
      <c r="AZ3" s="138"/>
      <c r="BA3" s="138"/>
      <c r="BB3" s="138"/>
      <c r="BC3" s="139"/>
      <c r="BD3" s="139"/>
      <c r="BE3" s="139"/>
      <c r="BF3" s="231" t="s">
        <v>65</v>
      </c>
      <c r="BG3" s="231"/>
      <c r="BH3" s="156"/>
      <c r="BI3" s="156"/>
      <c r="BJ3" s="156"/>
      <c r="BK3" s="156"/>
      <c r="BL3" s="175"/>
      <c r="BM3" s="156"/>
      <c r="BN3" s="156"/>
      <c r="BO3" s="156"/>
      <c r="BP3" s="156"/>
      <c r="BQ3" s="156"/>
      <c r="BR3" s="139"/>
      <c r="BS3" s="139"/>
      <c r="BT3" s="139"/>
      <c r="BU3" s="231" t="s">
        <v>65</v>
      </c>
      <c r="BV3" s="231"/>
      <c r="BW3" s="138"/>
      <c r="BX3" s="138"/>
      <c r="BY3" s="138"/>
      <c r="BZ3" s="138"/>
      <c r="CA3" s="156"/>
      <c r="CB3" s="156"/>
      <c r="CC3" s="156"/>
      <c r="CD3" s="156"/>
      <c r="CE3" s="156"/>
      <c r="CF3" s="156"/>
      <c r="CG3" s="156"/>
      <c r="CH3" s="156"/>
      <c r="CI3" s="231" t="s">
        <v>65</v>
      </c>
      <c r="CJ3" s="231"/>
      <c r="CK3" s="139"/>
      <c r="CL3" s="139"/>
      <c r="CM3" s="139"/>
      <c r="CN3" s="139"/>
      <c r="CO3" s="156"/>
      <c r="CP3" s="156"/>
      <c r="CQ3" s="156"/>
      <c r="CR3" s="156"/>
      <c r="CS3" s="156"/>
      <c r="CT3" s="156"/>
      <c r="CU3" s="156"/>
      <c r="CV3" s="156"/>
      <c r="CW3" s="139"/>
      <c r="CX3" s="138" t="s">
        <v>65</v>
      </c>
      <c r="CY3" s="139"/>
      <c r="CZ3" s="139"/>
      <c r="DA3" s="139"/>
      <c r="DB3" s="139"/>
      <c r="DC3" s="139"/>
      <c r="DD3" s="139"/>
      <c r="DE3" s="156"/>
      <c r="DF3" s="156"/>
      <c r="DG3" s="156"/>
      <c r="DH3" s="156"/>
      <c r="DI3" s="156"/>
      <c r="DJ3" s="156"/>
      <c r="DK3" s="139"/>
      <c r="DL3" s="138"/>
    </row>
    <row r="4" spans="1:138" s="157" customFormat="1" ht="51" customHeight="1" x14ac:dyDescent="0.25">
      <c r="A4" s="213" t="s">
        <v>58</v>
      </c>
      <c r="B4" s="214" t="s">
        <v>56</v>
      </c>
      <c r="C4" s="208" t="s">
        <v>124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10"/>
      <c r="Q4" s="215" t="s">
        <v>145</v>
      </c>
      <c r="R4" s="238" t="s">
        <v>117</v>
      </c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40"/>
      <c r="AF4" s="232" t="s">
        <v>131</v>
      </c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4"/>
      <c r="AT4" s="219" t="s">
        <v>129</v>
      </c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20"/>
      <c r="BH4" s="219" t="s">
        <v>132</v>
      </c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20"/>
      <c r="BW4" s="205" t="s">
        <v>39</v>
      </c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H4" s="205"/>
      <c r="CI4" s="205"/>
      <c r="CJ4" s="205"/>
      <c r="CK4" s="219" t="s">
        <v>40</v>
      </c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20"/>
      <c r="CY4" s="219" t="s">
        <v>41</v>
      </c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20"/>
      <c r="DM4" s="224" t="s">
        <v>121</v>
      </c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6"/>
    </row>
    <row r="5" spans="1:138" s="145" customFormat="1" ht="29.25" customHeight="1" x14ac:dyDescent="0.25">
      <c r="A5" s="213"/>
      <c r="B5" s="214"/>
      <c r="C5" s="227" t="s">
        <v>128</v>
      </c>
      <c r="D5" s="227"/>
      <c r="E5" s="227"/>
      <c r="F5" s="227"/>
      <c r="G5" s="227"/>
      <c r="H5" s="227"/>
      <c r="I5" s="227"/>
      <c r="J5" s="209" t="s">
        <v>141</v>
      </c>
      <c r="K5" s="209"/>
      <c r="L5" s="209"/>
      <c r="M5" s="209"/>
      <c r="N5" s="210"/>
      <c r="O5" s="206" t="s">
        <v>143</v>
      </c>
      <c r="P5" s="206" t="s">
        <v>144</v>
      </c>
      <c r="Q5" s="216"/>
      <c r="R5" s="221" t="s">
        <v>127</v>
      </c>
      <c r="S5" s="222"/>
      <c r="T5" s="222"/>
      <c r="U5" s="222"/>
      <c r="V5" s="222"/>
      <c r="W5" s="222"/>
      <c r="X5" s="223"/>
      <c r="Y5" s="218" t="s">
        <v>146</v>
      </c>
      <c r="Z5" s="218"/>
      <c r="AA5" s="218"/>
      <c r="AB5" s="218"/>
      <c r="AC5" s="218"/>
      <c r="AD5" s="206" t="s">
        <v>143</v>
      </c>
      <c r="AE5" s="206" t="s">
        <v>144</v>
      </c>
      <c r="AF5" s="230" t="s">
        <v>127</v>
      </c>
      <c r="AG5" s="230"/>
      <c r="AH5" s="230"/>
      <c r="AI5" s="230"/>
      <c r="AJ5" s="230"/>
      <c r="AK5" s="230"/>
      <c r="AL5" s="230"/>
      <c r="AM5" s="209" t="s">
        <v>141</v>
      </c>
      <c r="AN5" s="209"/>
      <c r="AO5" s="209"/>
      <c r="AP5" s="209"/>
      <c r="AQ5" s="209"/>
      <c r="AR5" s="211" t="s">
        <v>143</v>
      </c>
      <c r="AS5" s="211" t="s">
        <v>144</v>
      </c>
      <c r="AT5" s="227" t="s">
        <v>128</v>
      </c>
      <c r="AU5" s="227"/>
      <c r="AV5" s="227"/>
      <c r="AW5" s="227"/>
      <c r="AX5" s="227"/>
      <c r="AY5" s="227"/>
      <c r="AZ5" s="227"/>
      <c r="BA5" s="218" t="s">
        <v>146</v>
      </c>
      <c r="BB5" s="218"/>
      <c r="BC5" s="218"/>
      <c r="BD5" s="218"/>
      <c r="BE5" s="218"/>
      <c r="BF5" s="206" t="s">
        <v>143</v>
      </c>
      <c r="BG5" s="206" t="s">
        <v>144</v>
      </c>
      <c r="BH5" s="222" t="s">
        <v>128</v>
      </c>
      <c r="BI5" s="222"/>
      <c r="BJ5" s="222"/>
      <c r="BK5" s="222"/>
      <c r="BL5" s="222"/>
      <c r="BM5" s="222"/>
      <c r="BN5" s="222"/>
      <c r="BO5" s="223"/>
      <c r="BP5" s="208" t="s">
        <v>146</v>
      </c>
      <c r="BQ5" s="209"/>
      <c r="BR5" s="209"/>
      <c r="BS5" s="209"/>
      <c r="BT5" s="210"/>
      <c r="BU5" s="206" t="s">
        <v>143</v>
      </c>
      <c r="BV5" s="206" t="s">
        <v>144</v>
      </c>
      <c r="BW5" s="227" t="s">
        <v>128</v>
      </c>
      <c r="BX5" s="227"/>
      <c r="BY5" s="227"/>
      <c r="BZ5" s="227"/>
      <c r="CA5" s="227"/>
      <c r="CB5" s="227"/>
      <c r="CC5" s="227"/>
      <c r="CD5" s="205" t="s">
        <v>146</v>
      </c>
      <c r="CE5" s="205"/>
      <c r="CF5" s="205"/>
      <c r="CG5" s="205"/>
      <c r="CH5" s="205"/>
      <c r="CI5" s="235" t="s">
        <v>143</v>
      </c>
      <c r="CJ5" s="229" t="s">
        <v>144</v>
      </c>
      <c r="CK5" s="227" t="s">
        <v>128</v>
      </c>
      <c r="CL5" s="227"/>
      <c r="CM5" s="227"/>
      <c r="CN5" s="227"/>
      <c r="CO5" s="227"/>
      <c r="CP5" s="227"/>
      <c r="CQ5" s="227"/>
      <c r="CR5" s="218" t="s">
        <v>146</v>
      </c>
      <c r="CS5" s="218"/>
      <c r="CT5" s="218"/>
      <c r="CU5" s="218"/>
      <c r="CV5" s="218"/>
      <c r="CW5" s="206" t="s">
        <v>143</v>
      </c>
      <c r="CX5" s="206" t="s">
        <v>144</v>
      </c>
      <c r="CY5" s="227" t="s">
        <v>128</v>
      </c>
      <c r="CZ5" s="227"/>
      <c r="DA5" s="227"/>
      <c r="DB5" s="227"/>
      <c r="DC5" s="227"/>
      <c r="DD5" s="227"/>
      <c r="DE5" s="227"/>
      <c r="DF5" s="218" t="s">
        <v>141</v>
      </c>
      <c r="DG5" s="218"/>
      <c r="DH5" s="218"/>
      <c r="DI5" s="218"/>
      <c r="DJ5" s="218"/>
      <c r="DK5" s="206" t="s">
        <v>143</v>
      </c>
      <c r="DL5" s="206" t="s">
        <v>144</v>
      </c>
      <c r="DM5" s="221" t="s">
        <v>128</v>
      </c>
      <c r="DN5" s="222"/>
      <c r="DO5" s="222"/>
      <c r="DP5" s="222"/>
      <c r="DQ5" s="222"/>
      <c r="DR5" s="222"/>
      <c r="DS5" s="223"/>
      <c r="DT5" s="218" t="s">
        <v>141</v>
      </c>
      <c r="DU5" s="218"/>
      <c r="DV5" s="218"/>
      <c r="DW5" s="218"/>
      <c r="DX5" s="218"/>
      <c r="DY5" s="218"/>
      <c r="DZ5" s="218"/>
      <c r="EA5" s="218"/>
      <c r="EB5" s="218"/>
      <c r="EC5" s="218"/>
      <c r="ED5" s="206" t="s">
        <v>143</v>
      </c>
      <c r="EE5" s="206" t="s">
        <v>144</v>
      </c>
    </row>
    <row r="6" spans="1:138" s="145" customFormat="1" ht="151.5" customHeight="1" x14ac:dyDescent="0.25">
      <c r="A6" s="213"/>
      <c r="B6" s="214"/>
      <c r="C6" s="178" t="s">
        <v>122</v>
      </c>
      <c r="D6" s="178" t="s">
        <v>123</v>
      </c>
      <c r="E6" s="191" t="s">
        <v>136</v>
      </c>
      <c r="F6" s="180" t="s">
        <v>125</v>
      </c>
      <c r="G6" s="180" t="s">
        <v>142</v>
      </c>
      <c r="H6" s="189" t="s">
        <v>137</v>
      </c>
      <c r="I6" s="189" t="s">
        <v>139</v>
      </c>
      <c r="J6" s="182" t="s">
        <v>149</v>
      </c>
      <c r="K6" s="183" t="str">
        <f>E6</f>
        <v>ծրագիր
9 ամիս</v>
      </c>
      <c r="L6" s="180" t="str">
        <f>G6</f>
        <v xml:space="preserve">փաստ.                         8 ամիս                                                           </v>
      </c>
      <c r="M6" s="141" t="str">
        <f>H6</f>
        <v>կատ. %-ը
9 ամսվա նկատմամբ</v>
      </c>
      <c r="N6" s="181" t="str">
        <f>I6</f>
        <v>8 ամսվա կատ. %-ը
տարեկան պլանի նկատմամբ</v>
      </c>
      <c r="O6" s="207"/>
      <c r="P6" s="207"/>
      <c r="Q6" s="217"/>
      <c r="R6" s="182" t="s">
        <v>119</v>
      </c>
      <c r="S6" s="178" t="s">
        <v>120</v>
      </c>
      <c r="T6" s="191" t="s">
        <v>136</v>
      </c>
      <c r="U6" s="180" t="s">
        <v>125</v>
      </c>
      <c r="V6" s="180" t="s">
        <v>147</v>
      </c>
      <c r="W6" s="189" t="s">
        <v>137</v>
      </c>
      <c r="X6" s="189" t="s">
        <v>139</v>
      </c>
      <c r="Y6" s="182" t="str">
        <f>J6</f>
        <v xml:space="preserve">ծրագիր 
տարեկան 31.08.2023թ. դրությամբ                                                                                                         </v>
      </c>
      <c r="Z6" s="179" t="str">
        <f>T6</f>
        <v>ծրագիր
9 ամիս</v>
      </c>
      <c r="AA6" s="180" t="str">
        <f>V6</f>
        <v xml:space="preserve">փաստ.                       8 ամիս                                                           </v>
      </c>
      <c r="AB6" s="141" t="str">
        <f>W6</f>
        <v>կատ. %-ը
9 ամսվա նկատմամբ</v>
      </c>
      <c r="AC6" s="181" t="str">
        <f>X6</f>
        <v>8 ամսվա կատ. %-ը
տարեկան պլանի նկատմամբ</v>
      </c>
      <c r="AD6" s="207"/>
      <c r="AE6" s="207"/>
      <c r="AF6" s="182" t="s">
        <v>119</v>
      </c>
      <c r="AG6" s="182" t="s">
        <v>120</v>
      </c>
      <c r="AH6" s="179" t="str">
        <f>Z6</f>
        <v>ծրագիր
9 ամիս</v>
      </c>
      <c r="AI6" s="180" t="s">
        <v>125</v>
      </c>
      <c r="AJ6" s="180" t="str">
        <f>AA6</f>
        <v xml:space="preserve">փաստ.                       8 ամիս                                                           </v>
      </c>
      <c r="AK6" s="181" t="str">
        <f>AB6</f>
        <v>կատ. %-ը
9 ամսվա նկատմամբ</v>
      </c>
      <c r="AL6" s="181" t="str">
        <f>AC6</f>
        <v>8 ամսվա կատ. %-ը
տարեկան պլանի նկատմամբ</v>
      </c>
      <c r="AM6" s="182" t="str">
        <f>Y6</f>
        <v xml:space="preserve">ծրագիր 
տարեկան 31.08.2023թ. դրությամբ                                                                                                         </v>
      </c>
      <c r="AN6" s="179" t="str">
        <f>AH6</f>
        <v>ծրագիր
9 ամիս</v>
      </c>
      <c r="AO6" s="180" t="str">
        <f>AJ6</f>
        <v xml:space="preserve">փաստ.                       8 ամիս                                                           </v>
      </c>
      <c r="AP6" s="141" t="str">
        <f>AK6</f>
        <v>կատ. %-ը
9 ամսվա նկատմամբ</v>
      </c>
      <c r="AQ6" s="181" t="str">
        <f>AL6</f>
        <v>8 ամսվա կատ. %-ը
տարեկան պլանի նկատմամբ</v>
      </c>
      <c r="AR6" s="212"/>
      <c r="AS6" s="212"/>
      <c r="AT6" s="182" t="s">
        <v>119</v>
      </c>
      <c r="AU6" s="178" t="s">
        <v>120</v>
      </c>
      <c r="AV6" s="179" t="str">
        <f>AN6</f>
        <v>ծրագիր
9 ամիս</v>
      </c>
      <c r="AW6" s="180" t="s">
        <v>125</v>
      </c>
      <c r="AX6" s="180" t="str">
        <f>AO6</f>
        <v xml:space="preserve">փաստ.                       8 ամիս                                                           </v>
      </c>
      <c r="AY6" s="181" t="str">
        <f>AP6</f>
        <v>կատ. %-ը
9 ամսվա նկատմամբ</v>
      </c>
      <c r="AZ6" s="181" t="str">
        <f>AQ6</f>
        <v>8 ամսվա կատ. %-ը
տարեկան պլանի նկատմամբ</v>
      </c>
      <c r="BA6" s="182" t="str">
        <f>AM6</f>
        <v xml:space="preserve">ծրագիր 
տարեկան 31.08.2023թ. դրությամբ                                                                                                         </v>
      </c>
      <c r="BB6" s="179" t="str">
        <f>AV6</f>
        <v>ծրագիր
9 ամիս</v>
      </c>
      <c r="BC6" s="180" t="str">
        <f>AX6</f>
        <v xml:space="preserve">փաստ.                       8 ամիս                                                           </v>
      </c>
      <c r="BD6" s="141" t="str">
        <f>AY6</f>
        <v>կատ. %-ը
9 ամսվա նկատմամբ</v>
      </c>
      <c r="BE6" s="181" t="str">
        <f>AZ6</f>
        <v>8 ամսվա կատ. %-ը
տարեկան պլանի նկատմամբ</v>
      </c>
      <c r="BF6" s="207"/>
      <c r="BG6" s="207"/>
      <c r="BH6" s="178" t="s">
        <v>119</v>
      </c>
      <c r="BI6" s="178" t="s">
        <v>120</v>
      </c>
      <c r="BJ6" s="179" t="str">
        <f>BB6</f>
        <v>ծրագիր
9 ամիս</v>
      </c>
      <c r="BK6" s="180" t="s">
        <v>125</v>
      </c>
      <c r="BL6" s="180" t="str">
        <f>BC6</f>
        <v xml:space="preserve">փաստ.                       8 ամիս                                                           </v>
      </c>
      <c r="BM6" s="180" t="s">
        <v>57</v>
      </c>
      <c r="BN6" s="181" t="str">
        <f>BD6</f>
        <v>կատ. %-ը
9 ամսվա նկատմամբ</v>
      </c>
      <c r="BO6" s="181" t="str">
        <f>BE6</f>
        <v>8 ամսվա կատ. %-ը
տարեկան պլանի նկատմամբ</v>
      </c>
      <c r="BP6" s="182" t="str">
        <f>BA6</f>
        <v xml:space="preserve">ծրագիր 
տարեկան 31.08.2023թ. դրությամբ                                                                                                         </v>
      </c>
      <c r="BQ6" s="179" t="str">
        <f>BJ6</f>
        <v>ծրագիր
9 ամիս</v>
      </c>
      <c r="BR6" s="180" t="str">
        <f>BL6</f>
        <v xml:space="preserve">փաստ.                       8 ամիս                                                           </v>
      </c>
      <c r="BS6" s="141" t="str">
        <f>BN6</f>
        <v>կատ. %-ը
9 ամսվա նկատմամբ</v>
      </c>
      <c r="BT6" s="181" t="str">
        <f>BO6</f>
        <v>8 ամսվա կատ. %-ը
տարեկան պլանի նկատմամբ</v>
      </c>
      <c r="BU6" s="207"/>
      <c r="BV6" s="207"/>
      <c r="BW6" s="178" t="s">
        <v>119</v>
      </c>
      <c r="BX6" s="178" t="s">
        <v>120</v>
      </c>
      <c r="BY6" s="179" t="str">
        <f>BQ6</f>
        <v>ծրագիր
9 ամիս</v>
      </c>
      <c r="BZ6" s="180" t="s">
        <v>125</v>
      </c>
      <c r="CA6" s="180" t="str">
        <f>CF6</f>
        <v xml:space="preserve">փաստ.                       8 ամիս                                                           </v>
      </c>
      <c r="CB6" s="181" t="str">
        <f>CG6</f>
        <v>կատ. %-ը
9 ամսվա նկատմամբ</v>
      </c>
      <c r="CC6" s="181" t="str">
        <f>CH6</f>
        <v>8 ամսվա կատ. %-ը
տարեկան պլանի նկատմամբ</v>
      </c>
      <c r="CD6" s="182" t="str">
        <f>BP6</f>
        <v xml:space="preserve">ծրագիր 
տարեկան 31.08.2023թ. դրությամբ                                                                                                         </v>
      </c>
      <c r="CE6" s="179" t="str">
        <f>BQ6</f>
        <v>ծրագիր
9 ամիս</v>
      </c>
      <c r="CF6" s="180" t="str">
        <f>BR6</f>
        <v xml:space="preserve">փաստ.                       8 ամիս                                                           </v>
      </c>
      <c r="CG6" s="141" t="str">
        <f>BS6</f>
        <v>կատ. %-ը
9 ամսվա նկատմամբ</v>
      </c>
      <c r="CH6" s="181" t="str">
        <f>BT6</f>
        <v>8 ամսվա կատ. %-ը
տարեկան պլանի նկատմամբ</v>
      </c>
      <c r="CI6" s="207"/>
      <c r="CJ6" s="229"/>
      <c r="CK6" s="178" t="s">
        <v>119</v>
      </c>
      <c r="CL6" s="182" t="s">
        <v>120</v>
      </c>
      <c r="CM6" s="179" t="str">
        <f>CE6</f>
        <v>ծրագիր
9 ամիս</v>
      </c>
      <c r="CN6" s="180" t="s">
        <v>125</v>
      </c>
      <c r="CO6" s="180" t="str">
        <f>CF6</f>
        <v xml:space="preserve">փաստ.                       8 ամիս                                                           </v>
      </c>
      <c r="CP6" s="181" t="str">
        <f>CG6</f>
        <v>կատ. %-ը
9 ամսվա նկատմամբ</v>
      </c>
      <c r="CQ6" s="181" t="str">
        <f>CH6</f>
        <v>8 ամսվա կատ. %-ը
տարեկան պլանի նկատմամբ</v>
      </c>
      <c r="CR6" s="182" t="str">
        <f>CD6</f>
        <v xml:space="preserve">ծրագիր 
տարեկան 31.08.2023թ. դրությամբ                                                                                                         </v>
      </c>
      <c r="CS6" s="179" t="str">
        <f>CM6</f>
        <v>ծրագիր
9 ամիս</v>
      </c>
      <c r="CT6" s="180" t="str">
        <f>CO6</f>
        <v xml:space="preserve">փաստ.                       8 ամիս                                                           </v>
      </c>
      <c r="CU6" s="141" t="str">
        <f>CP6</f>
        <v>կատ. %-ը
9 ամսվա նկատմամբ</v>
      </c>
      <c r="CV6" s="181" t="str">
        <f>CQ6</f>
        <v>8 ամսվա կատ. %-ը
տարեկան պլանի նկատմամբ</v>
      </c>
      <c r="CW6" s="207"/>
      <c r="CX6" s="207"/>
      <c r="CY6" s="182" t="s">
        <v>119</v>
      </c>
      <c r="CZ6" s="178" t="s">
        <v>120</v>
      </c>
      <c r="DA6" s="179" t="str">
        <f>CS6</f>
        <v>ծրագիր
9 ամիս</v>
      </c>
      <c r="DB6" s="180" t="s">
        <v>125</v>
      </c>
      <c r="DC6" s="180" t="str">
        <f>CT6</f>
        <v xml:space="preserve">փաստ.                       8 ամիս                                                           </v>
      </c>
      <c r="DD6" s="181" t="str">
        <f>CU6</f>
        <v>կատ. %-ը
9 ամսվա նկատմամբ</v>
      </c>
      <c r="DE6" s="181" t="str">
        <f>CV6</f>
        <v>8 ամսվա կատ. %-ը
տարեկան պլանի նկատմամբ</v>
      </c>
      <c r="DF6" s="182" t="s">
        <v>149</v>
      </c>
      <c r="DG6" s="179" t="str">
        <f>DA6</f>
        <v>ծրագիր
9 ամիս</v>
      </c>
      <c r="DH6" s="180" t="str">
        <f>DC6</f>
        <v xml:space="preserve">փաստ.                       8 ամիս                                                           </v>
      </c>
      <c r="DI6" s="141" t="str">
        <f>DD6</f>
        <v>կատ. %-ը
9 ամսվա նկատմամբ</v>
      </c>
      <c r="DJ6" s="181" t="str">
        <f>DE6</f>
        <v>8 ամսվա կատ. %-ը
տարեկան պլանի նկատմամբ</v>
      </c>
      <c r="DK6" s="207"/>
      <c r="DL6" s="207"/>
      <c r="DM6" s="182" t="s">
        <v>119</v>
      </c>
      <c r="DN6" s="178" t="s">
        <v>120</v>
      </c>
      <c r="DO6" s="179" t="str">
        <f>DG6</f>
        <v>ծրագիր
9 ամիս</v>
      </c>
      <c r="DP6" s="180" t="s">
        <v>125</v>
      </c>
      <c r="DQ6" s="180" t="str">
        <f>DH6</f>
        <v xml:space="preserve">փաստ.                       8 ամիս                                                           </v>
      </c>
      <c r="DR6" s="181" t="str">
        <f>DI6</f>
        <v>կատ. %-ը
9 ամսվա նկատմամբ</v>
      </c>
      <c r="DS6" s="181" t="str">
        <f>DJ6</f>
        <v>8 ամսվա կատ. %-ը
տարեկան պլանի նկատմամբ</v>
      </c>
      <c r="DT6" s="182" t="str">
        <f>DM6</f>
        <v xml:space="preserve">ծրագիր 
տարեկան                                                                                                              </v>
      </c>
      <c r="DU6" s="179" t="str">
        <f>DO6</f>
        <v>ծրագիր
9 ամիս</v>
      </c>
      <c r="DV6" s="180" t="str">
        <f>DH6</f>
        <v xml:space="preserve">փաստ.                       8 ամիս                                                           </v>
      </c>
      <c r="DW6" s="141" t="str">
        <f>DI6</f>
        <v>կատ. %-ը
9 ամսվա նկատմամբ</v>
      </c>
      <c r="DX6" s="181" t="str">
        <f>DJ6</f>
        <v>8 ամսվա կատ. %-ը
տարեկան պլանի նկատմամբ</v>
      </c>
      <c r="DY6" s="184" t="s">
        <v>148</v>
      </c>
      <c r="DZ6" s="184" t="s">
        <v>151</v>
      </c>
      <c r="EA6" s="185" t="s">
        <v>150</v>
      </c>
      <c r="EB6" s="141" t="str">
        <f>DR6</f>
        <v>կատ. %-ը
9 ամսվա նկատմամբ</v>
      </c>
      <c r="EC6" s="181" t="str">
        <f>DS6</f>
        <v>8 ամսվա կատ. %-ը
տարեկան պլանի նկատմամբ</v>
      </c>
      <c r="ED6" s="207"/>
      <c r="EE6" s="207"/>
    </row>
    <row r="7" spans="1:138" s="201" customFormat="1" ht="29.25" customHeight="1" x14ac:dyDescent="0.25">
      <c r="A7" s="194">
        <v>1</v>
      </c>
      <c r="B7" s="195" t="s">
        <v>59</v>
      </c>
      <c r="C7" s="196">
        <v>102556361.59999999</v>
      </c>
      <c r="D7" s="196">
        <v>80785915</v>
      </c>
      <c r="E7" s="196">
        <v>67617725.400000006</v>
      </c>
      <c r="F7" s="196">
        <f>D7/C7*100</f>
        <v>78.772212410468356</v>
      </c>
      <c r="G7" s="196">
        <v>45995967.700000003</v>
      </c>
      <c r="H7" s="196">
        <f>G7/E7*100</f>
        <v>68.023535881909453</v>
      </c>
      <c r="I7" s="196">
        <f>G7/C7*100</f>
        <v>44.849453493092724</v>
      </c>
      <c r="J7" s="196">
        <v>118588471.10000002</v>
      </c>
      <c r="K7" s="196">
        <v>87173077.299999997</v>
      </c>
      <c r="L7" s="196">
        <v>62601414.299999997</v>
      </c>
      <c r="M7" s="196">
        <f>L7/K7*100</f>
        <v>71.812784679565283</v>
      </c>
      <c r="N7" s="196">
        <f>L7/J7*100</f>
        <v>52.788786059322071</v>
      </c>
      <c r="O7" s="196">
        <f t="shared" ref="O7" si="0">J7/C7*100-100</f>
        <v>15.63248661504781</v>
      </c>
      <c r="P7" s="196">
        <f>L7-G7</f>
        <v>16605446.599999994</v>
      </c>
      <c r="Q7" s="197">
        <v>13430355.1</v>
      </c>
      <c r="R7" s="196">
        <v>34533940.199999996</v>
      </c>
      <c r="S7" s="196">
        <v>35030748.700000003</v>
      </c>
      <c r="T7" s="196">
        <v>24077331.199999999</v>
      </c>
      <c r="U7" s="196">
        <f>S7/R7*100</f>
        <v>101.43860937131062</v>
      </c>
      <c r="V7" s="196">
        <v>18793272.799999997</v>
      </c>
      <c r="W7" s="196">
        <f>V7/T7*100</f>
        <v>78.053803571053578</v>
      </c>
      <c r="X7" s="196">
        <f>V7/R7*100</f>
        <v>54.419717794032664</v>
      </c>
      <c r="Y7" s="196">
        <v>39634938.800000004</v>
      </c>
      <c r="Z7" s="196">
        <v>27869499</v>
      </c>
      <c r="AA7" s="196">
        <v>24250567.699999999</v>
      </c>
      <c r="AB7" s="196">
        <f>AA7/Z7*100</f>
        <v>87.014724233112332</v>
      </c>
      <c r="AC7" s="196">
        <f>AA7/Y7*100</f>
        <v>61.184824385297134</v>
      </c>
      <c r="AD7" s="196">
        <f t="shared" ref="AD7" si="1">Y7/R7*100-100</f>
        <v>14.770971891588573</v>
      </c>
      <c r="AE7" s="196">
        <f t="shared" ref="AE7" si="2">AA7-V7</f>
        <v>5457294.9000000022</v>
      </c>
      <c r="AF7" s="196">
        <v>26897587.5</v>
      </c>
      <c r="AG7" s="196">
        <v>24716154.700000003</v>
      </c>
      <c r="AH7" s="196">
        <v>18054709.5</v>
      </c>
      <c r="AI7" s="196">
        <f>AG7/AF7*100</f>
        <v>91.889857036434975</v>
      </c>
      <c r="AJ7" s="196">
        <v>12404732.9</v>
      </c>
      <c r="AK7" s="196">
        <f>AJ7/AH7*100</f>
        <v>68.706355535656783</v>
      </c>
      <c r="AL7" s="196">
        <f>AJ7/AF7*100</f>
        <v>46.118384780791217</v>
      </c>
      <c r="AM7" s="196">
        <f>BA7+BP7++CD7+CR7+DF7</f>
        <v>29204167.100000001</v>
      </c>
      <c r="AN7" s="196">
        <f t="shared" ref="AN7:AO7" si="3">BB7+BQ7++CE7+CS7+DG7</f>
        <v>20670393.699999999</v>
      </c>
      <c r="AO7" s="196">
        <f t="shared" si="3"/>
        <v>16693027.199999999</v>
      </c>
      <c r="AP7" s="196">
        <f>AO7/AN7*100</f>
        <v>80.758148307547714</v>
      </c>
      <c r="AQ7" s="196">
        <f>AO7/AM7*100</f>
        <v>57.159744165413976</v>
      </c>
      <c r="AR7" s="196">
        <f>AM7/AF7*100-100</f>
        <v>8.5754144307551741</v>
      </c>
      <c r="AS7" s="196">
        <f>AO7-AJ7</f>
        <v>4288294.2999999989</v>
      </c>
      <c r="AT7" s="196">
        <v>9290641</v>
      </c>
      <c r="AU7" s="196">
        <v>7906732.5999999996</v>
      </c>
      <c r="AV7" s="196">
        <v>5443048.4000000004</v>
      </c>
      <c r="AW7" s="196">
        <f>AU7/AT7*100</f>
        <v>85.104274290654431</v>
      </c>
      <c r="AX7" s="196">
        <v>2881107.2</v>
      </c>
      <c r="AY7" s="196">
        <f>AX7/AV7*100</f>
        <v>52.931868105380062</v>
      </c>
      <c r="AZ7" s="196">
        <f>AX7/AT7*100</f>
        <v>31.010854902261322</v>
      </c>
      <c r="BA7" s="196">
        <v>10531506.200000001</v>
      </c>
      <c r="BB7" s="196">
        <v>7372054.5999999996</v>
      </c>
      <c r="BC7" s="196">
        <v>4718501.3</v>
      </c>
      <c r="BD7" s="196">
        <f>BC7/BB7*100</f>
        <v>64.005240818482264</v>
      </c>
      <c r="BE7" s="196">
        <f>BC7/BA7*100</f>
        <v>44.803670153087879</v>
      </c>
      <c r="BF7" s="196">
        <f t="shared" ref="BF7:BF15" si="4">BA7/AT7*100-100</f>
        <v>13.356077368612148</v>
      </c>
      <c r="BG7" s="196">
        <f>BC7-AX7</f>
        <v>1837394.0999999996</v>
      </c>
      <c r="BH7" s="196">
        <v>12444850.300000001</v>
      </c>
      <c r="BI7" s="196">
        <v>10833103.5</v>
      </c>
      <c r="BJ7" s="196">
        <v>8712485.4000000004</v>
      </c>
      <c r="BK7" s="196">
        <f t="shared" ref="BK7" si="5">+BI7/BH7*100</f>
        <v>87.048885594067769</v>
      </c>
      <c r="BL7" s="196">
        <v>5720257.2999999998</v>
      </c>
      <c r="BM7" s="196"/>
      <c r="BN7" s="196">
        <f>BL7/BJ7*100</f>
        <v>65.655860955589091</v>
      </c>
      <c r="BO7" s="196">
        <f>BL7/BH7*100</f>
        <v>45.964854233722683</v>
      </c>
      <c r="BP7" s="196">
        <v>12749719.899999999</v>
      </c>
      <c r="BQ7" s="196">
        <v>8924804.1999999993</v>
      </c>
      <c r="BR7" s="196">
        <v>7003401.0999999996</v>
      </c>
      <c r="BS7" s="196">
        <f t="shared" ref="BS7:BS15" si="6">BR7/BQ7*100</f>
        <v>78.471201642720629</v>
      </c>
      <c r="BT7" s="196">
        <f t="shared" ref="BT7:BT15" si="7">BR7/BP7*100</f>
        <v>54.929842811684047</v>
      </c>
      <c r="BU7" s="198">
        <f t="shared" ref="BU7:BU15" si="8">BP7/BH7*100-100</f>
        <v>2.449765104848197</v>
      </c>
      <c r="BV7" s="198">
        <f t="shared" ref="BV7:BV14" si="9">BR7-BL7</f>
        <v>1283143.7999999998</v>
      </c>
      <c r="BW7" s="196">
        <v>3196766.3000000003</v>
      </c>
      <c r="BX7" s="196">
        <v>3623953.3000000003</v>
      </c>
      <c r="BY7" s="196">
        <v>2561474.7999999998</v>
      </c>
      <c r="BZ7" s="198">
        <f t="shared" ref="BZ7:BZ15" si="10">BX7/BW7*100</f>
        <v>113.36309757769907</v>
      </c>
      <c r="CA7" s="196">
        <v>2475523.3000000003</v>
      </c>
      <c r="CB7" s="196">
        <f>CA7/BY7*100</f>
        <v>96.6444526411113</v>
      </c>
      <c r="CC7" s="196">
        <f>CA7/BW7*100</f>
        <v>77.438357004701913</v>
      </c>
      <c r="CD7" s="196">
        <v>3574532.5</v>
      </c>
      <c r="CE7" s="196">
        <v>2729667.8999999994</v>
      </c>
      <c r="CF7" s="196">
        <v>3506944.3</v>
      </c>
      <c r="CG7" s="196">
        <f>CF7/CE7*100</f>
        <v>128.47512695592019</v>
      </c>
      <c r="CH7" s="196">
        <f>CF7/CD7*100</f>
        <v>98.109173717122445</v>
      </c>
      <c r="CI7" s="196">
        <f t="shared" ref="CI7" si="11">CD7/BW7*100-100</f>
        <v>11.817135334541035</v>
      </c>
      <c r="CJ7" s="196">
        <f t="shared" ref="CJ7" si="12">CF7-CA7</f>
        <v>1031420.9999999995</v>
      </c>
      <c r="CK7" s="196">
        <v>460000</v>
      </c>
      <c r="CL7" s="196">
        <v>761697.2</v>
      </c>
      <c r="CM7" s="196">
        <v>269100</v>
      </c>
      <c r="CN7" s="196">
        <f>CL7/CK7*100</f>
        <v>165.58634782608695</v>
      </c>
      <c r="CO7" s="196">
        <v>408299.2</v>
      </c>
      <c r="CP7" s="196">
        <f t="shared" ref="CP7" si="13">CO7/CM7*100</f>
        <v>151.72768487551096</v>
      </c>
      <c r="CQ7" s="196">
        <f t="shared" ref="CQ7" si="14">CO7/CK7*100</f>
        <v>88.760695652173922</v>
      </c>
      <c r="CR7" s="196">
        <v>500000</v>
      </c>
      <c r="CS7" s="196">
        <v>350000</v>
      </c>
      <c r="CT7" s="196">
        <v>513311.2</v>
      </c>
      <c r="CU7" s="196">
        <f t="shared" ref="CU7:CU15" si="15">CT7/CS7*100</f>
        <v>146.66034285714287</v>
      </c>
      <c r="CV7" s="196">
        <f t="shared" ref="CV7:CV15" si="16">CT7/CR7*100</f>
        <v>102.66224</v>
      </c>
      <c r="CW7" s="196">
        <f t="shared" ref="CW7:CW15" si="17">CR7/CK7*100-100</f>
        <v>8.6956521739130324</v>
      </c>
      <c r="CX7" s="196">
        <f t="shared" ref="CX7:CX15" si="18">CT7-CO7</f>
        <v>105012</v>
      </c>
      <c r="CY7" s="196">
        <v>1505329.9000000001</v>
      </c>
      <c r="CZ7" s="196">
        <v>1590668.1000000003</v>
      </c>
      <c r="DA7" s="196">
        <v>1068600.8999999999</v>
      </c>
      <c r="DB7" s="196">
        <f t="shared" ref="DB7:DB15" si="19">CZ7/CY7*100</f>
        <v>105.66906961723141</v>
      </c>
      <c r="DC7" s="196">
        <v>919545.89999999991</v>
      </c>
      <c r="DD7" s="199">
        <f>DC7/DA7*100</f>
        <v>86.051387379516513</v>
      </c>
      <c r="DE7" s="196">
        <f>DC7/CY7*100</f>
        <v>61.086005134156963</v>
      </c>
      <c r="DF7" s="199">
        <v>1848408.4999999998</v>
      </c>
      <c r="DG7" s="199">
        <v>1293867</v>
      </c>
      <c r="DH7" s="196">
        <v>950869.3</v>
      </c>
      <c r="DI7" s="196">
        <f>DH7/DG7*100</f>
        <v>73.49049786415452</v>
      </c>
      <c r="DJ7" s="196">
        <f>DH7/DF7*100</f>
        <v>51.442595075709733</v>
      </c>
      <c r="DK7" s="196">
        <f>DF7/CY7*100-100</f>
        <v>22.790924434570755</v>
      </c>
      <c r="DL7" s="196">
        <f>DH7-DC7</f>
        <v>31323.40000000014</v>
      </c>
      <c r="DM7" s="196">
        <v>6041510.7000000011</v>
      </c>
      <c r="DN7" s="196">
        <v>5635005.7999999998</v>
      </c>
      <c r="DO7" s="196">
        <v>4136063.2</v>
      </c>
      <c r="DP7" s="196">
        <f t="shared" ref="DP7:DP15" si="20">DN7/DM7*100</f>
        <v>93.271469336303554</v>
      </c>
      <c r="DQ7" s="196">
        <v>3348901.1000000006</v>
      </c>
      <c r="DR7" s="196">
        <f>DQ7/DO7*100</f>
        <v>80.968325145515195</v>
      </c>
      <c r="DS7" s="196">
        <f>DQ7/DM7*100</f>
        <v>55.4315181466119</v>
      </c>
      <c r="DT7" s="196">
        <v>6352149.8000000007</v>
      </c>
      <c r="DU7" s="196">
        <v>4447255</v>
      </c>
      <c r="DV7" s="196">
        <v>4707299.5</v>
      </c>
      <c r="DW7" s="196">
        <f t="shared" ref="DW7:DW15" si="21">DV7/DU7*100</f>
        <v>105.84730356141034</v>
      </c>
      <c r="DX7" s="196">
        <f t="shared" ref="DX7:DX15" si="22">DV7/DT7*100</f>
        <v>74.105612244849766</v>
      </c>
      <c r="DY7" s="196">
        <v>4128507.3000000003</v>
      </c>
      <c r="DZ7" s="196">
        <v>2889955.0999999996</v>
      </c>
      <c r="EA7" s="196">
        <v>2476540.4000000004</v>
      </c>
      <c r="EB7" s="196">
        <f>EA7/DZ7*100</f>
        <v>85.694770828792485</v>
      </c>
      <c r="EC7" s="196">
        <f>EA7/DY7*100</f>
        <v>59.986339372586315</v>
      </c>
      <c r="ED7" s="196">
        <f t="shared" ref="ED7:ED15" si="23">DT7/DM7*100-100</f>
        <v>5.1417454246998062</v>
      </c>
      <c r="EE7" s="196">
        <f t="shared" ref="EE7:EE15" si="24">DV7-DQ7</f>
        <v>1358398.3999999994</v>
      </c>
    </row>
    <row r="8" spans="1:138" s="145" customFormat="1" ht="28.5" customHeight="1" x14ac:dyDescent="0.25">
      <c r="A8" s="192">
        <v>2</v>
      </c>
      <c r="B8" s="195" t="s">
        <v>45</v>
      </c>
      <c r="C8" s="196">
        <v>7061996.6999999993</v>
      </c>
      <c r="D8" s="196">
        <v>6393746.3839999996</v>
      </c>
      <c r="E8" s="196">
        <v>4921535.55</v>
      </c>
      <c r="F8" s="196">
        <f t="shared" ref="F8:F15" si="25">D8/C8*100</f>
        <v>90.537374281129303</v>
      </c>
      <c r="G8" s="196">
        <v>3335569.0430000001</v>
      </c>
      <c r="H8" s="196">
        <f t="shared" ref="H8" si="26">G8/E8*100</f>
        <v>67.774965945333875</v>
      </c>
      <c r="I8" s="196">
        <f t="shared" ref="I8:I18" si="27">G8/C8*100</f>
        <v>47.232662159131287</v>
      </c>
      <c r="J8" s="196">
        <v>10031525.800000001</v>
      </c>
      <c r="K8" s="196">
        <v>7523644.3500000006</v>
      </c>
      <c r="L8" s="196">
        <v>5640598.4999999991</v>
      </c>
      <c r="M8" s="196">
        <f>L8/K8*100</f>
        <v>74.971625951457938</v>
      </c>
      <c r="N8" s="196">
        <f>L8/J8*100</f>
        <v>56.22871946359345</v>
      </c>
      <c r="O8" s="196">
        <f>J8/C8*100-100</f>
        <v>42.049426332923673</v>
      </c>
      <c r="P8" s="196">
        <f>L8-G8</f>
        <v>2305029.456999999</v>
      </c>
      <c r="Q8" s="197">
        <v>4623099.1595317312</v>
      </c>
      <c r="R8" s="196">
        <v>1975364.7000000002</v>
      </c>
      <c r="S8" s="196">
        <v>1987310.3099999998</v>
      </c>
      <c r="T8" s="196">
        <v>1445546.4750000001</v>
      </c>
      <c r="U8" s="196">
        <f>S8/R8*100</f>
        <v>100.60472934440914</v>
      </c>
      <c r="V8" s="196">
        <v>1014519.6100000002</v>
      </c>
      <c r="W8" s="196">
        <f t="shared" ref="W8:W15" si="28">V8/T8*100</f>
        <v>70.18242772166839</v>
      </c>
      <c r="X8" s="196">
        <f t="shared" ref="X8:X15" si="29">V8/R8*100</f>
        <v>51.358597731345512</v>
      </c>
      <c r="Y8" s="196">
        <v>2311214.4</v>
      </c>
      <c r="Z8" s="196">
        <v>1733410.8</v>
      </c>
      <c r="AA8" s="196">
        <v>1456819.9</v>
      </c>
      <c r="AB8" s="196">
        <f t="shared" ref="AB8:AB17" si="30">AA8/Z8*100</f>
        <v>84.043545823067433</v>
      </c>
      <c r="AC8" s="196">
        <f t="shared" ref="AC8:AC17" si="31">AA8/Y8*100</f>
        <v>63.032659367300582</v>
      </c>
      <c r="AD8" s="196">
        <f>Y8/R8*100-100</f>
        <v>17.001908558961262</v>
      </c>
      <c r="AE8" s="196">
        <f>AA8-V8</f>
        <v>442300.28999999969</v>
      </c>
      <c r="AF8" s="196">
        <v>1530707.2000000002</v>
      </c>
      <c r="AG8" s="196">
        <v>1537653.1000000003</v>
      </c>
      <c r="AH8" s="196">
        <v>1113514.5</v>
      </c>
      <c r="AI8" s="196">
        <f>AG8/AF8*100</f>
        <v>100.45377064927898</v>
      </c>
      <c r="AJ8" s="196">
        <v>766393.6</v>
      </c>
      <c r="AK8" s="196">
        <f>AJ8/AH8*100</f>
        <v>68.826548733761442</v>
      </c>
      <c r="AL8" s="196">
        <f>AJ8/AF8*100</f>
        <v>50.06794245169813</v>
      </c>
      <c r="AM8" s="196">
        <f t="shared" ref="AM8:AM17" si="32">BA8+BP8++CD8+CR8+DF8</f>
        <v>1786149.8</v>
      </c>
      <c r="AN8" s="196">
        <f t="shared" ref="AN8:AN17" si="33">BB8+BQ8++CE8+CS8+DG8</f>
        <v>1339612.3500000001</v>
      </c>
      <c r="AO8" s="196">
        <f t="shared" ref="AO8:AO17" si="34">BC8+BR8++CF8+CT8+DH8</f>
        <v>1116279</v>
      </c>
      <c r="AP8" s="196">
        <f>AO8/AN8*100</f>
        <v>83.328509176553951</v>
      </c>
      <c r="AQ8" s="196">
        <f>AO8/AM8*100</f>
        <v>62.496381882415463</v>
      </c>
      <c r="AR8" s="196">
        <f>AM8/AF8*100-100</f>
        <v>16.687881261680857</v>
      </c>
      <c r="AS8" s="196">
        <f>AO8-AJ8</f>
        <v>349885.4</v>
      </c>
      <c r="AT8" s="196">
        <v>594008.5</v>
      </c>
      <c r="AU8" s="196">
        <v>509613.2</v>
      </c>
      <c r="AV8" s="196">
        <v>439677.375</v>
      </c>
      <c r="AW8" s="196">
        <f t="shared" ref="AW8:AW9" si="35">AU8/AT8*100</f>
        <v>85.792240346729045</v>
      </c>
      <c r="AX8" s="196">
        <v>204300.79999999996</v>
      </c>
      <c r="AY8" s="196">
        <f t="shared" ref="AY8:AY14" si="36">AX8/AV8*100</f>
        <v>46.466070718330677</v>
      </c>
      <c r="AZ8" s="196">
        <f t="shared" ref="AZ8:AZ15" si="37">AX8/AT8*100</f>
        <v>34.393581910023165</v>
      </c>
      <c r="BA8" s="196">
        <v>706874.5</v>
      </c>
      <c r="BB8" s="196">
        <v>530155.875</v>
      </c>
      <c r="BC8" s="196">
        <v>330882.2</v>
      </c>
      <c r="BD8" s="196">
        <f t="shared" ref="BD8:BD15" si="38">BC8/BB8*100</f>
        <v>62.412248095901987</v>
      </c>
      <c r="BE8" s="196">
        <f t="shared" ref="BE8:BE15" si="39">BC8/BA8*100</f>
        <v>46.80918607192649</v>
      </c>
      <c r="BF8" s="196">
        <f t="shared" si="4"/>
        <v>19.000738204924673</v>
      </c>
      <c r="BG8" s="196">
        <f t="shared" ref="BG8:BG14" si="40">BC8-AX8</f>
        <v>126581.40000000005</v>
      </c>
      <c r="BH8" s="196">
        <v>704534.40000000014</v>
      </c>
      <c r="BI8" s="196">
        <v>793338.40000000014</v>
      </c>
      <c r="BJ8" s="196">
        <v>502935.82500000007</v>
      </c>
      <c r="BK8" s="196">
        <f t="shared" ref="BK8:BK18" si="41">+BI8/BH8*100</f>
        <v>112.60463648048982</v>
      </c>
      <c r="BL8" s="196">
        <v>434017.90000000008</v>
      </c>
      <c r="BM8" s="196" t="e">
        <f>BL8/#REF!*100</f>
        <v>#REF!</v>
      </c>
      <c r="BN8" s="196">
        <f t="shared" ref="BN8:BN15" si="42">BL8/BJ8*100</f>
        <v>86.296874954175323</v>
      </c>
      <c r="BO8" s="196">
        <f t="shared" ref="BO8:BO15" si="43">BL8/BH8*100</f>
        <v>61.603507224061737</v>
      </c>
      <c r="BP8" s="196">
        <v>823729.3</v>
      </c>
      <c r="BQ8" s="196">
        <v>617796.97500000009</v>
      </c>
      <c r="BR8" s="196">
        <v>572172.30000000005</v>
      </c>
      <c r="BS8" s="196">
        <f t="shared" si="6"/>
        <v>92.614940369366479</v>
      </c>
      <c r="BT8" s="196">
        <f t="shared" si="7"/>
        <v>69.461205277024874</v>
      </c>
      <c r="BU8" s="198">
        <f t="shared" si="8"/>
        <v>16.918251259271358</v>
      </c>
      <c r="BV8" s="198">
        <f t="shared" si="9"/>
        <v>138154.39999999997</v>
      </c>
      <c r="BW8" s="198">
        <v>53593</v>
      </c>
      <c r="BX8" s="198">
        <v>58668.299999999996</v>
      </c>
      <c r="BY8" s="198">
        <v>40108.649999999994</v>
      </c>
      <c r="BZ8" s="198">
        <f t="shared" si="10"/>
        <v>109.47008004776741</v>
      </c>
      <c r="CA8" s="196">
        <v>28212.1</v>
      </c>
      <c r="CB8" s="196">
        <f>CA8/BY8*100</f>
        <v>70.339191171979124</v>
      </c>
      <c r="CC8" s="196">
        <f>CA8/BW8*100</f>
        <v>52.641389733733881</v>
      </c>
      <c r="CD8" s="196">
        <v>63979</v>
      </c>
      <c r="CE8" s="196">
        <v>47984.25</v>
      </c>
      <c r="CF8" s="196">
        <v>51977.5</v>
      </c>
      <c r="CG8" s="196">
        <f>CF8/CE8*100</f>
        <v>108.32200149007227</v>
      </c>
      <c r="CH8" s="196">
        <f>CF8/CD8*100</f>
        <v>81.241501117554193</v>
      </c>
      <c r="CI8" s="196">
        <f>CD8/BW8*100-100</f>
        <v>19.37939656298397</v>
      </c>
      <c r="CJ8" s="196">
        <f>CF8-CA8</f>
        <v>23765.4</v>
      </c>
      <c r="CK8" s="196">
        <v>34500</v>
      </c>
      <c r="CL8" s="196">
        <v>36063.599999999999</v>
      </c>
      <c r="CM8" s="196">
        <v>25875</v>
      </c>
      <c r="CN8" s="196">
        <f>CL8/CK8*100</f>
        <v>104.53217391304348</v>
      </c>
      <c r="CO8" s="196">
        <v>22928.2</v>
      </c>
      <c r="CP8" s="196">
        <f>CO8/CM8*100</f>
        <v>88.611400966183567</v>
      </c>
      <c r="CQ8" s="196">
        <f>CO8/CK8*100</f>
        <v>66.458550724637689</v>
      </c>
      <c r="CR8" s="196">
        <v>37100</v>
      </c>
      <c r="CS8" s="196">
        <v>27825</v>
      </c>
      <c r="CT8" s="196">
        <v>25692.1</v>
      </c>
      <c r="CU8" s="196">
        <f t="shared" si="15"/>
        <v>92.334591194968553</v>
      </c>
      <c r="CV8" s="196">
        <f t="shared" si="16"/>
        <v>69.250943396226418</v>
      </c>
      <c r="CW8" s="196">
        <f t="shared" si="17"/>
        <v>7.536231884057969</v>
      </c>
      <c r="CX8" s="196">
        <f t="shared" si="18"/>
        <v>2763.8999999999978</v>
      </c>
      <c r="CY8" s="196">
        <v>144071.29999999999</v>
      </c>
      <c r="CZ8" s="196">
        <v>139969.60000000001</v>
      </c>
      <c r="DA8" s="196">
        <v>104917.65000000001</v>
      </c>
      <c r="DB8" s="196">
        <f t="shared" si="19"/>
        <v>97.153006879232734</v>
      </c>
      <c r="DC8" s="199">
        <v>76934.600000000006</v>
      </c>
      <c r="DD8" s="199">
        <f t="shared" ref="DD8:DD15" si="44">DC8/DA8*100</f>
        <v>73.328558159661412</v>
      </c>
      <c r="DE8" s="196">
        <f t="shared" ref="DE8:DE15" si="45">DC8/CY8*100</f>
        <v>53.400364958183907</v>
      </c>
      <c r="DF8" s="199">
        <v>154467</v>
      </c>
      <c r="DG8" s="199">
        <v>115850.25</v>
      </c>
      <c r="DH8" s="196">
        <v>135554.9</v>
      </c>
      <c r="DI8" s="196">
        <f t="shared" ref="DI8:DI17" si="46">DH8/DG8*100</f>
        <v>117.0087246251087</v>
      </c>
      <c r="DJ8" s="196">
        <f t="shared" ref="DJ8:DJ17" si="47">DH8/DF8*100</f>
        <v>87.756543468831524</v>
      </c>
      <c r="DK8" s="196">
        <f t="shared" ref="DK8:DK17" si="48">DF8/CY8*100-100</f>
        <v>7.2156633555746481</v>
      </c>
      <c r="DL8" s="196">
        <f t="shared" ref="DL8:DL15" si="49">DH8-DC8</f>
        <v>58620.299999999988</v>
      </c>
      <c r="DM8" s="196">
        <v>352557.9</v>
      </c>
      <c r="DN8" s="196">
        <v>343461.3</v>
      </c>
      <c r="DO8" s="196">
        <v>261335.92500000002</v>
      </c>
      <c r="DP8" s="196">
        <f t="shared" si="20"/>
        <v>97.419828062284225</v>
      </c>
      <c r="DQ8" s="196">
        <v>185220.49999999997</v>
      </c>
      <c r="DR8" s="196">
        <f t="shared" ref="DR8:DR15" si="50">DQ8/DO8*100</f>
        <v>70.874488457719679</v>
      </c>
      <c r="DS8" s="196">
        <f t="shared" ref="DS8:DS15" si="51">DQ8/DM8*100</f>
        <v>52.536193345830561</v>
      </c>
      <c r="DT8" s="196">
        <v>410340</v>
      </c>
      <c r="DU8" s="196">
        <v>307755</v>
      </c>
      <c r="DV8" s="196">
        <v>251878.59999999998</v>
      </c>
      <c r="DW8" s="196">
        <f t="shared" si="21"/>
        <v>81.843869311627742</v>
      </c>
      <c r="DX8" s="196">
        <f t="shared" si="22"/>
        <v>61.382901983720814</v>
      </c>
      <c r="DY8" s="200">
        <v>149070</v>
      </c>
      <c r="DZ8" s="200">
        <v>111802.5</v>
      </c>
      <c r="EA8" s="196">
        <v>64729.4</v>
      </c>
      <c r="EB8" s="196">
        <f t="shared" ref="EB8:EB15" si="52">EA8/DZ8*100</f>
        <v>57.896200889962216</v>
      </c>
      <c r="EC8" s="196">
        <f t="shared" ref="EC8:EC15" si="53">EA8/DY8*100</f>
        <v>43.422150667471662</v>
      </c>
      <c r="ED8" s="196">
        <f t="shared" si="23"/>
        <v>16.389393061395026</v>
      </c>
      <c r="EE8" s="196">
        <f t="shared" si="24"/>
        <v>66658.100000000006</v>
      </c>
      <c r="EF8" s="201"/>
      <c r="EG8" s="201"/>
      <c r="EH8" s="201"/>
    </row>
    <row r="9" spans="1:138" s="145" customFormat="1" ht="28.5" customHeight="1" x14ac:dyDescent="0.25">
      <c r="A9" s="192">
        <v>3</v>
      </c>
      <c r="B9" s="195" t="s">
        <v>46</v>
      </c>
      <c r="C9" s="196">
        <v>12249434.9783</v>
      </c>
      <c r="D9" s="196">
        <v>11426800.0362</v>
      </c>
      <c r="E9" s="196">
        <v>7368642.5065700002</v>
      </c>
      <c r="F9" s="196">
        <f t="shared" si="25"/>
        <v>93.284302961260607</v>
      </c>
      <c r="G9" s="196">
        <v>6341502.093700001</v>
      </c>
      <c r="H9" s="196">
        <f t="shared" ref="H9" si="54">G9/E9*100</f>
        <v>86.060656193400831</v>
      </c>
      <c r="I9" s="196">
        <f t="shared" si="27"/>
        <v>51.769751869649802</v>
      </c>
      <c r="J9" s="196">
        <v>16347205.9224</v>
      </c>
      <c r="K9" s="196">
        <v>12081277.666800002</v>
      </c>
      <c r="L9" s="196">
        <v>10360191.982700001</v>
      </c>
      <c r="M9" s="196">
        <f t="shared" ref="M9:M16" si="55">L9/K9*100</f>
        <v>85.754108699697923</v>
      </c>
      <c r="N9" s="196">
        <f t="shared" ref="N9:N16" si="56">L9/J9*100</f>
        <v>63.375918991170202</v>
      </c>
      <c r="O9" s="196">
        <f t="shared" ref="O9:O10" si="57">J9/C9*100-100</f>
        <v>33.452734361701118</v>
      </c>
      <c r="P9" s="196">
        <f>L9-G9</f>
        <v>4018689.8890000004</v>
      </c>
      <c r="Q9" s="197">
        <v>8077328.9009917676</v>
      </c>
      <c r="R9" s="196">
        <v>4269550.2889999999</v>
      </c>
      <c r="S9" s="196">
        <v>4049498.5711999997</v>
      </c>
      <c r="T9" s="196">
        <v>2935006.7053199997</v>
      </c>
      <c r="U9" s="196">
        <f t="shared" ref="U9:U16" si="58">S9/R9*100</f>
        <v>94.846021175416581</v>
      </c>
      <c r="V9" s="196">
        <v>2031443.8436999999</v>
      </c>
      <c r="W9" s="196">
        <f t="shared" si="28"/>
        <v>69.214282884526298</v>
      </c>
      <c r="X9" s="196">
        <f t="shared" si="29"/>
        <v>47.579808321587848</v>
      </c>
      <c r="Y9" s="196">
        <v>5340870.9999999991</v>
      </c>
      <c r="Z9" s="196">
        <v>4005653.2500000005</v>
      </c>
      <c r="AA9" s="196">
        <v>3071132.0126999989</v>
      </c>
      <c r="AB9" s="196">
        <f>AA9/Z9*100</f>
        <v>76.669941730478001</v>
      </c>
      <c r="AC9" s="196">
        <f t="shared" si="31"/>
        <v>57.502456297858515</v>
      </c>
      <c r="AD9" s="196">
        <f t="shared" ref="AD9:AD15" si="59">Y9/R9*100-100</f>
        <v>25.092120679785239</v>
      </c>
      <c r="AE9" s="196">
        <f t="shared" ref="AE9:AE14" si="60">AA9-V9</f>
        <v>1039688.1689999991</v>
      </c>
      <c r="AF9" s="196">
        <v>3095683.2939999998</v>
      </c>
      <c r="AG9" s="196">
        <v>2937874.1052999999</v>
      </c>
      <c r="AH9" s="196">
        <v>2384636.9858199996</v>
      </c>
      <c r="AI9" s="196">
        <f t="shared" ref="AI9:AI15" si="61">AG9/AF9*100</f>
        <v>94.902282510427895</v>
      </c>
      <c r="AJ9" s="196">
        <v>1409179.2434</v>
      </c>
      <c r="AK9" s="196">
        <f t="shared" ref="AK9:AK15" si="62">AJ9/AH9*100</f>
        <v>59.094078125079022</v>
      </c>
      <c r="AL9" s="196">
        <f t="shared" ref="AL9:AL15" si="63">AJ9/AF9*100</f>
        <v>45.520781991208437</v>
      </c>
      <c r="AM9" s="196">
        <f t="shared" si="32"/>
        <v>4003671.6</v>
      </c>
      <c r="AN9" s="196">
        <f t="shared" si="33"/>
        <v>3002753.6999999997</v>
      </c>
      <c r="AO9" s="196">
        <f t="shared" si="34"/>
        <v>2226003.6091999989</v>
      </c>
      <c r="AP9" s="196">
        <f t="shared" ref="AP9:AP15" si="64">AO9/AN9*100</f>
        <v>74.132074475505576</v>
      </c>
      <c r="AQ9" s="196">
        <f t="shared" ref="AQ9:AQ15" si="65">AO9/AM9*100</f>
        <v>55.599055856629178</v>
      </c>
      <c r="AR9" s="196">
        <f t="shared" ref="AR9:AR15" si="66">AM9/AF9*100-100</f>
        <v>29.330788060905576</v>
      </c>
      <c r="AS9" s="196">
        <f t="shared" ref="AS9:AS15" si="67">AO9-AJ9</f>
        <v>816824.36579999886</v>
      </c>
      <c r="AT9" s="196">
        <v>1010516.1199999999</v>
      </c>
      <c r="AU9" s="196">
        <v>879714.26259999967</v>
      </c>
      <c r="AV9" s="196">
        <v>825559.96499999985</v>
      </c>
      <c r="AW9" s="196">
        <f t="shared" si="35"/>
        <v>87.055935594575146</v>
      </c>
      <c r="AX9" s="196">
        <v>308294.0260999999</v>
      </c>
      <c r="AY9" s="196">
        <f t="shared" si="36"/>
        <v>37.343626044172332</v>
      </c>
      <c r="AZ9" s="196">
        <f t="shared" si="37"/>
        <v>30.50857081824681</v>
      </c>
      <c r="BA9" s="196">
        <v>1345445</v>
      </c>
      <c r="BB9" s="196">
        <v>1009083.75</v>
      </c>
      <c r="BC9" s="196">
        <v>455413.90709999885</v>
      </c>
      <c r="BD9" s="196">
        <f t="shared" si="38"/>
        <v>45.13142809999654</v>
      </c>
      <c r="BE9" s="196">
        <f t="shared" si="39"/>
        <v>33.848571074997409</v>
      </c>
      <c r="BF9" s="196">
        <f t="shared" si="4"/>
        <v>33.144338162561922</v>
      </c>
      <c r="BG9" s="196">
        <f t="shared" si="40"/>
        <v>147119.88099999895</v>
      </c>
      <c r="BH9" s="196">
        <v>1597746.514</v>
      </c>
      <c r="BI9" s="196">
        <v>1563597.6660000002</v>
      </c>
      <c r="BJ9" s="196">
        <v>1294684.8854999999</v>
      </c>
      <c r="BK9" s="196">
        <f t="shared" si="41"/>
        <v>97.862686746566112</v>
      </c>
      <c r="BL9" s="196">
        <v>840110.68900000001</v>
      </c>
      <c r="BM9" s="196"/>
      <c r="BN9" s="196">
        <f t="shared" si="42"/>
        <v>64.88920187521569</v>
      </c>
      <c r="BO9" s="196">
        <f t="shared" si="43"/>
        <v>52.580974618856224</v>
      </c>
      <c r="BP9" s="196">
        <v>1955405</v>
      </c>
      <c r="BQ9" s="196">
        <v>1466553.75</v>
      </c>
      <c r="BR9" s="196">
        <v>1147494.9756</v>
      </c>
      <c r="BS9" s="196">
        <f t="shared" si="6"/>
        <v>78.244317714233119</v>
      </c>
      <c r="BT9" s="196">
        <f t="shared" si="7"/>
        <v>58.683238285674832</v>
      </c>
      <c r="BU9" s="198">
        <f t="shared" si="8"/>
        <v>22.385183310748886</v>
      </c>
      <c r="BV9" s="198">
        <f t="shared" si="9"/>
        <v>307384.28659999999</v>
      </c>
      <c r="BW9" s="198">
        <v>157333.99999999997</v>
      </c>
      <c r="BX9" s="198">
        <v>165892.55790000001</v>
      </c>
      <c r="BY9" s="198">
        <v>108580.50000000001</v>
      </c>
      <c r="BZ9" s="198">
        <f t="shared" si="10"/>
        <v>105.43973832738001</v>
      </c>
      <c r="CA9" s="196">
        <v>113866.2074</v>
      </c>
      <c r="CB9" s="196">
        <f t="shared" ref="CB9:CB16" si="68">CA9/BY9*100</f>
        <v>104.86800797564939</v>
      </c>
      <c r="CC9" s="196">
        <f t="shared" ref="CC9:CC16" si="69">CA9/BW9*100</f>
        <v>72.372282786937362</v>
      </c>
      <c r="CD9" s="196">
        <v>159120.89999999997</v>
      </c>
      <c r="CE9" s="196">
        <v>119340.675</v>
      </c>
      <c r="CF9" s="196">
        <v>156443.62399999998</v>
      </c>
      <c r="CG9" s="196">
        <f t="shared" ref="CG9:CG10" si="70">CF9/CE9*100</f>
        <v>131.08994397760861</v>
      </c>
      <c r="CH9" s="196">
        <f t="shared" ref="CH9:CH10" si="71">CF9/CD9*100</f>
        <v>98.317457983206495</v>
      </c>
      <c r="CI9" s="196">
        <f t="shared" ref="CI9:CI15" si="72">CD9/BW9*100-100</f>
        <v>1.1357367129800195</v>
      </c>
      <c r="CJ9" s="196">
        <f t="shared" ref="CJ9:CJ15" si="73">CF9-CA9</f>
        <v>42577.416599999982</v>
      </c>
      <c r="CK9" s="196">
        <v>62500</v>
      </c>
      <c r="CL9" s="196">
        <v>76768.81</v>
      </c>
      <c r="CM9" s="196">
        <v>47800</v>
      </c>
      <c r="CN9" s="196">
        <f t="shared" ref="CN9:CN15" si="74">CL9/CK9*100</f>
        <v>122.83009599999998</v>
      </c>
      <c r="CO9" s="196">
        <v>49902.799999999996</v>
      </c>
      <c r="CP9" s="196">
        <f t="shared" ref="CP9:CP15" si="75">CO9/CM9*100</f>
        <v>104.39916317991631</v>
      </c>
      <c r="CQ9" s="196">
        <f t="shared" ref="CQ9:CQ15" si="76">CO9/CK9*100</f>
        <v>79.84447999999999</v>
      </c>
      <c r="CR9" s="196">
        <v>71500</v>
      </c>
      <c r="CS9" s="196">
        <v>53625</v>
      </c>
      <c r="CT9" s="196">
        <v>57184.211000000003</v>
      </c>
      <c r="CU9" s="196">
        <f t="shared" si="15"/>
        <v>106.63722331002332</v>
      </c>
      <c r="CV9" s="196">
        <f t="shared" si="16"/>
        <v>79.977917482517498</v>
      </c>
      <c r="CW9" s="196">
        <f t="shared" si="17"/>
        <v>14.399999999999991</v>
      </c>
      <c r="CX9" s="196">
        <f t="shared" si="18"/>
        <v>7281.4110000000073</v>
      </c>
      <c r="CY9" s="196">
        <v>267586.66000000003</v>
      </c>
      <c r="CZ9" s="196">
        <v>251900.8088</v>
      </c>
      <c r="DA9" s="196">
        <v>108011.63532</v>
      </c>
      <c r="DB9" s="196">
        <f t="shared" si="19"/>
        <v>94.138029451841859</v>
      </c>
      <c r="DC9" s="199">
        <v>97005.520900000003</v>
      </c>
      <c r="DD9" s="199">
        <f t="shared" si="44"/>
        <v>89.81025110175139</v>
      </c>
      <c r="DE9" s="196">
        <f t="shared" si="45"/>
        <v>36.252001837460803</v>
      </c>
      <c r="DF9" s="199">
        <v>472200.7</v>
      </c>
      <c r="DG9" s="199">
        <v>354150.52500000002</v>
      </c>
      <c r="DH9" s="196">
        <v>409466.89149999997</v>
      </c>
      <c r="DI9" s="196">
        <f t="shared" si="46"/>
        <v>115.619450655904</v>
      </c>
      <c r="DJ9" s="196">
        <f t="shared" si="47"/>
        <v>86.714587991927999</v>
      </c>
      <c r="DK9" s="196">
        <f t="shared" si="48"/>
        <v>76.466457632828167</v>
      </c>
      <c r="DL9" s="196">
        <f t="shared" si="49"/>
        <v>312461.37059999997</v>
      </c>
      <c r="DM9" s="196">
        <v>879596.34000000008</v>
      </c>
      <c r="DN9" s="196">
        <v>791926.13040000014</v>
      </c>
      <c r="DO9" s="196">
        <v>427643.21950000001</v>
      </c>
      <c r="DP9" s="196">
        <f t="shared" si="20"/>
        <v>90.032904229683368</v>
      </c>
      <c r="DQ9" s="196">
        <v>445537.73260000005</v>
      </c>
      <c r="DR9" s="196">
        <f t="shared" si="50"/>
        <v>104.18444915855845</v>
      </c>
      <c r="DS9" s="196">
        <f t="shared" si="51"/>
        <v>50.652522337689589</v>
      </c>
      <c r="DT9" s="196">
        <v>982059.10000000009</v>
      </c>
      <c r="DU9" s="196">
        <v>736544.32500000007</v>
      </c>
      <c r="DV9" s="196">
        <v>545262.00970000005</v>
      </c>
      <c r="DW9" s="196">
        <f t="shared" si="21"/>
        <v>74.029761847666137</v>
      </c>
      <c r="DX9" s="196">
        <f t="shared" si="22"/>
        <v>55.522321385749592</v>
      </c>
      <c r="DY9" s="200">
        <v>452003.89999999997</v>
      </c>
      <c r="DZ9" s="200">
        <v>339002.92499999999</v>
      </c>
      <c r="EA9" s="200">
        <v>233252.48099999997</v>
      </c>
      <c r="EB9" s="196">
        <f t="shared" si="52"/>
        <v>68.805447917595401</v>
      </c>
      <c r="EC9" s="196">
        <f t="shared" si="53"/>
        <v>51.604085938196555</v>
      </c>
      <c r="ED9" s="196">
        <f t="shared" si="23"/>
        <v>11.64883882986598</v>
      </c>
      <c r="EE9" s="196">
        <f t="shared" si="24"/>
        <v>99724.277100000007</v>
      </c>
      <c r="EF9" s="201"/>
      <c r="EG9" s="201"/>
      <c r="EH9" s="201"/>
    </row>
    <row r="10" spans="1:138" s="145" customFormat="1" ht="28.5" customHeight="1" x14ac:dyDescent="0.25">
      <c r="A10" s="192">
        <v>4</v>
      </c>
      <c r="B10" s="195" t="s">
        <v>47</v>
      </c>
      <c r="C10" s="196">
        <v>11711228.199999999</v>
      </c>
      <c r="D10" s="196">
        <v>11441798.639999999</v>
      </c>
      <c r="E10" s="196">
        <v>7980195.5</v>
      </c>
      <c r="F10" s="196">
        <f t="shared" si="25"/>
        <v>97.699391085215126</v>
      </c>
      <c r="G10" s="196">
        <v>6345596.3000000007</v>
      </c>
      <c r="H10" s="196">
        <f t="shared" ref="H10" si="77">G10/E10*100</f>
        <v>79.516802564548712</v>
      </c>
      <c r="I10" s="196">
        <f t="shared" si="27"/>
        <v>54.183866897922805</v>
      </c>
      <c r="J10" s="196">
        <v>13197336.499999998</v>
      </c>
      <c r="K10" s="196">
        <v>9901336.9000000004</v>
      </c>
      <c r="L10" s="196">
        <v>8294729.9329999993</v>
      </c>
      <c r="M10" s="196">
        <f t="shared" si="55"/>
        <v>83.773837985454264</v>
      </c>
      <c r="N10" s="196">
        <f t="shared" si="56"/>
        <v>62.851545332651028</v>
      </c>
      <c r="O10" s="196">
        <f t="shared" si="57"/>
        <v>12.689602444942523</v>
      </c>
      <c r="P10" s="196">
        <f t="shared" ref="P10:P16" si="78">L10-G10</f>
        <v>1949133.6329999985</v>
      </c>
      <c r="Q10" s="197">
        <v>6849910.2505806675</v>
      </c>
      <c r="R10" s="196">
        <v>4266443.8</v>
      </c>
      <c r="S10" s="196">
        <v>4353525.9450000003</v>
      </c>
      <c r="T10" s="196">
        <v>3234685.4000000004</v>
      </c>
      <c r="U10" s="196">
        <f t="shared" si="58"/>
        <v>102.04109438872722</v>
      </c>
      <c r="V10" s="196">
        <v>2288602.7000000002</v>
      </c>
      <c r="W10" s="196">
        <f t="shared" si="28"/>
        <v>70.751940822436694</v>
      </c>
      <c r="X10" s="196">
        <f t="shared" si="29"/>
        <v>53.641927733818974</v>
      </c>
      <c r="Y10" s="196">
        <v>4661361.4000000004</v>
      </c>
      <c r="Z10" s="196">
        <v>3223692.0999999996</v>
      </c>
      <c r="AA10" s="196">
        <v>2754986.2409999995</v>
      </c>
      <c r="AB10" s="196">
        <f t="shared" si="30"/>
        <v>85.460588528290273</v>
      </c>
      <c r="AC10" s="196">
        <f t="shared" si="31"/>
        <v>59.102609829823514</v>
      </c>
      <c r="AD10" s="196">
        <f t="shared" si="59"/>
        <v>9.2563647504275224</v>
      </c>
      <c r="AE10" s="196">
        <f t="shared" si="60"/>
        <v>466383.54099999927</v>
      </c>
      <c r="AF10" s="196">
        <v>3187626.5999999996</v>
      </c>
      <c r="AG10" s="196">
        <v>3269762.4869999997</v>
      </c>
      <c r="AH10" s="196">
        <v>2288740.5999999996</v>
      </c>
      <c r="AI10" s="196">
        <f t="shared" si="61"/>
        <v>102.57670980032604</v>
      </c>
      <c r="AJ10" s="196">
        <v>1645156.8</v>
      </c>
      <c r="AK10" s="196">
        <f t="shared" si="62"/>
        <v>71.880439399729283</v>
      </c>
      <c r="AL10" s="196">
        <f t="shared" si="63"/>
        <v>51.610712496877774</v>
      </c>
      <c r="AM10" s="196">
        <f t="shared" si="32"/>
        <v>3464057.5999999996</v>
      </c>
      <c r="AN10" s="196">
        <f t="shared" si="33"/>
        <v>2346104.8000000003</v>
      </c>
      <c r="AO10" s="196">
        <f t="shared" si="34"/>
        <v>1973300.1160000002</v>
      </c>
      <c r="AP10" s="196">
        <f t="shared" si="64"/>
        <v>84.109632101686159</v>
      </c>
      <c r="AQ10" s="196">
        <f t="shared" si="65"/>
        <v>56.964991459726313</v>
      </c>
      <c r="AR10" s="196">
        <f t="shared" si="66"/>
        <v>8.6720006665774463</v>
      </c>
      <c r="AS10" s="196">
        <f>AO10-AJ10</f>
        <v>328143.31600000011</v>
      </c>
      <c r="AT10" s="196">
        <v>1061086.3999999999</v>
      </c>
      <c r="AU10" s="196">
        <v>1116477.9169999999</v>
      </c>
      <c r="AV10" s="196">
        <v>758388.5</v>
      </c>
      <c r="AW10" s="196">
        <f t="shared" ref="AW10:AW18" si="79">AU10/AT10*100</f>
        <v>105.22026453265256</v>
      </c>
      <c r="AX10" s="196">
        <v>426618.4</v>
      </c>
      <c r="AY10" s="196">
        <f t="shared" ref="AY10" si="80">AX10/AV10*100</f>
        <v>56.253279157054735</v>
      </c>
      <c r="AZ10" s="196">
        <f t="shared" ref="AZ10" si="81">AX10/AT10*100</f>
        <v>40.205811703929115</v>
      </c>
      <c r="BA10" s="196">
        <v>1184343.7</v>
      </c>
      <c r="BB10" s="196">
        <v>726583.8</v>
      </c>
      <c r="BC10" s="196">
        <v>514862.26500000001</v>
      </c>
      <c r="BD10" s="196">
        <f t="shared" si="38"/>
        <v>70.860685993824802</v>
      </c>
      <c r="BE10" s="196">
        <f t="shared" si="39"/>
        <v>43.472369127306543</v>
      </c>
      <c r="BF10" s="196">
        <f t="shared" si="4"/>
        <v>11.616141720410326</v>
      </c>
      <c r="BG10" s="196">
        <f t="shared" si="40"/>
        <v>88243.864999999991</v>
      </c>
      <c r="BH10" s="196">
        <v>1697885.7</v>
      </c>
      <c r="BI10" s="196">
        <v>1640807.6170000001</v>
      </c>
      <c r="BJ10" s="196">
        <v>1184451.3999999999</v>
      </c>
      <c r="BK10" s="196">
        <f t="shared" si="41"/>
        <v>96.638284720814838</v>
      </c>
      <c r="BL10" s="196">
        <v>906272.10000000009</v>
      </c>
      <c r="BM10" s="196"/>
      <c r="BN10" s="196">
        <f t="shared" si="42"/>
        <v>76.51408069592388</v>
      </c>
      <c r="BO10" s="196">
        <f t="shared" si="43"/>
        <v>53.376508206647841</v>
      </c>
      <c r="BP10" s="196">
        <v>1799373.2</v>
      </c>
      <c r="BQ10" s="196">
        <v>1278619</v>
      </c>
      <c r="BR10" s="196">
        <v>1095207.004</v>
      </c>
      <c r="BS10" s="196">
        <f t="shared" si="6"/>
        <v>85.655461400151253</v>
      </c>
      <c r="BT10" s="196">
        <f t="shared" si="7"/>
        <v>60.866028459243473</v>
      </c>
      <c r="BU10" s="198">
        <f t="shared" si="8"/>
        <v>5.9772869280894554</v>
      </c>
      <c r="BV10" s="198">
        <f t="shared" si="9"/>
        <v>188934.90399999986</v>
      </c>
      <c r="BW10" s="198">
        <v>170869</v>
      </c>
      <c r="BX10" s="198">
        <v>209254.06</v>
      </c>
      <c r="BY10" s="198">
        <v>160665.29999999999</v>
      </c>
      <c r="BZ10" s="198">
        <f t="shared" si="10"/>
        <v>122.4646132417232</v>
      </c>
      <c r="CA10" s="196">
        <v>142633.20000000001</v>
      </c>
      <c r="CB10" s="196">
        <f t="shared" si="68"/>
        <v>88.776605776107246</v>
      </c>
      <c r="CC10" s="196">
        <f t="shared" si="69"/>
        <v>83.475176889898123</v>
      </c>
      <c r="CD10" s="196">
        <v>198439.9</v>
      </c>
      <c r="CE10" s="196">
        <v>150711.40000000002</v>
      </c>
      <c r="CF10" s="196">
        <v>180683.37</v>
      </c>
      <c r="CG10" s="196">
        <f t="shared" si="70"/>
        <v>119.88699594058576</v>
      </c>
      <c r="CH10" s="196">
        <f t="shared" si="71"/>
        <v>91.051935623833714</v>
      </c>
      <c r="CI10" s="196">
        <f t="shared" si="72"/>
        <v>16.135694596445219</v>
      </c>
      <c r="CJ10" s="196">
        <f t="shared" si="73"/>
        <v>38050.169999999984</v>
      </c>
      <c r="CK10" s="196">
        <v>71800</v>
      </c>
      <c r="CL10" s="196">
        <v>89553.794999999998</v>
      </c>
      <c r="CM10" s="196">
        <v>52675</v>
      </c>
      <c r="CN10" s="196">
        <f t="shared" si="74"/>
        <v>124.72673398328691</v>
      </c>
      <c r="CO10" s="196">
        <v>56472.6</v>
      </c>
      <c r="CP10" s="196">
        <f t="shared" si="75"/>
        <v>107.20949216896061</v>
      </c>
      <c r="CQ10" s="196">
        <f t="shared" si="76"/>
        <v>78.652646239554315</v>
      </c>
      <c r="CR10" s="196">
        <v>80600</v>
      </c>
      <c r="CS10" s="196">
        <v>58120</v>
      </c>
      <c r="CT10" s="196">
        <v>62506.1</v>
      </c>
      <c r="CU10" s="196">
        <f t="shared" si="15"/>
        <v>107.54662766689607</v>
      </c>
      <c r="CV10" s="196">
        <f t="shared" si="16"/>
        <v>77.550992555831272</v>
      </c>
      <c r="CW10" s="196">
        <f t="shared" si="17"/>
        <v>12.256267409470752</v>
      </c>
      <c r="CX10" s="196">
        <f t="shared" si="18"/>
        <v>6033.5</v>
      </c>
      <c r="CY10" s="196">
        <v>185985.5</v>
      </c>
      <c r="CZ10" s="196">
        <v>213669.098</v>
      </c>
      <c r="DA10" s="196">
        <v>132560.4</v>
      </c>
      <c r="DB10" s="196">
        <f t="shared" si="19"/>
        <v>114.88481521408926</v>
      </c>
      <c r="DC10" s="199">
        <v>113160.5</v>
      </c>
      <c r="DD10" s="199">
        <f t="shared" si="44"/>
        <v>85.365237280515146</v>
      </c>
      <c r="DE10" s="196">
        <f t="shared" si="45"/>
        <v>60.843721687981059</v>
      </c>
      <c r="DF10" s="199">
        <v>201300.8</v>
      </c>
      <c r="DG10" s="199">
        <v>132070.6</v>
      </c>
      <c r="DH10" s="196">
        <v>120041.37699999999</v>
      </c>
      <c r="DI10" s="196">
        <f t="shared" si="46"/>
        <v>90.891823766985226</v>
      </c>
      <c r="DJ10" s="196">
        <f t="shared" si="47"/>
        <v>59.632836531201072</v>
      </c>
      <c r="DK10" s="196">
        <f t="shared" si="48"/>
        <v>8.2346742084732369</v>
      </c>
      <c r="DL10" s="196">
        <f t="shared" si="49"/>
        <v>6880.8769999999931</v>
      </c>
      <c r="DM10" s="196">
        <v>824144.7</v>
      </c>
      <c r="DN10" s="196">
        <v>792215.74400000006</v>
      </c>
      <c r="DO10" s="196">
        <v>654887.80000000005</v>
      </c>
      <c r="DP10" s="196">
        <f t="shared" si="20"/>
        <v>96.125807033643497</v>
      </c>
      <c r="DQ10" s="196">
        <v>458309.7</v>
      </c>
      <c r="DR10" s="196">
        <f t="shared" si="50"/>
        <v>69.982934481295871</v>
      </c>
      <c r="DS10" s="196">
        <f t="shared" si="51"/>
        <v>55.610343669018327</v>
      </c>
      <c r="DT10" s="196">
        <v>984785.3</v>
      </c>
      <c r="DU10" s="196">
        <v>723371.9</v>
      </c>
      <c r="DV10" s="196">
        <v>582505.38600000006</v>
      </c>
      <c r="DW10" s="196">
        <f t="shared" si="21"/>
        <v>80.526405020709262</v>
      </c>
      <c r="DX10" s="196">
        <f t="shared" si="22"/>
        <v>59.150495646106826</v>
      </c>
      <c r="DY10" s="200">
        <v>412183.5</v>
      </c>
      <c r="DZ10" s="200">
        <v>291098.8</v>
      </c>
      <c r="EA10" s="200">
        <v>216683.29799999998</v>
      </c>
      <c r="EB10" s="196">
        <f t="shared" si="52"/>
        <v>74.436341888046258</v>
      </c>
      <c r="EC10" s="196">
        <f t="shared" si="53"/>
        <v>52.5696195990378</v>
      </c>
      <c r="ED10" s="196">
        <f t="shared" si="23"/>
        <v>19.491795554833999</v>
      </c>
      <c r="EE10" s="196">
        <f t="shared" si="24"/>
        <v>124195.68600000005</v>
      </c>
      <c r="EF10" s="201"/>
      <c r="EG10" s="201"/>
      <c r="EH10" s="201"/>
    </row>
    <row r="11" spans="1:138" s="145" customFormat="1" ht="28.5" customHeight="1" x14ac:dyDescent="0.25">
      <c r="A11" s="192">
        <v>5</v>
      </c>
      <c r="B11" s="195" t="s">
        <v>48</v>
      </c>
      <c r="C11" s="196">
        <v>13462268.2334</v>
      </c>
      <c r="D11" s="196">
        <v>12110282.6204</v>
      </c>
      <c r="E11" s="196">
        <v>7518347.6138666645</v>
      </c>
      <c r="F11" s="196">
        <f t="shared" si="25"/>
        <v>89.957222738693375</v>
      </c>
      <c r="G11" s="196">
        <v>6347537.0377000002</v>
      </c>
      <c r="H11" s="196">
        <f t="shared" ref="H11" si="82">G11/E11*100</f>
        <v>84.427288597201226</v>
      </c>
      <c r="I11" s="196">
        <f t="shared" si="27"/>
        <v>47.150576170750391</v>
      </c>
      <c r="J11" s="196">
        <v>14647806.4166</v>
      </c>
      <c r="K11" s="196">
        <v>9765204.2777333334</v>
      </c>
      <c r="L11" s="196">
        <v>8301775.5184000004</v>
      </c>
      <c r="M11" s="196">
        <f t="shared" si="55"/>
        <v>85.013843871446198</v>
      </c>
      <c r="N11" s="196">
        <f t="shared" si="56"/>
        <v>56.675895914297456</v>
      </c>
      <c r="O11" s="196">
        <f>J11/C11*100-100</f>
        <v>8.8063776671650942</v>
      </c>
      <c r="P11" s="196">
        <f t="shared" si="78"/>
        <v>1954238.4807000002</v>
      </c>
      <c r="Q11" s="197">
        <v>7050325.8071970893</v>
      </c>
      <c r="R11" s="196">
        <v>2504146.5109999999</v>
      </c>
      <c r="S11" s="196">
        <v>2585533.7410000023</v>
      </c>
      <c r="T11" s="196">
        <v>1751711.9406666667</v>
      </c>
      <c r="U11" s="196">
        <f t="shared" si="58"/>
        <v>103.25009857220779</v>
      </c>
      <c r="V11" s="196">
        <v>1263421.2276999997</v>
      </c>
      <c r="W11" s="196">
        <f t="shared" si="28"/>
        <v>72.124942370328696</v>
      </c>
      <c r="X11" s="196">
        <f t="shared" si="29"/>
        <v>50.453167262784007</v>
      </c>
      <c r="Y11" s="196">
        <v>3561155.8090000008</v>
      </c>
      <c r="Z11" s="196">
        <v>2374103.8726666672</v>
      </c>
      <c r="AA11" s="196">
        <v>2527067.4214000003</v>
      </c>
      <c r="AB11" s="196">
        <f t="shared" si="30"/>
        <v>106.44300152551961</v>
      </c>
      <c r="AC11" s="196">
        <f t="shared" si="31"/>
        <v>70.962001017013066</v>
      </c>
      <c r="AD11" s="196">
        <f>Y11/R11*100-100</f>
        <v>42.210361628477443</v>
      </c>
      <c r="AE11" s="196">
        <f>AA11-V11</f>
        <v>1263646.1937000006</v>
      </c>
      <c r="AF11" s="196">
        <v>2037646.1980000001</v>
      </c>
      <c r="AG11" s="196">
        <v>2126706.2093000016</v>
      </c>
      <c r="AH11" s="196">
        <v>1458071.7320000001</v>
      </c>
      <c r="AI11" s="196">
        <f t="shared" si="61"/>
        <v>104.370729883697</v>
      </c>
      <c r="AJ11" s="196">
        <v>1007699.3848999998</v>
      </c>
      <c r="AK11" s="196">
        <f t="shared" ref="AK11" si="83">AJ11/AH11*100</f>
        <v>69.111783925593571</v>
      </c>
      <c r="AL11" s="196">
        <f t="shared" ref="AL11" si="84">AJ11/AF11*100</f>
        <v>49.454090012735357</v>
      </c>
      <c r="AM11" s="196">
        <f t="shared" si="32"/>
        <v>2223469.0300000003</v>
      </c>
      <c r="AN11" s="196">
        <f t="shared" si="33"/>
        <v>1482312.686666667</v>
      </c>
      <c r="AO11" s="196">
        <f t="shared" si="34"/>
        <v>1383735.8504000008</v>
      </c>
      <c r="AP11" s="196">
        <f t="shared" si="64"/>
        <v>93.349794739439247</v>
      </c>
      <c r="AQ11" s="196">
        <f t="shared" si="65"/>
        <v>62.2331964929595</v>
      </c>
      <c r="AR11" s="196">
        <f t="shared" si="66"/>
        <v>9.1194846378330965</v>
      </c>
      <c r="AS11" s="196">
        <f t="shared" ref="AS11:AS13" si="85">AO11-AJ11</f>
        <v>376036.46550000098</v>
      </c>
      <c r="AT11" s="196">
        <v>509106.40000000014</v>
      </c>
      <c r="AU11" s="196">
        <v>447528.8677000014</v>
      </c>
      <c r="AV11" s="196">
        <v>347630.93333333347</v>
      </c>
      <c r="AW11" s="196">
        <f t="shared" si="79"/>
        <v>87.90478133843952</v>
      </c>
      <c r="AX11" s="196">
        <v>178350.93889999995</v>
      </c>
      <c r="AY11" s="196">
        <f t="shared" ref="AY11" si="86">AX11/AV11*100</f>
        <v>51.3046802796989</v>
      </c>
      <c r="AZ11" s="196">
        <f t="shared" ref="AZ11" si="87">AX11/AT11*100</f>
        <v>35.032154162666174</v>
      </c>
      <c r="BA11" s="196">
        <v>518510.03000000038</v>
      </c>
      <c r="BB11" s="196">
        <v>345673.35333333362</v>
      </c>
      <c r="BC11" s="196">
        <v>223488.60280000069</v>
      </c>
      <c r="BD11" s="196">
        <f t="shared" si="38"/>
        <v>64.653118513445293</v>
      </c>
      <c r="BE11" s="196">
        <f t="shared" si="39"/>
        <v>43.102079008963536</v>
      </c>
      <c r="BF11" s="196">
        <f t="shared" si="4"/>
        <v>1.8470854029727803</v>
      </c>
      <c r="BG11" s="196">
        <f t="shared" si="40"/>
        <v>45137.663900000742</v>
      </c>
      <c r="BH11" s="196">
        <v>1101388.0379999999</v>
      </c>
      <c r="BI11" s="196">
        <v>1254529.3957</v>
      </c>
      <c r="BJ11" s="196">
        <v>817006.29200000002</v>
      </c>
      <c r="BK11" s="196">
        <f t="shared" si="41"/>
        <v>113.90439630868772</v>
      </c>
      <c r="BL11" s="196">
        <v>602960.91440000001</v>
      </c>
      <c r="BM11" s="196"/>
      <c r="BN11" s="196">
        <f t="shared" si="42"/>
        <v>73.801257138910742</v>
      </c>
      <c r="BO11" s="196">
        <f t="shared" si="43"/>
        <v>54.745547763067314</v>
      </c>
      <c r="BP11" s="196">
        <v>1268678.2000000002</v>
      </c>
      <c r="BQ11" s="196">
        <v>845785.46666666679</v>
      </c>
      <c r="BR11" s="196">
        <v>904797.36430000002</v>
      </c>
      <c r="BS11" s="196">
        <f t="shared" si="6"/>
        <v>106.97717092088442</v>
      </c>
      <c r="BT11" s="196">
        <f t="shared" si="7"/>
        <v>71.318113947256279</v>
      </c>
      <c r="BU11" s="198">
        <f t="shared" si="8"/>
        <v>15.18903022623897</v>
      </c>
      <c r="BV11" s="198">
        <f t="shared" si="9"/>
        <v>301836.44990000001</v>
      </c>
      <c r="BW11" s="198">
        <v>48366.1</v>
      </c>
      <c r="BX11" s="198">
        <v>52033.499800000005</v>
      </c>
      <c r="BY11" s="198">
        <v>32244.066666666666</v>
      </c>
      <c r="BZ11" s="198">
        <f t="shared" si="10"/>
        <v>107.5825832556274</v>
      </c>
      <c r="CA11" s="196">
        <v>35009.216999999997</v>
      </c>
      <c r="CB11" s="196">
        <f t="shared" si="68"/>
        <v>108.57568730991333</v>
      </c>
      <c r="CC11" s="196">
        <f t="shared" si="69"/>
        <v>72.383791539942237</v>
      </c>
      <c r="CD11" s="196">
        <v>45792.5</v>
      </c>
      <c r="CE11" s="196">
        <v>30528.333333333332</v>
      </c>
      <c r="CF11" s="196">
        <v>35646.217600000004</v>
      </c>
      <c r="CG11" s="196">
        <f t="shared" ref="CG10:CG15" si="88">CF11/CE11*100</f>
        <v>116.76437495223017</v>
      </c>
      <c r="CH11" s="196">
        <f t="shared" ref="CH10:CH15" si="89">CF11/CD11*100</f>
        <v>77.842916634820128</v>
      </c>
      <c r="CI11" s="196">
        <f t="shared" si="72"/>
        <v>-5.3210823283250051</v>
      </c>
      <c r="CJ11" s="196">
        <f t="shared" si="73"/>
        <v>637.00060000000667</v>
      </c>
      <c r="CK11" s="196">
        <v>40650</v>
      </c>
      <c r="CL11" s="196">
        <v>52427.45</v>
      </c>
      <c r="CM11" s="196">
        <v>27100</v>
      </c>
      <c r="CN11" s="196">
        <f t="shared" si="74"/>
        <v>128.97281672816726</v>
      </c>
      <c r="CO11" s="196">
        <v>34323.449999999997</v>
      </c>
      <c r="CP11" s="196">
        <f t="shared" si="75"/>
        <v>126.65479704797048</v>
      </c>
      <c r="CQ11" s="196">
        <f t="shared" si="76"/>
        <v>84.436531365313655</v>
      </c>
      <c r="CR11" s="196">
        <v>45600</v>
      </c>
      <c r="CS11" s="196">
        <v>30400</v>
      </c>
      <c r="CT11" s="196">
        <v>38370.300000000003</v>
      </c>
      <c r="CU11" s="196">
        <f>CT11/CS11*100</f>
        <v>126.21809210526315</v>
      </c>
      <c r="CV11" s="196">
        <f>CT11/CR11*100</f>
        <v>84.145394736842121</v>
      </c>
      <c r="CW11" s="196">
        <f>CR11/CK11*100-100</f>
        <v>12.177121771217699</v>
      </c>
      <c r="CX11" s="196">
        <f>CT11-CO11</f>
        <v>4046.8500000000058</v>
      </c>
      <c r="CY11" s="196">
        <v>338135.66</v>
      </c>
      <c r="CZ11" s="196">
        <v>320186.99609999999</v>
      </c>
      <c r="DA11" s="196">
        <v>234090.44</v>
      </c>
      <c r="DB11" s="196">
        <f t="shared" si="19"/>
        <v>94.691874882406665</v>
      </c>
      <c r="DC11" s="199">
        <v>157054.8646</v>
      </c>
      <c r="DD11" s="199">
        <f t="shared" si="44"/>
        <v>67.091532913518378</v>
      </c>
      <c r="DE11" s="196">
        <f t="shared" si="45"/>
        <v>46.447294142238654</v>
      </c>
      <c r="DF11" s="199">
        <v>344888.30000000005</v>
      </c>
      <c r="DG11" s="199">
        <v>229925.53333333333</v>
      </c>
      <c r="DH11" s="196">
        <v>181433.36570000002</v>
      </c>
      <c r="DI11" s="196">
        <f t="shared" si="46"/>
        <v>78.909620462625156</v>
      </c>
      <c r="DJ11" s="196">
        <f t="shared" si="47"/>
        <v>52.606413641750095</v>
      </c>
      <c r="DK11" s="196">
        <f t="shared" si="48"/>
        <v>1.9970209589843506</v>
      </c>
      <c r="DL11" s="196">
        <f t="shared" si="49"/>
        <v>24378.501100000023</v>
      </c>
      <c r="DM11" s="196">
        <v>416479.2</v>
      </c>
      <c r="DN11" s="196">
        <v>342700.93579999998</v>
      </c>
      <c r="DO11" s="196">
        <v>277652.8</v>
      </c>
      <c r="DP11" s="196">
        <f t="shared" si="20"/>
        <v>82.285246370046806</v>
      </c>
      <c r="DQ11" s="196">
        <v>193383.75649999999</v>
      </c>
      <c r="DR11" s="196">
        <f t="shared" si="50"/>
        <v>69.64948903810803</v>
      </c>
      <c r="DS11" s="196">
        <f t="shared" si="51"/>
        <v>46.432992692072013</v>
      </c>
      <c r="DT11" s="196">
        <v>479319.47</v>
      </c>
      <c r="DU11" s="196">
        <v>319546.31333333335</v>
      </c>
      <c r="DV11" s="196">
        <v>253859.83260000002</v>
      </c>
      <c r="DW11" s="196">
        <f t="shared" si="21"/>
        <v>79.443830833744357</v>
      </c>
      <c r="DX11" s="196">
        <f t="shared" si="22"/>
        <v>52.962553889162912</v>
      </c>
      <c r="DY11" s="200">
        <v>232420.17</v>
      </c>
      <c r="DZ11" s="200">
        <v>154946.78000000003</v>
      </c>
      <c r="EA11" s="200">
        <v>105928.8026</v>
      </c>
      <c r="EB11" s="196">
        <f t="shared" si="52"/>
        <v>68.364636296410922</v>
      </c>
      <c r="EC11" s="196">
        <f t="shared" si="53"/>
        <v>45.576424197607288</v>
      </c>
      <c r="ED11" s="196">
        <f t="shared" si="23"/>
        <v>15.088453396952346</v>
      </c>
      <c r="EE11" s="196">
        <f>DV11-DQ11</f>
        <v>60476.076100000035</v>
      </c>
      <c r="EF11" s="201"/>
      <c r="EG11" s="201"/>
      <c r="EH11" s="201"/>
    </row>
    <row r="12" spans="1:138" s="145" customFormat="1" ht="28.5" customHeight="1" x14ac:dyDescent="0.25">
      <c r="A12" s="192">
        <v>6</v>
      </c>
      <c r="B12" s="195" t="s">
        <v>49</v>
      </c>
      <c r="C12" s="196">
        <v>10494030.616400002</v>
      </c>
      <c r="D12" s="196">
        <v>12435577.086999999</v>
      </c>
      <c r="E12" s="196">
        <v>6614911.0060500009</v>
      </c>
      <c r="F12" s="196">
        <f t="shared" si="25"/>
        <v>118.5014370700021</v>
      </c>
      <c r="G12" s="196">
        <v>6771047.6074000001</v>
      </c>
      <c r="H12" s="196">
        <f t="shared" ref="H12" si="90">G12/E12*100</f>
        <v>102.36037342312234</v>
      </c>
      <c r="I12" s="196">
        <f t="shared" si="27"/>
        <v>64.522849750583461</v>
      </c>
      <c r="J12" s="196">
        <v>18032059.092799999</v>
      </c>
      <c r="K12" s="196">
        <v>14242262.180600001</v>
      </c>
      <c r="L12" s="196">
        <v>8240399.8520999989</v>
      </c>
      <c r="M12" s="196">
        <f t="shared" si="55"/>
        <v>57.85878498518727</v>
      </c>
      <c r="N12" s="196">
        <f t="shared" si="56"/>
        <v>45.698607184524477</v>
      </c>
      <c r="O12" s="196">
        <f t="shared" ref="O12:O18" si="91">J12/C12*100-100</f>
        <v>71.831584564081766</v>
      </c>
      <c r="P12" s="196">
        <f t="shared" si="78"/>
        <v>1469352.2446999988</v>
      </c>
      <c r="Q12" s="197">
        <v>6843657.0760605624</v>
      </c>
      <c r="R12" s="196">
        <v>1985742.617000001</v>
      </c>
      <c r="S12" s="196">
        <v>3135323.4512999994</v>
      </c>
      <c r="T12" s="196">
        <v>1469362.3402499999</v>
      </c>
      <c r="U12" s="196">
        <f t="shared" si="58"/>
        <v>157.89173402728042</v>
      </c>
      <c r="V12" s="196">
        <v>1837146.7959000003</v>
      </c>
      <c r="W12" s="196">
        <f t="shared" si="28"/>
        <v>125.0302083819179</v>
      </c>
      <c r="X12" s="196">
        <f t="shared" si="29"/>
        <v>92.516863976838309</v>
      </c>
      <c r="Y12" s="196">
        <v>4357503.7162999995</v>
      </c>
      <c r="Z12" s="196">
        <v>3534249.9783999999</v>
      </c>
      <c r="AA12" s="196">
        <v>2718260.6891999994</v>
      </c>
      <c r="AB12" s="196">
        <f t="shared" si="30"/>
        <v>76.911953195528937</v>
      </c>
      <c r="AC12" s="196">
        <f t="shared" si="31"/>
        <v>62.381144484900219</v>
      </c>
      <c r="AD12" s="196">
        <f>Y12/R12*100-100</f>
        <v>119.43950233002414</v>
      </c>
      <c r="AE12" s="196">
        <f>AA12-V12</f>
        <v>881113.89329999918</v>
      </c>
      <c r="AF12" s="196">
        <v>1536087.9870000009</v>
      </c>
      <c r="AG12" s="196">
        <v>2388213.3966999985</v>
      </c>
      <c r="AH12" s="196">
        <v>1159572.8152499998</v>
      </c>
      <c r="AI12" s="196">
        <f t="shared" si="61"/>
        <v>155.47373698066667</v>
      </c>
      <c r="AJ12" s="196">
        <v>1385791.8486000008</v>
      </c>
      <c r="AK12" s="196">
        <f t="shared" si="62"/>
        <v>119.50882517897155</v>
      </c>
      <c r="AL12" s="196">
        <f t="shared" si="63"/>
        <v>90.215655634835713</v>
      </c>
      <c r="AM12" s="196">
        <f t="shared" si="32"/>
        <v>2785637.8143000002</v>
      </c>
      <c r="AN12" s="196">
        <f t="shared" si="33"/>
        <v>2179647.3129499997</v>
      </c>
      <c r="AO12" s="196">
        <f t="shared" si="34"/>
        <v>1656264.1225999997</v>
      </c>
      <c r="AP12" s="196">
        <f t="shared" si="64"/>
        <v>75.987711991733306</v>
      </c>
      <c r="AQ12" s="196">
        <f t="shared" si="65"/>
        <v>59.457267348167456</v>
      </c>
      <c r="AR12" s="196">
        <f t="shared" si="66"/>
        <v>81.346240441628993</v>
      </c>
      <c r="AS12" s="196">
        <f>AO12-AJ12</f>
        <v>270472.27399999881</v>
      </c>
      <c r="AT12" s="196">
        <v>484029.20200000098</v>
      </c>
      <c r="AU12" s="196">
        <v>489487.97269999923</v>
      </c>
      <c r="AV12" s="196">
        <v>350646.90149999986</v>
      </c>
      <c r="AW12" s="196">
        <f t="shared" si="79"/>
        <v>101.12777714184243</v>
      </c>
      <c r="AX12" s="196">
        <v>209864.13990000059</v>
      </c>
      <c r="AY12" s="196">
        <f t="shared" si="36"/>
        <v>59.850561634009104</v>
      </c>
      <c r="AZ12" s="196">
        <f t="shared" si="37"/>
        <v>43.357743506558137</v>
      </c>
      <c r="BA12" s="196">
        <v>552026.17599999998</v>
      </c>
      <c r="BB12" s="196">
        <v>428216.22200000001</v>
      </c>
      <c r="BC12" s="196">
        <v>239992.36549999961</v>
      </c>
      <c r="BD12" s="196">
        <f t="shared" si="38"/>
        <v>56.044669297932295</v>
      </c>
      <c r="BE12" s="196">
        <f t="shared" si="39"/>
        <v>43.474816219584419</v>
      </c>
      <c r="BF12" s="196">
        <f t="shared" si="4"/>
        <v>14.04811398135412</v>
      </c>
      <c r="BG12" s="196">
        <f t="shared" si="40"/>
        <v>30128.225599999016</v>
      </c>
      <c r="BH12" s="196">
        <v>733177.58500000008</v>
      </c>
      <c r="BI12" s="196">
        <v>1386332.8509999996</v>
      </c>
      <c r="BJ12" s="196">
        <v>572182.71375</v>
      </c>
      <c r="BK12" s="196">
        <f t="shared" si="41"/>
        <v>189.08554753484444</v>
      </c>
      <c r="BL12" s="196">
        <v>869797.34800000011</v>
      </c>
      <c r="BM12" s="196"/>
      <c r="BN12" s="196">
        <f t="shared" si="42"/>
        <v>152.01391567729797</v>
      </c>
      <c r="BO12" s="196">
        <f t="shared" si="43"/>
        <v>118.63392523108847</v>
      </c>
      <c r="BP12" s="196">
        <v>1624757.7493</v>
      </c>
      <c r="BQ12" s="196">
        <v>1289597.4009499997</v>
      </c>
      <c r="BR12" s="196">
        <v>1063294.574</v>
      </c>
      <c r="BS12" s="196">
        <f t="shared" si="6"/>
        <v>82.451668498766324</v>
      </c>
      <c r="BT12" s="196">
        <f t="shared" si="7"/>
        <v>65.443268355427321</v>
      </c>
      <c r="BU12" s="198">
        <f>BP12/BH12*100-100</f>
        <v>121.60494026832529</v>
      </c>
      <c r="BV12" s="198">
        <f t="shared" si="9"/>
        <v>193497.22599999991</v>
      </c>
      <c r="BW12" s="198">
        <v>51413.5</v>
      </c>
      <c r="BX12" s="198">
        <v>107293.09750000002</v>
      </c>
      <c r="BY12" s="198">
        <v>38392.424999999996</v>
      </c>
      <c r="BZ12" s="198">
        <f t="shared" si="10"/>
        <v>208.68662413568427</v>
      </c>
      <c r="CA12" s="196">
        <v>71074.763500000001</v>
      </c>
      <c r="CB12" s="196">
        <f t="shared" si="68"/>
        <v>185.12704915097186</v>
      </c>
      <c r="CC12" s="196">
        <f t="shared" si="69"/>
        <v>138.24144145020276</v>
      </c>
      <c r="CD12" s="196">
        <v>150742.9</v>
      </c>
      <c r="CE12" s="196">
        <v>112997.19999999998</v>
      </c>
      <c r="CF12" s="196">
        <v>98901.235000000001</v>
      </c>
      <c r="CG12" s="196">
        <f t="shared" si="88"/>
        <v>87.525385584775563</v>
      </c>
      <c r="CH12" s="196">
        <f t="shared" si="89"/>
        <v>65.609216089115975</v>
      </c>
      <c r="CI12" s="196">
        <f t="shared" si="72"/>
        <v>193.19711748859737</v>
      </c>
      <c r="CJ12" s="196">
        <f t="shared" si="73"/>
        <v>27826.4715</v>
      </c>
      <c r="CK12" s="196">
        <v>23800</v>
      </c>
      <c r="CL12" s="196">
        <v>81860.599999999991</v>
      </c>
      <c r="CM12" s="196">
        <v>17850</v>
      </c>
      <c r="CN12" s="196">
        <f t="shared" si="74"/>
        <v>343.95210084033613</v>
      </c>
      <c r="CO12" s="196">
        <v>52534.9</v>
      </c>
      <c r="CP12" s="196">
        <f t="shared" si="75"/>
        <v>294.31316526610647</v>
      </c>
      <c r="CQ12" s="196">
        <f t="shared" si="76"/>
        <v>220.73487394957985</v>
      </c>
      <c r="CR12" s="196">
        <v>67800</v>
      </c>
      <c r="CS12" s="196">
        <v>49725</v>
      </c>
      <c r="CT12" s="196">
        <v>58323.899999999994</v>
      </c>
      <c r="CU12" s="196">
        <f t="shared" si="15"/>
        <v>117.29291101055806</v>
      </c>
      <c r="CV12" s="196">
        <f t="shared" si="16"/>
        <v>86.023451327433619</v>
      </c>
      <c r="CW12" s="196">
        <f t="shared" si="17"/>
        <v>184.87394957983196</v>
      </c>
      <c r="CX12" s="196">
        <f t="shared" si="18"/>
        <v>5788.9999999999927</v>
      </c>
      <c r="CY12" s="196">
        <v>243667.69999999998</v>
      </c>
      <c r="CZ12" s="196">
        <v>323238.87549999997</v>
      </c>
      <c r="DA12" s="196">
        <v>180500.77499999997</v>
      </c>
      <c r="DB12" s="196">
        <f t="shared" si="19"/>
        <v>132.65561069440062</v>
      </c>
      <c r="DC12" s="199">
        <v>182520.69720000002</v>
      </c>
      <c r="DD12" s="199">
        <f t="shared" si="44"/>
        <v>101.11906566606157</v>
      </c>
      <c r="DE12" s="196">
        <f t="shared" si="45"/>
        <v>74.905577226690298</v>
      </c>
      <c r="DF12" s="199">
        <v>390310.98900000006</v>
      </c>
      <c r="DG12" s="199">
        <v>299111.49</v>
      </c>
      <c r="DH12" s="196">
        <v>195752.04810000001</v>
      </c>
      <c r="DI12" s="196">
        <f t="shared" si="46"/>
        <v>65.444509704391507</v>
      </c>
      <c r="DJ12" s="196">
        <f t="shared" si="47"/>
        <v>50.152840585280053</v>
      </c>
      <c r="DK12" s="196">
        <f t="shared" si="48"/>
        <v>60.181669133824499</v>
      </c>
      <c r="DL12" s="196">
        <f t="shared" si="49"/>
        <v>13231.35089999999</v>
      </c>
      <c r="DM12" s="196">
        <v>307414.2</v>
      </c>
      <c r="DN12" s="196">
        <v>578848.82550000015</v>
      </c>
      <c r="DO12" s="196">
        <v>230327.02499999999</v>
      </c>
      <c r="DP12" s="196">
        <f t="shared" si="20"/>
        <v>188.29605968104275</v>
      </c>
      <c r="DQ12" s="196">
        <v>356261.87200000003</v>
      </c>
      <c r="DR12" s="196">
        <f t="shared" si="50"/>
        <v>154.67653958540038</v>
      </c>
      <c r="DS12" s="196">
        <f t="shared" si="51"/>
        <v>115.88985544584473</v>
      </c>
      <c r="DT12" s="196">
        <v>749365.1</v>
      </c>
      <c r="DU12" s="196">
        <v>571223.41775000014</v>
      </c>
      <c r="DV12" s="196">
        <v>395445.75949999999</v>
      </c>
      <c r="DW12" s="196">
        <f t="shared" si="21"/>
        <v>69.227862025969941</v>
      </c>
      <c r="DX12" s="196">
        <f t="shared" si="22"/>
        <v>52.770773485447883</v>
      </c>
      <c r="DY12" s="200">
        <v>361234.5</v>
      </c>
      <c r="DZ12" s="200">
        <v>270925.875</v>
      </c>
      <c r="EA12" s="200">
        <v>183688.95550000001</v>
      </c>
      <c r="EB12" s="196">
        <f t="shared" si="52"/>
        <v>67.80044744711077</v>
      </c>
      <c r="EC12" s="196">
        <f t="shared" si="53"/>
        <v>50.85033558533307</v>
      </c>
      <c r="ED12" s="196">
        <f t="shared" si="23"/>
        <v>143.76398357655566</v>
      </c>
      <c r="EE12" s="196">
        <f t="shared" si="24"/>
        <v>39183.887499999953</v>
      </c>
      <c r="EF12" s="201"/>
      <c r="EG12" s="201"/>
      <c r="EH12" s="201"/>
    </row>
    <row r="13" spans="1:138" s="145" customFormat="1" ht="28.5" customHeight="1" x14ac:dyDescent="0.25">
      <c r="A13" s="192">
        <v>7</v>
      </c>
      <c r="B13" s="195" t="s">
        <v>50</v>
      </c>
      <c r="C13" s="196">
        <v>15867877.8551</v>
      </c>
      <c r="D13" s="196">
        <v>14617709.2882</v>
      </c>
      <c r="E13" s="196">
        <v>7523785.4706499986</v>
      </c>
      <c r="F13" s="196">
        <f t="shared" si="25"/>
        <v>92.121387760127035</v>
      </c>
      <c r="G13" s="196">
        <v>8358397.9136000006</v>
      </c>
      <c r="H13" s="196">
        <f t="shared" ref="H13" si="92">G13/E13*100</f>
        <v>111.09298565470525</v>
      </c>
      <c r="I13" s="196">
        <f t="shared" si="27"/>
        <v>52.674957482821668</v>
      </c>
      <c r="J13" s="196">
        <v>17422130.6281</v>
      </c>
      <c r="K13" s="196">
        <v>8711065.3140500002</v>
      </c>
      <c r="L13" s="196">
        <v>9757006.4527000003</v>
      </c>
      <c r="M13" s="196">
        <f t="shared" si="55"/>
        <v>112.00704048175383</v>
      </c>
      <c r="N13" s="196">
        <f t="shared" si="56"/>
        <v>56.003520240876917</v>
      </c>
      <c r="O13" s="196">
        <f t="shared" si="91"/>
        <v>9.7949630517256452</v>
      </c>
      <c r="P13" s="196">
        <f>L13-G13</f>
        <v>1398608.5390999997</v>
      </c>
      <c r="Q13" s="197">
        <v>5927280.2941783955</v>
      </c>
      <c r="R13" s="196">
        <v>5675227.7590000005</v>
      </c>
      <c r="S13" s="196">
        <v>5763743.7989000008</v>
      </c>
      <c r="T13" s="196">
        <v>4125344.0692499997</v>
      </c>
      <c r="U13" s="196">
        <f t="shared" si="58"/>
        <v>101.55969141079188</v>
      </c>
      <c r="V13" s="196">
        <v>3217806.9473999999</v>
      </c>
      <c r="W13" s="196">
        <f>V13/T13*100</f>
        <v>78.00093503437175</v>
      </c>
      <c r="X13" s="196">
        <f>V13/R13*100</f>
        <v>56.699168457108605</v>
      </c>
      <c r="Y13" s="196">
        <v>6728677.9340000004</v>
      </c>
      <c r="Z13" s="196">
        <v>4691144.9025833337</v>
      </c>
      <c r="AA13" s="196">
        <v>4354078.7736999989</v>
      </c>
      <c r="AB13" s="196">
        <f t="shared" si="30"/>
        <v>92.814842945957224</v>
      </c>
      <c r="AC13" s="196">
        <f t="shared" si="31"/>
        <v>64.709275973796352</v>
      </c>
      <c r="AD13" s="196">
        <f>Y13/R13*100-100</f>
        <v>18.562253705666649</v>
      </c>
      <c r="AE13" s="196">
        <f>AA13-V13</f>
        <v>1136271.8262999989</v>
      </c>
      <c r="AF13" s="196">
        <v>3585599.5590000004</v>
      </c>
      <c r="AG13" s="196">
        <v>3896036.5477999994</v>
      </c>
      <c r="AH13" s="196">
        <v>2583246.3442500001</v>
      </c>
      <c r="AI13" s="196">
        <f t="shared" si="61"/>
        <v>108.6578822785938</v>
      </c>
      <c r="AJ13" s="196">
        <v>2064016.1668000002</v>
      </c>
      <c r="AK13" s="196">
        <f t="shared" si="62"/>
        <v>79.90009049637311</v>
      </c>
      <c r="AL13" s="196">
        <f t="shared" si="63"/>
        <v>57.564045645287855</v>
      </c>
      <c r="AM13" s="196">
        <f t="shared" si="32"/>
        <v>4028150.1</v>
      </c>
      <c r="AN13" s="196">
        <f t="shared" si="33"/>
        <v>2735957.5643333332</v>
      </c>
      <c r="AO13" s="196">
        <f t="shared" si="34"/>
        <v>2731647.5540000005</v>
      </c>
      <c r="AP13" s="196">
        <f t="shared" si="64"/>
        <v>99.842467939213705</v>
      </c>
      <c r="AQ13" s="196">
        <f t="shared" si="65"/>
        <v>67.813946506114561</v>
      </c>
      <c r="AR13" s="196">
        <f t="shared" si="66"/>
        <v>12.342441862733395</v>
      </c>
      <c r="AS13" s="196">
        <f t="shared" si="85"/>
        <v>667631.38720000023</v>
      </c>
      <c r="AT13" s="196">
        <v>1308228.1000000001</v>
      </c>
      <c r="AU13" s="196">
        <v>1377938.2750999997</v>
      </c>
      <c r="AV13" s="196">
        <v>936571.75</v>
      </c>
      <c r="AW13" s="196">
        <f t="shared" si="79"/>
        <v>105.32859484519554</v>
      </c>
      <c r="AX13" s="196">
        <v>627130.92590000026</v>
      </c>
      <c r="AY13" s="196">
        <f t="shared" si="36"/>
        <v>66.960265019738245</v>
      </c>
      <c r="AZ13" s="196">
        <f t="shared" si="37"/>
        <v>47.937429711225455</v>
      </c>
      <c r="BA13" s="196">
        <v>1550107.3</v>
      </c>
      <c r="BB13" s="196">
        <v>998440.75</v>
      </c>
      <c r="BC13" s="196">
        <v>861799.07370000018</v>
      </c>
      <c r="BD13" s="196">
        <f t="shared" si="38"/>
        <v>86.314493243590078</v>
      </c>
      <c r="BE13" s="196">
        <f t="shared" si="39"/>
        <v>55.596091554436278</v>
      </c>
      <c r="BF13" s="196">
        <f t="shared" si="4"/>
        <v>18.48906929915357</v>
      </c>
      <c r="BG13" s="196">
        <f t="shared" si="40"/>
        <v>234668.14779999992</v>
      </c>
      <c r="BH13" s="196">
        <v>1666199.5000000002</v>
      </c>
      <c r="BI13" s="196">
        <v>1829366.3023999997</v>
      </c>
      <c r="BJ13" s="196">
        <v>1219791.375</v>
      </c>
      <c r="BK13" s="196">
        <f t="shared" si="41"/>
        <v>109.79275305268064</v>
      </c>
      <c r="BL13" s="196">
        <v>1004009.0503</v>
      </c>
      <c r="BM13" s="196"/>
      <c r="BN13" s="196">
        <f t="shared" si="42"/>
        <v>82.309899125168016</v>
      </c>
      <c r="BO13" s="196">
        <f t="shared" si="43"/>
        <v>60.25743317651937</v>
      </c>
      <c r="BP13" s="196">
        <v>1786301.7</v>
      </c>
      <c r="BQ13" s="196">
        <v>1231295.7286666667</v>
      </c>
      <c r="BR13" s="196">
        <v>1356485.0450000002</v>
      </c>
      <c r="BS13" s="196">
        <f t="shared" si="6"/>
        <v>110.16728259659419</v>
      </c>
      <c r="BT13" s="196">
        <f t="shared" si="7"/>
        <v>75.938182502989278</v>
      </c>
      <c r="BU13" s="198">
        <f t="shared" si="8"/>
        <v>7.2081524451303522</v>
      </c>
      <c r="BV13" s="198">
        <f t="shared" si="9"/>
        <v>352475.99470000016</v>
      </c>
      <c r="BW13" s="198">
        <v>258318.4</v>
      </c>
      <c r="BX13" s="198">
        <v>313712.55499999993</v>
      </c>
      <c r="BY13" s="198">
        <v>186514.32500000001</v>
      </c>
      <c r="BZ13" s="198">
        <f t="shared" si="10"/>
        <v>121.44413831922152</v>
      </c>
      <c r="CA13" s="196">
        <v>230860.72899999996</v>
      </c>
      <c r="CB13" s="196">
        <f t="shared" si="68"/>
        <v>123.77640645028201</v>
      </c>
      <c r="CC13" s="196">
        <f t="shared" si="69"/>
        <v>89.370609681695129</v>
      </c>
      <c r="CD13" s="196">
        <v>324131.09999999998</v>
      </c>
      <c r="CE13" s="196">
        <v>239972.8</v>
      </c>
      <c r="CF13" s="196">
        <v>269051.38699999999</v>
      </c>
      <c r="CG13" s="196">
        <f t="shared" si="88"/>
        <v>112.11745122780582</v>
      </c>
      <c r="CH13" s="196">
        <f t="shared" si="89"/>
        <v>83.006964465921357</v>
      </c>
      <c r="CI13" s="196">
        <f t="shared" si="72"/>
        <v>25.477356626550801</v>
      </c>
      <c r="CJ13" s="196">
        <f t="shared" si="73"/>
        <v>38190.658000000025</v>
      </c>
      <c r="CK13" s="196">
        <v>88400</v>
      </c>
      <c r="CL13" s="196">
        <v>99188.87</v>
      </c>
      <c r="CM13" s="196">
        <v>66300</v>
      </c>
      <c r="CN13" s="196">
        <f t="shared" si="74"/>
        <v>112.20460407239818</v>
      </c>
      <c r="CO13" s="196">
        <v>63268.17</v>
      </c>
      <c r="CP13" s="196">
        <f t="shared" si="75"/>
        <v>95.42710407239818</v>
      </c>
      <c r="CQ13" s="196">
        <f t="shared" si="76"/>
        <v>71.570328054298642</v>
      </c>
      <c r="CR13" s="196">
        <v>96500</v>
      </c>
      <c r="CS13" s="196">
        <v>72360.660666666678</v>
      </c>
      <c r="CT13" s="196">
        <v>74577.320000000007</v>
      </c>
      <c r="CU13" s="196">
        <f t="shared" si="15"/>
        <v>103.06334866612742</v>
      </c>
      <c r="CV13" s="196">
        <f t="shared" si="16"/>
        <v>77.282196891191717</v>
      </c>
      <c r="CW13" s="196">
        <f t="shared" si="17"/>
        <v>9.1628959276017952</v>
      </c>
      <c r="CX13" s="196">
        <f t="shared" si="18"/>
        <v>11309.150000000009</v>
      </c>
      <c r="CY13" s="196">
        <v>264453.55900000001</v>
      </c>
      <c r="CZ13" s="196">
        <v>275830.54529999994</v>
      </c>
      <c r="DA13" s="196">
        <v>174068.89424999998</v>
      </c>
      <c r="DB13" s="196">
        <f t="shared" si="19"/>
        <v>104.30207343135054</v>
      </c>
      <c r="DC13" s="199">
        <v>138747.2916</v>
      </c>
      <c r="DD13" s="199">
        <f t="shared" si="44"/>
        <v>79.708262752981781</v>
      </c>
      <c r="DE13" s="196">
        <f t="shared" si="45"/>
        <v>52.465654886497482</v>
      </c>
      <c r="DF13" s="199">
        <v>271110</v>
      </c>
      <c r="DG13" s="199">
        <v>193887.625</v>
      </c>
      <c r="DH13" s="196">
        <v>169734.72829999996</v>
      </c>
      <c r="DI13" s="196">
        <f t="shared" si="46"/>
        <v>87.542837403882771</v>
      </c>
      <c r="DJ13" s="196">
        <f t="shared" si="47"/>
        <v>62.607328501346302</v>
      </c>
      <c r="DK13" s="196">
        <f t="shared" si="48"/>
        <v>2.5170547997805528</v>
      </c>
      <c r="DL13" s="196">
        <f t="shared" si="49"/>
        <v>30987.436699999962</v>
      </c>
      <c r="DM13" s="196">
        <v>1347992.4</v>
      </c>
      <c r="DN13" s="196">
        <v>1249792.6868000003</v>
      </c>
      <c r="DO13" s="196">
        <v>1022139.6</v>
      </c>
      <c r="DP13" s="196">
        <f t="shared" si="20"/>
        <v>92.71511373506263</v>
      </c>
      <c r="DQ13" s="196">
        <v>746040.1320000001</v>
      </c>
      <c r="DR13" s="196">
        <f t="shared" si="50"/>
        <v>72.98808616748633</v>
      </c>
      <c r="DS13" s="196">
        <f t="shared" si="51"/>
        <v>55.344535473642139</v>
      </c>
      <c r="DT13" s="196">
        <v>1539505.0999999999</v>
      </c>
      <c r="DU13" s="196">
        <v>1131831.6516666666</v>
      </c>
      <c r="DV13" s="196">
        <v>904942.56039999996</v>
      </c>
      <c r="DW13" s="196">
        <f t="shared" si="21"/>
        <v>79.953812836691426</v>
      </c>
      <c r="DX13" s="196">
        <f t="shared" si="22"/>
        <v>58.781394124644351</v>
      </c>
      <c r="DY13" s="200">
        <v>610328.9</v>
      </c>
      <c r="DZ13" s="200">
        <v>422298.71666666667</v>
      </c>
      <c r="EA13" s="200">
        <v>346173.92459999997</v>
      </c>
      <c r="EB13" s="196">
        <f t="shared" si="52"/>
        <v>81.973709826176361</v>
      </c>
      <c r="EC13" s="196">
        <f t="shared" si="53"/>
        <v>56.719241805524845</v>
      </c>
      <c r="ED13" s="196">
        <f t="shared" si="23"/>
        <v>14.207253690747805</v>
      </c>
      <c r="EE13" s="196">
        <f>DV13-DQ13</f>
        <v>158902.42839999986</v>
      </c>
      <c r="EF13" s="201"/>
      <c r="EG13" s="201"/>
      <c r="EH13" s="201"/>
    </row>
    <row r="14" spans="1:138" s="145" customFormat="1" ht="28.5" customHeight="1" x14ac:dyDescent="0.25">
      <c r="A14" s="192">
        <v>8</v>
      </c>
      <c r="B14" s="195" t="s">
        <v>51</v>
      </c>
      <c r="C14" s="196">
        <v>11614972.049000001</v>
      </c>
      <c r="D14" s="196">
        <v>10779395.183099998</v>
      </c>
      <c r="E14" s="196">
        <v>8335375.8781496054</v>
      </c>
      <c r="F14" s="196">
        <f t="shared" si="25"/>
        <v>92.806036360871474</v>
      </c>
      <c r="G14" s="196">
        <v>6617372.3855999988</v>
      </c>
      <c r="H14" s="196">
        <f t="shared" ref="H14" si="93">G14/E14*100</f>
        <v>79.389009953909948</v>
      </c>
      <c r="I14" s="196">
        <f t="shared" si="27"/>
        <v>56.972779251498295</v>
      </c>
      <c r="J14" s="202">
        <v>15335972.100000001</v>
      </c>
      <c r="K14" s="202">
        <v>11884062.625587301</v>
      </c>
      <c r="L14" s="202">
        <v>9441580.9989000019</v>
      </c>
      <c r="M14" s="196">
        <f t="shared" si="55"/>
        <v>79.447418751997759</v>
      </c>
      <c r="N14" s="196">
        <f t="shared" si="56"/>
        <v>61.564933330179969</v>
      </c>
      <c r="O14" s="196">
        <f t="shared" si="91"/>
        <v>32.036237670674041</v>
      </c>
      <c r="P14" s="196">
        <f t="shared" si="78"/>
        <v>2824208.6133000031</v>
      </c>
      <c r="Q14" s="197">
        <v>6995031.0515063433</v>
      </c>
      <c r="R14" s="196">
        <v>3538203.1589999995</v>
      </c>
      <c r="S14" s="196">
        <v>3346349.8281999999</v>
      </c>
      <c r="T14" s="196">
        <v>2538811.9241496064</v>
      </c>
      <c r="U14" s="196">
        <f t="shared" si="58"/>
        <v>94.577662101962986</v>
      </c>
      <c r="V14" s="196">
        <v>1899423.0406000002</v>
      </c>
      <c r="W14" s="196">
        <f t="shared" si="28"/>
        <v>74.815429316853624</v>
      </c>
      <c r="X14" s="196">
        <f t="shared" si="29"/>
        <v>53.683266766875903</v>
      </c>
      <c r="Y14" s="202">
        <v>4775421.9000000004</v>
      </c>
      <c r="Z14" s="202">
        <v>3790318.3665873013</v>
      </c>
      <c r="AA14" s="202">
        <v>3180223.7279000008</v>
      </c>
      <c r="AB14" s="196">
        <f t="shared" si="30"/>
        <v>83.903868232667406</v>
      </c>
      <c r="AC14" s="196">
        <f t="shared" si="31"/>
        <v>66.595659912268701</v>
      </c>
      <c r="AD14" s="196">
        <f t="shared" si="59"/>
        <v>34.967430794722247</v>
      </c>
      <c r="AE14" s="196">
        <f t="shared" si="60"/>
        <v>1280800.6873000006</v>
      </c>
      <c r="AF14" s="196">
        <v>2663005.0589999999</v>
      </c>
      <c r="AG14" s="196">
        <v>2501563.0153999999</v>
      </c>
      <c r="AH14" s="196">
        <v>1874217.9379291339</v>
      </c>
      <c r="AI14" s="196">
        <f t="shared" si="61"/>
        <v>93.937599064846538</v>
      </c>
      <c r="AJ14" s="196">
        <v>1378317.6033999999</v>
      </c>
      <c r="AK14" s="196">
        <f t="shared" si="62"/>
        <v>73.540946093117341</v>
      </c>
      <c r="AL14" s="196">
        <f t="shared" si="63"/>
        <v>51.757979157485337</v>
      </c>
      <c r="AM14" s="196">
        <f t="shared" si="32"/>
        <v>2870007.2919999994</v>
      </c>
      <c r="AN14" s="196">
        <f t="shared" si="33"/>
        <v>2119268.523269841</v>
      </c>
      <c r="AO14" s="196">
        <f t="shared" si="34"/>
        <v>1554575.7443999997</v>
      </c>
      <c r="AP14" s="196">
        <f t="shared" si="64"/>
        <v>73.354354454405296</v>
      </c>
      <c r="AQ14" s="196">
        <f>AO14/AM14*100</f>
        <v>54.166264620069128</v>
      </c>
      <c r="AR14" s="196">
        <f t="shared" si="66"/>
        <v>7.7732572193359744</v>
      </c>
      <c r="AS14" s="196">
        <f t="shared" si="67"/>
        <v>176258.14099999983</v>
      </c>
      <c r="AT14" s="196">
        <v>580021.94999999995</v>
      </c>
      <c r="AU14" s="196">
        <v>534646.91950000008</v>
      </c>
      <c r="AV14" s="196">
        <v>388073.820996063</v>
      </c>
      <c r="AW14" s="196">
        <f t="shared" si="79"/>
        <v>92.177014938831221</v>
      </c>
      <c r="AX14" s="196">
        <v>245190.25749999998</v>
      </c>
      <c r="AY14" s="196">
        <f t="shared" si="36"/>
        <v>63.181344433560085</v>
      </c>
      <c r="AZ14" s="196">
        <f t="shared" si="37"/>
        <v>42.272582528988771</v>
      </c>
      <c r="BA14" s="196">
        <v>703721.16499999992</v>
      </c>
      <c r="BB14" s="196">
        <v>513697.97767857148</v>
      </c>
      <c r="BC14" s="196">
        <v>311678.46189999999</v>
      </c>
      <c r="BD14" s="196">
        <f t="shared" si="38"/>
        <v>60.673484312414772</v>
      </c>
      <c r="BE14" s="196">
        <f t="shared" si="39"/>
        <v>44.290050861266913</v>
      </c>
      <c r="BF14" s="196">
        <f t="shared" si="4"/>
        <v>21.326643758912908</v>
      </c>
      <c r="BG14" s="196">
        <f t="shared" si="40"/>
        <v>66488.204400000017</v>
      </c>
      <c r="BH14" s="196">
        <v>1488101.959</v>
      </c>
      <c r="BI14" s="196">
        <v>1403032.1431</v>
      </c>
      <c r="BJ14" s="196">
        <v>1062891.7785472441</v>
      </c>
      <c r="BK14" s="196">
        <f t="shared" si="41"/>
        <v>94.283334190543854</v>
      </c>
      <c r="BL14" s="196">
        <v>800985.46169999987</v>
      </c>
      <c r="BM14" s="196"/>
      <c r="BN14" s="196">
        <f t="shared" si="42"/>
        <v>75.359079622836418</v>
      </c>
      <c r="BO14" s="196">
        <f t="shared" si="43"/>
        <v>53.825979924000613</v>
      </c>
      <c r="BP14" s="196">
        <v>1530392.9469999999</v>
      </c>
      <c r="BQ14" s="196">
        <v>1137718.3392420635</v>
      </c>
      <c r="BR14" s="196">
        <v>859524.65549999988</v>
      </c>
      <c r="BS14" s="196">
        <f t="shared" si="6"/>
        <v>75.548105875888979</v>
      </c>
      <c r="BT14" s="196">
        <f t="shared" si="7"/>
        <v>56.163657653082474</v>
      </c>
      <c r="BU14" s="198">
        <f t="shared" si="8"/>
        <v>2.8419415581187195</v>
      </c>
      <c r="BV14" s="198">
        <f t="shared" si="9"/>
        <v>58539.193800000008</v>
      </c>
      <c r="BW14" s="198">
        <v>143855.40000000002</v>
      </c>
      <c r="BX14" s="198">
        <v>142720.93099999998</v>
      </c>
      <c r="BY14" s="198">
        <v>114500.71496062992</v>
      </c>
      <c r="BZ14" s="198">
        <f t="shared" si="10"/>
        <v>99.211382402050916</v>
      </c>
      <c r="CA14" s="196">
        <v>101184.9932</v>
      </c>
      <c r="CB14" s="196">
        <f t="shared" si="68"/>
        <v>88.37062129681162</v>
      </c>
      <c r="CC14" s="196">
        <f t="shared" si="69"/>
        <v>70.337987451287873</v>
      </c>
      <c r="CD14" s="196">
        <v>162966.99400000001</v>
      </c>
      <c r="CE14" s="196">
        <v>120189.32292857143</v>
      </c>
      <c r="CF14" s="196">
        <v>116989.13449999999</v>
      </c>
      <c r="CG14" s="196">
        <f t="shared" si="88"/>
        <v>97.337377105890411</v>
      </c>
      <c r="CH14" s="196">
        <f t="shared" si="89"/>
        <v>71.787011362558474</v>
      </c>
      <c r="CI14" s="196">
        <f t="shared" si="72"/>
        <v>13.285280914028945</v>
      </c>
      <c r="CJ14" s="196">
        <f t="shared" si="73"/>
        <v>15804.141299999988</v>
      </c>
      <c r="CK14" s="196">
        <v>49950</v>
      </c>
      <c r="CL14" s="196">
        <v>73650.419999999984</v>
      </c>
      <c r="CM14" s="196">
        <v>37146.771653543306</v>
      </c>
      <c r="CN14" s="196">
        <f t="shared" si="74"/>
        <v>147.44828828828827</v>
      </c>
      <c r="CO14" s="196">
        <v>45138.999000000003</v>
      </c>
      <c r="CP14" s="196">
        <f t="shared" si="75"/>
        <v>121.51526765501397</v>
      </c>
      <c r="CQ14" s="196">
        <f t="shared" si="76"/>
        <v>90.368366366366374</v>
      </c>
      <c r="CR14" s="196">
        <v>61950</v>
      </c>
      <c r="CS14" s="196">
        <v>45073.015873015873</v>
      </c>
      <c r="CT14" s="196">
        <v>54536.516000000003</v>
      </c>
      <c r="CU14" s="196">
        <f t="shared" si="15"/>
        <v>120.99593280743768</v>
      </c>
      <c r="CV14" s="196">
        <f t="shared" si="16"/>
        <v>88.033117029862794</v>
      </c>
      <c r="CW14" s="196">
        <f t="shared" si="17"/>
        <v>24.024024024024015</v>
      </c>
      <c r="CX14" s="196">
        <f t="shared" si="18"/>
        <v>9397.5169999999998</v>
      </c>
      <c r="CY14" s="196">
        <v>401075.75</v>
      </c>
      <c r="CZ14" s="196">
        <v>347512.6018</v>
      </c>
      <c r="DA14" s="196">
        <v>271604.85177165351</v>
      </c>
      <c r="DB14" s="196">
        <f t="shared" si="19"/>
        <v>86.645129205642576</v>
      </c>
      <c r="DC14" s="199">
        <v>185817.89200000002</v>
      </c>
      <c r="DD14" s="199">
        <f t="shared" si="44"/>
        <v>68.414791115816584</v>
      </c>
      <c r="DE14" s="196">
        <f t="shared" si="45"/>
        <v>46.329874593515072</v>
      </c>
      <c r="DF14" s="199">
        <v>410976.18599999999</v>
      </c>
      <c r="DG14" s="199">
        <v>302589.8675476191</v>
      </c>
      <c r="DH14" s="196">
        <v>211846.97649999999</v>
      </c>
      <c r="DI14" s="196">
        <f t="shared" si="46"/>
        <v>70.011259206047697</v>
      </c>
      <c r="DJ14" s="196">
        <f t="shared" si="47"/>
        <v>51.547263251890705</v>
      </c>
      <c r="DK14" s="196">
        <f t="shared" si="48"/>
        <v>2.4684703575322118</v>
      </c>
      <c r="DL14" s="196">
        <f t="shared" si="49"/>
        <v>26029.084499999968</v>
      </c>
      <c r="DM14" s="196">
        <v>783980.1</v>
      </c>
      <c r="DN14" s="196">
        <v>693962.28350000002</v>
      </c>
      <c r="DO14" s="196">
        <v>606156.30905511801</v>
      </c>
      <c r="DP14" s="196">
        <f t="shared" si="20"/>
        <v>88.517844202933219</v>
      </c>
      <c r="DQ14" s="196">
        <v>419283.68489999999</v>
      </c>
      <c r="DR14" s="196">
        <f t="shared" si="50"/>
        <v>69.170885238096957</v>
      </c>
      <c r="DS14" s="196">
        <f t="shared" si="51"/>
        <v>53.481419349802373</v>
      </c>
      <c r="DT14" s="196">
        <v>763897.20000000007</v>
      </c>
      <c r="DU14" s="196">
        <v>565096.77182539681</v>
      </c>
      <c r="DV14" s="196">
        <v>432827.57699999993</v>
      </c>
      <c r="DW14" s="196">
        <f t="shared" si="21"/>
        <v>76.593532042638302</v>
      </c>
      <c r="DX14" s="196">
        <f t="shared" si="22"/>
        <v>56.660448159778554</v>
      </c>
      <c r="DY14" s="200">
        <v>339946.5</v>
      </c>
      <c r="DZ14" s="200">
        <v>252407.30079365079</v>
      </c>
      <c r="EA14" s="200">
        <v>164290.09639999998</v>
      </c>
      <c r="EB14" s="196">
        <f t="shared" si="52"/>
        <v>65.089280652112038</v>
      </c>
      <c r="EC14" s="196">
        <f t="shared" si="53"/>
        <v>48.328221175979159</v>
      </c>
      <c r="ED14" s="196">
        <f t="shared" si="23"/>
        <v>-2.5616594094671399</v>
      </c>
      <c r="EE14" s="196">
        <f t="shared" si="24"/>
        <v>13543.892099999939</v>
      </c>
      <c r="EF14" s="201"/>
      <c r="EG14" s="201"/>
      <c r="EH14" s="201"/>
    </row>
    <row r="15" spans="1:138" s="145" customFormat="1" ht="28.5" customHeight="1" x14ac:dyDescent="0.25">
      <c r="A15" s="192">
        <v>9</v>
      </c>
      <c r="B15" s="195" t="s">
        <v>52</v>
      </c>
      <c r="C15" s="196">
        <v>16439473.682400001</v>
      </c>
      <c r="D15" s="196">
        <v>11592957.909799999</v>
      </c>
      <c r="E15" s="196">
        <v>7216068.9348499998</v>
      </c>
      <c r="F15" s="196">
        <f t="shared" si="25"/>
        <v>70.519033235299673</v>
      </c>
      <c r="G15" s="196">
        <v>6483093.4126000004</v>
      </c>
      <c r="H15" s="196">
        <f t="shared" ref="H15" si="94">G15/E15*100</f>
        <v>89.842453988901156</v>
      </c>
      <c r="I15" s="196">
        <f t="shared" si="27"/>
        <v>39.436137298852579</v>
      </c>
      <c r="J15" s="196">
        <v>19539961.710700002</v>
      </c>
      <c r="K15" s="196">
        <v>8106266.1165999994</v>
      </c>
      <c r="L15" s="196">
        <v>7757745.8087999998</v>
      </c>
      <c r="M15" s="196">
        <f t="shared" si="55"/>
        <v>95.700606138672157</v>
      </c>
      <c r="N15" s="196">
        <f t="shared" si="56"/>
        <v>39.701949899686298</v>
      </c>
      <c r="O15" s="196">
        <f>J15/C15*100-100</f>
        <v>18.860020023751517</v>
      </c>
      <c r="P15" s="196">
        <f t="shared" si="78"/>
        <v>1274652.3961999994</v>
      </c>
      <c r="Q15" s="197">
        <v>4737698.1485548392</v>
      </c>
      <c r="R15" s="196">
        <v>2992742.8760000002</v>
      </c>
      <c r="S15" s="196">
        <v>3031189.1726000002</v>
      </c>
      <c r="T15" s="196">
        <v>2108880.5297499998</v>
      </c>
      <c r="U15" s="196">
        <f t="shared" si="58"/>
        <v>101.2846508434893</v>
      </c>
      <c r="V15" s="196">
        <v>1802800.4587000005</v>
      </c>
      <c r="W15" s="196">
        <f t="shared" si="28"/>
        <v>85.486135097170063</v>
      </c>
      <c r="X15" s="196">
        <f t="shared" si="29"/>
        <v>60.239069422147061</v>
      </c>
      <c r="Y15" s="196">
        <v>4303036.97</v>
      </c>
      <c r="Z15" s="196">
        <v>3245724.1416000002</v>
      </c>
      <c r="AA15" s="196">
        <v>2896843.8338000011</v>
      </c>
      <c r="AB15" s="196">
        <f t="shared" si="30"/>
        <v>89.251079494759026</v>
      </c>
      <c r="AC15" s="196">
        <f t="shared" si="31"/>
        <v>67.320914368067847</v>
      </c>
      <c r="AD15" s="196">
        <f t="shared" si="59"/>
        <v>43.782381189769808</v>
      </c>
      <c r="AE15" s="196">
        <f>AA15-V15</f>
        <v>1094043.3751000005</v>
      </c>
      <c r="AF15" s="196">
        <v>2203729.0410000002</v>
      </c>
      <c r="AG15" s="196">
        <v>2202383.0476000002</v>
      </c>
      <c r="AH15" s="196">
        <v>1532757.7397499997</v>
      </c>
      <c r="AI15" s="196">
        <f t="shared" si="61"/>
        <v>99.938922010149241</v>
      </c>
      <c r="AJ15" s="196">
        <v>1253451.6266000001</v>
      </c>
      <c r="AK15" s="196">
        <f t="shared" si="62"/>
        <v>81.777543449524131</v>
      </c>
      <c r="AL15" s="196">
        <f t="shared" si="63"/>
        <v>56.878663541649075</v>
      </c>
      <c r="AM15" s="196">
        <f t="shared" si="32"/>
        <v>2406672.2179999994</v>
      </c>
      <c r="AN15" s="196">
        <f t="shared" si="33"/>
        <v>1623248.3077500002</v>
      </c>
      <c r="AO15" s="196">
        <f t="shared" si="34"/>
        <v>1326828.276300001</v>
      </c>
      <c r="AP15" s="196">
        <f t="shared" si="64"/>
        <v>81.739082675473739</v>
      </c>
      <c r="AQ15" s="196">
        <f t="shared" si="65"/>
        <v>55.131241652950401</v>
      </c>
      <c r="AR15" s="196">
        <f t="shared" si="66"/>
        <v>9.2090803009025279</v>
      </c>
      <c r="AS15" s="196">
        <f t="shared" si="67"/>
        <v>73376.649700000882</v>
      </c>
      <c r="AT15" s="196">
        <v>409273.34999999992</v>
      </c>
      <c r="AU15" s="196">
        <v>337943.58710000024</v>
      </c>
      <c r="AV15" s="196">
        <v>289070.96674999991</v>
      </c>
      <c r="AW15" s="196">
        <f t="shared" si="79"/>
        <v>82.571608217344306</v>
      </c>
      <c r="AX15" s="196">
        <v>159905.60490000021</v>
      </c>
      <c r="AY15" s="196">
        <f>AX15/AV15*100</f>
        <v>55.317075491117365</v>
      </c>
      <c r="AZ15" s="196">
        <f t="shared" si="37"/>
        <v>39.070612562484271</v>
      </c>
      <c r="BA15" s="196">
        <v>328957.23399999971</v>
      </c>
      <c r="BB15" s="196">
        <v>198962.39475000004</v>
      </c>
      <c r="BC15" s="196">
        <v>125534.61440000111</v>
      </c>
      <c r="BD15" s="196">
        <f t="shared" si="38"/>
        <v>63.094643868625376</v>
      </c>
      <c r="BE15" s="196">
        <f t="shared" si="39"/>
        <v>38.161378265966697</v>
      </c>
      <c r="BF15" s="196">
        <f t="shared" si="4"/>
        <v>-19.624076671496013</v>
      </c>
      <c r="BG15" s="196">
        <f>BC15-AX15</f>
        <v>-34370.990499999098</v>
      </c>
      <c r="BH15" s="196">
        <v>575211.56400000001</v>
      </c>
      <c r="BI15" s="196">
        <v>622139.5919</v>
      </c>
      <c r="BJ15" s="196">
        <v>422108.67300000001</v>
      </c>
      <c r="BK15" s="196">
        <f t="shared" si="41"/>
        <v>108.15839437817701</v>
      </c>
      <c r="BL15" s="196">
        <v>339912.70629999996</v>
      </c>
      <c r="BM15" s="196"/>
      <c r="BN15" s="196">
        <f t="shared" si="42"/>
        <v>80.527297362591739</v>
      </c>
      <c r="BO15" s="196">
        <f t="shared" si="43"/>
        <v>59.093510557447679</v>
      </c>
      <c r="BP15" s="196">
        <v>740031.19699999993</v>
      </c>
      <c r="BQ15" s="196">
        <v>486023.32274999999</v>
      </c>
      <c r="BR15" s="196">
        <v>426577.25060000003</v>
      </c>
      <c r="BS15" s="196">
        <f t="shared" si="6"/>
        <v>87.768884872922499</v>
      </c>
      <c r="BT15" s="196">
        <f t="shared" si="7"/>
        <v>57.643144279497193</v>
      </c>
      <c r="BU15" s="198">
        <f t="shared" si="8"/>
        <v>28.653741217205408</v>
      </c>
      <c r="BV15" s="198">
        <f>BR15-BL15</f>
        <v>86664.544300000067</v>
      </c>
      <c r="BW15" s="198">
        <v>92040.2</v>
      </c>
      <c r="BX15" s="198">
        <v>101247.63600000001</v>
      </c>
      <c r="BY15" s="198">
        <v>69669.649999999994</v>
      </c>
      <c r="BZ15" s="198">
        <f t="shared" si="10"/>
        <v>110.00371142174833</v>
      </c>
      <c r="CA15" s="196">
        <v>75047.679000000004</v>
      </c>
      <c r="CB15" s="196">
        <f t="shared" si="68"/>
        <v>107.71932828713796</v>
      </c>
      <c r="CC15" s="196">
        <f t="shared" si="69"/>
        <v>81.537935597706223</v>
      </c>
      <c r="CD15" s="196">
        <v>99819.28</v>
      </c>
      <c r="CE15" s="196">
        <v>74864.460000000006</v>
      </c>
      <c r="CF15" s="196">
        <v>74535.110499999995</v>
      </c>
      <c r="CG15" s="196">
        <f t="shared" si="88"/>
        <v>99.560072295986629</v>
      </c>
      <c r="CH15" s="196">
        <f t="shared" si="89"/>
        <v>74.670054221989972</v>
      </c>
      <c r="CI15" s="196">
        <f t="shared" si="72"/>
        <v>8.4518286574779324</v>
      </c>
      <c r="CJ15" s="196">
        <f t="shared" si="73"/>
        <v>-512.5685000000085</v>
      </c>
      <c r="CK15" s="196">
        <v>27050</v>
      </c>
      <c r="CL15" s="196">
        <v>42044.858999999997</v>
      </c>
      <c r="CM15" s="196">
        <v>24925</v>
      </c>
      <c r="CN15" s="196">
        <f t="shared" si="74"/>
        <v>155.43385951940849</v>
      </c>
      <c r="CO15" s="196">
        <v>28412</v>
      </c>
      <c r="CP15" s="196">
        <f t="shared" si="75"/>
        <v>113.98996990972918</v>
      </c>
      <c r="CQ15" s="196">
        <f t="shared" si="76"/>
        <v>105.03512014787431</v>
      </c>
      <c r="CR15" s="196">
        <v>47050</v>
      </c>
      <c r="CS15" s="196">
        <v>35287.5</v>
      </c>
      <c r="CT15" s="196">
        <v>30150.100000000002</v>
      </c>
      <c r="CU15" s="196">
        <f t="shared" si="15"/>
        <v>85.441303577754169</v>
      </c>
      <c r="CV15" s="196">
        <f t="shared" si="16"/>
        <v>64.080977683315623</v>
      </c>
      <c r="CW15" s="196">
        <f t="shared" si="17"/>
        <v>73.937153419593358</v>
      </c>
      <c r="CX15" s="196">
        <f t="shared" si="18"/>
        <v>1738.1000000000022</v>
      </c>
      <c r="CY15" s="196">
        <v>1100153.9270000001</v>
      </c>
      <c r="CZ15" s="196">
        <v>1099007.3736</v>
      </c>
      <c r="DA15" s="196">
        <v>726983.45</v>
      </c>
      <c r="DB15" s="196">
        <f t="shared" si="19"/>
        <v>99.895782456267142</v>
      </c>
      <c r="DC15" s="199">
        <v>650173.63639999996</v>
      </c>
      <c r="DD15" s="199">
        <f t="shared" si="44"/>
        <v>89.434448115703319</v>
      </c>
      <c r="DE15" s="196">
        <f t="shared" si="45"/>
        <v>59.09842436075764</v>
      </c>
      <c r="DF15" s="199">
        <v>1190814.507</v>
      </c>
      <c r="DG15" s="199">
        <v>828110.63025000005</v>
      </c>
      <c r="DH15" s="196">
        <v>670031.20079999999</v>
      </c>
      <c r="DI15" s="196">
        <f t="shared" si="46"/>
        <v>80.910831998101855</v>
      </c>
      <c r="DJ15" s="196">
        <f t="shared" si="47"/>
        <v>56.266630685244081</v>
      </c>
      <c r="DK15" s="196">
        <f t="shared" si="48"/>
        <v>8.2407177554891149</v>
      </c>
      <c r="DL15" s="196">
        <f t="shared" si="49"/>
        <v>19857.564400000032</v>
      </c>
      <c r="DM15" s="196">
        <v>505312.12</v>
      </c>
      <c r="DN15" s="196">
        <v>523190.1335</v>
      </c>
      <c r="DO15" s="196">
        <v>378632.33999999997</v>
      </c>
      <c r="DP15" s="196">
        <f t="shared" si="20"/>
        <v>103.53801399024429</v>
      </c>
      <c r="DQ15" s="196">
        <v>332653.16630000004</v>
      </c>
      <c r="DR15" s="196">
        <f t="shared" si="50"/>
        <v>87.856511754912447</v>
      </c>
      <c r="DS15" s="196">
        <f t="shared" si="51"/>
        <v>65.831226510062734</v>
      </c>
      <c r="DT15" s="196">
        <v>545092.68299999996</v>
      </c>
      <c r="DU15" s="196">
        <v>408819.51224999997</v>
      </c>
      <c r="DV15" s="196">
        <v>348257.09750000003</v>
      </c>
      <c r="DW15" s="196">
        <f t="shared" si="21"/>
        <v>85.186026367311698</v>
      </c>
      <c r="DX15" s="196">
        <f t="shared" si="22"/>
        <v>63.88951977548377</v>
      </c>
      <c r="DY15" s="200">
        <v>298837.82</v>
      </c>
      <c r="DZ15" s="200">
        <v>224128.36499999999</v>
      </c>
      <c r="EA15" s="200">
        <v>210075.7715</v>
      </c>
      <c r="EB15" s="196">
        <f t="shared" si="52"/>
        <v>93.73011376761707</v>
      </c>
      <c r="EC15" s="196">
        <f t="shared" si="53"/>
        <v>70.297585325712788</v>
      </c>
      <c r="ED15" s="196">
        <f t="shared" si="23"/>
        <v>7.8724735515941973</v>
      </c>
      <c r="EE15" s="196">
        <f t="shared" si="24"/>
        <v>15603.931199999992</v>
      </c>
      <c r="EF15" s="201"/>
      <c r="EG15" s="201"/>
      <c r="EH15" s="201"/>
    </row>
    <row r="16" spans="1:138" s="145" customFormat="1" ht="27" customHeight="1" x14ac:dyDescent="0.25">
      <c r="A16" s="192">
        <v>10</v>
      </c>
      <c r="B16" s="195" t="s">
        <v>53</v>
      </c>
      <c r="C16" s="196">
        <v>4369503.9173000008</v>
      </c>
      <c r="D16" s="196">
        <v>3980702.2481</v>
      </c>
      <c r="E16" s="196">
        <v>2405406.5094750002</v>
      </c>
      <c r="F16" s="196">
        <f>D16/C16*100</f>
        <v>91.101926521666826</v>
      </c>
      <c r="G16" s="196">
        <v>2059902.8263000001</v>
      </c>
      <c r="H16" s="196">
        <f>G16/E16*100</f>
        <v>85.636370326011573</v>
      </c>
      <c r="I16" s="196">
        <f t="shared" si="27"/>
        <v>47.142716090591193</v>
      </c>
      <c r="J16" s="196">
        <v>3117124.3259000001</v>
      </c>
      <c r="K16" s="196">
        <v>2118439.7347500003</v>
      </c>
      <c r="L16" s="196">
        <v>1868074.1058999998</v>
      </c>
      <c r="M16" s="196">
        <f t="shared" si="55"/>
        <v>88.181602490592155</v>
      </c>
      <c r="N16" s="196">
        <f t="shared" si="56"/>
        <v>59.9294064204717</v>
      </c>
      <c r="O16" s="196">
        <f t="shared" si="91"/>
        <v>-28.661825577990783</v>
      </c>
      <c r="P16" s="196">
        <f t="shared" si="78"/>
        <v>-191828.72040000022</v>
      </c>
      <c r="Q16" s="197">
        <v>1519832.9317433434</v>
      </c>
      <c r="R16" s="196">
        <v>1191887.2312999999</v>
      </c>
      <c r="S16" s="196">
        <v>1101339.6355999999</v>
      </c>
      <c r="T16" s="196">
        <v>828165.61097499996</v>
      </c>
      <c r="U16" s="196">
        <f t="shared" si="58"/>
        <v>92.403006482313003</v>
      </c>
      <c r="V16" s="196">
        <v>611080.53029999998</v>
      </c>
      <c r="W16" s="196">
        <f>V16/T16*100</f>
        <v>73.787237987408645</v>
      </c>
      <c r="X16" s="196">
        <f>V16/R16*100</f>
        <v>51.269995537538406</v>
      </c>
      <c r="Y16" s="196">
        <v>1219387.4354999999</v>
      </c>
      <c r="Z16" s="196">
        <v>853025.40575000003</v>
      </c>
      <c r="AA16" s="196">
        <v>751846.97490000003</v>
      </c>
      <c r="AB16" s="196">
        <f t="shared" si="30"/>
        <v>88.13887251563844</v>
      </c>
      <c r="AC16" s="196">
        <f t="shared" si="31"/>
        <v>61.657759708809145</v>
      </c>
      <c r="AD16" s="196">
        <f>Y16/R16*100-100</f>
        <v>2.3072823902984112</v>
      </c>
      <c r="AE16" s="196">
        <f>AA16-V16</f>
        <v>140766.44460000005</v>
      </c>
      <c r="AF16" s="196">
        <v>882489.28200000001</v>
      </c>
      <c r="AG16" s="196">
        <v>845874.18870000006</v>
      </c>
      <c r="AH16" s="196">
        <v>616080.89899999998</v>
      </c>
      <c r="AI16" s="196">
        <f>AG16/AF16*100</f>
        <v>95.850930538553555</v>
      </c>
      <c r="AJ16" s="196">
        <v>446583.37049999996</v>
      </c>
      <c r="AK16" s="196">
        <f>AJ16/AH16*100</f>
        <v>72.487780618564514</v>
      </c>
      <c r="AL16" s="196">
        <f>AJ16/AF16*100</f>
        <v>50.604962531431617</v>
      </c>
      <c r="AM16" s="196">
        <f t="shared" si="32"/>
        <v>900016.72029999993</v>
      </c>
      <c r="AN16" s="196">
        <f t="shared" si="33"/>
        <v>621449.54</v>
      </c>
      <c r="AO16" s="196">
        <f t="shared" si="34"/>
        <v>570792.19500000007</v>
      </c>
      <c r="AP16" s="196">
        <f>AO16/AN16*100</f>
        <v>91.848518384935971</v>
      </c>
      <c r="AQ16" s="196">
        <f>AO16/AM16*100</f>
        <v>63.420176772909244</v>
      </c>
      <c r="AR16" s="196">
        <f>AM16/AF16*100-100</f>
        <v>1.9861361103760089</v>
      </c>
      <c r="AS16" s="196">
        <f>AO16-AJ16</f>
        <v>124208.8245000001</v>
      </c>
      <c r="AT16" s="196">
        <v>121855.55500000001</v>
      </c>
      <c r="AU16" s="196">
        <v>123132.98699999999</v>
      </c>
      <c r="AV16" s="196">
        <v>79349.653749999998</v>
      </c>
      <c r="AW16" s="196">
        <f t="shared" si="79"/>
        <v>101.04831659090141</v>
      </c>
      <c r="AX16" s="196">
        <v>47879.337</v>
      </c>
      <c r="AY16" s="196">
        <f>AX16/AU16*100</f>
        <v>38.884248783796657</v>
      </c>
      <c r="AZ16" s="196">
        <f>AX16/AT16*100</f>
        <v>39.291878815044576</v>
      </c>
      <c r="BA16" s="196">
        <v>141788.78700000001</v>
      </c>
      <c r="BB16" s="196">
        <v>95202.340250000008</v>
      </c>
      <c r="BC16" s="196">
        <v>69773.209000000003</v>
      </c>
      <c r="BD16" s="196">
        <f>BC16/BB16*100</f>
        <v>73.289384291159791</v>
      </c>
      <c r="BE16" s="196">
        <f>BC16/BA16*100</f>
        <v>49.209257287743071</v>
      </c>
      <c r="BF16" s="196">
        <f>BA16/AT16*100-100</f>
        <v>16.358082321318875</v>
      </c>
      <c r="BG16" s="196">
        <f>BC16-AX16</f>
        <v>21893.872000000003</v>
      </c>
      <c r="BH16" s="196">
        <v>299931.5</v>
      </c>
      <c r="BI16" s="196">
        <v>299181.79800000001</v>
      </c>
      <c r="BJ16" s="196">
        <v>197384.625</v>
      </c>
      <c r="BK16" s="196">
        <f t="shared" si="41"/>
        <v>99.750042259649291</v>
      </c>
      <c r="BL16" s="196">
        <v>162697.30100000001</v>
      </c>
      <c r="BM16" s="196" t="e">
        <f>BL16/#REF!*100</f>
        <v>#REF!</v>
      </c>
      <c r="BN16" s="196">
        <f>BL16/BJ16*100</f>
        <v>82.426531955059829</v>
      </c>
      <c r="BO16" s="196">
        <f>BL16/BH16*100</f>
        <v>54.244819567134492</v>
      </c>
      <c r="BP16" s="196">
        <v>319132.17330000002</v>
      </c>
      <c r="BQ16" s="196">
        <v>196925.37974999999</v>
      </c>
      <c r="BR16" s="196">
        <v>174761.75099999999</v>
      </c>
      <c r="BS16" s="196">
        <f>BR16/BQ16*100</f>
        <v>88.74516388992771</v>
      </c>
      <c r="BT16" s="196">
        <f>BR16/BP16*100</f>
        <v>54.76155825746698</v>
      </c>
      <c r="BU16" s="198">
        <f>BP16/BH16*100-100</f>
        <v>6.4016861516713135</v>
      </c>
      <c r="BV16" s="198">
        <f>BR16-BL16</f>
        <v>12064.449999999983</v>
      </c>
      <c r="BW16" s="198">
        <v>34106.114999999998</v>
      </c>
      <c r="BX16" s="198">
        <v>40079.4594</v>
      </c>
      <c r="BY16" s="198">
        <v>19579.58625</v>
      </c>
      <c r="BZ16" s="198">
        <f>BX16/BW16*100</f>
        <v>117.51399829619997</v>
      </c>
      <c r="CA16" s="196">
        <v>25475.2585</v>
      </c>
      <c r="CB16" s="196">
        <f t="shared" si="68"/>
        <v>130.11132193868499</v>
      </c>
      <c r="CC16" s="196">
        <f t="shared" si="69"/>
        <v>74.694108373234542</v>
      </c>
      <c r="CD16" s="196">
        <v>29906.16</v>
      </c>
      <c r="CE16" s="196">
        <v>22429.62</v>
      </c>
      <c r="CF16" s="196">
        <v>21754.541900000004</v>
      </c>
      <c r="CG16" s="196">
        <f>CF16/CE16*100</f>
        <v>96.990238354461667</v>
      </c>
      <c r="CH16" s="196">
        <f>CF16/CD16*100</f>
        <v>72.74267876584625</v>
      </c>
      <c r="CI16" s="196">
        <f>CD16/BW16*100-100</f>
        <v>-12.31437529604294</v>
      </c>
      <c r="CJ16" s="196">
        <f>CF16-CA16</f>
        <v>-3720.7165999999961</v>
      </c>
      <c r="CK16" s="196">
        <v>9785</v>
      </c>
      <c r="CL16" s="196">
        <v>10683.3</v>
      </c>
      <c r="CM16" s="196">
        <v>9785</v>
      </c>
      <c r="CN16" s="196">
        <f>CL16/CK16*100</f>
        <v>109.18037812979048</v>
      </c>
      <c r="CO16" s="196">
        <v>7338.75</v>
      </c>
      <c r="CP16" s="196">
        <f>CO16/CM16*100</f>
        <v>75</v>
      </c>
      <c r="CQ16" s="196">
        <f>CO16/CK16*100</f>
        <v>75</v>
      </c>
      <c r="CR16" s="196">
        <v>8535</v>
      </c>
      <c r="CS16" s="196">
        <v>6401.25</v>
      </c>
      <c r="CT16" s="196">
        <v>7914.9</v>
      </c>
      <c r="CU16" s="196">
        <v>7502.1</v>
      </c>
      <c r="CV16" s="196">
        <f>CT16/CR16*100</f>
        <v>92.734622144112478</v>
      </c>
      <c r="CW16" s="196">
        <f>CR16/CK16*100-100</f>
        <v>-12.774655084312727</v>
      </c>
      <c r="CX16" s="196">
        <f>CT16-CO16</f>
        <v>576.14999999999964</v>
      </c>
      <c r="CY16" s="196">
        <v>416811.11200000002</v>
      </c>
      <c r="CZ16" s="196">
        <v>372796.64430000004</v>
      </c>
      <c r="DA16" s="196">
        <v>309982.03399999999</v>
      </c>
      <c r="DB16" s="196">
        <f>CZ16/CY16*100</f>
        <v>89.440188509177759</v>
      </c>
      <c r="DC16" s="199">
        <v>203192.72399999999</v>
      </c>
      <c r="DD16" s="199">
        <f>DC16/DA16*100</f>
        <v>65.549838930342645</v>
      </c>
      <c r="DE16" s="196">
        <f>DC16/CY16*100</f>
        <v>48.749353879989641</v>
      </c>
      <c r="DF16" s="199">
        <v>400654.6</v>
      </c>
      <c r="DG16" s="199">
        <v>300490.95</v>
      </c>
      <c r="DH16" s="199">
        <v>296587.79310000001</v>
      </c>
      <c r="DI16" s="196">
        <f t="shared" si="46"/>
        <v>98.701073393391709</v>
      </c>
      <c r="DJ16" s="196">
        <f t="shared" si="47"/>
        <v>74.025805045043796</v>
      </c>
      <c r="DK16" s="196">
        <f t="shared" si="48"/>
        <v>-3.8762191157706098</v>
      </c>
      <c r="DL16" s="196">
        <f>DH16-DC16</f>
        <v>93395.069100000022</v>
      </c>
      <c r="DM16" s="196">
        <v>238462.23930000002</v>
      </c>
      <c r="DN16" s="196">
        <v>189345.03100000002</v>
      </c>
      <c r="DO16" s="196">
        <v>172804.17947500001</v>
      </c>
      <c r="DP16" s="196">
        <f>DN16/DM16*100</f>
        <v>79.402521571472974</v>
      </c>
      <c r="DQ16" s="196">
        <v>125551.70520000001</v>
      </c>
      <c r="DR16" s="196">
        <f>DQ16/DO16*100</f>
        <v>72.655479503702551</v>
      </c>
      <c r="DS16" s="196">
        <f>DQ16/DM16*100</f>
        <v>52.650560343874119</v>
      </c>
      <c r="DT16" s="196">
        <v>221793.69099999999</v>
      </c>
      <c r="DU16" s="196">
        <v>162132.76825000002</v>
      </c>
      <c r="DV16" s="196">
        <v>110016.2395</v>
      </c>
      <c r="DW16" s="196">
        <f>DV16/DU16*100</f>
        <v>67.855647373121315</v>
      </c>
      <c r="DX16" s="196">
        <f>DV16/DT16*100</f>
        <v>49.602961655027414</v>
      </c>
      <c r="DY16" s="200">
        <v>77202.067999999999</v>
      </c>
      <c r="DZ16" s="200">
        <v>38139.534</v>
      </c>
      <c r="EA16" s="200">
        <v>39063.69</v>
      </c>
      <c r="EB16" s="196">
        <f>EA16/DZ16*100</f>
        <v>102.42309200736432</v>
      </c>
      <c r="EC16" s="196">
        <f>EA16/DY16*100</f>
        <v>50.599279283554942</v>
      </c>
      <c r="ED16" s="196">
        <f>DT16/DM16*100-100</f>
        <v>-6.9900158402144257</v>
      </c>
      <c r="EE16" s="196">
        <f>DV16-DQ16</f>
        <v>-15535.465700000015</v>
      </c>
      <c r="EF16" s="201"/>
      <c r="EG16" s="201"/>
      <c r="EH16" s="201"/>
    </row>
    <row r="17" spans="1:138" s="145" customFormat="1" ht="27.75" customHeight="1" x14ac:dyDescent="0.25">
      <c r="A17" s="193">
        <v>11</v>
      </c>
      <c r="B17" s="195" t="s">
        <v>54</v>
      </c>
      <c r="C17" s="196">
        <v>7410010.5</v>
      </c>
      <c r="D17" s="196">
        <v>7158741.1000000006</v>
      </c>
      <c r="E17" s="196">
        <v>4592108.625</v>
      </c>
      <c r="F17" s="196">
        <f>D17/C17*100</f>
        <v>96.609054737506796</v>
      </c>
      <c r="G17" s="196">
        <v>3662198.9</v>
      </c>
      <c r="H17" s="196">
        <f>G17/E17*100</f>
        <v>79.749831701770773</v>
      </c>
      <c r="I17" s="196">
        <f t="shared" si="27"/>
        <v>49.422317282816266</v>
      </c>
      <c r="J17" s="196">
        <v>7058020.1000000006</v>
      </c>
      <c r="K17" s="196">
        <v>5465287.6750000007</v>
      </c>
      <c r="L17" s="196">
        <v>4716192.7</v>
      </c>
      <c r="M17" s="196">
        <f>L17/K17*100</f>
        <v>86.293585634538445</v>
      </c>
      <c r="N17" s="196">
        <f>L17/J17*100</f>
        <v>66.820335351552757</v>
      </c>
      <c r="O17" s="196">
        <f>J17/C17*100-100</f>
        <v>-4.7502010962062684</v>
      </c>
      <c r="P17" s="196">
        <f>L17-G17</f>
        <v>1053993.8000000003</v>
      </c>
      <c r="Q17" s="196">
        <v>3700137.8796552499</v>
      </c>
      <c r="R17" s="196">
        <v>1555992.2</v>
      </c>
      <c r="S17" s="196">
        <v>1491425.7</v>
      </c>
      <c r="T17" s="196">
        <v>1117659.8</v>
      </c>
      <c r="U17" s="196">
        <f>S17/R17*100</f>
        <v>95.85046120411144</v>
      </c>
      <c r="V17" s="196">
        <v>835964.1</v>
      </c>
      <c r="W17" s="196">
        <f>V17/T17*100</f>
        <v>74.795935221075311</v>
      </c>
      <c r="X17" s="196">
        <f>V17/R17*100</f>
        <v>53.725468546693236</v>
      </c>
      <c r="Y17" s="196">
        <v>2092738.5</v>
      </c>
      <c r="Z17" s="196">
        <v>1590166.5</v>
      </c>
      <c r="AA17" s="196">
        <v>1362067.6</v>
      </c>
      <c r="AB17" s="196">
        <f t="shared" si="30"/>
        <v>85.655659328755831</v>
      </c>
      <c r="AC17" s="196">
        <f t="shared" si="31"/>
        <v>65.085417982227597</v>
      </c>
      <c r="AD17" s="196">
        <f>Y17/R17*100-100</f>
        <v>34.495436416712124</v>
      </c>
      <c r="AE17" s="196">
        <f>AA17-V17</f>
        <v>526103.50000000012</v>
      </c>
      <c r="AF17" s="196">
        <v>1095648.2000000002</v>
      </c>
      <c r="AG17" s="196">
        <v>1063481.9000000001</v>
      </c>
      <c r="AH17" s="196">
        <v>819835.6</v>
      </c>
      <c r="AI17" s="196">
        <f>AG17/AF17*100</f>
        <v>97.064176256575792</v>
      </c>
      <c r="AJ17" s="196">
        <v>577883.9</v>
      </c>
      <c r="AK17" s="196">
        <f>AJ17/AH17*100</f>
        <v>70.487778281401788</v>
      </c>
      <c r="AL17" s="196">
        <f>AJ17/AF17*100</f>
        <v>52.743563125463076</v>
      </c>
      <c r="AM17" s="196">
        <f t="shared" si="32"/>
        <v>1310356.8000000003</v>
      </c>
      <c r="AN17" s="196">
        <f t="shared" si="33"/>
        <v>956672</v>
      </c>
      <c r="AO17" s="196">
        <f t="shared" si="34"/>
        <v>766848.49999999988</v>
      </c>
      <c r="AP17" s="196">
        <f>AO17/AN17*100</f>
        <v>80.157932917447141</v>
      </c>
      <c r="AQ17" s="196">
        <f>AO17/AM17*100</f>
        <v>58.522113976895426</v>
      </c>
      <c r="AR17" s="196">
        <f>AM17/AF17*100-100</f>
        <v>19.596490917431339</v>
      </c>
      <c r="AS17" s="196">
        <f>AO17-AJ17</f>
        <v>188964.59999999986</v>
      </c>
      <c r="AT17" s="196">
        <v>304910.09999999998</v>
      </c>
      <c r="AU17" s="196">
        <v>263070.3</v>
      </c>
      <c r="AV17" s="196">
        <v>225641.1</v>
      </c>
      <c r="AW17" s="196">
        <f t="shared" si="79"/>
        <v>86.277988167659913</v>
      </c>
      <c r="AX17" s="196">
        <v>110186.30000000002</v>
      </c>
      <c r="AY17" s="196">
        <f>AX17/AV17*100</f>
        <v>48.832548680182832</v>
      </c>
      <c r="AZ17" s="196">
        <f>AX17/AT17*100</f>
        <v>36.137307357152167</v>
      </c>
      <c r="BA17" s="196">
        <v>343954.3</v>
      </c>
      <c r="BB17" s="196">
        <v>251333.5</v>
      </c>
      <c r="BC17" s="196">
        <v>133492.19999999998</v>
      </c>
      <c r="BD17" s="196">
        <f>BC17/BB17*100</f>
        <v>53.113572205853963</v>
      </c>
      <c r="BE17" s="196">
        <f>BC17/BA17*100</f>
        <v>38.811028092976301</v>
      </c>
      <c r="BF17" s="196">
        <f>BA17/AT17*100-100</f>
        <v>12.805151420041526</v>
      </c>
      <c r="BG17" s="196">
        <f>BC17-AX17</f>
        <v>23305.899999999965</v>
      </c>
      <c r="BH17" s="196">
        <v>585008</v>
      </c>
      <c r="BI17" s="196">
        <v>608291.19999999995</v>
      </c>
      <c r="BJ17" s="196">
        <v>438905</v>
      </c>
      <c r="BK17" s="196">
        <f t="shared" si="41"/>
        <v>103.97997976096052</v>
      </c>
      <c r="BL17" s="196">
        <v>352851.8</v>
      </c>
      <c r="BM17" s="196" t="e">
        <f>BL17/#REF!*100</f>
        <v>#REF!</v>
      </c>
      <c r="BN17" s="196">
        <f>BL17/BJ17*100</f>
        <v>80.393661498501956</v>
      </c>
      <c r="BO17" s="196">
        <f>BL17/BH17*100</f>
        <v>60.315722178158246</v>
      </c>
      <c r="BP17" s="196">
        <v>724894.8</v>
      </c>
      <c r="BQ17" s="196">
        <v>527114</v>
      </c>
      <c r="BR17" s="196">
        <v>518235.1</v>
      </c>
      <c r="BS17" s="196">
        <f>BR17/BQ17*100</f>
        <v>98.315563616219634</v>
      </c>
      <c r="BT17" s="196">
        <f>BR17/BP17*100</f>
        <v>71.491077050076782</v>
      </c>
      <c r="BU17" s="196">
        <f>BP17/BH17*100-100</f>
        <v>23.911946503295695</v>
      </c>
      <c r="BV17" s="196">
        <f>BR17-BL17</f>
        <v>165383.29999999999</v>
      </c>
      <c r="BW17" s="196">
        <v>47627.299999999996</v>
      </c>
      <c r="BX17" s="196">
        <v>52779.3</v>
      </c>
      <c r="BY17" s="196">
        <v>36741</v>
      </c>
      <c r="BZ17" s="196">
        <f>BX17/BW17*100</f>
        <v>110.81732535751556</v>
      </c>
      <c r="CA17" s="196">
        <v>30786.2</v>
      </c>
      <c r="CB17" s="196">
        <f>CA17/BY17*100</f>
        <v>83.79249339974416</v>
      </c>
      <c r="CC17" s="196">
        <f>CA17/BW17*100</f>
        <v>64.639817919554559</v>
      </c>
      <c r="CD17" s="196">
        <v>69779</v>
      </c>
      <c r="CE17" s="196">
        <v>52185.2</v>
      </c>
      <c r="CF17" s="196">
        <v>48885.5</v>
      </c>
      <c r="CG17" s="196">
        <f>CF17/CE17*100</f>
        <v>93.676942888021898</v>
      </c>
      <c r="CH17" s="196">
        <f>CF17/CD17*100</f>
        <v>70.057610455867817</v>
      </c>
      <c r="CI17" s="196">
        <f>CD17/BW17*100-100</f>
        <v>46.510509728664033</v>
      </c>
      <c r="CJ17" s="196">
        <f>CF17-CA17</f>
        <v>18099.3</v>
      </c>
      <c r="CK17" s="196">
        <v>26195.3</v>
      </c>
      <c r="CL17" s="196">
        <v>31144.5</v>
      </c>
      <c r="CM17" s="196">
        <v>19646.5</v>
      </c>
      <c r="CN17" s="196">
        <f>CL17/CK17*100</f>
        <v>118.8934656216955</v>
      </c>
      <c r="CO17" s="196">
        <v>20139.5</v>
      </c>
      <c r="CP17" s="196">
        <f>CO17/CM17*100</f>
        <v>102.50935281093325</v>
      </c>
      <c r="CQ17" s="196">
        <f>CO17/CK17*100</f>
        <v>76.882112440017863</v>
      </c>
      <c r="CR17" s="196">
        <v>29751.1</v>
      </c>
      <c r="CS17" s="196">
        <v>22345</v>
      </c>
      <c r="CT17" s="196">
        <v>23985.1</v>
      </c>
      <c r="CU17" s="196">
        <f>CT17/CS17*100</f>
        <v>107.33989706869545</v>
      </c>
      <c r="CV17" s="196">
        <f>CT17/CR17*100</f>
        <v>80.619203995818651</v>
      </c>
      <c r="CW17" s="196">
        <f>CR17/CK17*100-100</f>
        <v>13.574190789950862</v>
      </c>
      <c r="CX17" s="196">
        <f>CT17-CO17</f>
        <v>3845.5999999999985</v>
      </c>
      <c r="CY17" s="196">
        <v>131907.5</v>
      </c>
      <c r="CZ17" s="196">
        <v>108196.6</v>
      </c>
      <c r="DA17" s="196">
        <v>98902</v>
      </c>
      <c r="DB17" s="196">
        <f>CZ17/CY17*100</f>
        <v>82.024600572370801</v>
      </c>
      <c r="DC17" s="196">
        <v>63920.1</v>
      </c>
      <c r="DD17" s="196">
        <f>DC17/DA17*100</f>
        <v>64.629734484641361</v>
      </c>
      <c r="DE17" s="196">
        <f>DC17/CY17*100</f>
        <v>48.458275685613025</v>
      </c>
      <c r="DF17" s="199">
        <v>141977.59999999998</v>
      </c>
      <c r="DG17" s="199">
        <v>103694.3</v>
      </c>
      <c r="DH17" s="196">
        <v>42250.600000000006</v>
      </c>
      <c r="DI17" s="196">
        <f t="shared" si="46"/>
        <v>40.745344729652459</v>
      </c>
      <c r="DJ17" s="196">
        <f t="shared" si="47"/>
        <v>29.758637982329617</v>
      </c>
      <c r="DK17" s="196">
        <f t="shared" si="48"/>
        <v>7.6342133692170648</v>
      </c>
      <c r="DL17" s="196">
        <f>DH17-DC17</f>
        <v>-21669.499999999993</v>
      </c>
      <c r="DM17" s="196">
        <v>365818.8</v>
      </c>
      <c r="DN17" s="196">
        <v>372097.5</v>
      </c>
      <c r="DO17" s="196">
        <v>264429.2</v>
      </c>
      <c r="DP17" s="196">
        <f>DN17/DM17*100</f>
        <v>101.71634153302126</v>
      </c>
      <c r="DQ17" s="196">
        <v>223184.2</v>
      </c>
      <c r="DR17" s="196">
        <f>DQ17/DO17*100</f>
        <v>84.402252096213289</v>
      </c>
      <c r="DS17" s="196">
        <f>DQ17/DM17*100</f>
        <v>61.009494317951948</v>
      </c>
      <c r="DT17" s="196">
        <v>420069</v>
      </c>
      <c r="DU17" s="196">
        <v>314732.5</v>
      </c>
      <c r="DV17" s="196">
        <v>228801.5</v>
      </c>
      <c r="DW17" s="196">
        <f>DV17/DU17*100</f>
        <v>72.697131691198081</v>
      </c>
      <c r="DX17" s="196">
        <f>DV17/DT17*100</f>
        <v>54.467599370579599</v>
      </c>
      <c r="DY17" s="196">
        <v>121440</v>
      </c>
      <c r="DZ17" s="196">
        <v>91077</v>
      </c>
      <c r="EA17" s="196">
        <v>58337.499999999993</v>
      </c>
      <c r="EB17" s="196">
        <f>EA17/DZ17*100</f>
        <v>64.052944212040359</v>
      </c>
      <c r="EC17" s="196">
        <f>EA17/DY17*100</f>
        <v>48.038125823451907</v>
      </c>
      <c r="ED17" s="196">
        <f>DT17/DM17*100-100</f>
        <v>14.829800983437707</v>
      </c>
      <c r="EE17" s="196">
        <f>DV17-DQ17</f>
        <v>5617.2999999999884</v>
      </c>
      <c r="EF17" s="201"/>
      <c r="EG17" s="201"/>
      <c r="EH17" s="201"/>
    </row>
    <row r="18" spans="1:138" s="145" customFormat="1" ht="35.25" customHeight="1" x14ac:dyDescent="0.25">
      <c r="A18" s="166"/>
      <c r="B18" s="158" t="s">
        <v>55</v>
      </c>
      <c r="C18" s="159">
        <f>SUM(C7:C17)</f>
        <v>213237158.3319</v>
      </c>
      <c r="D18" s="159">
        <f>SUM(D7:D17)</f>
        <v>182723625.49679998</v>
      </c>
      <c r="E18" s="159">
        <f>SUM(E7:E17)</f>
        <v>132094102.99461126</v>
      </c>
      <c r="F18" s="159">
        <f>D18/C18*100</f>
        <v>85.690330393727038</v>
      </c>
      <c r="G18" s="159">
        <f>SUM(G7:G17)</f>
        <v>102318185.2199</v>
      </c>
      <c r="H18" s="159">
        <f>G18/E18*100</f>
        <v>77.458556362712145</v>
      </c>
      <c r="I18" s="159">
        <f t="shared" si="27"/>
        <v>47.983281159957819</v>
      </c>
      <c r="J18" s="159">
        <f>SUM(J7:J17)</f>
        <v>253317613.6965</v>
      </c>
      <c r="K18" s="159">
        <f t="shared" ref="K18:L18" si="95">SUM(K7:K17)</f>
        <v>176971924.14112064</v>
      </c>
      <c r="L18" s="159">
        <f t="shared" si="95"/>
        <v>136979710.1525</v>
      </c>
      <c r="M18" s="159">
        <f>L18/K18*100</f>
        <v>77.40194430121575</v>
      </c>
      <c r="N18" s="159">
        <f>L18/J18*100</f>
        <v>54.074293592791967</v>
      </c>
      <c r="O18" s="159">
        <f t="shared" si="91"/>
        <v>18.796187155249669</v>
      </c>
      <c r="P18" s="159">
        <f>SUM(P7:P17)</f>
        <v>34661524.932599992</v>
      </c>
      <c r="Q18" s="159">
        <f t="shared" ref="Q18:V18" si="96">SUM(Q7:Q17)</f>
        <v>69754656.599999994</v>
      </c>
      <c r="R18" s="159">
        <f>SUM(R7:R17)</f>
        <v>64489241.342299998</v>
      </c>
      <c r="S18" s="159">
        <f t="shared" si="96"/>
        <v>65875988.853800014</v>
      </c>
      <c r="T18" s="159">
        <f t="shared" si="96"/>
        <v>45632505.995361276</v>
      </c>
      <c r="U18" s="159">
        <f>S18/R18*100</f>
        <v>102.15035482296861</v>
      </c>
      <c r="V18" s="159">
        <f t="shared" si="96"/>
        <v>35595482.054299995</v>
      </c>
      <c r="W18" s="159">
        <f>V18/T18*100</f>
        <v>78.004661979156737</v>
      </c>
      <c r="X18" s="159">
        <f>V18/R18*100</f>
        <v>55.196000624916778</v>
      </c>
      <c r="Y18" s="159">
        <f t="shared" ref="Y18" si="97">SUM(Y7:Y17)</f>
        <v>78986307.864800006</v>
      </c>
      <c r="Z18" s="159">
        <f t="shared" ref="Z18" si="98">SUM(Z7:Z17)</f>
        <v>56910988.317587301</v>
      </c>
      <c r="AA18" s="159">
        <f>SUM(AA7:AA17)</f>
        <v>49323894.874600001</v>
      </c>
      <c r="AB18" s="159">
        <f>AA18/Z18*100</f>
        <v>86.668491152098568</v>
      </c>
      <c r="AC18" s="159">
        <f>AA18/Y18*100</f>
        <v>62.446133017164406</v>
      </c>
      <c r="AD18" s="159">
        <f>Y18/R18*100-100</f>
        <v>22.479821782290131</v>
      </c>
      <c r="AE18" s="159">
        <f>SUM(AE7:AE17)</f>
        <v>13728412.820299998</v>
      </c>
      <c r="AF18" s="159">
        <f>SUM(AF7:AF17)</f>
        <v>48715809.920000002</v>
      </c>
      <c r="AG18" s="159">
        <f t="shared" ref="AG18" si="99">SUM(AG7:AG17)</f>
        <v>47485702.697799996</v>
      </c>
      <c r="AH18" s="159">
        <f>SUM(AH7:AH17)</f>
        <v>33885384.653999127</v>
      </c>
      <c r="AI18" s="159">
        <f>AG18/AF18*100</f>
        <v>97.474932215598869</v>
      </c>
      <c r="AJ18" s="159">
        <f>SUM(AJ7:AJ17)</f>
        <v>24339206.444199998</v>
      </c>
      <c r="AK18" s="159">
        <f>AJ18/AH18*100</f>
        <v>71.828036460927422</v>
      </c>
      <c r="AL18" s="159">
        <f>AJ18/AF18*100</f>
        <v>49.961617150919366</v>
      </c>
      <c r="AM18" s="159">
        <f>SUM(AM7:AM17)</f>
        <v>54982356.074599996</v>
      </c>
      <c r="AN18" s="159">
        <f>SUM(AN7:AN17)</f>
        <v>39077420.484969839</v>
      </c>
      <c r="AO18" s="159">
        <f>SUM(AO7:AO17)</f>
        <v>31999302.1679</v>
      </c>
      <c r="AP18" s="159">
        <f>AO18/AN18*100</f>
        <v>81.886935654331992</v>
      </c>
      <c r="AQ18" s="159">
        <f>AO18/AM18*100</f>
        <v>58.199219626898824</v>
      </c>
      <c r="AR18" s="159">
        <f>AM18/AF18*100-100</f>
        <v>12.863475255550043</v>
      </c>
      <c r="AS18" s="159">
        <f>SUM(AS7:AS17)</f>
        <v>7660095.7236999972</v>
      </c>
      <c r="AT18" s="159">
        <f>SUM(AT7:AT17)</f>
        <v>15673676.676999999</v>
      </c>
      <c r="AU18" s="159">
        <f t="shared" ref="AU18:AX18" si="100">SUM(AU7:AU17)</f>
        <v>13986286.888700001</v>
      </c>
      <c r="AV18" s="159">
        <f t="shared" si="100"/>
        <v>10083659.366329396</v>
      </c>
      <c r="AW18" s="159">
        <f t="shared" si="79"/>
        <v>89.234243993458648</v>
      </c>
      <c r="AX18" s="159">
        <f t="shared" si="100"/>
        <v>5398827.9302000012</v>
      </c>
      <c r="AY18" s="159">
        <f>AX18/AV18*100</f>
        <v>53.540364009392917</v>
      </c>
      <c r="AZ18" s="159">
        <f>AX18/AT18*100</f>
        <v>34.445191396109351</v>
      </c>
      <c r="BA18" s="159">
        <f>SUM(BA7:BA17)</f>
        <v>17907234.392000005</v>
      </c>
      <c r="BB18" s="159">
        <f t="shared" ref="BB18:BC18" si="101">SUM(BB7:BB17)</f>
        <v>12469404.563011905</v>
      </c>
      <c r="BC18" s="159">
        <f t="shared" si="101"/>
        <v>7985418.1994000003</v>
      </c>
      <c r="BD18" s="159">
        <f>BC18/BB18*100</f>
        <v>64.040092364050892</v>
      </c>
      <c r="BE18" s="159">
        <f>BC18/BA18*100</f>
        <v>44.59325222753246</v>
      </c>
      <c r="BF18" s="159">
        <f>BA18/AT18*100-100</f>
        <v>14.250375078092503</v>
      </c>
      <c r="BG18" s="159">
        <f>BC18-AX18</f>
        <v>2586590.269199999</v>
      </c>
      <c r="BH18" s="159">
        <f>SUM(BH7:BH17)</f>
        <v>22894035.059999999</v>
      </c>
      <c r="BI18" s="159">
        <f>SUM(BI7:BI17)</f>
        <v>22233720.465099998</v>
      </c>
      <c r="BJ18" s="159">
        <f>SUM(BJ7:BJ17)</f>
        <v>16424827.967797244</v>
      </c>
      <c r="BK18" s="159">
        <f t="shared" si="41"/>
        <v>97.11577887790655</v>
      </c>
      <c r="BL18" s="159">
        <f>SUM(BL7:BL17)</f>
        <v>12033872.570700001</v>
      </c>
      <c r="BM18" s="159">
        <f t="shared" ref="BM18" si="102">BL18/BK18*100</f>
        <v>12391264.025003519</v>
      </c>
      <c r="BN18" s="159">
        <f>BL18/BJ18*100</f>
        <v>73.266353804702163</v>
      </c>
      <c r="BO18" s="159">
        <f>BL18/BH18*100</f>
        <v>52.563353463738437</v>
      </c>
      <c r="BP18" s="159">
        <f>SUM(BP7:BP17)</f>
        <v>25322416.1666</v>
      </c>
      <c r="BQ18" s="159">
        <f>SUM(BQ7:BQ17)</f>
        <v>18002233.563025393</v>
      </c>
      <c r="BR18" s="159">
        <f>SUM(BR7:BR17)</f>
        <v>15121951.119999999</v>
      </c>
      <c r="BS18" s="159">
        <f>BR18/BQ18*100</f>
        <v>84.000416209790899</v>
      </c>
      <c r="BT18" s="159">
        <f>BR18/BP18*100</f>
        <v>59.717647085927339</v>
      </c>
      <c r="BU18" s="159">
        <f>BP18/BH18*100-100</f>
        <v>10.60704720786778</v>
      </c>
      <c r="BV18" s="159">
        <f>BR18-BL18</f>
        <v>3088078.5492999982</v>
      </c>
      <c r="BW18" s="160">
        <f>SUM(BW7:BW17)</f>
        <v>4254289.3150000004</v>
      </c>
      <c r="BX18" s="160">
        <f t="shared" ref="BX18:BY18" si="103">SUM(BX7:BX17)</f>
        <v>4867634.6965999994</v>
      </c>
      <c r="BY18" s="160">
        <f t="shared" si="103"/>
        <v>3368471.0178772965</v>
      </c>
      <c r="BZ18" s="160">
        <f>BX18/BW18*100</f>
        <v>114.41710556537453</v>
      </c>
      <c r="CA18" s="160">
        <f>SUM(CA7:CA17)</f>
        <v>3329673.6476000007</v>
      </c>
      <c r="CB18" s="160">
        <f>CA18/BY18*100</f>
        <v>98.848220154741156</v>
      </c>
      <c r="CC18" s="160">
        <f>CA18/BW18*100</f>
        <v>78.266272015400077</v>
      </c>
      <c r="CD18" s="160">
        <f t="shared" ref="CD18:CF18" si="104">SUM(CD7:CD17)</f>
        <v>4879210.2340000002</v>
      </c>
      <c r="CE18" s="160">
        <f t="shared" si="104"/>
        <v>3700871.1612619045</v>
      </c>
      <c r="CF18" s="160">
        <f t="shared" si="104"/>
        <v>4561811.9204999991</v>
      </c>
      <c r="CG18" s="160">
        <f>CF18/CE18*100</f>
        <v>123.26319187357322</v>
      </c>
      <c r="CH18" s="160">
        <f>CF18/CD18*100</f>
        <v>93.494883428300312</v>
      </c>
      <c r="CI18" s="160">
        <f>CD18/BW18*100-100</f>
        <v>14.689196543277404</v>
      </c>
      <c r="CJ18" s="160">
        <f>CF18-CA18</f>
        <v>1232138.2728999984</v>
      </c>
      <c r="CK18" s="160">
        <f t="shared" ref="CK18" si="105">SUM(CK7:CK17)</f>
        <v>894630.3</v>
      </c>
      <c r="CL18" s="160">
        <f t="shared" ref="CL18" si="106">SUM(CL7:CL17)</f>
        <v>1355083.4039999996</v>
      </c>
      <c r="CM18" s="160">
        <f t="shared" ref="CM18:CO18" si="107">SUM(CM7:CM17)</f>
        <v>598203.27165354334</v>
      </c>
      <c r="CN18" s="160">
        <f>CL18/CK18*100</f>
        <v>151.46853443260301</v>
      </c>
      <c r="CO18" s="160">
        <f t="shared" si="107"/>
        <v>788758.56900000002</v>
      </c>
      <c r="CP18" s="160">
        <f>CO18/CM18*100</f>
        <v>131.85460634806074</v>
      </c>
      <c r="CQ18" s="160">
        <f>CO18/CK18*100</f>
        <v>88.165867956853234</v>
      </c>
      <c r="CR18" s="160">
        <f t="shared" ref="CR18" si="108">SUM(CR7:CR17)</f>
        <v>1046386.1</v>
      </c>
      <c r="CS18" s="160">
        <f t="shared" ref="CS18" si="109">SUM(CS7:CS17)</f>
        <v>751162.42653968255</v>
      </c>
      <c r="CT18" s="160">
        <f t="shared" ref="CT18" si="110">SUM(CT7:CT17)</f>
        <v>946551.74700000009</v>
      </c>
      <c r="CU18" s="160">
        <f>CT18/CS18*100</f>
        <v>126.01159397181263</v>
      </c>
      <c r="CV18" s="160">
        <f>CT18/CR18*100</f>
        <v>90.45912851862235</v>
      </c>
      <c r="CW18" s="160">
        <f>CR18/CK18*100-100</f>
        <v>16.962962242615731</v>
      </c>
      <c r="CX18" s="160">
        <f>CT18-CO18</f>
        <v>157793.17800000007</v>
      </c>
      <c r="CY18" s="160">
        <f t="shared" ref="CY18" si="111">SUM(CY7:CY17)</f>
        <v>4999178.568</v>
      </c>
      <c r="CZ18" s="160">
        <f t="shared" ref="CZ18" si="112">SUM(CZ7:CZ17)</f>
        <v>5042977.2433999991</v>
      </c>
      <c r="DA18" s="160">
        <f t="shared" ref="DA18:DC18" si="113">SUM(DA7:DA17)</f>
        <v>3410223.0303416532</v>
      </c>
      <c r="DB18" s="160">
        <f>CZ18/CY18*100</f>
        <v>100.87611744218054</v>
      </c>
      <c r="DC18" s="160">
        <f t="shared" si="113"/>
        <v>2788073.7266999995</v>
      </c>
      <c r="DD18" s="160">
        <f>DC18/DA18*100</f>
        <v>81.756345608301061</v>
      </c>
      <c r="DE18" s="160">
        <f>DC18/CY18*100</f>
        <v>55.770636891160549</v>
      </c>
      <c r="DF18" s="160">
        <f>SUM(DF7:DF17)</f>
        <v>5827109.1819999991</v>
      </c>
      <c r="DG18" s="160">
        <f t="shared" ref="DG18" si="114">SUM(DG7:DG17)</f>
        <v>4153748.7711309525</v>
      </c>
      <c r="DH18" s="160">
        <f t="shared" ref="DH18" si="115">SUM(DH7:DH17)</f>
        <v>3383569.1809999999</v>
      </c>
      <c r="DI18" s="142">
        <f>DH18/DG18*100</f>
        <v>81.458204803242012</v>
      </c>
      <c r="DJ18" s="160">
        <f>DH18/DF18*100</f>
        <v>58.065999371555975</v>
      </c>
      <c r="DK18" s="160">
        <f>DF18/CY18*100-100</f>
        <v>16.56133308179119</v>
      </c>
      <c r="DL18" s="160">
        <f>DH18-DC18</f>
        <v>595495.45430000033</v>
      </c>
      <c r="DM18" s="160">
        <f t="shared" ref="DM18" si="116">SUM(DM7:DM17)</f>
        <v>12063268.6993</v>
      </c>
      <c r="DN18" s="160">
        <f t="shared" ref="DN18" si="117">SUM(DN7:DN17)</f>
        <v>11512546.3705</v>
      </c>
      <c r="DO18" s="160">
        <f t="shared" ref="DO18:DQ18" si="118">SUM(DO7:DO17)</f>
        <v>8432071.5980301164</v>
      </c>
      <c r="DP18" s="160">
        <f>DN18/DM18*100</f>
        <v>95.43471721862619</v>
      </c>
      <c r="DQ18" s="160">
        <f t="shared" si="118"/>
        <v>6834327.5495000007</v>
      </c>
      <c r="DR18" s="160">
        <f>DQ18/DO18*100</f>
        <v>81.051583469673361</v>
      </c>
      <c r="DS18" s="160">
        <f>DQ18/DM18*100</f>
        <v>56.654027360731661</v>
      </c>
      <c r="DT18" s="160">
        <f t="shared" ref="DT18" si="119">SUM(DT7:DT17)</f>
        <v>13448376.444</v>
      </c>
      <c r="DU18" s="160">
        <f t="shared" ref="DU18" si="120">SUM(DU7:DU17)</f>
        <v>9688309.1600753982</v>
      </c>
      <c r="DV18" s="160">
        <f t="shared" ref="DV18" si="121">SUM(DV7:DV17)</f>
        <v>8761096.0621999986</v>
      </c>
      <c r="DW18" s="160">
        <f>DV18/DU18*100</f>
        <v>90.42956740381122</v>
      </c>
      <c r="DX18" s="160">
        <f>DV18/DT18*100</f>
        <v>65.14612450567418</v>
      </c>
      <c r="DY18" s="160">
        <f t="shared" ref="DY18" si="122">SUM(DY7:DY17)</f>
        <v>7183174.6580000017</v>
      </c>
      <c r="DZ18" s="160">
        <f t="shared" ref="DZ18" si="123">SUM(DZ7:DZ17)</f>
        <v>5085782.8964603171</v>
      </c>
      <c r="EA18" s="160">
        <f t="shared" ref="EA18" si="124">SUM(EA7:EA17)</f>
        <v>4098764.3196000005</v>
      </c>
      <c r="EB18" s="160">
        <f>EA18/DZ18*100</f>
        <v>80.592593176809075</v>
      </c>
      <c r="EC18" s="160">
        <f>EA18/DY18*100</f>
        <v>57.060624511408051</v>
      </c>
      <c r="ED18" s="160">
        <f>DT18/DM18*100-100</f>
        <v>11.482026797433221</v>
      </c>
      <c r="EE18" s="159">
        <f>DV18-DQ18</f>
        <v>1926768.512699998</v>
      </c>
    </row>
    <row r="19" spans="1:138" s="145" customFormat="1" ht="8.25" customHeight="1" x14ac:dyDescent="0.25">
      <c r="C19" s="161"/>
      <c r="D19" s="161"/>
      <c r="E19" s="161"/>
      <c r="F19" s="161"/>
      <c r="G19" s="204"/>
      <c r="H19" s="204"/>
      <c r="I19" s="204"/>
      <c r="J19" s="143"/>
      <c r="K19" s="143"/>
      <c r="L19" s="143"/>
      <c r="M19" s="143"/>
      <c r="N19" s="143"/>
      <c r="O19" s="143"/>
      <c r="P19" s="144"/>
      <c r="Q19" s="144"/>
      <c r="R19" s="143"/>
      <c r="S19" s="144"/>
      <c r="T19" s="146"/>
      <c r="U19" s="146"/>
      <c r="V19" s="146"/>
      <c r="W19" s="146"/>
      <c r="X19" s="144"/>
      <c r="Y19" s="144"/>
      <c r="Z19" s="143"/>
      <c r="AA19" s="143"/>
      <c r="AB19" s="143"/>
      <c r="AC19" s="143"/>
      <c r="AD19" s="143"/>
      <c r="AE19" s="143"/>
      <c r="AF19" s="146"/>
      <c r="AG19" s="146"/>
      <c r="AH19" s="146"/>
      <c r="AI19" s="146"/>
      <c r="AJ19" s="162"/>
      <c r="AK19" s="162"/>
      <c r="AL19" s="162"/>
      <c r="AM19" s="162"/>
      <c r="AN19" s="162"/>
      <c r="AO19" s="162"/>
      <c r="AP19" s="143"/>
      <c r="AQ19" s="142"/>
      <c r="AR19" s="146"/>
      <c r="AS19" s="146"/>
      <c r="AT19" s="146"/>
      <c r="AU19" s="162"/>
      <c r="AV19" s="146"/>
      <c r="AW19" s="146"/>
      <c r="AX19" s="162"/>
      <c r="AY19" s="146"/>
      <c r="AZ19" s="159"/>
      <c r="BA19" s="163"/>
      <c r="BB19" s="163"/>
      <c r="BC19" s="144"/>
      <c r="BD19" s="144"/>
      <c r="BE19" s="144"/>
      <c r="BF19" s="144"/>
      <c r="BG19" s="144"/>
      <c r="BH19" s="143"/>
      <c r="BI19" s="143"/>
      <c r="BJ19" s="143"/>
      <c r="BK19" s="143"/>
      <c r="BL19" s="162"/>
      <c r="BM19" s="162"/>
      <c r="BN19" s="159"/>
      <c r="BO19" s="159"/>
      <c r="BP19" s="162"/>
      <c r="BQ19" s="162"/>
      <c r="BR19" s="162"/>
      <c r="BS19" s="144"/>
      <c r="BT19" s="144"/>
      <c r="BU19" s="144"/>
      <c r="BV19" s="144"/>
      <c r="BW19" s="144"/>
      <c r="BX19" s="144"/>
      <c r="BY19" s="144"/>
      <c r="BZ19" s="144"/>
      <c r="CA19" s="164"/>
      <c r="CB19" s="164"/>
      <c r="CD19" s="164"/>
      <c r="CE19" s="164"/>
      <c r="CF19" s="164"/>
      <c r="CK19" s="164"/>
      <c r="CL19" s="164"/>
      <c r="CM19" s="164"/>
      <c r="CO19" s="164"/>
      <c r="CR19" s="164"/>
      <c r="CS19" s="164"/>
      <c r="CT19" s="164"/>
      <c r="CY19" s="164"/>
      <c r="CZ19" s="164"/>
      <c r="DA19" s="164"/>
      <c r="DC19" s="164"/>
      <c r="DF19" s="164"/>
      <c r="DG19" s="164"/>
      <c r="DH19" s="164"/>
      <c r="DM19" s="164"/>
      <c r="DN19" s="164"/>
      <c r="DO19" s="164"/>
      <c r="DQ19" s="164"/>
      <c r="DT19" s="164"/>
      <c r="DU19" s="164"/>
      <c r="DV19" s="164"/>
      <c r="DY19" s="164"/>
      <c r="DZ19" s="164"/>
      <c r="EA19" s="164"/>
    </row>
    <row r="20" spans="1:138" s="145" customFormat="1" ht="42.75" customHeight="1" x14ac:dyDescent="0.25">
      <c r="A20" s="166"/>
      <c r="B20" s="169" t="s">
        <v>130</v>
      </c>
      <c r="C20" s="159">
        <f>C18-C7</f>
        <v>110680796.73190001</v>
      </c>
      <c r="D20" s="159">
        <f>D18-D7</f>
        <v>101937710.49679998</v>
      </c>
      <c r="E20" s="159">
        <f>E18-E7</f>
        <v>64476377.594611257</v>
      </c>
      <c r="F20" s="159">
        <f>D20/C20*100</f>
        <v>92.100629473893065</v>
      </c>
      <c r="G20" s="159">
        <f>G18-G7</f>
        <v>56322217.519899994</v>
      </c>
      <c r="H20" s="159">
        <f>G20/E20*100</f>
        <v>87.353259629472788</v>
      </c>
      <c r="I20" s="159">
        <f>G20/C20*100</f>
        <v>50.887072719875903</v>
      </c>
      <c r="J20" s="159">
        <f>J18-J7</f>
        <v>134729142.59649998</v>
      </c>
      <c r="K20" s="159">
        <f t="shared" ref="K20:L20" si="125">K18-K7</f>
        <v>89798846.841120645</v>
      </c>
      <c r="L20" s="159">
        <f t="shared" si="125"/>
        <v>74378295.852500007</v>
      </c>
      <c r="M20" s="159">
        <f>L20/K20*100</f>
        <v>82.827673705093432</v>
      </c>
      <c r="N20" s="159">
        <f>L20/J20*100</f>
        <v>55.205796176745068</v>
      </c>
      <c r="O20" s="159">
        <f>J20/C20*100-100</f>
        <v>21.727658794191584</v>
      </c>
      <c r="P20" s="159">
        <f>P18-P7</f>
        <v>18056078.332599998</v>
      </c>
      <c r="Q20" s="159">
        <f>Q18-Q7</f>
        <v>56324301.499999993</v>
      </c>
      <c r="R20" s="159">
        <f>R18-R7</f>
        <v>29955301.142300002</v>
      </c>
      <c r="S20" s="159">
        <f t="shared" ref="S20" si="126">S18-S7</f>
        <v>30845240.153800011</v>
      </c>
      <c r="T20" s="159">
        <f>T18-T7</f>
        <v>21555174.795361277</v>
      </c>
      <c r="U20" s="159">
        <f>S20/R20*100</f>
        <v>102.97088988447298</v>
      </c>
      <c r="V20" s="159">
        <f>V18-V7</f>
        <v>16802209.254299998</v>
      </c>
      <c r="W20" s="159">
        <f>V20/T20*100</f>
        <v>77.949770362873011</v>
      </c>
      <c r="X20" s="159">
        <f>V20/R20*100</f>
        <v>56.090937542181905</v>
      </c>
      <c r="Y20" s="159">
        <f>Y18-Y7</f>
        <v>39351369.064800002</v>
      </c>
      <c r="Z20" s="159">
        <f t="shared" ref="Z20:AA20" si="127">Z18-Z7</f>
        <v>29041489.317587301</v>
      </c>
      <c r="AA20" s="159">
        <f t="shared" si="127"/>
        <v>25073327.174600001</v>
      </c>
      <c r="AB20" s="159">
        <f>AA20/Z20*100</f>
        <v>86.33623055762429</v>
      </c>
      <c r="AC20" s="159">
        <f>AA20/Y20*100</f>
        <v>63.716530759861726</v>
      </c>
      <c r="AD20" s="159">
        <f>Y20/R20*100-100</f>
        <v>31.366961987345121</v>
      </c>
      <c r="AE20" s="159">
        <f>AE18-AE7</f>
        <v>8271117.9202999957</v>
      </c>
      <c r="AF20" s="159">
        <f>AF18-AF7</f>
        <v>21818222.420000002</v>
      </c>
      <c r="AG20" s="159">
        <f t="shared" ref="AG20" si="128">AG18-AG7</f>
        <v>22769547.997799993</v>
      </c>
      <c r="AH20" s="159">
        <f>AH18-AH7</f>
        <v>15830675.153999127</v>
      </c>
      <c r="AI20" s="159">
        <f>AG20/AF20*100</f>
        <v>104.36023411755096</v>
      </c>
      <c r="AJ20" s="159">
        <f>AJ18-AJ7</f>
        <v>11934473.544199998</v>
      </c>
      <c r="AK20" s="159">
        <f>AJ20/AH20*100</f>
        <v>75.388278946429679</v>
      </c>
      <c r="AL20" s="159">
        <f>AJ20/AF20*100</f>
        <v>54.699568619577747</v>
      </c>
      <c r="AM20" s="159">
        <f>AM18-AM7</f>
        <v>25778188.974599995</v>
      </c>
      <c r="AN20" s="159">
        <f>AN18-AN7</f>
        <v>18407026.78496984</v>
      </c>
      <c r="AO20" s="159">
        <f>BC20+BR20+CF20+CT20+DH20</f>
        <v>15306274.967899997</v>
      </c>
      <c r="AP20" s="159">
        <f>AO20/AN20*100</f>
        <v>83.15452107886459</v>
      </c>
      <c r="AQ20" s="159">
        <f t="shared" ref="AQ20" si="129">AO20/AM20*100</f>
        <v>59.376843668039356</v>
      </c>
      <c r="AR20" s="159">
        <f>AM20/AF20*100-100</f>
        <v>18.149812933293916</v>
      </c>
      <c r="AS20" s="159">
        <f>AS18-AS7</f>
        <v>3371801.4236999983</v>
      </c>
      <c r="AT20" s="159">
        <f>AT18-AT7</f>
        <v>6383035.6769999992</v>
      </c>
      <c r="AU20" s="159">
        <f t="shared" ref="AU20:AV20" si="130">AU18-AU7</f>
        <v>6079554.2887000013</v>
      </c>
      <c r="AV20" s="159">
        <f t="shared" si="130"/>
        <v>4640610.9663293958</v>
      </c>
      <c r="AW20" s="159">
        <f>AU20/AT20*100</f>
        <v>95.245500673080471</v>
      </c>
      <c r="AX20" s="159">
        <f>AX18-AX7</f>
        <v>2517720.730200001</v>
      </c>
      <c r="AY20" s="159">
        <f>AX20/AV20*100</f>
        <v>54.25407879410011</v>
      </c>
      <c r="AZ20" s="159">
        <f>AX20/AT20*100</f>
        <v>39.443939492177797</v>
      </c>
      <c r="BA20" s="159">
        <f>BA18-BA7</f>
        <v>7375728.1920000035</v>
      </c>
      <c r="BB20" s="159">
        <f>BB18-BB7</f>
        <v>5097349.9630119056</v>
      </c>
      <c r="BC20" s="159">
        <f t="shared" ref="BC20" si="131">BC18-BC7</f>
        <v>3266916.8994000005</v>
      </c>
      <c r="BD20" s="159">
        <f>BC20/BB20*100</f>
        <v>64.090496495352568</v>
      </c>
      <c r="BE20" s="159">
        <f>BC20/BA20*100</f>
        <v>44.292804918481451</v>
      </c>
      <c r="BF20" s="159">
        <f>BA20/AT20*100-100</f>
        <v>15.552043968310798</v>
      </c>
      <c r="BG20" s="159">
        <f>BC20-AX20</f>
        <v>749196.16919999942</v>
      </c>
      <c r="BH20" s="159">
        <f>BH18-BH7</f>
        <v>10449184.759999998</v>
      </c>
      <c r="BI20" s="159">
        <f>BI18-BI7</f>
        <v>11400616.965099998</v>
      </c>
      <c r="BJ20" s="159">
        <f>BJ18-BJ7</f>
        <v>7712342.5677972436</v>
      </c>
      <c r="BK20" s="159">
        <f>+BI20/BH20*100</f>
        <v>109.10532474018575</v>
      </c>
      <c r="BL20" s="159">
        <f>BL18-BL7</f>
        <v>6313615.2707000012</v>
      </c>
      <c r="BM20" s="159">
        <f>BL20/BK20*100</f>
        <v>5786715.9881836325</v>
      </c>
      <c r="BN20" s="159">
        <f>BL20/BJ20*100</f>
        <v>81.863781531987385</v>
      </c>
      <c r="BO20" s="159">
        <f>BL20/BH20*100</f>
        <v>60.422084743575752</v>
      </c>
      <c r="BP20" s="159">
        <f>BP18-BP7</f>
        <v>12572696.266600002</v>
      </c>
      <c r="BQ20" s="159">
        <f>BQ18-BQ7</f>
        <v>9077429.3630253933</v>
      </c>
      <c r="BR20" s="159">
        <f>BR18-BR7</f>
        <v>8118550.0199999996</v>
      </c>
      <c r="BS20" s="159">
        <f>BR20/BQ20*100</f>
        <v>89.436664228629027</v>
      </c>
      <c r="BT20" s="159">
        <f>BR20/BP20*100</f>
        <v>64.572863670995815</v>
      </c>
      <c r="BU20" s="159">
        <f>BP20/BH20*100-100</f>
        <v>20.322269682979595</v>
      </c>
      <c r="BV20" s="159">
        <f>BR20-BL20</f>
        <v>1804934.7492999984</v>
      </c>
      <c r="BW20" s="160">
        <f>BW18-BW7</f>
        <v>1057523.0150000001</v>
      </c>
      <c r="BX20" s="160">
        <f t="shared" ref="BX20:BY20" si="132">BX18-BX7</f>
        <v>1243681.3965999992</v>
      </c>
      <c r="BY20" s="160">
        <f t="shared" si="132"/>
        <v>806996.21787729673</v>
      </c>
      <c r="BZ20" s="160">
        <f>BX20/BW20*100</f>
        <v>117.60324635582509</v>
      </c>
      <c r="CA20" s="160">
        <f>CA18-CA7</f>
        <v>854150.34760000044</v>
      </c>
      <c r="CB20" s="160">
        <f>CA20/BY20*100</f>
        <v>105.84316613611111</v>
      </c>
      <c r="CC20" s="160">
        <f>CA20/BW20*100</f>
        <v>80.768960626355764</v>
      </c>
      <c r="CD20" s="160">
        <f t="shared" ref="CD20:CF20" si="133">CD18-CD7</f>
        <v>1304677.7340000002</v>
      </c>
      <c r="CE20" s="160">
        <f t="shared" si="133"/>
        <v>971203.26126190508</v>
      </c>
      <c r="CF20" s="160">
        <f t="shared" si="133"/>
        <v>1054867.6204999993</v>
      </c>
      <c r="CG20" s="160">
        <f>CF20/CE20*100</f>
        <v>108.61450559066155</v>
      </c>
      <c r="CH20" s="160">
        <f>CF20/CD20*100</f>
        <v>80.852734204782493</v>
      </c>
      <c r="CI20" s="160">
        <f>CD20/BW20*100-100</f>
        <v>23.371095994539658</v>
      </c>
      <c r="CJ20" s="160">
        <f>CF20-CA20</f>
        <v>200717.27289999882</v>
      </c>
      <c r="CK20" s="160">
        <f t="shared" ref="CK20:CM20" si="134">CK18-CK7</f>
        <v>434630.30000000005</v>
      </c>
      <c r="CL20" s="160">
        <f t="shared" si="134"/>
        <v>593386.20399999968</v>
      </c>
      <c r="CM20" s="160">
        <f t="shared" si="134"/>
        <v>329103.27165354334</v>
      </c>
      <c r="CN20" s="160">
        <f>CL20/CK20*100</f>
        <v>136.52665357201272</v>
      </c>
      <c r="CO20" s="160">
        <f t="shared" ref="CO20" si="135">CO18-CO7</f>
        <v>380459.36900000001</v>
      </c>
      <c r="CP20" s="160">
        <f>CO20/CM20*100</f>
        <v>115.60485773612142</v>
      </c>
      <c r="CQ20" s="160">
        <f>CO20/CK20*100</f>
        <v>87.536319718160456</v>
      </c>
      <c r="CR20" s="160">
        <f t="shared" ref="CR20" si="136">CR18-CR7</f>
        <v>546386.1</v>
      </c>
      <c r="CS20" s="160">
        <f>CS18-CS7</f>
        <v>401162.42653968255</v>
      </c>
      <c r="CT20" s="160">
        <f>CT18-CT7</f>
        <v>433240.54700000008</v>
      </c>
      <c r="CU20" s="160">
        <f>CT20/CS20*100</f>
        <v>107.99629235893666</v>
      </c>
      <c r="CV20" s="160">
        <f>CT20/CR20*100</f>
        <v>79.292014749277129</v>
      </c>
      <c r="CW20" s="160">
        <f>CR20/CK20*100-100</f>
        <v>25.712841465493753</v>
      </c>
      <c r="CX20" s="160">
        <f>CT20-CO20</f>
        <v>52781.178000000073</v>
      </c>
      <c r="CY20" s="160">
        <f t="shared" ref="CY20:DA20" si="137">CY18-CY7</f>
        <v>3493848.6679999996</v>
      </c>
      <c r="CZ20" s="160">
        <f t="shared" si="137"/>
        <v>3452309.1433999985</v>
      </c>
      <c r="DA20" s="160">
        <f t="shared" si="137"/>
        <v>2341622.1303416532</v>
      </c>
      <c r="DB20" s="160">
        <f>CZ20/CY20*100</f>
        <v>98.811066862155201</v>
      </c>
      <c r="DC20" s="160">
        <f>DC18-DC7</f>
        <v>1868527.8266999996</v>
      </c>
      <c r="DD20" s="160">
        <f>DC20/DA20*100</f>
        <v>79.79630028639049</v>
      </c>
      <c r="DE20" s="160">
        <f>DC20/CY20*100</f>
        <v>53.480502570525182</v>
      </c>
      <c r="DF20" s="160">
        <f t="shared" ref="DF20:DG20" si="138">DF18-DF7</f>
        <v>3978700.6819999991</v>
      </c>
      <c r="DG20" s="160">
        <f t="shared" si="138"/>
        <v>2859881.7711309525</v>
      </c>
      <c r="DH20" s="160">
        <f>DH18-DH7</f>
        <v>2432699.8810000001</v>
      </c>
      <c r="DI20" s="160">
        <f>DH20/DG20*100</f>
        <v>85.062952796051377</v>
      </c>
      <c r="DJ20" s="160">
        <f>DH20/DF20*100</f>
        <v>61.143073466314114</v>
      </c>
      <c r="DK20" s="160">
        <f>DF20/CY20*100-100</f>
        <v>13.87730437327572</v>
      </c>
      <c r="DL20" s="160">
        <f>DH20-DC20</f>
        <v>564172.05430000043</v>
      </c>
      <c r="DM20" s="160">
        <f t="shared" ref="DM20:DO20" si="139">DM18-DM7</f>
        <v>6021757.9992999993</v>
      </c>
      <c r="DN20" s="160">
        <f t="shared" si="139"/>
        <v>5877540.5705000004</v>
      </c>
      <c r="DO20" s="160">
        <f t="shared" si="139"/>
        <v>4296008.3980301162</v>
      </c>
      <c r="DP20" s="160">
        <f>DN20/DM20*100</f>
        <v>97.605061033393184</v>
      </c>
      <c r="DQ20" s="160">
        <f t="shared" ref="DQ20" si="140">DQ18-DQ7</f>
        <v>3485426.4495000001</v>
      </c>
      <c r="DR20" s="160">
        <f>DQ20/DO20*100</f>
        <v>81.131741993293147</v>
      </c>
      <c r="DS20" s="160">
        <f>DQ20/DM20*100</f>
        <v>57.88054667599004</v>
      </c>
      <c r="DT20" s="160">
        <f t="shared" ref="DT20:DV20" si="141">DT18-DT7</f>
        <v>7096226.6439999994</v>
      </c>
      <c r="DU20" s="160">
        <f t="shared" si="141"/>
        <v>5241054.1600753982</v>
      </c>
      <c r="DV20" s="160">
        <f t="shared" si="141"/>
        <v>4053796.5621999986</v>
      </c>
      <c r="DW20" s="160">
        <f>DV20/DU20*100</f>
        <v>77.346969490994169</v>
      </c>
      <c r="DX20" s="160">
        <f>DV20/DT20*100</f>
        <v>57.126086377575945</v>
      </c>
      <c r="DY20" s="160">
        <f t="shared" ref="DY20:DZ20" si="142">DY18-DY7</f>
        <v>3054667.3580000014</v>
      </c>
      <c r="DZ20" s="160">
        <f t="shared" si="142"/>
        <v>2195827.7964603174</v>
      </c>
      <c r="EA20" s="160">
        <f>EA18-EA7</f>
        <v>1622223.9196000001</v>
      </c>
      <c r="EB20" s="160">
        <f>EA20/DZ20*100</f>
        <v>73.877556437487087</v>
      </c>
      <c r="EC20" s="160">
        <f>EA20/DY20*100</f>
        <v>53.106401760947463</v>
      </c>
      <c r="ED20" s="160">
        <f>DT20/DM20*100-100</f>
        <v>17.843105698118421</v>
      </c>
      <c r="EE20" s="159">
        <f>DV20-DQ20</f>
        <v>568370.11269999854</v>
      </c>
    </row>
    <row r="22" spans="1:138" hidden="1" x14ac:dyDescent="0.3">
      <c r="A22" s="148" t="s">
        <v>138</v>
      </c>
    </row>
    <row r="23" spans="1:138" x14ac:dyDescent="0.3">
      <c r="BY23" s="203"/>
    </row>
  </sheetData>
  <mergeCells count="61"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C1:Q1"/>
    <mergeCell ref="C2:Q2"/>
    <mergeCell ref="AE5:AE6"/>
    <mergeCell ref="AD5:AD6"/>
    <mergeCell ref="R4:AE4"/>
    <mergeCell ref="O5:O6"/>
    <mergeCell ref="P5:P6"/>
    <mergeCell ref="O3:Q3"/>
    <mergeCell ref="C4:P4"/>
    <mergeCell ref="Y5:AC5"/>
    <mergeCell ref="R2:AE2"/>
    <mergeCell ref="C5:I5"/>
    <mergeCell ref="CA2:CH2"/>
    <mergeCell ref="AM5:AQ5"/>
    <mergeCell ref="J5:N5"/>
    <mergeCell ref="CJ5:CJ6"/>
    <mergeCell ref="BW4:CJ4"/>
    <mergeCell ref="BG5:BG6"/>
    <mergeCell ref="AF5:AL5"/>
    <mergeCell ref="AT4:BG4"/>
    <mergeCell ref="BF3:BG3"/>
    <mergeCell ref="AR3:AS3"/>
    <mergeCell ref="BF5:BF6"/>
    <mergeCell ref="AF4:AS4"/>
    <mergeCell ref="CI5:CI6"/>
    <mergeCell ref="BW5:CC5"/>
    <mergeCell ref="R5:X5"/>
    <mergeCell ref="A4:A6"/>
    <mergeCell ref="B4:B6"/>
    <mergeCell ref="Q4:Q6"/>
    <mergeCell ref="DT5:EC5"/>
    <mergeCell ref="CY4:DL4"/>
    <mergeCell ref="DM5:DS5"/>
    <mergeCell ref="DM4:EE4"/>
    <mergeCell ref="EE5:EE6"/>
    <mergeCell ref="ED5:ED6"/>
    <mergeCell ref="DF5:DJ5"/>
    <mergeCell ref="DL5:DL6"/>
    <mergeCell ref="CY5:DE5"/>
    <mergeCell ref="G19:I19"/>
    <mergeCell ref="CD5:CH5"/>
    <mergeCell ref="CW5:CW6"/>
    <mergeCell ref="BP5:BT5"/>
    <mergeCell ref="AS5:AS6"/>
    <mergeCell ref="BV5:BV6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55118110236220474" right="0.19685039370078741" top="0.98425196850393704" bottom="0" header="0.27559055118110237" footer="0.15748031496062992"/>
  <pageSetup scale="61" orientation="landscape" r:id="rId1"/>
  <colBreaks count="3" manualBreakCount="3">
    <brk id="16" max="19" man="1"/>
    <brk id="31" max="1048575" man="1"/>
    <brk id="116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4"/>
  <sheetViews>
    <sheetView workbookViewId="0">
      <selection activeCell="C9" sqref="C9"/>
    </sheetView>
  </sheetViews>
  <sheetFormatPr defaultRowHeight="15" x14ac:dyDescent="0.2"/>
  <cols>
    <col min="2" max="2" width="17.5" customWidth="1"/>
    <col min="3" max="5" width="14" customWidth="1"/>
    <col min="6" max="6" width="18.625" customWidth="1"/>
    <col min="7" max="7" width="27.75" customWidth="1"/>
  </cols>
  <sheetData>
    <row r="2" spans="1:7" ht="45" x14ac:dyDescent="0.2">
      <c r="A2" s="243" t="s">
        <v>58</v>
      </c>
      <c r="B2" s="241" t="s">
        <v>56</v>
      </c>
      <c r="C2" s="245" t="s">
        <v>124</v>
      </c>
      <c r="D2" s="246"/>
      <c r="E2" s="247"/>
      <c r="F2" s="186" t="s">
        <v>133</v>
      </c>
      <c r="G2" s="190">
        <v>6.8000000000000005E-2</v>
      </c>
    </row>
    <row r="3" spans="1:7" ht="30" customHeight="1" x14ac:dyDescent="0.2">
      <c r="A3" s="244"/>
      <c r="B3" s="242"/>
      <c r="C3" s="188" t="s">
        <v>134</v>
      </c>
      <c r="D3" s="187" t="s">
        <v>135</v>
      </c>
      <c r="E3" s="186"/>
    </row>
    <row r="4" spans="1:7" x14ac:dyDescent="0.2">
      <c r="A4" s="177">
        <v>1</v>
      </c>
      <c r="B4" s="147" t="s">
        <v>59</v>
      </c>
    </row>
    <row r="5" spans="1:7" x14ac:dyDescent="0.2">
      <c r="A5" s="177">
        <v>2</v>
      </c>
      <c r="B5" s="147" t="s">
        <v>45</v>
      </c>
    </row>
    <row r="6" spans="1:7" x14ac:dyDescent="0.2">
      <c r="A6" s="177">
        <v>3</v>
      </c>
      <c r="B6" s="147" t="s">
        <v>46</v>
      </c>
    </row>
    <row r="7" spans="1:7" x14ac:dyDescent="0.2">
      <c r="A7" s="177">
        <v>4</v>
      </c>
      <c r="B7" s="147" t="s">
        <v>47</v>
      </c>
    </row>
    <row r="8" spans="1:7" x14ac:dyDescent="0.2">
      <c r="A8" s="177">
        <v>5</v>
      </c>
      <c r="B8" s="147" t="s">
        <v>48</v>
      </c>
    </row>
    <row r="9" spans="1:7" x14ac:dyDescent="0.2">
      <c r="A9" s="177">
        <v>6</v>
      </c>
      <c r="B9" s="147" t="s">
        <v>49</v>
      </c>
    </row>
    <row r="10" spans="1:7" x14ac:dyDescent="0.2">
      <c r="A10" s="177">
        <v>7</v>
      </c>
      <c r="B10" s="147" t="s">
        <v>50</v>
      </c>
    </row>
    <row r="11" spans="1:7" x14ac:dyDescent="0.2">
      <c r="A11" s="177">
        <v>8</v>
      </c>
      <c r="B11" s="147" t="s">
        <v>51</v>
      </c>
    </row>
    <row r="12" spans="1:7" x14ac:dyDescent="0.2">
      <c r="A12" s="177">
        <v>9</v>
      </c>
      <c r="B12" s="147" t="s">
        <v>52</v>
      </c>
    </row>
    <row r="13" spans="1:7" x14ac:dyDescent="0.2">
      <c r="A13" s="177">
        <v>10</v>
      </c>
      <c r="B13" s="147" t="s">
        <v>53</v>
      </c>
    </row>
    <row r="14" spans="1:7" x14ac:dyDescent="0.2">
      <c r="A14" s="176">
        <v>11</v>
      </c>
      <c r="B14" s="147" t="s">
        <v>54</v>
      </c>
    </row>
  </sheetData>
  <mergeCells count="3">
    <mergeCell ref="B2:B3"/>
    <mergeCell ref="A2:A3"/>
    <mergeCell ref="C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365" t="s">
        <v>5</v>
      </c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366" t="s">
        <v>103</v>
      </c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67" t="s">
        <v>4</v>
      </c>
      <c r="P3" s="367"/>
      <c r="Q3" s="367"/>
      <c r="R3" s="367"/>
      <c r="S3" s="11"/>
      <c r="T3" s="11"/>
      <c r="U3" s="11"/>
      <c r="V3" s="11"/>
      <c r="W3" s="11"/>
      <c r="X3" s="11"/>
      <c r="Y3" s="367"/>
      <c r="Z3" s="367"/>
      <c r="AA3" s="367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09" t="s">
        <v>1</v>
      </c>
      <c r="C4" s="373" t="s">
        <v>6</v>
      </c>
      <c r="D4" s="374" t="s">
        <v>7</v>
      </c>
      <c r="E4" s="374" t="s">
        <v>8</v>
      </c>
      <c r="F4" s="321" t="s">
        <v>9</v>
      </c>
      <c r="G4" s="321"/>
      <c r="H4" s="322"/>
      <c r="I4" s="327" t="s">
        <v>10</v>
      </c>
      <c r="J4" s="327"/>
      <c r="K4" s="328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350"/>
      <c r="BE4" s="350"/>
      <c r="BF4" s="12"/>
      <c r="BG4" s="315" t="s">
        <v>11</v>
      </c>
      <c r="BH4" s="316"/>
      <c r="BI4" s="350"/>
      <c r="BJ4" s="350"/>
      <c r="BK4" s="350"/>
      <c r="BL4" s="350"/>
      <c r="BM4" s="350"/>
      <c r="BN4" s="350"/>
      <c r="BO4" s="350"/>
      <c r="BP4" s="350"/>
      <c r="BQ4" s="350"/>
      <c r="BR4" s="350"/>
      <c r="BS4" s="350"/>
      <c r="BT4" s="12"/>
      <c r="BU4" s="12"/>
      <c r="BV4" s="12"/>
      <c r="BW4" s="344" t="s">
        <v>12</v>
      </c>
      <c r="BX4" s="345"/>
    </row>
    <row r="5" spans="2:80" ht="18" customHeight="1" x14ac:dyDescent="0.2">
      <c r="B5" s="309"/>
      <c r="C5" s="373"/>
      <c r="D5" s="375"/>
      <c r="E5" s="375"/>
      <c r="F5" s="323"/>
      <c r="G5" s="323"/>
      <c r="H5" s="324"/>
      <c r="I5" s="329"/>
      <c r="J5" s="329"/>
      <c r="K5" s="330"/>
      <c r="L5" s="280" t="s">
        <v>13</v>
      </c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2"/>
      <c r="AN5" s="314"/>
      <c r="AO5" s="314"/>
      <c r="AP5" s="314"/>
      <c r="AQ5" s="314"/>
      <c r="AR5" s="314"/>
      <c r="AS5" s="314"/>
      <c r="AT5" s="314"/>
      <c r="AU5" s="314"/>
      <c r="AV5" s="248"/>
      <c r="AW5" s="249"/>
      <c r="AX5" s="249"/>
      <c r="AY5" s="249"/>
      <c r="AZ5" s="249"/>
      <c r="BA5" s="249"/>
      <c r="BB5" s="249"/>
      <c r="BC5" s="249"/>
      <c r="BD5" s="249"/>
      <c r="BE5" s="250"/>
      <c r="BF5" s="313" t="s">
        <v>15</v>
      </c>
      <c r="BG5" s="317"/>
      <c r="BH5" s="318"/>
      <c r="BI5" s="248" t="s">
        <v>14</v>
      </c>
      <c r="BJ5" s="249"/>
      <c r="BK5" s="249"/>
      <c r="BL5" s="250"/>
      <c r="BM5" s="262"/>
      <c r="BN5" s="263"/>
      <c r="BO5" s="41"/>
      <c r="BP5" s="262"/>
      <c r="BQ5" s="262"/>
      <c r="BR5" s="262"/>
      <c r="BS5" s="262"/>
      <c r="BT5" s="262"/>
      <c r="BU5" s="262"/>
      <c r="BV5" s="313" t="s">
        <v>16</v>
      </c>
      <c r="BW5" s="346"/>
      <c r="BX5" s="347"/>
    </row>
    <row r="6" spans="2:80" ht="37.5" customHeight="1" x14ac:dyDescent="0.2">
      <c r="B6" s="309"/>
      <c r="C6" s="373"/>
      <c r="D6" s="375"/>
      <c r="E6" s="375"/>
      <c r="F6" s="323"/>
      <c r="G6" s="323"/>
      <c r="H6" s="324"/>
      <c r="I6" s="329"/>
      <c r="J6" s="329"/>
      <c r="K6" s="330"/>
      <c r="L6" s="333" t="s">
        <v>17</v>
      </c>
      <c r="M6" s="334"/>
      <c r="N6" s="334"/>
      <c r="O6" s="334"/>
      <c r="P6" s="334"/>
      <c r="Q6" s="334"/>
      <c r="R6" s="335"/>
      <c r="S6" s="301" t="s">
        <v>74</v>
      </c>
      <c r="T6" s="301" t="s">
        <v>67</v>
      </c>
      <c r="U6" s="299" t="s">
        <v>68</v>
      </c>
      <c r="V6" s="295" t="s">
        <v>73</v>
      </c>
      <c r="W6" s="295" t="s">
        <v>18</v>
      </c>
      <c r="X6" s="295" t="s">
        <v>42</v>
      </c>
      <c r="Y6" s="283" t="s">
        <v>19</v>
      </c>
      <c r="Z6" s="283"/>
      <c r="AA6" s="284"/>
      <c r="AB6" s="301" t="s">
        <v>69</v>
      </c>
      <c r="AC6" s="301" t="s">
        <v>67</v>
      </c>
      <c r="AD6" s="299" t="s">
        <v>68</v>
      </c>
      <c r="AE6" s="295" t="s">
        <v>62</v>
      </c>
      <c r="AF6" s="295" t="s">
        <v>18</v>
      </c>
      <c r="AG6" s="295" t="s">
        <v>43</v>
      </c>
      <c r="AH6" s="289" t="s">
        <v>20</v>
      </c>
      <c r="AI6" s="290"/>
      <c r="AJ6" s="283" t="s">
        <v>70</v>
      </c>
      <c r="AK6" s="284"/>
      <c r="AL6" s="283" t="s">
        <v>21</v>
      </c>
      <c r="AM6" s="284"/>
      <c r="AN6" s="274" t="s">
        <v>36</v>
      </c>
      <c r="AO6" s="275"/>
      <c r="AP6" s="261" t="s">
        <v>22</v>
      </c>
      <c r="AQ6" s="262"/>
      <c r="AR6" s="262"/>
      <c r="AS6" s="262"/>
      <c r="AT6" s="262"/>
      <c r="AU6" s="263"/>
      <c r="AV6" s="268" t="s">
        <v>23</v>
      </c>
      <c r="AW6" s="269"/>
      <c r="AX6" s="251" t="s">
        <v>24</v>
      </c>
      <c r="AY6" s="252"/>
      <c r="AZ6" s="261" t="s">
        <v>25</v>
      </c>
      <c r="BA6" s="262"/>
      <c r="BB6" s="262"/>
      <c r="BC6" s="263"/>
      <c r="BD6" s="251" t="s">
        <v>26</v>
      </c>
      <c r="BE6" s="252"/>
      <c r="BF6" s="313"/>
      <c r="BG6" s="317"/>
      <c r="BH6" s="318"/>
      <c r="BI6" s="351" t="s">
        <v>63</v>
      </c>
      <c r="BJ6" s="352"/>
      <c r="BK6" s="357" t="s">
        <v>64</v>
      </c>
      <c r="BL6" s="358"/>
      <c r="BM6" s="363" t="s">
        <v>60</v>
      </c>
      <c r="BN6" s="358"/>
      <c r="BO6" s="342" t="s">
        <v>66</v>
      </c>
      <c r="BP6" s="303" t="s">
        <v>71</v>
      </c>
      <c r="BQ6" s="304"/>
      <c r="BR6" s="336" t="s">
        <v>27</v>
      </c>
      <c r="BS6" s="337"/>
      <c r="BT6" s="251" t="s">
        <v>26</v>
      </c>
      <c r="BU6" s="252"/>
      <c r="BV6" s="313"/>
      <c r="BW6" s="346"/>
      <c r="BX6" s="347"/>
    </row>
    <row r="7" spans="2:80" ht="34.5" customHeight="1" x14ac:dyDescent="0.2">
      <c r="B7" s="309"/>
      <c r="C7" s="373"/>
      <c r="D7" s="375"/>
      <c r="E7" s="375"/>
      <c r="F7" s="323"/>
      <c r="G7" s="323"/>
      <c r="H7" s="324"/>
      <c r="I7" s="329"/>
      <c r="J7" s="329"/>
      <c r="K7" s="330"/>
      <c r="L7" s="283" t="s">
        <v>28</v>
      </c>
      <c r="M7" s="283"/>
      <c r="N7" s="284"/>
      <c r="O7" s="283" t="s">
        <v>29</v>
      </c>
      <c r="P7" s="283"/>
      <c r="Q7" s="283"/>
      <c r="R7" s="284"/>
      <c r="S7" s="302"/>
      <c r="T7" s="302"/>
      <c r="U7" s="300"/>
      <c r="V7" s="369"/>
      <c r="W7" s="371"/>
      <c r="X7" s="296"/>
      <c r="Y7" s="285"/>
      <c r="Z7" s="285"/>
      <c r="AA7" s="286"/>
      <c r="AB7" s="302"/>
      <c r="AC7" s="302"/>
      <c r="AD7" s="300"/>
      <c r="AE7" s="296"/>
      <c r="AF7" s="296"/>
      <c r="AG7" s="296"/>
      <c r="AH7" s="291"/>
      <c r="AI7" s="292"/>
      <c r="AJ7" s="285"/>
      <c r="AK7" s="286"/>
      <c r="AL7" s="285"/>
      <c r="AM7" s="286"/>
      <c r="AN7" s="276"/>
      <c r="AO7" s="277"/>
      <c r="AP7" s="274" t="s">
        <v>30</v>
      </c>
      <c r="AQ7" s="275"/>
      <c r="AR7" s="274" t="s">
        <v>31</v>
      </c>
      <c r="AS7" s="275"/>
      <c r="AT7" s="274" t="s">
        <v>32</v>
      </c>
      <c r="AU7" s="275"/>
      <c r="AV7" s="270"/>
      <c r="AW7" s="271"/>
      <c r="AX7" s="253"/>
      <c r="AY7" s="254"/>
      <c r="AZ7" s="257" t="s">
        <v>33</v>
      </c>
      <c r="BA7" s="258"/>
      <c r="BB7" s="264" t="s">
        <v>34</v>
      </c>
      <c r="BC7" s="265"/>
      <c r="BD7" s="253"/>
      <c r="BE7" s="254"/>
      <c r="BF7" s="313"/>
      <c r="BG7" s="317"/>
      <c r="BH7" s="318"/>
      <c r="BI7" s="353"/>
      <c r="BJ7" s="354"/>
      <c r="BK7" s="359"/>
      <c r="BL7" s="360"/>
      <c r="BM7" s="364" t="s">
        <v>61</v>
      </c>
      <c r="BN7" s="360"/>
      <c r="BO7" s="343"/>
      <c r="BP7" s="305"/>
      <c r="BQ7" s="306"/>
      <c r="BR7" s="338"/>
      <c r="BS7" s="339"/>
      <c r="BT7" s="253"/>
      <c r="BU7" s="254"/>
      <c r="BV7" s="313"/>
      <c r="BW7" s="346"/>
      <c r="BX7" s="347"/>
    </row>
    <row r="8" spans="2:80" ht="70.5" customHeight="1" x14ac:dyDescent="0.2">
      <c r="B8" s="309"/>
      <c r="C8" s="373"/>
      <c r="D8" s="375"/>
      <c r="E8" s="375"/>
      <c r="F8" s="325"/>
      <c r="G8" s="325"/>
      <c r="H8" s="326"/>
      <c r="I8" s="331"/>
      <c r="J8" s="331"/>
      <c r="K8" s="332"/>
      <c r="L8" s="287"/>
      <c r="M8" s="287"/>
      <c r="N8" s="288"/>
      <c r="O8" s="287"/>
      <c r="P8" s="287"/>
      <c r="Q8" s="287"/>
      <c r="R8" s="288"/>
      <c r="S8" s="302"/>
      <c r="T8" s="302"/>
      <c r="U8" s="300"/>
      <c r="V8" s="369"/>
      <c r="W8" s="371"/>
      <c r="X8" s="296"/>
      <c r="Y8" s="287"/>
      <c r="Z8" s="287"/>
      <c r="AA8" s="288"/>
      <c r="AB8" s="302"/>
      <c r="AC8" s="302"/>
      <c r="AD8" s="300"/>
      <c r="AE8" s="296"/>
      <c r="AF8" s="296"/>
      <c r="AG8" s="296"/>
      <c r="AH8" s="293"/>
      <c r="AI8" s="294"/>
      <c r="AJ8" s="287"/>
      <c r="AK8" s="288"/>
      <c r="AL8" s="287"/>
      <c r="AM8" s="288"/>
      <c r="AN8" s="278"/>
      <c r="AO8" s="279"/>
      <c r="AP8" s="278"/>
      <c r="AQ8" s="279"/>
      <c r="AR8" s="278"/>
      <c r="AS8" s="279"/>
      <c r="AT8" s="278"/>
      <c r="AU8" s="279"/>
      <c r="AV8" s="272"/>
      <c r="AW8" s="273"/>
      <c r="AX8" s="255"/>
      <c r="AY8" s="256"/>
      <c r="AZ8" s="259"/>
      <c r="BA8" s="260"/>
      <c r="BB8" s="266"/>
      <c r="BC8" s="267"/>
      <c r="BD8" s="255"/>
      <c r="BE8" s="256"/>
      <c r="BF8" s="313"/>
      <c r="BG8" s="319"/>
      <c r="BH8" s="320"/>
      <c r="BI8" s="355"/>
      <c r="BJ8" s="356"/>
      <c r="BK8" s="361"/>
      <c r="BL8" s="362"/>
      <c r="BM8" s="311"/>
      <c r="BN8" s="312"/>
      <c r="BO8" s="343"/>
      <c r="BP8" s="307"/>
      <c r="BQ8" s="308"/>
      <c r="BR8" s="340"/>
      <c r="BS8" s="341"/>
      <c r="BT8" s="255"/>
      <c r="BU8" s="256"/>
      <c r="BV8" s="313"/>
      <c r="BW8" s="348"/>
      <c r="BX8" s="349"/>
    </row>
    <row r="9" spans="2:80" ht="27.75" customHeight="1" x14ac:dyDescent="0.2">
      <c r="B9" s="309"/>
      <c r="C9" s="373"/>
      <c r="D9" s="376"/>
      <c r="E9" s="376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02"/>
      <c r="T9" s="302"/>
      <c r="U9" s="300"/>
      <c r="V9" s="369"/>
      <c r="W9" s="371"/>
      <c r="X9" s="296"/>
      <c r="Y9" s="25" t="s">
        <v>35</v>
      </c>
      <c r="Z9" s="4" t="s">
        <v>0</v>
      </c>
      <c r="AA9" s="38" t="s">
        <v>2</v>
      </c>
      <c r="AB9" s="302"/>
      <c r="AC9" s="302"/>
      <c r="AD9" s="300"/>
      <c r="AE9" s="296"/>
      <c r="AF9" s="296"/>
      <c r="AG9" s="296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370"/>
      <c r="W10" s="372"/>
      <c r="X10" s="310"/>
      <c r="Y10" s="17">
        <v>21</v>
      </c>
      <c r="Z10" s="17">
        <v>22</v>
      </c>
      <c r="AA10" s="18">
        <v>23</v>
      </c>
      <c r="AB10" s="45"/>
      <c r="AC10" s="368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297" t="s">
        <v>3</v>
      </c>
      <c r="C22" s="298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83" t="s">
        <v>75</v>
      </c>
      <c r="N1" s="383"/>
      <c r="O1" s="383"/>
    </row>
    <row r="2" spans="1:28" ht="39" customHeight="1" x14ac:dyDescent="0.3">
      <c r="C2" s="384" t="s">
        <v>76</v>
      </c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</row>
    <row r="3" spans="1:28" ht="22.5" customHeight="1" x14ac:dyDescent="0.3">
      <c r="C3" s="385" t="s">
        <v>100</v>
      </c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81"/>
      <c r="B5" s="380" t="s">
        <v>77</v>
      </c>
      <c r="C5" s="386" t="s">
        <v>37</v>
      </c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77" t="s">
        <v>38</v>
      </c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</row>
    <row r="6" spans="1:28" ht="105" customHeight="1" x14ac:dyDescent="0.3">
      <c r="A6" s="382"/>
      <c r="B6" s="380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78" t="s">
        <v>95</v>
      </c>
      <c r="B18" s="379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365" t="s">
        <v>5</v>
      </c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366" t="s">
        <v>114</v>
      </c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67" t="s">
        <v>4</v>
      </c>
      <c r="T3" s="367"/>
      <c r="U3" s="367"/>
      <c r="V3" s="11"/>
      <c r="W3" s="11"/>
      <c r="X3" s="11"/>
      <c r="Y3" s="11"/>
      <c r="Z3" s="11"/>
      <c r="AA3" s="11"/>
      <c r="AB3" s="11"/>
      <c r="AC3" s="367"/>
      <c r="AD3" s="367"/>
      <c r="AE3" s="367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09" t="s">
        <v>1</v>
      </c>
      <c r="C4" s="373" t="s">
        <v>6</v>
      </c>
      <c r="D4" s="374" t="s">
        <v>7</v>
      </c>
      <c r="E4" s="374" t="s">
        <v>8</v>
      </c>
      <c r="F4" s="399" t="s">
        <v>9</v>
      </c>
      <c r="G4" s="321"/>
      <c r="H4" s="321"/>
      <c r="I4" s="321"/>
      <c r="J4" s="402" t="s">
        <v>10</v>
      </c>
      <c r="K4" s="327"/>
      <c r="L4" s="327"/>
      <c r="M4" s="327"/>
      <c r="N4" s="441" t="s">
        <v>104</v>
      </c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350"/>
      <c r="BE4" s="350"/>
      <c r="BF4" s="350"/>
      <c r="BG4" s="350"/>
      <c r="BH4" s="350"/>
      <c r="BI4" s="350"/>
      <c r="BJ4" s="350"/>
      <c r="BK4" s="350"/>
      <c r="BL4" s="350"/>
      <c r="BM4" s="350"/>
      <c r="BN4" s="350"/>
      <c r="BO4" s="350"/>
      <c r="BP4" s="350"/>
      <c r="BQ4" s="350"/>
      <c r="BR4" s="350"/>
      <c r="BS4" s="350"/>
      <c r="BT4" s="350"/>
      <c r="BU4" s="350"/>
      <c r="BV4" s="350"/>
      <c r="BW4" s="12"/>
      <c r="BX4" s="12"/>
      <c r="BY4" s="442" t="s">
        <v>11</v>
      </c>
      <c r="BZ4" s="442"/>
      <c r="CA4" s="442"/>
      <c r="CB4" s="441" t="s">
        <v>105</v>
      </c>
      <c r="CC4" s="350"/>
      <c r="CD4" s="350"/>
      <c r="CE4" s="350"/>
      <c r="CF4" s="350"/>
      <c r="CG4" s="350"/>
      <c r="CH4" s="350"/>
      <c r="CI4" s="350"/>
      <c r="CJ4" s="350"/>
      <c r="CK4" s="350"/>
      <c r="CL4" s="350"/>
      <c r="CM4" s="350"/>
      <c r="CN4" s="350"/>
      <c r="CO4" s="350"/>
      <c r="CP4" s="350"/>
      <c r="CQ4" s="350"/>
      <c r="CR4" s="12"/>
      <c r="CS4" s="12"/>
      <c r="CT4" s="12"/>
      <c r="CU4" s="12"/>
      <c r="CV4" s="422" t="s">
        <v>12</v>
      </c>
      <c r="CW4" s="422"/>
      <c r="CX4" s="422"/>
    </row>
    <row r="5" spans="2:107" ht="25.5" customHeight="1" x14ac:dyDescent="0.2">
      <c r="B5" s="309"/>
      <c r="C5" s="373"/>
      <c r="D5" s="375"/>
      <c r="E5" s="375"/>
      <c r="F5" s="400"/>
      <c r="G5" s="323"/>
      <c r="H5" s="323"/>
      <c r="I5" s="323"/>
      <c r="J5" s="403"/>
      <c r="K5" s="329"/>
      <c r="L5" s="329"/>
      <c r="M5" s="329"/>
      <c r="N5" s="423" t="s">
        <v>13</v>
      </c>
      <c r="O5" s="424"/>
      <c r="P5" s="424"/>
      <c r="Q5" s="424"/>
      <c r="R5" s="424"/>
      <c r="S5" s="424"/>
      <c r="T5" s="424"/>
      <c r="U5" s="424"/>
      <c r="V5" s="424"/>
      <c r="W5" s="424"/>
      <c r="X5" s="424"/>
      <c r="Y5" s="424"/>
      <c r="Z5" s="424"/>
      <c r="AA5" s="424"/>
      <c r="AB5" s="424"/>
      <c r="AC5" s="424"/>
      <c r="AD5" s="424"/>
      <c r="AE5" s="424"/>
      <c r="AF5" s="424"/>
      <c r="AG5" s="424"/>
      <c r="AH5" s="424"/>
      <c r="AI5" s="424"/>
      <c r="AJ5" s="424"/>
      <c r="AK5" s="424"/>
      <c r="AL5" s="424"/>
      <c r="AM5" s="424"/>
      <c r="AN5" s="424"/>
      <c r="AO5" s="424"/>
      <c r="AP5" s="424"/>
      <c r="AQ5" s="424"/>
      <c r="AR5" s="424"/>
      <c r="AS5" s="424"/>
      <c r="AT5" s="425"/>
      <c r="AU5" s="426" t="s">
        <v>14</v>
      </c>
      <c r="AV5" s="314"/>
      <c r="AW5" s="314"/>
      <c r="AX5" s="314"/>
      <c r="AY5" s="314"/>
      <c r="AZ5" s="314"/>
      <c r="BA5" s="314"/>
      <c r="BB5" s="314"/>
      <c r="BC5" s="314"/>
      <c r="BD5" s="314"/>
      <c r="BE5" s="314"/>
      <c r="BF5" s="314"/>
      <c r="BG5" s="248" t="s">
        <v>106</v>
      </c>
      <c r="BH5" s="249"/>
      <c r="BI5" s="249"/>
      <c r="BJ5" s="249"/>
      <c r="BK5" s="249"/>
      <c r="BL5" s="249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13" t="s">
        <v>15</v>
      </c>
      <c r="BY5" s="442"/>
      <c r="BZ5" s="442"/>
      <c r="CA5" s="442"/>
      <c r="CB5" s="250" t="s">
        <v>14</v>
      </c>
      <c r="CC5" s="417"/>
      <c r="CD5" s="417"/>
      <c r="CE5" s="417"/>
      <c r="CF5" s="417"/>
      <c r="CG5" s="417"/>
      <c r="CH5" s="261"/>
      <c r="CI5" s="262"/>
      <c r="CJ5" s="263"/>
      <c r="CK5" s="41"/>
      <c r="CL5" s="261" t="s">
        <v>107</v>
      </c>
      <c r="CM5" s="262"/>
      <c r="CN5" s="262"/>
      <c r="CO5" s="262"/>
      <c r="CP5" s="262"/>
      <c r="CQ5" s="262"/>
      <c r="CR5" s="262"/>
      <c r="CS5" s="262"/>
      <c r="CT5" s="262"/>
      <c r="CU5" s="313" t="s">
        <v>16</v>
      </c>
      <c r="CV5" s="422"/>
      <c r="CW5" s="422"/>
      <c r="CX5" s="422"/>
    </row>
    <row r="6" spans="2:107" ht="37.5" customHeight="1" x14ac:dyDescent="0.2">
      <c r="B6" s="309"/>
      <c r="C6" s="373"/>
      <c r="D6" s="375"/>
      <c r="E6" s="375"/>
      <c r="F6" s="400"/>
      <c r="G6" s="323"/>
      <c r="H6" s="323"/>
      <c r="I6" s="323"/>
      <c r="J6" s="403"/>
      <c r="K6" s="329"/>
      <c r="L6" s="329"/>
      <c r="M6" s="329"/>
      <c r="N6" s="333" t="s">
        <v>17</v>
      </c>
      <c r="O6" s="334"/>
      <c r="P6" s="334"/>
      <c r="Q6" s="334"/>
      <c r="R6" s="334"/>
      <c r="S6" s="334"/>
      <c r="T6" s="334"/>
      <c r="U6" s="334"/>
      <c r="V6" s="301" t="s">
        <v>108</v>
      </c>
      <c r="W6" s="301" t="s">
        <v>67</v>
      </c>
      <c r="X6" s="299" t="s">
        <v>68</v>
      </c>
      <c r="Y6" s="295" t="s">
        <v>109</v>
      </c>
      <c r="Z6" s="295" t="s">
        <v>18</v>
      </c>
      <c r="AA6" s="295" t="s">
        <v>42</v>
      </c>
      <c r="AB6" s="407" t="s">
        <v>19</v>
      </c>
      <c r="AC6" s="283"/>
      <c r="AD6" s="283"/>
      <c r="AE6" s="283"/>
      <c r="AF6" s="301" t="s">
        <v>69</v>
      </c>
      <c r="AG6" s="301" t="s">
        <v>67</v>
      </c>
      <c r="AH6" s="299" t="s">
        <v>68</v>
      </c>
      <c r="AI6" s="295" t="s">
        <v>62</v>
      </c>
      <c r="AJ6" s="295" t="s">
        <v>18</v>
      </c>
      <c r="AK6" s="295" t="s">
        <v>43</v>
      </c>
      <c r="AL6" s="427" t="s">
        <v>20</v>
      </c>
      <c r="AM6" s="289"/>
      <c r="AN6" s="290"/>
      <c r="AO6" s="407" t="s">
        <v>70</v>
      </c>
      <c r="AP6" s="283"/>
      <c r="AQ6" s="284"/>
      <c r="AR6" s="407" t="s">
        <v>21</v>
      </c>
      <c r="AS6" s="283"/>
      <c r="AT6" s="284"/>
      <c r="AU6" s="443" t="s">
        <v>36</v>
      </c>
      <c r="AV6" s="274"/>
      <c r="AW6" s="275"/>
      <c r="AX6" s="412" t="s">
        <v>22</v>
      </c>
      <c r="AY6" s="251"/>
      <c r="AZ6" s="251"/>
      <c r="BA6" s="251"/>
      <c r="BB6" s="251"/>
      <c r="BC6" s="251"/>
      <c r="BD6" s="251"/>
      <c r="BE6" s="251"/>
      <c r="BF6" s="252"/>
      <c r="BG6" s="413" t="s">
        <v>23</v>
      </c>
      <c r="BH6" s="251"/>
      <c r="BI6" s="252"/>
      <c r="BJ6" s="412" t="s">
        <v>24</v>
      </c>
      <c r="BK6" s="251"/>
      <c r="BL6" s="252"/>
      <c r="BM6" s="416" t="s">
        <v>25</v>
      </c>
      <c r="BN6" s="416"/>
      <c r="BO6" s="416"/>
      <c r="BP6" s="416"/>
      <c r="BQ6" s="416"/>
      <c r="BR6" s="416"/>
      <c r="BS6" s="416"/>
      <c r="BT6" s="416" t="s">
        <v>26</v>
      </c>
      <c r="BU6" s="416"/>
      <c r="BV6" s="261"/>
      <c r="BW6" s="417" t="s">
        <v>116</v>
      </c>
      <c r="BX6" s="313"/>
      <c r="BY6" s="442"/>
      <c r="BZ6" s="442"/>
      <c r="CA6" s="442"/>
      <c r="CB6" s="351" t="s">
        <v>63</v>
      </c>
      <c r="CC6" s="351"/>
      <c r="CD6" s="352"/>
      <c r="CE6" s="363" t="s">
        <v>64</v>
      </c>
      <c r="CF6" s="357"/>
      <c r="CG6" s="358"/>
      <c r="CH6" s="434" t="s">
        <v>60</v>
      </c>
      <c r="CI6" s="435"/>
      <c r="CJ6" s="436"/>
      <c r="CK6" s="342" t="s">
        <v>66</v>
      </c>
      <c r="CL6" s="431" t="s">
        <v>71</v>
      </c>
      <c r="CM6" s="432"/>
      <c r="CN6" s="432"/>
      <c r="CO6" s="433" t="s">
        <v>27</v>
      </c>
      <c r="CP6" s="433"/>
      <c r="CQ6" s="433"/>
      <c r="CR6" s="412" t="s">
        <v>26</v>
      </c>
      <c r="CS6" s="251"/>
      <c r="CT6" s="251"/>
      <c r="CU6" s="313"/>
      <c r="CV6" s="422"/>
      <c r="CW6" s="422"/>
      <c r="CX6" s="422"/>
    </row>
    <row r="7" spans="2:107" ht="34.5" customHeight="1" x14ac:dyDescent="0.2">
      <c r="B7" s="309"/>
      <c r="C7" s="373"/>
      <c r="D7" s="375"/>
      <c r="E7" s="375"/>
      <c r="F7" s="400"/>
      <c r="G7" s="323"/>
      <c r="H7" s="323"/>
      <c r="I7" s="323"/>
      <c r="J7" s="403"/>
      <c r="K7" s="329"/>
      <c r="L7" s="329"/>
      <c r="M7" s="329"/>
      <c r="N7" s="407" t="s">
        <v>28</v>
      </c>
      <c r="O7" s="283"/>
      <c r="P7" s="283"/>
      <c r="Q7" s="283"/>
      <c r="R7" s="407" t="s">
        <v>29</v>
      </c>
      <c r="S7" s="283"/>
      <c r="T7" s="283"/>
      <c r="U7" s="283"/>
      <c r="V7" s="302"/>
      <c r="W7" s="302"/>
      <c r="X7" s="300"/>
      <c r="Y7" s="369"/>
      <c r="Z7" s="371"/>
      <c r="AA7" s="296"/>
      <c r="AB7" s="430"/>
      <c r="AC7" s="285"/>
      <c r="AD7" s="285"/>
      <c r="AE7" s="285"/>
      <c r="AF7" s="302"/>
      <c r="AG7" s="302"/>
      <c r="AH7" s="300"/>
      <c r="AI7" s="296"/>
      <c r="AJ7" s="296"/>
      <c r="AK7" s="296"/>
      <c r="AL7" s="428"/>
      <c r="AM7" s="291"/>
      <c r="AN7" s="292"/>
      <c r="AO7" s="430"/>
      <c r="AP7" s="285"/>
      <c r="AQ7" s="286"/>
      <c r="AR7" s="430"/>
      <c r="AS7" s="285"/>
      <c r="AT7" s="286"/>
      <c r="AU7" s="444"/>
      <c r="AV7" s="276"/>
      <c r="AW7" s="277"/>
      <c r="AX7" s="409" t="s">
        <v>30</v>
      </c>
      <c r="AY7" s="409"/>
      <c r="AZ7" s="409"/>
      <c r="BA7" s="409" t="s">
        <v>31</v>
      </c>
      <c r="BB7" s="409"/>
      <c r="BC7" s="409"/>
      <c r="BD7" s="409" t="s">
        <v>32</v>
      </c>
      <c r="BE7" s="409"/>
      <c r="BF7" s="409"/>
      <c r="BG7" s="414"/>
      <c r="BH7" s="253"/>
      <c r="BI7" s="254"/>
      <c r="BJ7" s="414"/>
      <c r="BK7" s="253"/>
      <c r="BL7" s="254"/>
      <c r="BM7" s="410" t="s">
        <v>33</v>
      </c>
      <c r="BN7" s="410"/>
      <c r="BO7" s="410"/>
      <c r="BP7" s="418" t="s">
        <v>116</v>
      </c>
      <c r="BQ7" s="437" t="s">
        <v>34</v>
      </c>
      <c r="BR7" s="437"/>
      <c r="BS7" s="437"/>
      <c r="BT7" s="416"/>
      <c r="BU7" s="416"/>
      <c r="BV7" s="261"/>
      <c r="BW7" s="417"/>
      <c r="BX7" s="313"/>
      <c r="BY7" s="442"/>
      <c r="BZ7" s="442"/>
      <c r="CA7" s="442"/>
      <c r="CB7" s="353"/>
      <c r="CC7" s="353"/>
      <c r="CD7" s="354"/>
      <c r="CE7" s="364"/>
      <c r="CF7" s="359"/>
      <c r="CG7" s="360"/>
      <c r="CH7" s="438" t="s">
        <v>61</v>
      </c>
      <c r="CI7" s="439"/>
      <c r="CJ7" s="440"/>
      <c r="CK7" s="343"/>
      <c r="CL7" s="432"/>
      <c r="CM7" s="432"/>
      <c r="CN7" s="432"/>
      <c r="CO7" s="433"/>
      <c r="CP7" s="433"/>
      <c r="CQ7" s="433"/>
      <c r="CR7" s="414"/>
      <c r="CS7" s="253"/>
      <c r="CT7" s="253"/>
      <c r="CU7" s="313"/>
      <c r="CV7" s="422"/>
      <c r="CW7" s="422"/>
      <c r="CX7" s="422"/>
    </row>
    <row r="8" spans="2:107" ht="45.75" customHeight="1" x14ac:dyDescent="0.2">
      <c r="B8" s="309"/>
      <c r="C8" s="373"/>
      <c r="D8" s="375"/>
      <c r="E8" s="375"/>
      <c r="F8" s="401"/>
      <c r="G8" s="325"/>
      <c r="H8" s="325"/>
      <c r="I8" s="325"/>
      <c r="J8" s="404"/>
      <c r="K8" s="331"/>
      <c r="L8" s="331"/>
      <c r="M8" s="331"/>
      <c r="N8" s="408"/>
      <c r="O8" s="287"/>
      <c r="P8" s="287"/>
      <c r="Q8" s="287"/>
      <c r="R8" s="408"/>
      <c r="S8" s="287"/>
      <c r="T8" s="287"/>
      <c r="U8" s="287"/>
      <c r="V8" s="302"/>
      <c r="W8" s="302"/>
      <c r="X8" s="300"/>
      <c r="Y8" s="369"/>
      <c r="Z8" s="371"/>
      <c r="AA8" s="296"/>
      <c r="AB8" s="430"/>
      <c r="AC8" s="285"/>
      <c r="AD8" s="285"/>
      <c r="AE8" s="285"/>
      <c r="AF8" s="302"/>
      <c r="AG8" s="302"/>
      <c r="AH8" s="300"/>
      <c r="AI8" s="296"/>
      <c r="AJ8" s="296"/>
      <c r="AK8" s="296"/>
      <c r="AL8" s="429"/>
      <c r="AM8" s="293"/>
      <c r="AN8" s="294"/>
      <c r="AO8" s="430"/>
      <c r="AP8" s="285"/>
      <c r="AQ8" s="286"/>
      <c r="AR8" s="408"/>
      <c r="AS8" s="287"/>
      <c r="AT8" s="288"/>
      <c r="AU8" s="445"/>
      <c r="AV8" s="278"/>
      <c r="AW8" s="279"/>
      <c r="AX8" s="409"/>
      <c r="AY8" s="409"/>
      <c r="AZ8" s="409"/>
      <c r="BA8" s="409"/>
      <c r="BB8" s="409"/>
      <c r="BC8" s="409"/>
      <c r="BD8" s="409"/>
      <c r="BE8" s="409"/>
      <c r="BF8" s="409"/>
      <c r="BG8" s="415"/>
      <c r="BH8" s="255"/>
      <c r="BI8" s="256"/>
      <c r="BJ8" s="415"/>
      <c r="BK8" s="255"/>
      <c r="BL8" s="256"/>
      <c r="BM8" s="410"/>
      <c r="BN8" s="410"/>
      <c r="BO8" s="410"/>
      <c r="BP8" s="419"/>
      <c r="BQ8" s="437"/>
      <c r="BR8" s="437"/>
      <c r="BS8" s="437"/>
      <c r="BT8" s="416"/>
      <c r="BU8" s="416"/>
      <c r="BV8" s="261"/>
      <c r="BW8" s="417"/>
      <c r="BX8" s="313"/>
      <c r="BY8" s="442"/>
      <c r="BZ8" s="442"/>
      <c r="CA8" s="442"/>
      <c r="CB8" s="355"/>
      <c r="CC8" s="355"/>
      <c r="CD8" s="356"/>
      <c r="CE8" s="411"/>
      <c r="CF8" s="361"/>
      <c r="CG8" s="362"/>
      <c r="CH8" s="421"/>
      <c r="CI8" s="311"/>
      <c r="CJ8" s="312"/>
      <c r="CK8" s="343"/>
      <c r="CL8" s="432"/>
      <c r="CM8" s="432"/>
      <c r="CN8" s="432"/>
      <c r="CO8" s="433"/>
      <c r="CP8" s="433"/>
      <c r="CQ8" s="433"/>
      <c r="CR8" s="415"/>
      <c r="CS8" s="255"/>
      <c r="CT8" s="255"/>
      <c r="CU8" s="313"/>
      <c r="CV8" s="422"/>
      <c r="CW8" s="422"/>
      <c r="CX8" s="422"/>
    </row>
    <row r="9" spans="2:107" ht="21.75" customHeight="1" x14ac:dyDescent="0.2">
      <c r="B9" s="309"/>
      <c r="C9" s="373"/>
      <c r="D9" s="375"/>
      <c r="E9" s="375"/>
      <c r="F9" s="393" t="s">
        <v>35</v>
      </c>
      <c r="G9" s="395" t="s">
        <v>110</v>
      </c>
      <c r="H9" s="396"/>
      <c r="I9" s="396"/>
      <c r="J9" s="393" t="s">
        <v>35</v>
      </c>
      <c r="K9" s="395" t="s">
        <v>110</v>
      </c>
      <c r="L9" s="396"/>
      <c r="M9" s="396"/>
      <c r="N9" s="393" t="s">
        <v>35</v>
      </c>
      <c r="O9" s="395" t="s">
        <v>110</v>
      </c>
      <c r="P9" s="396"/>
      <c r="Q9" s="396"/>
      <c r="R9" s="393" t="s">
        <v>35</v>
      </c>
      <c r="S9" s="395" t="s">
        <v>110</v>
      </c>
      <c r="T9" s="396"/>
      <c r="U9" s="396"/>
      <c r="V9" s="302"/>
      <c r="W9" s="302"/>
      <c r="X9" s="300"/>
      <c r="Y9" s="369"/>
      <c r="Z9" s="371"/>
      <c r="AA9" s="296"/>
      <c r="AB9" s="393" t="s">
        <v>35</v>
      </c>
      <c r="AC9" s="390" t="s">
        <v>110</v>
      </c>
      <c r="AD9" s="390"/>
      <c r="AE9" s="391"/>
      <c r="AF9" s="302"/>
      <c r="AG9" s="302"/>
      <c r="AH9" s="300"/>
      <c r="AI9" s="296"/>
      <c r="AJ9" s="296"/>
      <c r="AK9" s="296"/>
      <c r="AL9" s="393" t="s">
        <v>35</v>
      </c>
      <c r="AM9" s="391" t="s">
        <v>110</v>
      </c>
      <c r="AN9" s="392"/>
      <c r="AO9" s="393" t="s">
        <v>35</v>
      </c>
      <c r="AP9" s="391" t="s">
        <v>110</v>
      </c>
      <c r="AQ9" s="392"/>
      <c r="AR9" s="393" t="s">
        <v>35</v>
      </c>
      <c r="AS9" s="391" t="s">
        <v>110</v>
      </c>
      <c r="AT9" s="392"/>
      <c r="AU9" s="393" t="s">
        <v>35</v>
      </c>
      <c r="AV9" s="391" t="s">
        <v>110</v>
      </c>
      <c r="AW9" s="392"/>
      <c r="AX9" s="393" t="s">
        <v>35</v>
      </c>
      <c r="AY9" s="391" t="s">
        <v>110</v>
      </c>
      <c r="AZ9" s="392"/>
      <c r="BA9" s="393" t="s">
        <v>35</v>
      </c>
      <c r="BB9" s="391" t="s">
        <v>110</v>
      </c>
      <c r="BC9" s="392"/>
      <c r="BD9" s="393" t="s">
        <v>35</v>
      </c>
      <c r="BE9" s="391" t="s">
        <v>110</v>
      </c>
      <c r="BF9" s="392"/>
      <c r="BG9" s="389" t="s">
        <v>35</v>
      </c>
      <c r="BH9" s="390" t="s">
        <v>110</v>
      </c>
      <c r="BI9" s="390"/>
      <c r="BJ9" s="389" t="s">
        <v>35</v>
      </c>
      <c r="BK9" s="390" t="s">
        <v>110</v>
      </c>
      <c r="BL9" s="390"/>
      <c r="BM9" s="389" t="s">
        <v>35</v>
      </c>
      <c r="BN9" s="390" t="s">
        <v>110</v>
      </c>
      <c r="BO9" s="390"/>
      <c r="BP9" s="419"/>
      <c r="BQ9" s="389" t="s">
        <v>35</v>
      </c>
      <c r="BR9" s="390" t="s">
        <v>110</v>
      </c>
      <c r="BS9" s="390"/>
      <c r="BT9" s="389" t="s">
        <v>35</v>
      </c>
      <c r="BU9" s="390" t="s">
        <v>110</v>
      </c>
      <c r="BV9" s="391"/>
      <c r="BW9" s="417"/>
      <c r="BX9" s="313"/>
      <c r="BY9" s="389" t="s">
        <v>35</v>
      </c>
      <c r="BZ9" s="390" t="s">
        <v>110</v>
      </c>
      <c r="CA9" s="390"/>
      <c r="CB9" s="389" t="s">
        <v>35</v>
      </c>
      <c r="CC9" s="390" t="s">
        <v>110</v>
      </c>
      <c r="CD9" s="390"/>
      <c r="CE9" s="389" t="s">
        <v>35</v>
      </c>
      <c r="CF9" s="390" t="s">
        <v>110</v>
      </c>
      <c r="CG9" s="390"/>
      <c r="CH9" s="389" t="s">
        <v>35</v>
      </c>
      <c r="CI9" s="390" t="s">
        <v>110</v>
      </c>
      <c r="CJ9" s="390"/>
      <c r="CK9" s="388" t="s">
        <v>111</v>
      </c>
      <c r="CL9" s="389" t="s">
        <v>35</v>
      </c>
      <c r="CM9" s="390" t="s">
        <v>110</v>
      </c>
      <c r="CN9" s="390"/>
      <c r="CO9" s="389" t="s">
        <v>35</v>
      </c>
      <c r="CP9" s="390" t="s">
        <v>110</v>
      </c>
      <c r="CQ9" s="390"/>
      <c r="CR9" s="398" t="s">
        <v>35</v>
      </c>
      <c r="CS9" s="405" t="s">
        <v>110</v>
      </c>
      <c r="CT9" s="406"/>
      <c r="CU9" s="313"/>
      <c r="CV9" s="389" t="s">
        <v>35</v>
      </c>
      <c r="CW9" s="390" t="s">
        <v>110</v>
      </c>
      <c r="CX9" s="390"/>
      <c r="CY9" s="397" t="s">
        <v>112</v>
      </c>
      <c r="CZ9" s="397"/>
      <c r="DA9" s="397"/>
      <c r="DB9" s="397"/>
    </row>
    <row r="10" spans="2:107" ht="22.5" customHeight="1" x14ac:dyDescent="0.2">
      <c r="B10" s="309"/>
      <c r="C10" s="373"/>
      <c r="D10" s="376"/>
      <c r="E10" s="376"/>
      <c r="F10" s="394"/>
      <c r="G10" s="25" t="s">
        <v>115</v>
      </c>
      <c r="H10" s="24" t="s">
        <v>0</v>
      </c>
      <c r="I10" s="24" t="s">
        <v>2</v>
      </c>
      <c r="J10" s="394"/>
      <c r="K10" s="25" t="s">
        <v>115</v>
      </c>
      <c r="L10" s="24" t="s">
        <v>0</v>
      </c>
      <c r="M10" s="26" t="s">
        <v>2</v>
      </c>
      <c r="N10" s="394"/>
      <c r="O10" s="25" t="s">
        <v>115</v>
      </c>
      <c r="P10" s="4" t="s">
        <v>0</v>
      </c>
      <c r="Q10" s="26" t="s">
        <v>2</v>
      </c>
      <c r="R10" s="394"/>
      <c r="S10" s="25" t="s">
        <v>115</v>
      </c>
      <c r="T10" s="4" t="s">
        <v>0</v>
      </c>
      <c r="U10" s="38" t="s">
        <v>2</v>
      </c>
      <c r="V10" s="302"/>
      <c r="W10" s="302"/>
      <c r="X10" s="300"/>
      <c r="Y10" s="369"/>
      <c r="Z10" s="371"/>
      <c r="AA10" s="296"/>
      <c r="AB10" s="394"/>
      <c r="AC10" s="25" t="s">
        <v>115</v>
      </c>
      <c r="AD10" s="4" t="s">
        <v>0</v>
      </c>
      <c r="AE10" s="38" t="s">
        <v>2</v>
      </c>
      <c r="AF10" s="302"/>
      <c r="AG10" s="302"/>
      <c r="AH10" s="300"/>
      <c r="AI10" s="296"/>
      <c r="AJ10" s="296"/>
      <c r="AK10" s="296"/>
      <c r="AL10" s="394"/>
      <c r="AM10" s="25" t="s">
        <v>115</v>
      </c>
      <c r="AN10" s="4" t="s">
        <v>0</v>
      </c>
      <c r="AO10" s="394"/>
      <c r="AP10" s="25" t="s">
        <v>115</v>
      </c>
      <c r="AQ10" s="4" t="s">
        <v>0</v>
      </c>
      <c r="AR10" s="394"/>
      <c r="AS10" s="25" t="s">
        <v>115</v>
      </c>
      <c r="AT10" s="4" t="s">
        <v>0</v>
      </c>
      <c r="AU10" s="394"/>
      <c r="AV10" s="25" t="s">
        <v>115</v>
      </c>
      <c r="AW10" s="4" t="s">
        <v>0</v>
      </c>
      <c r="AX10" s="394"/>
      <c r="AY10" s="25" t="s">
        <v>115</v>
      </c>
      <c r="AZ10" s="4" t="s">
        <v>0</v>
      </c>
      <c r="BA10" s="394"/>
      <c r="BB10" s="25" t="s">
        <v>115</v>
      </c>
      <c r="BC10" s="4" t="s">
        <v>0</v>
      </c>
      <c r="BD10" s="394"/>
      <c r="BE10" s="25" t="s">
        <v>72</v>
      </c>
      <c r="BF10" s="13" t="s">
        <v>0</v>
      </c>
      <c r="BG10" s="389"/>
      <c r="BH10" s="25" t="s">
        <v>115</v>
      </c>
      <c r="BI10" s="13" t="s">
        <v>0</v>
      </c>
      <c r="BJ10" s="389"/>
      <c r="BK10" s="25" t="s">
        <v>115</v>
      </c>
      <c r="BL10" s="13" t="s">
        <v>0</v>
      </c>
      <c r="BM10" s="389"/>
      <c r="BN10" s="25" t="s">
        <v>115</v>
      </c>
      <c r="BO10" s="13" t="s">
        <v>0</v>
      </c>
      <c r="BP10" s="420"/>
      <c r="BQ10" s="389"/>
      <c r="BR10" s="25" t="s">
        <v>115</v>
      </c>
      <c r="BS10" s="13" t="s">
        <v>0</v>
      </c>
      <c r="BT10" s="389"/>
      <c r="BU10" s="25" t="s">
        <v>115</v>
      </c>
      <c r="BV10" s="14" t="s">
        <v>0</v>
      </c>
      <c r="BW10" s="417"/>
      <c r="BX10" s="14"/>
      <c r="BY10" s="389"/>
      <c r="BZ10" s="25" t="s">
        <v>115</v>
      </c>
      <c r="CA10" s="13" t="s">
        <v>0</v>
      </c>
      <c r="CB10" s="389"/>
      <c r="CC10" s="25" t="s">
        <v>115</v>
      </c>
      <c r="CD10" s="4" t="s">
        <v>0</v>
      </c>
      <c r="CE10" s="389"/>
      <c r="CF10" s="25" t="s">
        <v>115</v>
      </c>
      <c r="CG10" s="13" t="s">
        <v>0</v>
      </c>
      <c r="CH10" s="389"/>
      <c r="CI10" s="25" t="s">
        <v>115</v>
      </c>
      <c r="CJ10" s="13" t="s">
        <v>0</v>
      </c>
      <c r="CK10" s="388"/>
      <c r="CL10" s="389"/>
      <c r="CM10" s="25" t="s">
        <v>115</v>
      </c>
      <c r="CN10" s="13" t="s">
        <v>0</v>
      </c>
      <c r="CO10" s="389"/>
      <c r="CP10" s="25" t="s">
        <v>115</v>
      </c>
      <c r="CQ10" s="13" t="s">
        <v>0</v>
      </c>
      <c r="CR10" s="398"/>
      <c r="CS10" s="25" t="s">
        <v>72</v>
      </c>
      <c r="CT10" s="13" t="s">
        <v>0</v>
      </c>
      <c r="CU10" s="13"/>
      <c r="CV10" s="389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370"/>
      <c r="Z11" s="372"/>
      <c r="AA11" s="310"/>
      <c r="AB11" s="17">
        <v>20</v>
      </c>
      <c r="AC11" s="17">
        <v>21</v>
      </c>
      <c r="AD11" s="17">
        <v>22</v>
      </c>
      <c r="AE11" s="18">
        <v>23</v>
      </c>
      <c r="AF11" s="45"/>
      <c r="AG11" s="368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297" t="s">
        <v>3</v>
      </c>
      <c r="C23" s="298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Ekamut</vt:lpstr>
      <vt:lpstr>Sheet1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2023-09-13T08:48:22Z</cp:lastPrinted>
  <dcterms:created xsi:type="dcterms:W3CDTF">2002-03-15T09:46:46Z</dcterms:created>
  <dcterms:modified xsi:type="dcterms:W3CDTF">2023-09-14T11:32:35Z</dcterms:modified>
</cp:coreProperties>
</file>