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ine.tatosyan\Desktop\66\"/>
    </mc:Choice>
  </mc:AlternateContent>
  <bookViews>
    <workbookView xWindow="0" yWindow="0" windowWidth="20490" windowHeight="74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EE11" i="22" l="1"/>
  <c r="EE12" i="22"/>
  <c r="EE13" i="22"/>
  <c r="EE14" i="22"/>
  <c r="EE15" i="22"/>
  <c r="EE16" i="22"/>
  <c r="EE17" i="22"/>
  <c r="EE18" i="22"/>
  <c r="EE19" i="22"/>
  <c r="EE20" i="22"/>
  <c r="EE10" i="22"/>
  <c r="BE11" i="22" l="1"/>
  <c r="BE12" i="22"/>
  <c r="BE13" i="22"/>
  <c r="BE14" i="22"/>
  <c r="BE15" i="22"/>
  <c r="BE16" i="22"/>
  <c r="BE17" i="22"/>
  <c r="BE18" i="22"/>
  <c r="BE19" i="22"/>
  <c r="BE20" i="22"/>
  <c r="DY15" i="22" l="1"/>
  <c r="DS11" i="22"/>
  <c r="DS12" i="22"/>
  <c r="DS13" i="22"/>
  <c r="DS14" i="22"/>
  <c r="DS15" i="22"/>
  <c r="DS16" i="22"/>
  <c r="DS17" i="22"/>
  <c r="DS18" i="22"/>
  <c r="DS19" i="22"/>
  <c r="DS10" i="22"/>
  <c r="DS20" i="22"/>
  <c r="DF14" i="22"/>
  <c r="CZ11" i="22"/>
  <c r="CZ12" i="22"/>
  <c r="CZ13" i="22"/>
  <c r="CZ14" i="22"/>
  <c r="CZ15" i="22"/>
  <c r="CZ16" i="22"/>
  <c r="CZ17" i="22"/>
  <c r="CZ18" i="22"/>
  <c r="CZ19" i="22"/>
  <c r="CZ20" i="22"/>
  <c r="CQ11" i="22"/>
  <c r="CQ12" i="22"/>
  <c r="CQ13" i="22"/>
  <c r="CQ14" i="22"/>
  <c r="CQ15" i="22"/>
  <c r="CQ16" i="22"/>
  <c r="CQ17" i="22"/>
  <c r="CQ18" i="22"/>
  <c r="CQ19" i="22"/>
  <c r="CQ20" i="22"/>
  <c r="BK11" i="22"/>
  <c r="BK12" i="22"/>
  <c r="BK13" i="22"/>
  <c r="BK14" i="22"/>
  <c r="BK15" i="22"/>
  <c r="BK16" i="22"/>
  <c r="BK17" i="22"/>
  <c r="BK18" i="22"/>
  <c r="BK19" i="22"/>
  <c r="BK20" i="22"/>
  <c r="BK10" i="22"/>
  <c r="BE10" i="22"/>
  <c r="P11" i="22" l="1"/>
  <c r="P12" i="22"/>
  <c r="P13" i="22"/>
  <c r="P14" i="22"/>
  <c r="P15" i="22"/>
  <c r="P16" i="22"/>
  <c r="P17" i="22"/>
  <c r="P18" i="22"/>
  <c r="P19" i="22"/>
  <c r="P20" i="22"/>
  <c r="P10" i="22"/>
  <c r="BT10" i="22" l="1"/>
  <c r="DY13" i="22" l="1"/>
  <c r="DY14" i="22"/>
  <c r="DY16" i="22"/>
  <c r="DY17" i="22"/>
  <c r="DY18" i="22"/>
  <c r="DY19" i="22"/>
  <c r="DY20" i="22"/>
  <c r="DY12" i="22"/>
  <c r="DF12" i="22"/>
  <c r="DF13" i="22"/>
  <c r="DF15" i="22"/>
  <c r="DF16" i="22"/>
  <c r="DF17" i="22"/>
  <c r="DF18" i="22"/>
  <c r="DF19" i="22"/>
  <c r="DF20" i="22"/>
  <c r="DF11" i="22"/>
  <c r="AW17" i="22" l="1"/>
  <c r="AW18" i="22"/>
  <c r="AW19" i="22"/>
  <c r="AW20" i="22"/>
  <c r="W22" i="22"/>
  <c r="W23" i="22"/>
  <c r="W24" i="22"/>
  <c r="T21" i="22"/>
  <c r="V21" i="22"/>
  <c r="Y21" i="22"/>
  <c r="AA21" i="22"/>
  <c r="AD21" i="22"/>
  <c r="AE21" i="22"/>
  <c r="AF21" i="22"/>
  <c r="AI21" i="22"/>
  <c r="AK21" i="22"/>
  <c r="AN21" i="22"/>
  <c r="AP21" i="22"/>
  <c r="AS21" i="22"/>
  <c r="AU21" i="22"/>
  <c r="AX21" i="22"/>
  <c r="AZ21" i="22"/>
  <c r="BA21" i="22"/>
  <c r="BC21" i="22"/>
  <c r="BD21" i="22"/>
  <c r="BF21" i="22"/>
  <c r="BG21" i="22"/>
  <c r="BI21" i="22"/>
  <c r="BJ21" i="22"/>
  <c r="BL21" i="22"/>
  <c r="BM21" i="22"/>
  <c r="BO21" i="22"/>
  <c r="BP21" i="22"/>
  <c r="BR21" i="22"/>
  <c r="BX21" i="22"/>
  <c r="BZ21" i="22"/>
  <c r="CA21" i="22"/>
  <c r="CC21" i="22"/>
  <c r="CD21" i="22"/>
  <c r="CF21" i="22"/>
  <c r="CG21" i="22"/>
  <c r="CI21" i="22"/>
  <c r="CJ21" i="22"/>
  <c r="CL21" i="22"/>
  <c r="CM21" i="22"/>
  <c r="CO21" i="22"/>
  <c r="CP21" i="22"/>
  <c r="CR21" i="22"/>
  <c r="CS21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D21" i="22"/>
  <c r="EF21" i="22"/>
  <c r="EG21" i="22"/>
  <c r="AG22" i="22"/>
  <c r="AG23" i="22"/>
  <c r="AG24" i="22"/>
  <c r="L11" i="22"/>
  <c r="L12" i="22"/>
  <c r="L13" i="22"/>
  <c r="L14" i="22"/>
  <c r="L15" i="22"/>
  <c r="L16" i="22"/>
  <c r="L17" i="22"/>
  <c r="L18" i="22"/>
  <c r="L19" i="22"/>
  <c r="L20" i="22"/>
  <c r="L10" i="22"/>
  <c r="AH21" i="22" l="1"/>
  <c r="L21" i="22"/>
  <c r="AC21" i="22"/>
  <c r="X21" i="22"/>
  <c r="AG21" i="22"/>
  <c r="AM21" i="22"/>
  <c r="AR21" i="22"/>
  <c r="AW21" i="22"/>
  <c r="AV11" i="22"/>
  <c r="AV17" i="22"/>
  <c r="AV18" i="22"/>
  <c r="AV19" i="22"/>
  <c r="AV20" i="22"/>
  <c r="AQ12" i="22"/>
  <c r="AQ14" i="22"/>
  <c r="AQ16" i="22"/>
  <c r="AQ18" i="22"/>
  <c r="AQ20" i="22"/>
  <c r="AL11" i="22"/>
  <c r="AL12" i="22"/>
  <c r="AL14" i="22"/>
  <c r="AL15" i="22"/>
  <c r="AL16" i="22"/>
  <c r="AL17" i="22"/>
  <c r="AL18" i="22"/>
  <c r="AL19" i="22"/>
  <c r="AL20" i="22"/>
  <c r="AL10" i="22"/>
  <c r="L9" i="23"/>
  <c r="AB12" i="22"/>
  <c r="L12" i="23"/>
  <c r="L14" i="23"/>
  <c r="AB18" i="22"/>
  <c r="AB20" i="22"/>
  <c r="U21" i="22"/>
  <c r="W21" i="22" s="1"/>
  <c r="DN11" i="22"/>
  <c r="DN12" i="22"/>
  <c r="DN13" i="22"/>
  <c r="DN14" i="22"/>
  <c r="DN15" i="22"/>
  <c r="DN16" i="22"/>
  <c r="DN17" i="22"/>
  <c r="DN18" i="22"/>
  <c r="DN19" i="22"/>
  <c r="DN20" i="22"/>
  <c r="BS11" i="22"/>
  <c r="BS12" i="22"/>
  <c r="BS13" i="22"/>
  <c r="BS14" i="22"/>
  <c r="BS15" i="22"/>
  <c r="BS16" i="22"/>
  <c r="BS17" i="22"/>
  <c r="BS18" i="22"/>
  <c r="BS19" i="22"/>
  <c r="BS20" i="22"/>
  <c r="Q10" i="22"/>
  <c r="Q11" i="22"/>
  <c r="E9" i="23" s="1"/>
  <c r="Q12" i="22"/>
  <c r="E10" i="23" s="1"/>
  <c r="Q13" i="22"/>
  <c r="E11" i="23" s="1"/>
  <c r="Q14" i="22"/>
  <c r="E12" i="23" s="1"/>
  <c r="Q15" i="22"/>
  <c r="E13" i="23" s="1"/>
  <c r="Q16" i="22"/>
  <c r="Q17" i="22"/>
  <c r="E15" i="23" s="1"/>
  <c r="Q18" i="22"/>
  <c r="E16" i="23" s="1"/>
  <c r="Q19" i="22"/>
  <c r="E17" i="23" s="1"/>
  <c r="Q20" i="22"/>
  <c r="AG11" i="22"/>
  <c r="AQ11" i="22"/>
  <c r="W13" i="22"/>
  <c r="EJ20" i="22"/>
  <c r="EH19" i="22"/>
  <c r="O10" i="22"/>
  <c r="DL11" i="22"/>
  <c r="DL12" i="22"/>
  <c r="DL13" i="22"/>
  <c r="DL14" i="22"/>
  <c r="DL15" i="22"/>
  <c r="DL16" i="22"/>
  <c r="DL17" i="22"/>
  <c r="DL18" i="22"/>
  <c r="DL19" i="22"/>
  <c r="DL20" i="22"/>
  <c r="DN10" i="22"/>
  <c r="DL10" i="22"/>
  <c r="EB11" i="22"/>
  <c r="EB12" i="22"/>
  <c r="EB13" i="22"/>
  <c r="EB14" i="22"/>
  <c r="EB15" i="22"/>
  <c r="EB16" i="22"/>
  <c r="EB17" i="22"/>
  <c r="EB18" i="22"/>
  <c r="EB19" i="22"/>
  <c r="EB20" i="22"/>
  <c r="EB10" i="22"/>
  <c r="DY11" i="22"/>
  <c r="DY10" i="22"/>
  <c r="DV11" i="22"/>
  <c r="DV12" i="22"/>
  <c r="DV13" i="22"/>
  <c r="DV14" i="22"/>
  <c r="DV15" i="22"/>
  <c r="DV16" i="22"/>
  <c r="DV17" i="22"/>
  <c r="DV18" i="22"/>
  <c r="DV19" i="22"/>
  <c r="DV20" i="22"/>
  <c r="DV10" i="22"/>
  <c r="DP11" i="22"/>
  <c r="DP12" i="22"/>
  <c r="DP13" i="22"/>
  <c r="DP14" i="22"/>
  <c r="DP15" i="22"/>
  <c r="DP16" i="22"/>
  <c r="DP17" i="22"/>
  <c r="DP18" i="22"/>
  <c r="DP19" i="22"/>
  <c r="DP20" i="22"/>
  <c r="DP10" i="22"/>
  <c r="DF22" i="22"/>
  <c r="DF23" i="22"/>
  <c r="DF24" i="22"/>
  <c r="DF10" i="22"/>
  <c r="DC22" i="22"/>
  <c r="DC23" i="22"/>
  <c r="DC24" i="22"/>
  <c r="CQ22" i="22"/>
  <c r="CQ23" i="22"/>
  <c r="CQ24" i="22"/>
  <c r="CK11" i="22"/>
  <c r="CK12" i="22"/>
  <c r="CK13" i="22"/>
  <c r="CK14" i="22"/>
  <c r="CK15" i="22"/>
  <c r="CK16" i="22"/>
  <c r="CK17" i="22"/>
  <c r="CK18" i="22"/>
  <c r="CK19" i="22"/>
  <c r="CK20" i="22"/>
  <c r="CK10" i="22"/>
  <c r="CE11" i="22"/>
  <c r="BT11" i="22" s="1"/>
  <c r="CE12" i="22"/>
  <c r="BT12" i="22" s="1"/>
  <c r="CE13" i="22"/>
  <c r="BT13" i="22" s="1"/>
  <c r="CE14" i="22"/>
  <c r="BT14" i="22" s="1"/>
  <c r="CE15" i="22"/>
  <c r="BT15" i="22" s="1"/>
  <c r="CE16" i="22"/>
  <c r="BT16" i="22" s="1"/>
  <c r="CE17" i="22"/>
  <c r="BT17" i="22" s="1"/>
  <c r="CE18" i="22"/>
  <c r="BT18" i="22" s="1"/>
  <c r="CE19" i="22"/>
  <c r="BT19" i="22" s="1"/>
  <c r="CE20" i="22"/>
  <c r="BT20" i="22" s="1"/>
  <c r="BY22" i="22"/>
  <c r="BY23" i="22"/>
  <c r="BY24" i="22"/>
  <c r="BQ11" i="22"/>
  <c r="BQ12" i="22"/>
  <c r="BQ13" i="22"/>
  <c r="BQ14" i="22"/>
  <c r="BQ15" i="22"/>
  <c r="BQ16" i="22"/>
  <c r="BQ17" i="22"/>
  <c r="BQ18" i="22"/>
  <c r="BQ19" i="22"/>
  <c r="BQ20" i="22"/>
  <c r="BQ10" i="22"/>
  <c r="BN11" i="22"/>
  <c r="BN12" i="22"/>
  <c r="BN13" i="22"/>
  <c r="BN14" i="22"/>
  <c r="BN15" i="22"/>
  <c r="BN16" i="22"/>
  <c r="BN17" i="22"/>
  <c r="BN18" i="22"/>
  <c r="BN19" i="22"/>
  <c r="BN20" i="22"/>
  <c r="BN10" i="22"/>
  <c r="BH11" i="22"/>
  <c r="BH12" i="22"/>
  <c r="BH13" i="22"/>
  <c r="BH14" i="22"/>
  <c r="BH15" i="22"/>
  <c r="BH16" i="22"/>
  <c r="BH17" i="22"/>
  <c r="BH18" i="22"/>
  <c r="BH19" i="22"/>
  <c r="BH20" i="22"/>
  <c r="BH10" i="22"/>
  <c r="BE22" i="22"/>
  <c r="BE23" i="22"/>
  <c r="BE24" i="22"/>
  <c r="BB11" i="22"/>
  <c r="BB12" i="22"/>
  <c r="BB13" i="22"/>
  <c r="BB14" i="22"/>
  <c r="BB15" i="22"/>
  <c r="BB16" i="22"/>
  <c r="BB17" i="22"/>
  <c r="BB18" i="22"/>
  <c r="BB19" i="22"/>
  <c r="BB20" i="22"/>
  <c r="BB10" i="22"/>
  <c r="AY11" i="22"/>
  <c r="AY12" i="22"/>
  <c r="AY13" i="22"/>
  <c r="AY14" i="22"/>
  <c r="AY15" i="22"/>
  <c r="AY16" i="22"/>
  <c r="AY17" i="22"/>
  <c r="AY18" i="22"/>
  <c r="AY19" i="22"/>
  <c r="AY20" i="22"/>
  <c r="AY10" i="22"/>
  <c r="AV12" i="22"/>
  <c r="AV13" i="22"/>
  <c r="AV14" i="22"/>
  <c r="AV15" i="22"/>
  <c r="AV16" i="22"/>
  <c r="AV10" i="22"/>
  <c r="AQ13" i="22"/>
  <c r="AQ15" i="22"/>
  <c r="AQ17" i="22"/>
  <c r="AQ19" i="22"/>
  <c r="AQ10" i="22"/>
  <c r="AL13" i="22"/>
  <c r="AH11" i="22"/>
  <c r="AH12" i="22"/>
  <c r="AH13" i="22"/>
  <c r="AH14" i="22"/>
  <c r="AH15" i="22"/>
  <c r="AH16" i="22"/>
  <c r="AH17" i="22"/>
  <c r="AH18" i="22"/>
  <c r="AH19" i="22"/>
  <c r="AH20" i="22"/>
  <c r="AG12" i="22"/>
  <c r="AG13" i="22"/>
  <c r="AG14" i="22"/>
  <c r="AG15" i="22"/>
  <c r="AG16" i="22"/>
  <c r="AG17" i="22"/>
  <c r="AG18" i="22"/>
  <c r="AG19" i="22"/>
  <c r="AG20" i="22"/>
  <c r="AG10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AB10" i="22"/>
  <c r="D25" i="23"/>
  <c r="D45" i="23"/>
  <c r="W11" i="22"/>
  <c r="W12" i="22"/>
  <c r="W14" i="22"/>
  <c r="W16" i="22"/>
  <c r="W18" i="22"/>
  <c r="O11" i="22"/>
  <c r="O12" i="22"/>
  <c r="O13" i="22"/>
  <c r="C11" i="23" s="1"/>
  <c r="O14" i="22"/>
  <c r="D12" i="23" s="1"/>
  <c r="O15" i="22"/>
  <c r="O16" i="22"/>
  <c r="O17" i="22"/>
  <c r="O18" i="22"/>
  <c r="D16" i="23" s="1"/>
  <c r="O19" i="22"/>
  <c r="O20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J12" i="22"/>
  <c r="J13" i="22"/>
  <c r="J14" i="22"/>
  <c r="J15" i="22"/>
  <c r="J16" i="22"/>
  <c r="J17" i="22"/>
  <c r="J18" i="22"/>
  <c r="L25" i="22" s="1"/>
  <c r="J19" i="22"/>
  <c r="J20" i="22"/>
  <c r="J10" i="22"/>
  <c r="AH10" i="22"/>
  <c r="EI22" i="22"/>
  <c r="EI23" i="22"/>
  <c r="EI24" i="22"/>
  <c r="EB22" i="22"/>
  <c r="EB23" i="22"/>
  <c r="EB24" i="22"/>
  <c r="DY22" i="22"/>
  <c r="DY23" i="22"/>
  <c r="DY24" i="22"/>
  <c r="DS22" i="22"/>
  <c r="DS23" i="22"/>
  <c r="DS24" i="22"/>
  <c r="CZ22" i="22"/>
  <c r="CZ23" i="22"/>
  <c r="CZ24" i="22"/>
  <c r="CT22" i="22"/>
  <c r="CT23" i="22"/>
  <c r="CT24" i="22"/>
  <c r="CK22" i="22"/>
  <c r="CK23" i="22"/>
  <c r="CK24" i="22"/>
  <c r="CH22" i="22"/>
  <c r="CH23" i="22"/>
  <c r="CH24" i="22"/>
  <c r="BT22" i="22"/>
  <c r="BT23" i="22"/>
  <c r="BT24" i="22"/>
  <c r="BN22" i="22"/>
  <c r="BN23" i="22"/>
  <c r="BN24" i="22"/>
  <c r="BB22" i="22"/>
  <c r="BB23" i="22"/>
  <c r="BB24" i="22"/>
  <c r="AJ22" i="22"/>
  <c r="AL22" i="22" s="1"/>
  <c r="AJ23" i="22"/>
  <c r="AL23" i="22" s="1"/>
  <c r="AJ24" i="22"/>
  <c r="AL24" i="22" s="1"/>
  <c r="L28" i="23"/>
  <c r="L39" i="23"/>
  <c r="L40" i="23"/>
  <c r="L41" i="23"/>
  <c r="L54" i="23"/>
  <c r="L55" i="23"/>
  <c r="L60" i="23"/>
  <c r="L61" i="23"/>
  <c r="L77" i="23"/>
  <c r="CB22" i="22"/>
  <c r="CB23" i="22"/>
  <c r="CB24" i="22"/>
  <c r="AT22" i="22"/>
  <c r="AT23" i="22"/>
  <c r="AT24" i="22"/>
  <c r="L19" i="23"/>
  <c r="L27" i="23"/>
  <c r="L79" i="23"/>
  <c r="Z22" i="22"/>
  <c r="AB22" i="22" s="1"/>
  <c r="Z23" i="22"/>
  <c r="AB23" i="22" s="1"/>
  <c r="Z24" i="22"/>
  <c r="AB24" i="22" s="1"/>
  <c r="L8" i="23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L22" i="23"/>
  <c r="L65" i="23"/>
  <c r="M8" i="22"/>
  <c r="R8" i="22" s="1"/>
  <c r="W8" i="22" s="1"/>
  <c r="AB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R20" i="22"/>
  <c r="AM20" i="22"/>
  <c r="AC20" i="22"/>
  <c r="N18" i="23" s="1"/>
  <c r="X20" i="22"/>
  <c r="W20" i="22"/>
  <c r="AR19" i="22"/>
  <c r="AM19" i="22"/>
  <c r="AC19" i="22"/>
  <c r="N17" i="23" s="1"/>
  <c r="X19" i="22"/>
  <c r="EH18" i="22"/>
  <c r="AR18" i="22"/>
  <c r="AM18" i="22"/>
  <c r="AC18" i="22"/>
  <c r="N16" i="23" s="1"/>
  <c r="X18" i="22"/>
  <c r="EH17" i="22"/>
  <c r="EI17" i="22" s="1"/>
  <c r="AR17" i="22"/>
  <c r="AM17" i="22"/>
  <c r="AC17" i="22"/>
  <c r="N15" i="23" s="1"/>
  <c r="X17" i="22"/>
  <c r="EH16" i="22"/>
  <c r="EI16" i="22" s="1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EI13" i="22" s="1"/>
  <c r="AW13" i="22"/>
  <c r="AR13" i="22"/>
  <c r="AM13" i="22"/>
  <c r="AC13" i="22"/>
  <c r="N11" i="23" s="1"/>
  <c r="X13" i="22"/>
  <c r="EH12" i="22"/>
  <c r="EI12" i="22" s="1"/>
  <c r="AW12" i="22"/>
  <c r="AR12" i="22"/>
  <c r="AM12" i="22"/>
  <c r="AC12" i="22"/>
  <c r="N10" i="23" s="1"/>
  <c r="X12" i="22"/>
  <c r="EH11" i="22"/>
  <c r="EI11" i="22" s="1"/>
  <c r="AW11" i="22"/>
  <c r="AR11" i="22"/>
  <c r="AM11" i="22"/>
  <c r="AC11" i="22"/>
  <c r="N9" i="23" s="1"/>
  <c r="X11" i="22"/>
  <c r="EH10" i="22"/>
  <c r="EI10" i="22" s="1"/>
  <c r="BS10" i="22"/>
  <c r="AW10" i="22"/>
  <c r="AR10" i="22"/>
  <c r="AM10" i="22"/>
  <c r="AC10" i="22"/>
  <c r="N8" i="23" s="1"/>
  <c r="X10" i="22"/>
  <c r="G45" i="23"/>
  <c r="G73" i="23"/>
  <c r="P43" i="23"/>
  <c r="P80" i="23" s="1"/>
  <c r="H43" i="23"/>
  <c r="H80" i="23" s="1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80" i="23" s="1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/>
  <c r="BX82" i="28"/>
  <c r="BV82" i="28"/>
  <c r="BW82" i="28" s="1"/>
  <c r="BU82" i="28"/>
  <c r="BS82" i="28"/>
  <c r="BT82" i="28" s="1"/>
  <c r="BK82" i="28"/>
  <c r="BL82" i="28" s="1"/>
  <c r="BH82" i="28"/>
  <c r="BI82" i="28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Q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L82" i="28" s="1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/>
  <c r="Q75" i="28"/>
  <c r="O75" i="28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N74" i="28" s="1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E73" i="28" s="1"/>
  <c r="F73" i="28" s="1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M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/>
  <c r="Q70" i="28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J69" i="28"/>
  <c r="N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 s="1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S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S67" i="28" s="1"/>
  <c r="O67" i="28"/>
  <c r="P67" i="28" s="1"/>
  <c r="L67" i="28"/>
  <c r="J67" i="28"/>
  <c r="K67" i="28" s="1"/>
  <c r="M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O66" i="28"/>
  <c r="L66" i="28"/>
  <c r="J66" i="28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Q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/>
  <c r="O64" i="28"/>
  <c r="P64" i="28" s="1"/>
  <c r="L64" i="28"/>
  <c r="J64" i="28"/>
  <c r="N64" i="28" s="1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N59" i="28" s="1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 s="1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N57" i="28" s="1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/>
  <c r="X55" i="28"/>
  <c r="U55" i="28"/>
  <c r="W55" i="28" s="1"/>
  <c r="Q55" i="28"/>
  <c r="O55" i="28"/>
  <c r="L55" i="28"/>
  <c r="M55" i="28" s="1"/>
  <c r="J55" i="28"/>
  <c r="K55" i="28" s="1"/>
  <c r="EC54" i="28"/>
  <c r="EF54" i="28"/>
  <c r="ED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EC53" i="28"/>
  <c r="DZ53" i="28"/>
  <c r="DW53" i="28"/>
  <c r="DT53" i="28"/>
  <c r="DQ53" i="28"/>
  <c r="DN53" i="28"/>
  <c r="DK53" i="28"/>
  <c r="DI53" i="28"/>
  <c r="G53" i="28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Q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/>
  <c r="Q52" i="28"/>
  <c r="O52" i="28"/>
  <c r="P52" i="28" s="1"/>
  <c r="L52" i="28"/>
  <c r="J52" i="28"/>
  <c r="K52" i="28" s="1"/>
  <c r="EC51" i="28"/>
  <c r="ED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O51" i="28"/>
  <c r="P51" i="28" s="1"/>
  <c r="L51" i="28"/>
  <c r="J51" i="28"/>
  <c r="K51" i="28" s="1"/>
  <c r="EC50" i="28"/>
  <c r="ED50" i="28" s="1"/>
  <c r="EF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R49" i="28" s="1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AB49" i="28"/>
  <c r="Z49" i="28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N48" i="28" s="1"/>
  <c r="J48" i="28"/>
  <c r="K48" i="28" s="1"/>
  <c r="EC47" i="28"/>
  <c r="EF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 s="1"/>
  <c r="Q46" i="28"/>
  <c r="O46" i="28"/>
  <c r="S46" i="28" s="1"/>
  <c r="L46" i="28"/>
  <c r="J46" i="28"/>
  <c r="EC45" i="28"/>
  <c r="ED45" i="28" s="1"/>
  <c r="EF45" i="28"/>
  <c r="DZ45" i="28"/>
  <c r="DW45" i="28"/>
  <c r="DT45" i="28"/>
  <c r="DQ45" i="28"/>
  <c r="DN45" i="28"/>
  <c r="DK45" i="28"/>
  <c r="DI45" i="28"/>
  <c r="G45" i="28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L45" i="28"/>
  <c r="AJ45" i="28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R44" i="28" s="1"/>
  <c r="L44" i="28"/>
  <c r="J44" i="28"/>
  <c r="K44" i="28" s="1"/>
  <c r="M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/>
  <c r="Q43" i="28"/>
  <c r="O43" i="28"/>
  <c r="P43" i="28" s="1"/>
  <c r="L43" i="28"/>
  <c r="J43" i="28"/>
  <c r="K43" i="28" s="1"/>
  <c r="M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M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D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M39" i="28" s="1"/>
  <c r="K39" i="28"/>
  <c r="J39" i="28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/>
  <c r="X38" i="28"/>
  <c r="U38" i="28"/>
  <c r="W38" i="28" s="1"/>
  <c r="Q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/>
  <c r="AC37" i="28"/>
  <c r="Z37" i="28"/>
  <c r="AB37" i="28" s="1"/>
  <c r="X37" i="28"/>
  <c r="U37" i="28"/>
  <c r="W37" i="28" s="1"/>
  <c r="Q37" i="28"/>
  <c r="O37" i="28"/>
  <c r="P37" i="28" s="1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D33" i="28"/>
  <c r="EC33" i="28"/>
  <c r="EF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N33" i="28" s="1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M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/>
  <c r="AC27" i="28"/>
  <c r="Z27" i="28"/>
  <c r="AB27" i="28" s="1"/>
  <c r="X27" i="28"/>
  <c r="U27" i="28"/>
  <c r="W27" i="28"/>
  <c r="Q27" i="28"/>
  <c r="O27" i="28"/>
  <c r="P27" i="28" s="1"/>
  <c r="L27" i="28"/>
  <c r="J27" i="28"/>
  <c r="K27" i="28" s="1"/>
  <c r="M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EF25" i="28"/>
  <c r="DZ25" i="28"/>
  <c r="DW25" i="28"/>
  <c r="DT25" i="28"/>
  <c r="DQ25" i="28"/>
  <c r="DN25" i="28"/>
  <c r="DK25" i="28"/>
  <c r="DI25" i="28"/>
  <c r="G25" i="28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O82" i="28" s="1"/>
  <c r="P82" i="28" s="1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AB19" i="28"/>
  <c r="Z19" i="28"/>
  <c r="X19" i="28"/>
  <c r="U19" i="28"/>
  <c r="W19" i="28" s="1"/>
  <c r="Q19" i="28"/>
  <c r="O19" i="28"/>
  <c r="P19" i="28" s="1"/>
  <c r="L19" i="28"/>
  <c r="K19" i="28"/>
  <c r="J19" i="28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N17" i="28" s="1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/>
  <c r="X12" i="28"/>
  <c r="U12" i="28"/>
  <c r="W12" i="28" s="1"/>
  <c r="Q12" i="28"/>
  <c r="O12" i="28"/>
  <c r="P12" i="28"/>
  <c r="L12" i="28"/>
  <c r="J12" i="28"/>
  <c r="K12" i="28"/>
  <c r="M12" i="28" s="1"/>
  <c r="ED11" i="28"/>
  <c r="EC11" i="28"/>
  <c r="EF11" i="28" s="1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/>
  <c r="Q11" i="28"/>
  <c r="O11" i="28"/>
  <c r="P11" i="28" s="1"/>
  <c r="L11" i="28"/>
  <c r="J11" i="28"/>
  <c r="K11" i="28" s="1"/>
  <c r="EC10" i="28"/>
  <c r="ED10" i="28"/>
  <c r="DZ10" i="28"/>
  <c r="DW10" i="28"/>
  <c r="DT10" i="28"/>
  <c r="DQ10" i="28"/>
  <c r="DN10" i="28"/>
  <c r="DK10" i="28"/>
  <c r="DI10" i="28"/>
  <c r="G10" i="28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S80" i="27" s="1"/>
  <c r="O80" i="27"/>
  <c r="P80" i="27" s="1"/>
  <c r="L80" i="27"/>
  <c r="J80" i="27"/>
  <c r="K80" i="27"/>
  <c r="M80" i="27" s="1"/>
  <c r="EA79" i="27"/>
  <c r="DX79" i="27"/>
  <c r="DU79" i="27"/>
  <c r="DR79" i="27"/>
  <c r="DO79" i="27"/>
  <c r="DL79" i="27"/>
  <c r="DI79" i="27"/>
  <c r="G79" i="27"/>
  <c r="I79" i="27" s="1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R79" i="27" s="1"/>
  <c r="BN79" i="27"/>
  <c r="BO79" i="27" s="1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 s="1"/>
  <c r="AC79" i="27"/>
  <c r="Z79" i="27"/>
  <c r="AB79" i="27" s="1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M78" i="27" s="1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R77" i="27" s="1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/>
  <c r="Q76" i="27"/>
  <c r="O76" i="27"/>
  <c r="P76" i="27" s="1"/>
  <c r="L76" i="27"/>
  <c r="J76" i="27"/>
  <c r="K76" i="27" s="1"/>
  <c r="M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R75" i="27" s="1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P75" i="27" s="1"/>
  <c r="R75" i="27" s="1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R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R72" i="27" s="1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N71" i="27" s="1"/>
  <c r="J71" i="27"/>
  <c r="EA70" i="27"/>
  <c r="DX70" i="27"/>
  <c r="DU70" i="27"/>
  <c r="DR70" i="27"/>
  <c r="DO70" i="27"/>
  <c r="DL70" i="27"/>
  <c r="DI70" i="27"/>
  <c r="G70" i="27"/>
  <c r="I70" i="27" s="1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R70" i="27" s="1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S70" i="27" s="1"/>
  <c r="P70" i="27"/>
  <c r="R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Q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/>
  <c r="AH69" i="27"/>
  <c r="AE69" i="27"/>
  <c r="AG69" i="27" s="1"/>
  <c r="AC69" i="27"/>
  <c r="Z69" i="27"/>
  <c r="AB69" i="27" s="1"/>
  <c r="X69" i="27"/>
  <c r="U69" i="27"/>
  <c r="W69" i="27" s="1"/>
  <c r="Q69" i="27"/>
  <c r="S69" i="27" s="1"/>
  <c r="O69" i="27"/>
  <c r="P69" i="27" s="1"/>
  <c r="L69" i="27"/>
  <c r="J69" i="27"/>
  <c r="K69" i="27" s="1"/>
  <c r="E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R68" i="27" s="1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/>
  <c r="AH68" i="27"/>
  <c r="AE68" i="27"/>
  <c r="AG68" i="27" s="1"/>
  <c r="AC68" i="27"/>
  <c r="Z68" i="27"/>
  <c r="AB68" i="27" s="1"/>
  <c r="X68" i="27"/>
  <c r="U68" i="27"/>
  <c r="W68" i="27" s="1"/>
  <c r="Q68" i="27"/>
  <c r="O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L67" i="27"/>
  <c r="J67" i="27"/>
  <c r="K67" i="27" s="1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O64" i="27" s="1"/>
  <c r="BQ64" i="27" s="1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N64" i="27" s="1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Q63" i="27" s="1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O62" i="27" s="1"/>
  <c r="BQ62" i="27" s="1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N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R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N56" i="27" s="1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Q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/>
  <c r="Q50" i="27"/>
  <c r="S50" i="27" s="1"/>
  <c r="O50" i="27"/>
  <c r="P50" i="27" s="1"/>
  <c r="L50" i="27"/>
  <c r="N50" i="27" s="1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Q49" i="27" s="1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E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R44" i="27" s="1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S44" i="27" s="1"/>
  <c r="O44" i="27"/>
  <c r="P44" i="27" s="1"/>
  <c r="L44" i="27"/>
  <c r="J44" i="27"/>
  <c r="K44" i="27" s="1"/>
  <c r="G44" i="27"/>
  <c r="I44" i="27" s="1"/>
  <c r="EA43" i="27"/>
  <c r="DX43" i="27"/>
  <c r="DU43" i="27"/>
  <c r="DR43" i="27"/>
  <c r="DO43" i="27"/>
  <c r="DL43" i="27"/>
  <c r="DI43" i="27"/>
  <c r="G43" i="27"/>
  <c r="I43" i="27" s="1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Q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N43" i="27" s="1"/>
  <c r="E43" i="27"/>
  <c r="F43" i="27" s="1"/>
  <c r="H43" i="27" s="1"/>
  <c r="EA42" i="27"/>
  <c r="DX42" i="27"/>
  <c r="DU42" i="27"/>
  <c r="DR42" i="27"/>
  <c r="DO42" i="27"/>
  <c r="DL42" i="27"/>
  <c r="DI42" i="27"/>
  <c r="DG42" i="27"/>
  <c r="E42" i="27" s="1"/>
  <c r="F42" i="27" s="1"/>
  <c r="H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/>
  <c r="AH42" i="27"/>
  <c r="AE42" i="27"/>
  <c r="AG42" i="27" s="1"/>
  <c r="AC42" i="27"/>
  <c r="Z42" i="27"/>
  <c r="AB42" i="27"/>
  <c r="X42" i="27"/>
  <c r="U42" i="27"/>
  <c r="W42" i="27" s="1"/>
  <c r="Q42" i="27"/>
  <c r="O42" i="27"/>
  <c r="P42" i="27" s="1"/>
  <c r="L42" i="27"/>
  <c r="J42" i="27"/>
  <c r="G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Q38" i="27" s="1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/>
  <c r="Q38" i="27"/>
  <c r="S38" i="27" s="1"/>
  <c r="O38" i="27"/>
  <c r="P38" i="27" s="1"/>
  <c r="L38" i="27"/>
  <c r="J38" i="27"/>
  <c r="N38" i="27" s="1"/>
  <c r="EA37" i="27"/>
  <c r="DX37" i="27"/>
  <c r="DU37" i="27"/>
  <c r="DR37" i="27"/>
  <c r="DO37" i="27"/>
  <c r="DL37" i="27"/>
  <c r="DI37" i="27"/>
  <c r="DG37" i="27"/>
  <c r="E37" i="27" s="1"/>
  <c r="F37" i="27" s="1"/>
  <c r="H37" i="27" s="1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N32" i="27" s="1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M31" i="27" s="1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R30" i="27" s="1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S30" i="27" s="1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E29" i="27" s="1"/>
  <c r="F29" i="27" s="1"/>
  <c r="H29" i="27" s="1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E26" i="27" s="1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R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R25" i="27" s="1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S24" i="27" s="1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S23" i="27" s="1"/>
  <c r="O23" i="27"/>
  <c r="P23" i="27" s="1"/>
  <c r="L23" i="27"/>
  <c r="J23" i="27"/>
  <c r="K23" i="27"/>
  <c r="M23" i="27" s="1"/>
  <c r="EA22" i="27"/>
  <c r="DX22" i="27"/>
  <c r="DU22" i="27"/>
  <c r="DR22" i="27"/>
  <c r="DO22" i="27"/>
  <c r="DL22" i="27"/>
  <c r="DI22" i="27"/>
  <c r="G22" i="27"/>
  <c r="I22" i="27" s="1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R22" i="27" s="1"/>
  <c r="BN22" i="27"/>
  <c r="BO22" i="27" s="1"/>
  <c r="BQ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EA82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 s="1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/>
  <c r="AC19" i="27"/>
  <c r="Z19" i="27"/>
  <c r="AB19" i="27" s="1"/>
  <c r="X19" i="27"/>
  <c r="U19" i="27"/>
  <c r="W19" i="27" s="1"/>
  <c r="Q19" i="27"/>
  <c r="O19" i="27"/>
  <c r="P19" i="27" s="1"/>
  <c r="L19" i="27"/>
  <c r="J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R18" i="27" s="1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R18" i="27" s="1"/>
  <c r="O18" i="27"/>
  <c r="P18" i="27" s="1"/>
  <c r="L18" i="27"/>
  <c r="J18" i="27"/>
  <c r="K18" i="27" s="1"/>
  <c r="M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Q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Q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 s="1"/>
  <c r="Q16" i="27"/>
  <c r="O16" i="27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S15" i="27" s="1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 s="1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Q82" i="27" s="1"/>
  <c r="O13" i="27"/>
  <c r="L13" i="27"/>
  <c r="J13" i="27"/>
  <c r="G13" i="27"/>
  <c r="I13" i="27" s="1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R11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 s="1"/>
  <c r="G11" i="27"/>
  <c r="EA10" i="27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/>
  <c r="AT82" i="26"/>
  <c r="AU82" i="26" s="1"/>
  <c r="AQ82" i="26"/>
  <c r="AO82" i="26"/>
  <c r="AL82" i="26"/>
  <c r="AJ82" i="26"/>
  <c r="AK82" i="26" s="1"/>
  <c r="AG82" i="26"/>
  <c r="AE82" i="26"/>
  <c r="AF82" i="26" s="1"/>
  <c r="AH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R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 s="1"/>
  <c r="R81" i="26"/>
  <c r="P81" i="26"/>
  <c r="T81" i="26" s="1"/>
  <c r="Q81" i="26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/>
  <c r="Y80" i="26"/>
  <c r="V80" i="26"/>
  <c r="X80" i="26" s="1"/>
  <c r="R80" i="26"/>
  <c r="P80" i="26"/>
  <c r="Q80" i="26"/>
  <c r="S80" i="26" s="1"/>
  <c r="M80" i="26"/>
  <c r="K80" i="26"/>
  <c r="O80" i="26" s="1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 s="1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 s="1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/>
  <c r="R72" i="26"/>
  <c r="T72" i="26" s="1"/>
  <c r="P72" i="26"/>
  <c r="M72" i="26"/>
  <c r="K72" i="26"/>
  <c r="ED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T71" i="26" s="1"/>
  <c r="P71" i="26"/>
  <c r="M71" i="26"/>
  <c r="K71" i="26"/>
  <c r="L71" i="26"/>
  <c r="N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S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/>
  <c r="R68" i="26"/>
  <c r="S68" i="26" s="1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N67" i="26" s="1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J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T66" i="26" s="1"/>
  <c r="P66" i="26"/>
  <c r="Q66" i="26" s="1"/>
  <c r="M66" i="26"/>
  <c r="K66" i="26"/>
  <c r="O66" i="26" s="1"/>
  <c r="ED65" i="26"/>
  <c r="EE65" i="26" s="1"/>
  <c r="DX65" i="26"/>
  <c r="DU65" i="26"/>
  <c r="DR65" i="26"/>
  <c r="DO65" i="26"/>
  <c r="DL65" i="26"/>
  <c r="DJ65" i="26"/>
  <c r="H65" i="26" s="1"/>
  <c r="DH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 s="1"/>
  <c r="S65" i="26" s="1"/>
  <c r="M65" i="26"/>
  <c r="K65" i="26"/>
  <c r="L65" i="26" s="1"/>
  <c r="ED64" i="26"/>
  <c r="EE64" i="26" s="1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Q63" i="26" s="1"/>
  <c r="S63" i="26" s="1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O61" i="26" s="1"/>
  <c r="K61" i="26"/>
  <c r="ED60" i="26"/>
  <c r="EE60" i="26" s="1"/>
  <c r="DX60" i="26"/>
  <c r="DU60" i="26"/>
  <c r="DR60" i="26"/>
  <c r="DO60" i="26"/>
  <c r="DL60" i="26"/>
  <c r="DJ60" i="26"/>
  <c r="H60" i="26" s="1"/>
  <c r="J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R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J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S58" i="26" s="1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S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T56" i="26" s="1"/>
  <c r="P56" i="26"/>
  <c r="Q56" i="26" s="1"/>
  <c r="M56" i="26"/>
  <c r="K56" i="26"/>
  <c r="L56" i="26" s="1"/>
  <c r="N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J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S54" i="26" s="1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S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T53" i="26" s="1"/>
  <c r="P53" i="26"/>
  <c r="M53" i="26"/>
  <c r="K53" i="26"/>
  <c r="L53" i="26"/>
  <c r="N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J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T51" i="26" s="1"/>
  <c r="M51" i="26"/>
  <c r="O51" i="26" s="1"/>
  <c r="K51" i="26"/>
  <c r="L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S50" i="26" s="1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J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S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/>
  <c r="R48" i="26"/>
  <c r="T48" i="26" s="1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 s="1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O45" i="26" s="1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R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/>
  <c r="R44" i="26"/>
  <c r="T44" i="26" s="1"/>
  <c r="P44" i="26"/>
  <c r="Q44" i="26" s="1"/>
  <c r="M44" i="26"/>
  <c r="K44" i="26"/>
  <c r="L44" i="26" s="1"/>
  <c r="N44" i="26" s="1"/>
  <c r="O44" i="26"/>
  <c r="ED43" i="26"/>
  <c r="EE43" i="26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R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 s="1"/>
  <c r="S43" i="26" s="1"/>
  <c r="M43" i="26"/>
  <c r="O43" i="26" s="1"/>
  <c r="K43" i="26"/>
  <c r="ED42" i="26"/>
  <c r="EE42" i="26" s="1"/>
  <c r="DX42" i="26"/>
  <c r="DU42" i="26"/>
  <c r="DR42" i="26"/>
  <c r="DO42" i="26"/>
  <c r="DL42" i="26"/>
  <c r="DJ42" i="26"/>
  <c r="H42" i="26" s="1"/>
  <c r="DH42" i="26"/>
  <c r="F42" i="26" s="1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R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/>
  <c r="AD42" i="26"/>
  <c r="AA42" i="26"/>
  <c r="AC42" i="26" s="1"/>
  <c r="Y42" i="26"/>
  <c r="V42" i="26"/>
  <c r="X42" i="26"/>
  <c r="R42" i="26"/>
  <c r="P42" i="26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Q41" i="26" s="1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S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/>
  <c r="R40" i="26"/>
  <c r="T40" i="26" s="1"/>
  <c r="P40" i="26"/>
  <c r="Q40" i="26" s="1"/>
  <c r="M40" i="26"/>
  <c r="K40" i="26"/>
  <c r="L40" i="26"/>
  <c r="ED39" i="26"/>
  <c r="EE39" i="26" s="1"/>
  <c r="DX39" i="26"/>
  <c r="DU39" i="26"/>
  <c r="DR39" i="26"/>
  <c r="DO39" i="26"/>
  <c r="DL39" i="26"/>
  <c r="DJ39" i="26"/>
  <c r="H39" i="26"/>
  <c r="J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P39" i="26" s="1"/>
  <c r="BR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/>
  <c r="AI39" i="26"/>
  <c r="AF39" i="26"/>
  <c r="AH39" i="26" s="1"/>
  <c r="AD39" i="26"/>
  <c r="AA39" i="26"/>
  <c r="AC39" i="26" s="1"/>
  <c r="Y39" i="26"/>
  <c r="V39" i="26"/>
  <c r="X39" i="26" s="1"/>
  <c r="R39" i="26"/>
  <c r="P39" i="26"/>
  <c r="T39" i="26" s="1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S38" i="26" s="1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S38" i="26" s="1"/>
  <c r="P38" i="26"/>
  <c r="Q38" i="26"/>
  <c r="M38" i="26"/>
  <c r="K38" i="26"/>
  <c r="L38" i="26" s="1"/>
  <c r="N38" i="26" s="1"/>
  <c r="ED37" i="26"/>
  <c r="EE37" i="26"/>
  <c r="DX37" i="26"/>
  <c r="DU37" i="26"/>
  <c r="DR37" i="26"/>
  <c r="DO37" i="26"/>
  <c r="DL37" i="26"/>
  <c r="DJ37" i="26"/>
  <c r="H37" i="26" s="1"/>
  <c r="I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S37" i="26" s="1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Q37" i="26" s="1"/>
  <c r="S37" i="26" s="1"/>
  <c r="M37" i="26"/>
  <c r="K37" i="26"/>
  <c r="ED36" i="26"/>
  <c r="EE36" i="26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O36" i="26" s="1"/>
  <c r="K36" i="26"/>
  <c r="ED35" i="26"/>
  <c r="EE35" i="26" s="1"/>
  <c r="DX35" i="26"/>
  <c r="DU35" i="26"/>
  <c r="DR35" i="26"/>
  <c r="DO35" i="26"/>
  <c r="DL35" i="26"/>
  <c r="DJ35" i="26"/>
  <c r="H35" i="26" s="1"/>
  <c r="J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I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M33" i="26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S32" i="26" s="1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S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/>
  <c r="Y31" i="26"/>
  <c r="V31" i="26"/>
  <c r="X31" i="26" s="1"/>
  <c r="R31" i="26"/>
  <c r="P31" i="26"/>
  <c r="M31" i="26"/>
  <c r="O31" i="26" s="1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S30" i="26" s="1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T30" i="26" s="1"/>
  <c r="P30" i="26"/>
  <c r="Q30" i="26" s="1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/>
  <c r="M29" i="26"/>
  <c r="O29" i="26" s="1"/>
  <c r="K29" i="26"/>
  <c r="ED28" i="26"/>
  <c r="EE28" i="26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S28" i="26" s="1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S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 s="1"/>
  <c r="R27" i="26"/>
  <c r="P27" i="26"/>
  <c r="M27" i="26"/>
  <c r="K27" i="26"/>
  <c r="L27" i="26" s="1"/>
  <c r="N27" i="26" s="1"/>
  <c r="ED26" i="26"/>
  <c r="EE26" i="26" s="1"/>
  <c r="DX26" i="26"/>
  <c r="DU26" i="26"/>
  <c r="DR26" i="26"/>
  <c r="DO26" i="26"/>
  <c r="DL26" i="26"/>
  <c r="DJ26" i="26"/>
  <c r="H26" i="26" s="1"/>
  <c r="DH26" i="26"/>
  <c r="F26" i="26" s="1"/>
  <c r="G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/>
  <c r="AD26" i="26"/>
  <c r="AA26" i="26"/>
  <c r="AC26" i="26" s="1"/>
  <c r="Y26" i="26"/>
  <c r="V26" i="26"/>
  <c r="X26" i="26"/>
  <c r="R26" i="26"/>
  <c r="P26" i="26"/>
  <c r="Q26" i="26" s="1"/>
  <c r="M26" i="26"/>
  <c r="K26" i="26"/>
  <c r="ED25" i="26"/>
  <c r="EE25" i="26" s="1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N25" i="26" s="1"/>
  <c r="K25" i="26"/>
  <c r="L25" i="26" s="1"/>
  <c r="ED24" i="26"/>
  <c r="EE24" i="26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R24" i="26" s="1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S24" i="26" s="1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 s="1"/>
  <c r="R23" i="26"/>
  <c r="P23" i="26"/>
  <c r="T23" i="26" s="1"/>
  <c r="M23" i="26"/>
  <c r="O23" i="26" s="1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/>
  <c r="Y22" i="26"/>
  <c r="V22" i="26"/>
  <c r="X22" i="26" s="1"/>
  <c r="R22" i="26"/>
  <c r="P22" i="26"/>
  <c r="Q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ED20" i="26"/>
  <c r="EE20" i="26" s="1"/>
  <c r="DX20" i="26"/>
  <c r="DU20" i="26"/>
  <c r="DR20" i="26"/>
  <c r="DO20" i="26"/>
  <c r="DL20" i="26"/>
  <c r="DJ20" i="26"/>
  <c r="H20" i="26" s="1"/>
  <c r="J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S20" i="26" s="1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T20" i="26" s="1"/>
  <c r="P20" i="26"/>
  <c r="Q20" i="26" s="1"/>
  <c r="M20" i="26"/>
  <c r="K20" i="26"/>
  <c r="O20" i="26" s="1"/>
  <c r="L20" i="26"/>
  <c r="ED19" i="26"/>
  <c r="DX19" i="26"/>
  <c r="DU19" i="26"/>
  <c r="DR19" i="26"/>
  <c r="DO19" i="26"/>
  <c r="DL19" i="26"/>
  <c r="DJ19" i="26"/>
  <c r="H19" i="26"/>
  <c r="J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P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 s="1"/>
  <c r="Y19" i="26"/>
  <c r="V19" i="26"/>
  <c r="X19" i="26" s="1"/>
  <c r="R19" i="26"/>
  <c r="P19" i="26"/>
  <c r="Q19" i="26" s="1"/>
  <c r="S19" i="26" s="1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T18" i="26" s="1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 s="1"/>
  <c r="S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S16" i="26" s="1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/>
  <c r="AD16" i="26"/>
  <c r="AA16" i="26"/>
  <c r="AC16" i="26" s="1"/>
  <c r="Y16" i="26"/>
  <c r="V16" i="26"/>
  <c r="X16" i="26"/>
  <c r="R16" i="26"/>
  <c r="P16" i="26"/>
  <c r="Q16" i="26" s="1"/>
  <c r="M16" i="26"/>
  <c r="O16" i="26" s="1"/>
  <c r="K16" i="26"/>
  <c r="L16" i="26" s="1"/>
  <c r="ED15" i="26"/>
  <c r="EE15" i="26" s="1"/>
  <c r="DX15" i="26"/>
  <c r="DU15" i="26"/>
  <c r="DR15" i="26"/>
  <c r="DO15" i="26"/>
  <c r="DL15" i="26"/>
  <c r="DJ15" i="26"/>
  <c r="H15" i="26"/>
  <c r="J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/>
  <c r="R15" i="26"/>
  <c r="T15" i="26" s="1"/>
  <c r="P15" i="26"/>
  <c r="M15" i="26"/>
  <c r="K15" i="26"/>
  <c r="O15" i="26" s="1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R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J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 s="1"/>
  <c r="AI12" i="26"/>
  <c r="AF12" i="26"/>
  <c r="AH12" i="26"/>
  <c r="AD12" i="26"/>
  <c r="AA12" i="26"/>
  <c r="AC12" i="26" s="1"/>
  <c r="Y12" i="26"/>
  <c r="V12" i="26"/>
  <c r="X12" i="26" s="1"/>
  <c r="R12" i="26"/>
  <c r="P12" i="26"/>
  <c r="Q12" i="26" s="1"/>
  <c r="S12" i="26" s="1"/>
  <c r="M12" i="26"/>
  <c r="M82" i="26" s="1"/>
  <c r="K12" i="26"/>
  <c r="ED11" i="26"/>
  <c r="EE11" i="26" s="1"/>
  <c r="DX11" i="26"/>
  <c r="DU11" i="26"/>
  <c r="DR11" i="26"/>
  <c r="DO11" i="26"/>
  <c r="DL11" i="26"/>
  <c r="DJ11" i="26"/>
  <c r="H11" i="26" s="1"/>
  <c r="DH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O82" i="26" s="1"/>
  <c r="BP82" i="26" s="1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T11" i="26" s="1"/>
  <c r="M11" i="26"/>
  <c r="K11" i="26"/>
  <c r="L11" i="26" s="1"/>
  <c r="DX10" i="26"/>
  <c r="DU10" i="26"/>
  <c r="DR10" i="26"/>
  <c r="DO10" i="26"/>
  <c r="DL10" i="26"/>
  <c r="DJ10" i="26"/>
  <c r="H10" i="26" s="1"/>
  <c r="I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S10" i="26" s="1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/>
  <c r="AI10" i="26"/>
  <c r="AF10" i="26"/>
  <c r="AH10" i="26" s="1"/>
  <c r="AD10" i="26"/>
  <c r="AA10" i="26"/>
  <c r="AC10" i="26"/>
  <c r="Y10" i="26"/>
  <c r="V10" i="26"/>
  <c r="X10" i="26" s="1"/>
  <c r="R10" i="26"/>
  <c r="R82" i="26" s="1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BB8" i="26" s="1"/>
  <c r="N8" i="26"/>
  <c r="S8" i="26" s="1"/>
  <c r="X8" i="26" s="1"/>
  <c r="AC8" i="26" s="1"/>
  <c r="AH8" i="26" s="1"/>
  <c r="AM8" i="26" s="1"/>
  <c r="AR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77" i="25" s="1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O80" i="23"/>
  <c r="J80" i="23"/>
  <c r="I80" i="23"/>
  <c r="C21" i="22"/>
  <c r="D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O53" i="26"/>
  <c r="F38" i="26"/>
  <c r="G38" i="26" s="1"/>
  <c r="I38" i="26" s="1"/>
  <c r="O47" i="26"/>
  <c r="O13" i="26"/>
  <c r="BS21" i="26"/>
  <c r="S64" i="26"/>
  <c r="BS52" i="26"/>
  <c r="O55" i="26"/>
  <c r="O68" i="26"/>
  <c r="T37" i="26"/>
  <c r="T61" i="26"/>
  <c r="T69" i="26"/>
  <c r="S75" i="26"/>
  <c r="O40" i="26"/>
  <c r="O69" i="26"/>
  <c r="AS82" i="26"/>
  <c r="O38" i="26"/>
  <c r="T50" i="26"/>
  <c r="Q53" i="26"/>
  <c r="BS61" i="26"/>
  <c r="BS69" i="26"/>
  <c r="BS72" i="26"/>
  <c r="O74" i="26"/>
  <c r="AI82" i="26"/>
  <c r="T74" i="26"/>
  <c r="O78" i="26"/>
  <c r="BS13" i="26"/>
  <c r="BS33" i="26"/>
  <c r="O35" i="26"/>
  <c r="T52" i="26"/>
  <c r="S55" i="26"/>
  <c r="O63" i="26"/>
  <c r="O71" i="26"/>
  <c r="BS74" i="26"/>
  <c r="Q25" i="26"/>
  <c r="S25" i="26" s="1"/>
  <c r="T27" i="26"/>
  <c r="L41" i="26"/>
  <c r="N41" i="26" s="1"/>
  <c r="T49" i="26"/>
  <c r="Q57" i="26"/>
  <c r="Q61" i="26"/>
  <c r="S61" i="26" s="1"/>
  <c r="O65" i="26"/>
  <c r="S66" i="26"/>
  <c r="Q69" i="26"/>
  <c r="S69" i="26" s="1"/>
  <c r="O73" i="26"/>
  <c r="BS73" i="26"/>
  <c r="Q15" i="26"/>
  <c r="S15" i="26"/>
  <c r="Q23" i="26"/>
  <c r="S23" i="26" s="1"/>
  <c r="O19" i="26"/>
  <c r="O37" i="26"/>
  <c r="T58" i="26"/>
  <c r="BS62" i="26"/>
  <c r="T64" i="26"/>
  <c r="T67" i="26"/>
  <c r="BS70" i="26"/>
  <c r="O72" i="26"/>
  <c r="T75" i="26"/>
  <c r="O77" i="26"/>
  <c r="BS77" i="26"/>
  <c r="BS78" i="26"/>
  <c r="BS80" i="26"/>
  <c r="BS81" i="26"/>
  <c r="Q11" i="26"/>
  <c r="S11" i="26" s="1"/>
  <c r="T13" i="26"/>
  <c r="T16" i="26"/>
  <c r="T21" i="26"/>
  <c r="BS23" i="26"/>
  <c r="Q27" i="26"/>
  <c r="S27" i="26" s="1"/>
  <c r="T29" i="26"/>
  <c r="O42" i="26"/>
  <c r="T43" i="26"/>
  <c r="T47" i="26"/>
  <c r="T55" i="26"/>
  <c r="T59" i="26"/>
  <c r="S60" i="26"/>
  <c r="O62" i="26"/>
  <c r="O67" i="26"/>
  <c r="BS67" i="26"/>
  <c r="O70" i="26"/>
  <c r="T70" i="26"/>
  <c r="Q71" i="26"/>
  <c r="T73" i="26"/>
  <c r="T78" i="26"/>
  <c r="T80" i="26"/>
  <c r="N20" i="26"/>
  <c r="F46" i="26"/>
  <c r="DI50" i="26"/>
  <c r="F52" i="26"/>
  <c r="J52" i="26" s="1"/>
  <c r="O57" i="26"/>
  <c r="O18" i="26"/>
  <c r="BS18" i="26"/>
  <c r="O22" i="26"/>
  <c r="BS22" i="26"/>
  <c r="O30" i="26"/>
  <c r="O32" i="26"/>
  <c r="Q33" i="26"/>
  <c r="S33" i="26" s="1"/>
  <c r="BS34" i="26"/>
  <c r="Q35" i="26"/>
  <c r="S41" i="26"/>
  <c r="DI42" i="26"/>
  <c r="O46" i="26"/>
  <c r="BS47" i="26"/>
  <c r="O48" i="26"/>
  <c r="BS53" i="26"/>
  <c r="BS55" i="26"/>
  <c r="O56" i="26"/>
  <c r="F10" i="26"/>
  <c r="G10" i="26" s="1"/>
  <c r="DI10" i="26"/>
  <c r="BP11" i="26"/>
  <c r="F12" i="26"/>
  <c r="G12" i="26" s="1"/>
  <c r="L13" i="26"/>
  <c r="L15" i="26"/>
  <c r="N15" i="26" s="1"/>
  <c r="BP15" i="26"/>
  <c r="BR15" i="26" s="1"/>
  <c r="L17" i="26"/>
  <c r="BP17" i="26"/>
  <c r="BR17" i="26"/>
  <c r="L19" i="26"/>
  <c r="N19" i="26" s="1"/>
  <c r="F20" i="26"/>
  <c r="G20" i="26" s="1"/>
  <c r="L21" i="26"/>
  <c r="BP21" i="26"/>
  <c r="BR21" i="26" s="1"/>
  <c r="BP23" i="26"/>
  <c r="BR23" i="26" s="1"/>
  <c r="F24" i="26"/>
  <c r="G24" i="26" s="1"/>
  <c r="BP25" i="26"/>
  <c r="BR25" i="26" s="1"/>
  <c r="J26" i="26"/>
  <c r="BP27" i="26"/>
  <c r="F28" i="26"/>
  <c r="G28" i="26" s="1"/>
  <c r="L29" i="26"/>
  <c r="N29" i="26" s="1"/>
  <c r="BP29" i="26"/>
  <c r="BR29" i="26" s="1"/>
  <c r="F32" i="26"/>
  <c r="G32" i="26" s="1"/>
  <c r="L33" i="26"/>
  <c r="BP33" i="26"/>
  <c r="BR33" i="26" s="1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DI51" i="26"/>
  <c r="F51" i="26"/>
  <c r="G51" i="26" s="1"/>
  <c r="DI53" i="26"/>
  <c r="F55" i="26"/>
  <c r="DI57" i="26"/>
  <c r="DI59" i="26"/>
  <c r="F59" i="26"/>
  <c r="G59" i="26"/>
  <c r="BP10" i="26"/>
  <c r="BR10" i="26" s="1"/>
  <c r="F13" i="26"/>
  <c r="G13" i="26" s="1"/>
  <c r="F27" i="26"/>
  <c r="G27" i="26" s="1"/>
  <c r="I27" i="26" s="1"/>
  <c r="F29" i="26"/>
  <c r="J29" i="26" s="1"/>
  <c r="F33" i="26"/>
  <c r="G33" i="26" s="1"/>
  <c r="F35" i="26"/>
  <c r="G35" i="26" s="1"/>
  <c r="I35" i="26" s="1"/>
  <c r="F39" i="26"/>
  <c r="G39" i="26" s="1"/>
  <c r="I39" i="26" s="1"/>
  <c r="N60" i="26"/>
  <c r="F61" i="26"/>
  <c r="G61" i="26" s="1"/>
  <c r="BR61" i="26"/>
  <c r="L62" i="26"/>
  <c r="N62" i="26" s="1"/>
  <c r="BP62" i="26"/>
  <c r="BR62" i="26"/>
  <c r="F63" i="26"/>
  <c r="G63" i="26" s="1"/>
  <c r="I63" i="26" s="1"/>
  <c r="BP64" i="26"/>
  <c r="L66" i="26"/>
  <c r="N66" i="26" s="1"/>
  <c r="F67" i="26"/>
  <c r="G67" i="26" s="1"/>
  <c r="I67" i="26" s="1"/>
  <c r="BR67" i="26"/>
  <c r="L68" i="26"/>
  <c r="N68" i="26" s="1"/>
  <c r="BP68" i="26"/>
  <c r="BR68" i="26" s="1"/>
  <c r="F69" i="26"/>
  <c r="J69" i="26" s="1"/>
  <c r="L70" i="26"/>
  <c r="N70" i="26" s="1"/>
  <c r="BP70" i="26"/>
  <c r="BR70" i="26" s="1"/>
  <c r="L72" i="26"/>
  <c r="N72" i="26" s="1"/>
  <c r="BP72" i="26"/>
  <c r="BR72" i="26" s="1"/>
  <c r="L74" i="26"/>
  <c r="N74" i="26" s="1"/>
  <c r="BP74" i="26"/>
  <c r="BR74" i="26"/>
  <c r="F75" i="26"/>
  <c r="L76" i="26"/>
  <c r="N76" i="26"/>
  <c r="BP76" i="26"/>
  <c r="BR76" i="26" s="1"/>
  <c r="N77" i="26"/>
  <c r="BR77" i="26"/>
  <c r="L78" i="26"/>
  <c r="N78" i="26" s="1"/>
  <c r="BP78" i="26"/>
  <c r="BR78" i="26" s="1"/>
  <c r="F79" i="26"/>
  <c r="G79" i="26" s="1"/>
  <c r="I79" i="26" s="1"/>
  <c r="L80" i="26"/>
  <c r="N80" i="26" s="1"/>
  <c r="BP80" i="26"/>
  <c r="BR80" i="26" s="1"/>
  <c r="F81" i="26"/>
  <c r="G81" i="26" s="1"/>
  <c r="I81" i="26" s="1"/>
  <c r="V82" i="26"/>
  <c r="X82" i="26"/>
  <c r="AP82" i="26"/>
  <c r="AR82" i="26" s="1"/>
  <c r="F58" i="26"/>
  <c r="G58" i="26" s="1"/>
  <c r="F60" i="26"/>
  <c r="G60" i="26"/>
  <c r="F62" i="26"/>
  <c r="G62" i="26" s="1"/>
  <c r="I62" i="26" s="1"/>
  <c r="F66" i="26"/>
  <c r="F68" i="26"/>
  <c r="F72" i="26"/>
  <c r="F76" i="26"/>
  <c r="G76" i="26" s="1"/>
  <c r="F78" i="26"/>
  <c r="G78" i="26" s="1"/>
  <c r="M10" i="27"/>
  <c r="S17" i="27"/>
  <c r="N22" i="27"/>
  <c r="P33" i="27"/>
  <c r="R33" i="27" s="1"/>
  <c r="E44" i="27"/>
  <c r="F44" i="27" s="1"/>
  <c r="M45" i="27"/>
  <c r="E46" i="27"/>
  <c r="F46" i="27" s="1"/>
  <c r="H46" i="27" s="1"/>
  <c r="R50" i="27"/>
  <c r="BR60" i="27"/>
  <c r="N68" i="27"/>
  <c r="S78" i="27"/>
  <c r="N33" i="27"/>
  <c r="BQ42" i="27"/>
  <c r="R58" i="27"/>
  <c r="BR62" i="27"/>
  <c r="R24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N29" i="27"/>
  <c r="BR29" i="27"/>
  <c r="N30" i="27"/>
  <c r="BR33" i="27"/>
  <c r="N35" i="27"/>
  <c r="BR36" i="27"/>
  <c r="S45" i="27"/>
  <c r="BR45" i="27"/>
  <c r="H45" i="27"/>
  <c r="N46" i="27"/>
  <c r="S56" i="27"/>
  <c r="N57" i="27"/>
  <c r="M58" i="27"/>
  <c r="M61" i="27"/>
  <c r="S64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E21" i="27"/>
  <c r="I21" i="27" s="1"/>
  <c r="BR24" i="27"/>
  <c r="P25" i="27"/>
  <c r="R25" i="27" s="1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BR81" i="27"/>
  <c r="H47" i="27"/>
  <c r="I47" i="27"/>
  <c r="S13" i="27"/>
  <c r="N16" i="27"/>
  <c r="N17" i="27"/>
  <c r="N18" i="27"/>
  <c r="R20" i="27"/>
  <c r="BR20" i="27"/>
  <c r="K21" i="27"/>
  <c r="M21" i="27" s="1"/>
  <c r="N27" i="27"/>
  <c r="BR27" i="27"/>
  <c r="N28" i="27"/>
  <c r="S28" i="27"/>
  <c r="S29" i="27"/>
  <c r="P31" i="27"/>
  <c r="R34" i="27"/>
  <c r="BR34" i="27"/>
  <c r="S35" i="27"/>
  <c r="R36" i="27"/>
  <c r="S40" i="27"/>
  <c r="BO41" i="27"/>
  <c r="BQ41" i="27" s="1"/>
  <c r="R42" i="27"/>
  <c r="BO45" i="27"/>
  <c r="BQ45" i="27" s="1"/>
  <c r="P49" i="27"/>
  <c r="R49" i="27"/>
  <c r="BQ50" i="27"/>
  <c r="BR57" i="27"/>
  <c r="P59" i="27"/>
  <c r="R59" i="27" s="1"/>
  <c r="S60" i="27"/>
  <c r="P62" i="27"/>
  <c r="R62" i="27" s="1"/>
  <c r="BR66" i="27"/>
  <c r="BR71" i="27"/>
  <c r="S73" i="27"/>
  <c r="S74" i="27"/>
  <c r="N77" i="27"/>
  <c r="S79" i="27"/>
  <c r="S81" i="27"/>
  <c r="AR82" i="27"/>
  <c r="I39" i="27"/>
  <c r="E40" i="27"/>
  <c r="I40" i="27" s="1"/>
  <c r="I41" i="27"/>
  <c r="K43" i="27"/>
  <c r="M43" i="27"/>
  <c r="K47" i="27"/>
  <c r="N51" i="27"/>
  <c r="M53" i="27"/>
  <c r="P55" i="27"/>
  <c r="R55" i="27" s="1"/>
  <c r="P64" i="27"/>
  <c r="R64" i="27"/>
  <c r="P77" i="27"/>
  <c r="R77" i="27" s="1"/>
  <c r="BQ78" i="27"/>
  <c r="BR12" i="27"/>
  <c r="S21" i="27"/>
  <c r="N24" i="27"/>
  <c r="BR26" i="27"/>
  <c r="N73" i="27"/>
  <c r="N79" i="27"/>
  <c r="BQ80" i="27"/>
  <c r="AB82" i="27"/>
  <c r="N12" i="27"/>
  <c r="N15" i="27"/>
  <c r="BR16" i="27"/>
  <c r="BR17" i="27"/>
  <c r="S18" i="27"/>
  <c r="N26" i="27"/>
  <c r="BR28" i="27"/>
  <c r="R29" i="27"/>
  <c r="E34" i="27"/>
  <c r="R35" i="27"/>
  <c r="BR37" i="27"/>
  <c r="E38" i="27"/>
  <c r="F38" i="27" s="1"/>
  <c r="H38" i="27" s="1"/>
  <c r="R41" i="27"/>
  <c r="N45" i="27"/>
  <c r="M46" i="27"/>
  <c r="BR50" i="27"/>
  <c r="S53" i="27"/>
  <c r="N55" i="27"/>
  <c r="R56" i="27"/>
  <c r="S67" i="27"/>
  <c r="R69" i="27"/>
  <c r="S71" i="27"/>
  <c r="N75" i="27"/>
  <c r="R78" i="27"/>
  <c r="AH82" i="27"/>
  <c r="P10" i="27"/>
  <c r="R10" i="27" s="1"/>
  <c r="K12" i="27"/>
  <c r="M12" i="27" s="1"/>
  <c r="BO12" i="27"/>
  <c r="BQ12" i="27" s="1"/>
  <c r="P13" i="27"/>
  <c r="E14" i="27"/>
  <c r="F14" i="27"/>
  <c r="H14" i="27" s="1"/>
  <c r="K16" i="27"/>
  <c r="M16" i="27" s="1"/>
  <c r="P17" i="27"/>
  <c r="R17" i="27" s="1"/>
  <c r="E18" i="27"/>
  <c r="F18" i="27" s="1"/>
  <c r="H18" i="27" s="1"/>
  <c r="K20" i="27"/>
  <c r="M20" i="27" s="1"/>
  <c r="BO20" i="27"/>
  <c r="BQ20" i="27" s="1"/>
  <c r="P21" i="27"/>
  <c r="R21" i="27" s="1"/>
  <c r="E22" i="27"/>
  <c r="F22" i="27" s="1"/>
  <c r="H22" i="27" s="1"/>
  <c r="M22" i="27"/>
  <c r="K24" i="27"/>
  <c r="M24" i="27" s="1"/>
  <c r="BO24" i="27"/>
  <c r="BQ24" i="27"/>
  <c r="E25" i="27"/>
  <c r="F25" i="27" s="1"/>
  <c r="H25" i="27" s="1"/>
  <c r="BQ25" i="27"/>
  <c r="K26" i="27"/>
  <c r="BO26" i="27"/>
  <c r="BQ26" i="27" s="1"/>
  <c r="E27" i="27"/>
  <c r="F27" i="27" s="1"/>
  <c r="H27" i="27" s="1"/>
  <c r="M27" i="27"/>
  <c r="BQ27" i="27"/>
  <c r="K28" i="27"/>
  <c r="M28" i="27" s="1"/>
  <c r="BO28" i="27"/>
  <c r="BQ28" i="27" s="1"/>
  <c r="M29" i="27"/>
  <c r="BQ29" i="27"/>
  <c r="K30" i="27"/>
  <c r="M30" i="27" s="1"/>
  <c r="E31" i="27"/>
  <c r="F31" i="27"/>
  <c r="H31" i="27" s="1"/>
  <c r="K32" i="27"/>
  <c r="M32" i="27" s="1"/>
  <c r="BO32" i="27"/>
  <c r="BQ32" i="27"/>
  <c r="E33" i="27"/>
  <c r="F33" i="27" s="1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M36" i="27" s="1"/>
  <c r="BO36" i="27"/>
  <c r="BQ36" i="27" s="1"/>
  <c r="M37" i="27"/>
  <c r="BQ37" i="27"/>
  <c r="K38" i="27"/>
  <c r="M38" i="27" s="1"/>
  <c r="BO38" i="27"/>
  <c r="F39" i="27"/>
  <c r="H39" i="27" s="1"/>
  <c r="K39" i="27"/>
  <c r="R40" i="27"/>
  <c r="H41" i="27"/>
  <c r="I45" i="27"/>
  <c r="R47" i="27"/>
  <c r="M48" i="27"/>
  <c r="M50" i="27"/>
  <c r="BQ51" i="27"/>
  <c r="M52" i="27"/>
  <c r="BQ55" i="27"/>
  <c r="M63" i="27"/>
  <c r="BQ76" i="27"/>
  <c r="E49" i="27"/>
  <c r="F49" i="27" s="1"/>
  <c r="H49" i="27" s="1"/>
  <c r="E51" i="27"/>
  <c r="I51" i="27" s="1"/>
  <c r="E53" i="27"/>
  <c r="F53" i="27" s="1"/>
  <c r="H53" i="27" s="1"/>
  <c r="M56" i="27"/>
  <c r="G82" i="27"/>
  <c r="BQ56" i="27"/>
  <c r="BQ65" i="27"/>
  <c r="M69" i="27"/>
  <c r="BQ70" i="27"/>
  <c r="N10" i="27"/>
  <c r="BR10" i="27"/>
  <c r="E12" i="27"/>
  <c r="F12" i="27" s="1"/>
  <c r="H12" i="27" s="1"/>
  <c r="E16" i="27"/>
  <c r="I16" i="27" s="1"/>
  <c r="E20" i="27"/>
  <c r="I20" i="27"/>
  <c r="E24" i="27"/>
  <c r="I24" i="27" s="1"/>
  <c r="I26" i="27"/>
  <c r="F26" i="27"/>
  <c r="H26" i="27" s="1"/>
  <c r="E28" i="27"/>
  <c r="E30" i="27"/>
  <c r="F30" i="27" s="1"/>
  <c r="H30" i="27" s="1"/>
  <c r="E32" i="27"/>
  <c r="S41" i="27"/>
  <c r="E50" i="27"/>
  <c r="I50" i="27" s="1"/>
  <c r="E52" i="27"/>
  <c r="F52" i="27" s="1"/>
  <c r="H52" i="27" s="1"/>
  <c r="E54" i="27"/>
  <c r="F54" i="27" s="1"/>
  <c r="H54" i="27" s="1"/>
  <c r="H80" i="27"/>
  <c r="I80" i="27"/>
  <c r="I10" i="27"/>
  <c r="S47" i="27"/>
  <c r="N48" i="27"/>
  <c r="BR49" i="27"/>
  <c r="BR51" i="27"/>
  <c r="N52" i="27"/>
  <c r="BR53" i="27"/>
  <c r="BR55" i="27"/>
  <c r="E55" i="27"/>
  <c r="I55" i="27" s="1"/>
  <c r="E57" i="27"/>
  <c r="E60" i="27"/>
  <c r="F60" i="27" s="1"/>
  <c r="H60" i="27" s="1"/>
  <c r="E62" i="27"/>
  <c r="I62" i="27" s="1"/>
  <c r="F62" i="27"/>
  <c r="H62" i="27" s="1"/>
  <c r="E64" i="27"/>
  <c r="F64" i="27" s="1"/>
  <c r="E66" i="27"/>
  <c r="F66" i="27" s="1"/>
  <c r="H66" i="27" s="1"/>
  <c r="E68" i="27"/>
  <c r="F68" i="27" s="1"/>
  <c r="H68" i="27" s="1"/>
  <c r="E71" i="27"/>
  <c r="F71" i="27" s="1"/>
  <c r="H71" i="27" s="1"/>
  <c r="E73" i="27"/>
  <c r="I73" i="27" s="1"/>
  <c r="F73" i="27"/>
  <c r="H73" i="27" s="1"/>
  <c r="E75" i="27"/>
  <c r="E77" i="27"/>
  <c r="E79" i="27"/>
  <c r="E81" i="27"/>
  <c r="I81" i="27" s="1"/>
  <c r="BQ81" i="27"/>
  <c r="AC82" i="27"/>
  <c r="AG82" i="27"/>
  <c r="AO82" i="27"/>
  <c r="AQ82" i="27" s="1"/>
  <c r="BR56" i="27"/>
  <c r="N58" i="27"/>
  <c r="BR58" i="27"/>
  <c r="N61" i="27"/>
  <c r="BR61" i="27"/>
  <c r="N63" i="27"/>
  <c r="BR65" i="27"/>
  <c r="N67" i="27"/>
  <c r="BR67" i="27"/>
  <c r="N69" i="27"/>
  <c r="N70" i="27"/>
  <c r="BR72" i="27"/>
  <c r="BR76" i="27"/>
  <c r="BR78" i="27"/>
  <c r="P79" i="27"/>
  <c r="R79" i="27" s="1"/>
  <c r="N80" i="27"/>
  <c r="BR80" i="27"/>
  <c r="P81" i="27"/>
  <c r="R81" i="27" s="1"/>
  <c r="AJ82" i="27"/>
  <c r="AL82" i="27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/>
  <c r="BO60" i="27"/>
  <c r="BQ60" i="27" s="1"/>
  <c r="E61" i="27"/>
  <c r="F61" i="27"/>
  <c r="H61" i="27" s="1"/>
  <c r="K62" i="27"/>
  <c r="M62" i="27" s="1"/>
  <c r="E63" i="27"/>
  <c r="F63" i="27" s="1"/>
  <c r="H63" i="27" s="1"/>
  <c r="K64" i="27"/>
  <c r="M64" i="27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K81" i="27"/>
  <c r="I49" i="27"/>
  <c r="I27" i="27"/>
  <c r="I37" i="27"/>
  <c r="I64" i="27"/>
  <c r="I60" i="27"/>
  <c r="DJ8" i="27"/>
  <c r="DM8" i="27" s="1"/>
  <c r="DP8" i="27" s="1"/>
  <c r="DS8" i="27" s="1"/>
  <c r="DV8" i="27" s="1"/>
  <c r="DY8" i="27" s="1"/>
  <c r="I61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I41" i="28" s="1"/>
  <c r="S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S28" i="28"/>
  <c r="EF28" i="28"/>
  <c r="N31" i="28"/>
  <c r="BR31" i="28"/>
  <c r="S32" i="28"/>
  <c r="EF32" i="28"/>
  <c r="N35" i="28"/>
  <c r="BR35" i="28"/>
  <c r="S36" i="28"/>
  <c r="N43" i="28"/>
  <c r="BR43" i="28"/>
  <c r="BQ43" i="28"/>
  <c r="EF44" i="28"/>
  <c r="ED44" i="28"/>
  <c r="H73" i="28"/>
  <c r="I73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P14" i="28"/>
  <c r="R14" i="28" s="1"/>
  <c r="E15" i="28"/>
  <c r="I15" i="28" s="1"/>
  <c r="K17" i="28"/>
  <c r="M17" i="28" s="1"/>
  <c r="BO17" i="28"/>
  <c r="BQ17" i="28" s="1"/>
  <c r="P18" i="28"/>
  <c r="R18" i="28" s="1"/>
  <c r="E19" i="28"/>
  <c r="F19" i="28" s="1"/>
  <c r="H19" i="28" s="1"/>
  <c r="K21" i="28"/>
  <c r="M21" i="28" s="1"/>
  <c r="BO21" i="28"/>
  <c r="BQ21" i="28" s="1"/>
  <c r="E23" i="28"/>
  <c r="F23" i="28" s="1"/>
  <c r="H23" i="28" s="1"/>
  <c r="K25" i="28"/>
  <c r="M25" i="28" s="1"/>
  <c r="BO25" i="28"/>
  <c r="BQ25" i="28" s="1"/>
  <c r="P26" i="28"/>
  <c r="R26" i="28" s="1"/>
  <c r="E27" i="28"/>
  <c r="F27" i="28"/>
  <c r="H27" i="28" s="1"/>
  <c r="F28" i="28"/>
  <c r="H28" i="28" s="1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/>
  <c r="P34" i="28"/>
  <c r="R34" i="28" s="1"/>
  <c r="E35" i="28"/>
  <c r="F35" i="28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K53" i="28"/>
  <c r="M53" i="28"/>
  <c r="BO53" i="28"/>
  <c r="BQ53" i="28" s="1"/>
  <c r="P54" i="28"/>
  <c r="R54" i="28"/>
  <c r="E55" i="28"/>
  <c r="F55" i="28" s="1"/>
  <c r="H55" i="28" s="1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/>
  <c r="P62" i="28"/>
  <c r="R62" i="28" s="1"/>
  <c r="E63" i="28"/>
  <c r="F63" i="28" s="1"/>
  <c r="H63" i="28" s="1"/>
  <c r="BQ63" i="28"/>
  <c r="R64" i="28"/>
  <c r="ED64" i="28"/>
  <c r="K65" i="28"/>
  <c r="M65" i="28" s="1"/>
  <c r="BO65" i="28"/>
  <c r="BQ65" i="28" s="1"/>
  <c r="P66" i="28"/>
  <c r="R66" i="28" s="1"/>
  <c r="BQ67" i="28"/>
  <c r="R68" i="28"/>
  <c r="ED68" i="28"/>
  <c r="BO69" i="28"/>
  <c r="P70" i="28"/>
  <c r="R70" i="28" s="1"/>
  <c r="E71" i="28"/>
  <c r="F71" i="28" s="1"/>
  <c r="H71" i="28" s="1"/>
  <c r="BQ71" i="28"/>
  <c r="R72" i="28"/>
  <c r="ED72" i="28"/>
  <c r="K73" i="28"/>
  <c r="M73" i="28" s="1"/>
  <c r="BO73" i="28"/>
  <c r="BQ73" i="28" s="1"/>
  <c r="P74" i="28"/>
  <c r="R74" i="28" s="1"/>
  <c r="E75" i="28"/>
  <c r="F75" i="28" s="1"/>
  <c r="H75" i="28" s="1"/>
  <c r="M75" i="28"/>
  <c r="BQ75" i="28"/>
  <c r="R76" i="28"/>
  <c r="ED76" i="28"/>
  <c r="K77" i="28"/>
  <c r="M77" i="28"/>
  <c r="BO77" i="28"/>
  <c r="BQ77" i="28" s="1"/>
  <c r="P78" i="28"/>
  <c r="R78" i="28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 s="1"/>
  <c r="E53" i="28"/>
  <c r="I53" i="28" s="1"/>
  <c r="E57" i="28"/>
  <c r="F57" i="28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55" i="28"/>
  <c r="I19" i="28"/>
  <c r="I35" i="28"/>
  <c r="I51" i="28"/>
  <c r="I57" i="28"/>
  <c r="I71" i="28"/>
  <c r="I23" i="28"/>
  <c r="J81" i="23"/>
  <c r="C19" i="23"/>
  <c r="C63" i="23"/>
  <c r="C45" i="23"/>
  <c r="C33" i="23"/>
  <c r="C39" i="23"/>
  <c r="I66" i="27"/>
  <c r="I63" i="27"/>
  <c r="I21" i="26"/>
  <c r="J21" i="26"/>
  <c r="I74" i="27"/>
  <c r="J57" i="26"/>
  <c r="R76" i="27"/>
  <c r="BQ15" i="28"/>
  <c r="G68" i="26"/>
  <c r="I68" i="26" s="1"/>
  <c r="G75" i="26"/>
  <c r="G42" i="26"/>
  <c r="BQ58" i="27"/>
  <c r="R12" i="28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BQ20" i="28"/>
  <c r="P23" i="28"/>
  <c r="R23" i="28" s="1"/>
  <c r="ED23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I44" i="28" s="1"/>
  <c r="N44" i="28"/>
  <c r="E46" i="28"/>
  <c r="F46" i="28" s="1"/>
  <c r="H46" i="28" s="1"/>
  <c r="BO46" i="28"/>
  <c r="BQ46" i="28" s="1"/>
  <c r="N51" i="28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E58" i="28"/>
  <c r="I58" i="28" s="1"/>
  <c r="E64" i="28"/>
  <c r="F64" i="28"/>
  <c r="H64" i="28" s="1"/>
  <c r="E72" i="28"/>
  <c r="F72" i="28" s="1"/>
  <c r="H72" i="28" s="1"/>
  <c r="F68" i="28"/>
  <c r="H68" i="28" s="1"/>
  <c r="I25" i="28"/>
  <c r="I64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N17" i="26"/>
  <c r="T26" i="26"/>
  <c r="N28" i="26"/>
  <c r="BR30" i="26"/>
  <c r="BP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K13" i="27"/>
  <c r="M13" i="27" s="1"/>
  <c r="N13" i="27"/>
  <c r="F13" i="27"/>
  <c r="H13" i="27" s="1"/>
  <c r="F23" i="27"/>
  <c r="H23" i="27" s="1"/>
  <c r="I23" i="27"/>
  <c r="BP82" i="28"/>
  <c r="S49" i="28"/>
  <c r="R49" i="28"/>
  <c r="BQ66" i="28"/>
  <c r="BR66" i="28"/>
  <c r="L59" i="23"/>
  <c r="L45" i="23"/>
  <c r="L31" i="23"/>
  <c r="N50" i="28"/>
  <c r="I75" i="26"/>
  <c r="F15" i="28"/>
  <c r="H15" i="28" s="1"/>
  <c r="I65" i="27"/>
  <c r="I56" i="27"/>
  <c r="I46" i="27"/>
  <c r="R31" i="27"/>
  <c r="J45" i="26"/>
  <c r="G46" i="26"/>
  <c r="I46" i="26"/>
  <c r="O41" i="26"/>
  <c r="T34" i="26"/>
  <c r="T17" i="26"/>
  <c r="BR18" i="26"/>
  <c r="L24" i="26"/>
  <c r="N24" i="26"/>
  <c r="I78" i="26"/>
  <c r="J78" i="26"/>
  <c r="P12" i="27"/>
  <c r="R12" i="27"/>
  <c r="S12" i="27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/>
  <c r="I59" i="27"/>
  <c r="C65" i="23"/>
  <c r="F37" i="26"/>
  <c r="J37" i="26"/>
  <c r="S66" i="27"/>
  <c r="DI80" i="26"/>
  <c r="F80" i="26"/>
  <c r="J80" i="26" s="1"/>
  <c r="BO14" i="27"/>
  <c r="BQ14" i="27" s="1"/>
  <c r="BR14" i="27"/>
  <c r="H15" i="27"/>
  <c r="BO54" i="27"/>
  <c r="BQ54" i="27" s="1"/>
  <c r="BR54" i="27"/>
  <c r="I12" i="28"/>
  <c r="I61" i="28"/>
  <c r="BR41" i="28"/>
  <c r="G82" i="28"/>
  <c r="N72" i="27"/>
  <c r="F79" i="27"/>
  <c r="H79" i="27"/>
  <c r="S10" i="27"/>
  <c r="L82" i="27"/>
  <c r="BR40" i="27"/>
  <c r="L12" i="26"/>
  <c r="N12" i="26" s="1"/>
  <c r="Q14" i="26"/>
  <c r="S14" i="26" s="1"/>
  <c r="T14" i="26"/>
  <c r="BR14" i="26"/>
  <c r="BS14" i="26"/>
  <c r="DI21" i="26"/>
  <c r="EE56" i="26"/>
  <c r="F56" i="26"/>
  <c r="G56" i="26" s="1"/>
  <c r="I56" i="26" s="1"/>
  <c r="Q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M47" i="27"/>
  <c r="P54" i="27"/>
  <c r="R54" i="27" s="1"/>
  <c r="S54" i="27"/>
  <c r="E40" i="28"/>
  <c r="F40" i="28" s="1"/>
  <c r="H40" i="28" s="1"/>
  <c r="DH40" i="28"/>
  <c r="I43" i="26"/>
  <c r="T46" i="26"/>
  <c r="S46" i="26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S22" i="26"/>
  <c r="T22" i="26"/>
  <c r="E21" i="28"/>
  <c r="I21" i="28" s="1"/>
  <c r="DH21" i="28"/>
  <c r="R46" i="28"/>
  <c r="I25" i="27"/>
  <c r="F44" i="26"/>
  <c r="G44" i="26" s="1"/>
  <c r="I44" i="26" s="1"/>
  <c r="T12" i="26"/>
  <c r="O11" i="26"/>
  <c r="N11" i="26"/>
  <c r="BS24" i="26"/>
  <c r="EE48" i="26"/>
  <c r="DI49" i="26"/>
  <c r="F49" i="26"/>
  <c r="G49" i="26" s="1"/>
  <c r="I49" i="26" s="1"/>
  <c r="BR56" i="26"/>
  <c r="BS56" i="26"/>
  <c r="L64" i="26"/>
  <c r="O64" i="26"/>
  <c r="T68" i="26"/>
  <c r="BO74" i="27"/>
  <c r="BQ74" i="27" s="1"/>
  <c r="BR74" i="27"/>
  <c r="E38" i="28"/>
  <c r="F38" i="28" s="1"/>
  <c r="H38" i="28" s="1"/>
  <c r="EF38" i="28"/>
  <c r="N40" i="28"/>
  <c r="M40" i="28"/>
  <c r="G66" i="26"/>
  <c r="I66" i="26" s="1"/>
  <c r="S35" i="26"/>
  <c r="T35" i="26"/>
  <c r="BS43" i="26"/>
  <c r="T57" i="26"/>
  <c r="S57" i="26"/>
  <c r="S37" i="27"/>
  <c r="R37" i="27"/>
  <c r="BQ69" i="28"/>
  <c r="F81" i="27"/>
  <c r="H81" i="27" s="1"/>
  <c r="I46" i="28"/>
  <c r="G69" i="26"/>
  <c r="I69" i="26" s="1"/>
  <c r="J36" i="26"/>
  <c r="S26" i="26"/>
  <c r="Q18" i="26"/>
  <c r="BR28" i="26"/>
  <c r="BP32" i="26"/>
  <c r="BR32" i="26" s="1"/>
  <c r="AA82" i="26"/>
  <c r="AC82" i="26" s="1"/>
  <c r="AD82" i="26"/>
  <c r="N24" i="28"/>
  <c r="K24" i="28"/>
  <c r="M24" i="28" s="1"/>
  <c r="DH48" i="28"/>
  <c r="E48" i="28"/>
  <c r="I48" i="28" s="1"/>
  <c r="J76" i="26"/>
  <c r="J24" i="26"/>
  <c r="I54" i="27"/>
  <c r="I33" i="27"/>
  <c r="R46" i="27"/>
  <c r="I15" i="27"/>
  <c r="BS49" i="26"/>
  <c r="O28" i="26"/>
  <c r="BP48" i="26"/>
  <c r="BR48" i="26" s="1"/>
  <c r="BS48" i="26"/>
  <c r="N54" i="26"/>
  <c r="O54" i="26"/>
  <c r="DI54" i="26"/>
  <c r="F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I36" i="26"/>
  <c r="Y82" i="26"/>
  <c r="M40" i="27"/>
  <c r="BO12" i="28"/>
  <c r="BQ12" i="28"/>
  <c r="N16" i="26"/>
  <c r="T28" i="26"/>
  <c r="J38" i="26"/>
  <c r="T45" i="26"/>
  <c r="Q45" i="26"/>
  <c r="S45" i="26" s="1"/>
  <c r="R10" i="28"/>
  <c r="BS29" i="26"/>
  <c r="L59" i="26"/>
  <c r="N59" i="26"/>
  <c r="O59" i="26"/>
  <c r="BS60" i="26"/>
  <c r="L61" i="26"/>
  <c r="J68" i="26"/>
  <c r="L81" i="26"/>
  <c r="N81" i="26" s="1"/>
  <c r="O81" i="26"/>
  <c r="S35" i="28"/>
  <c r="P35" i="28"/>
  <c r="R35" i="28" s="1"/>
  <c r="F40" i="26"/>
  <c r="G40" i="26" s="1"/>
  <c r="I40" i="26" s="1"/>
  <c r="L43" i="26"/>
  <c r="BR52" i="26"/>
  <c r="J61" i="26"/>
  <c r="O76" i="26"/>
  <c r="EE10" i="26"/>
  <c r="N14" i="27"/>
  <c r="N13" i="28"/>
  <c r="R14" i="27"/>
  <c r="S33" i="27"/>
  <c r="S63" i="27"/>
  <c r="P63" i="27"/>
  <c r="E24" i="28"/>
  <c r="F24" i="28"/>
  <c r="H24" i="28" s="1"/>
  <c r="DH24" i="28"/>
  <c r="BQ32" i="28"/>
  <c r="BR32" i="28"/>
  <c r="ED61" i="28"/>
  <c r="EF61" i="28"/>
  <c r="S14" i="28"/>
  <c r="E50" i="28"/>
  <c r="F50" i="28" s="1"/>
  <c r="H50" i="28" s="1"/>
  <c r="DH50" i="28"/>
  <c r="N60" i="28"/>
  <c r="E60" i="28"/>
  <c r="I60" i="28" s="1"/>
  <c r="F60" i="28"/>
  <c r="H60" i="28" s="1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 s="1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 s="1"/>
  <c r="I33" i="28"/>
  <c r="J40" i="26"/>
  <c r="J77" i="26"/>
  <c r="G77" i="26"/>
  <c r="I77" i="26" s="1"/>
  <c r="G54" i="26"/>
  <c r="I38" i="28"/>
  <c r="BE8" i="26"/>
  <c r="BH8" i="26"/>
  <c r="BK8" i="26" s="1"/>
  <c r="EE19" i="26"/>
  <c r="F19" i="26"/>
  <c r="S18" i="28"/>
  <c r="Q82" i="28"/>
  <c r="E13" i="28"/>
  <c r="I13" i="28" s="1"/>
  <c r="I52" i="27"/>
  <c r="I17" i="28"/>
  <c r="I76" i="28"/>
  <c r="I11" i="28"/>
  <c r="F47" i="28"/>
  <c r="H47" i="28" s="1"/>
  <c r="BD8" i="28"/>
  <c r="BG8" i="28" s="1"/>
  <c r="F70" i="27"/>
  <c r="H70" i="27" s="1"/>
  <c r="G72" i="26"/>
  <c r="I72" i="26"/>
  <c r="J72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24" i="28"/>
  <c r="P82" i="26"/>
  <c r="Q82" i="26" s="1"/>
  <c r="I72" i="28"/>
  <c r="I65" i="28"/>
  <c r="F41" i="28"/>
  <c r="H41" i="28" s="1"/>
  <c r="F72" i="27"/>
  <c r="H72" i="27"/>
  <c r="I72" i="27"/>
  <c r="I48" i="27"/>
  <c r="F48" i="27"/>
  <c r="H48" i="27"/>
  <c r="F21" i="27"/>
  <c r="H21" i="27" s="1"/>
  <c r="Q10" i="26"/>
  <c r="S10" i="26" s="1"/>
  <c r="BP16" i="26"/>
  <c r="N31" i="27"/>
  <c r="BO35" i="27"/>
  <c r="BQ35" i="27" s="1"/>
  <c r="BR35" i="27"/>
  <c r="N36" i="27"/>
  <c r="F39" i="28"/>
  <c r="H39" i="28" s="1"/>
  <c r="I39" i="28"/>
  <c r="O10" i="26"/>
  <c r="L10" i="26"/>
  <c r="N10" i="26" s="1"/>
  <c r="ED36" i="28"/>
  <c r="E36" i="28"/>
  <c r="I36" i="28" s="1"/>
  <c r="J43" i="26"/>
  <c r="G37" i="26"/>
  <c r="F58" i="28"/>
  <c r="H58" i="28" s="1"/>
  <c r="I27" i="28"/>
  <c r="F53" i="28"/>
  <c r="H53" i="28" s="1"/>
  <c r="I68" i="27"/>
  <c r="F51" i="27"/>
  <c r="H51" i="27" s="1"/>
  <c r="I38" i="27"/>
  <c r="G52" i="26"/>
  <c r="I52" i="26" s="1"/>
  <c r="DI15" i="26"/>
  <c r="F15" i="26"/>
  <c r="J33" i="26"/>
  <c r="L36" i="26"/>
  <c r="N75" i="26"/>
  <c r="O75" i="26"/>
  <c r="Q79" i="26"/>
  <c r="S79" i="26" s="1"/>
  <c r="T79" i="26"/>
  <c r="I30" i="27"/>
  <c r="I35" i="27"/>
  <c r="F20" i="27"/>
  <c r="H20" i="27" s="1"/>
  <c r="I36" i="27"/>
  <c r="F40" i="27"/>
  <c r="H40" i="27" s="1"/>
  <c r="J79" i="26"/>
  <c r="I45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69" i="26"/>
  <c r="J75" i="26"/>
  <c r="I14" i="27"/>
  <c r="BO21" i="27"/>
  <c r="BQ21" i="27" s="1"/>
  <c r="BR21" i="27"/>
  <c r="BR23" i="27"/>
  <c r="R45" i="27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32" i="26"/>
  <c r="L45" i="26"/>
  <c r="N45" i="26"/>
  <c r="BQ48" i="27"/>
  <c r="EF22" i="28"/>
  <c r="ED22" i="28"/>
  <c r="BR69" i="26"/>
  <c r="S31" i="27"/>
  <c r="N62" i="28"/>
  <c r="K62" i="28"/>
  <c r="M62" i="28" s="1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F54" i="28" s="1"/>
  <c r="H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R71" i="28"/>
  <c r="EF73" i="28"/>
  <c r="ED73" i="28"/>
  <c r="DH81" i="28"/>
  <c r="E81" i="28"/>
  <c r="I81" i="28" s="1"/>
  <c r="M46" i="28"/>
  <c r="R77" i="28"/>
  <c r="R79" i="28"/>
  <c r="AQ82" i="28"/>
  <c r="G16" i="26"/>
  <c r="I16" i="26" s="1"/>
  <c r="J16" i="26"/>
  <c r="G19" i="26"/>
  <c r="I19" i="26" s="1"/>
  <c r="I56" i="28"/>
  <c r="G15" i="26"/>
  <c r="F34" i="28"/>
  <c r="H34" i="28" s="1"/>
  <c r="I34" i="28"/>
  <c r="D67" i="23"/>
  <c r="F13" i="28"/>
  <c r="H13" i="28" s="1"/>
  <c r="BV14" i="22"/>
  <c r="EI14" i="22"/>
  <c r="C16" i="23"/>
  <c r="AB17" i="22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BJ8" i="28" l="1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J32" i="26"/>
  <c r="I32" i="26"/>
  <c r="I54" i="26"/>
  <c r="BS27" i="26"/>
  <c r="BR27" i="26"/>
  <c r="DI34" i="26"/>
  <c r="F34" i="26"/>
  <c r="G34" i="26" s="1"/>
  <c r="I34" i="26" s="1"/>
  <c r="EE71" i="26"/>
  <c r="F71" i="26"/>
  <c r="K19" i="27"/>
  <c r="M19" i="27" s="1"/>
  <c r="N19" i="27"/>
  <c r="DH69" i="28"/>
  <c r="E69" i="28"/>
  <c r="F36" i="28"/>
  <c r="H36" i="28" s="1"/>
  <c r="J81" i="26"/>
  <c r="ED82" i="26"/>
  <c r="H82" i="26"/>
  <c r="M81" i="27"/>
  <c r="BP82" i="27"/>
  <c r="BR38" i="26"/>
  <c r="N76" i="27"/>
  <c r="S42" i="27"/>
  <c r="I51" i="26"/>
  <c r="N33" i="26"/>
  <c r="N21" i="26"/>
  <c r="S53" i="26"/>
  <c r="BS39" i="26"/>
  <c r="BS15" i="26"/>
  <c r="T19" i="26"/>
  <c r="T31" i="26"/>
  <c r="Q31" i="26"/>
  <c r="S31" i="26" s="1"/>
  <c r="BS44" i="26"/>
  <c r="K65" i="27"/>
  <c r="M65" i="27" s="1"/>
  <c r="N65" i="27"/>
  <c r="P68" i="27"/>
  <c r="R68" i="27" s="1"/>
  <c r="S68" i="27"/>
  <c r="F69" i="27"/>
  <c r="H69" i="27" s="1"/>
  <c r="I69" i="27"/>
  <c r="N67" i="28"/>
  <c r="S82" i="28"/>
  <c r="F77" i="27"/>
  <c r="H77" i="27" s="1"/>
  <c r="I77" i="27"/>
  <c r="DI25" i="26"/>
  <c r="F25" i="26"/>
  <c r="G25" i="26" s="1"/>
  <c r="BP63" i="26"/>
  <c r="BR63" i="26" s="1"/>
  <c r="BS63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N64" i="26"/>
  <c r="I42" i="26"/>
  <c r="BR69" i="27"/>
  <c r="I75" i="27"/>
  <c r="F28" i="27"/>
  <c r="H28" i="27" s="1"/>
  <c r="I28" i="27"/>
  <c r="R44" i="27"/>
  <c r="O14" i="26"/>
  <c r="T65" i="26"/>
  <c r="BS11" i="26"/>
  <c r="BR19" i="26"/>
  <c r="F31" i="26"/>
  <c r="O50" i="26"/>
  <c r="R22" i="27"/>
  <c r="S22" i="27"/>
  <c r="I15" i="26"/>
  <c r="I54" i="28"/>
  <c r="ED67" i="28"/>
  <c r="BR38" i="27"/>
  <c r="J82" i="28"/>
  <c r="K82" i="28" s="1"/>
  <c r="M82" i="28" s="1"/>
  <c r="F58" i="27"/>
  <c r="H58" i="27" s="1"/>
  <c r="DG82" i="28"/>
  <c r="BR16" i="26"/>
  <c r="BR11" i="26"/>
  <c r="F50" i="27"/>
  <c r="H50" i="27" s="1"/>
  <c r="F49" i="28"/>
  <c r="H49" i="28" s="1"/>
  <c r="J56" i="26"/>
  <c r="F21" i="28"/>
  <c r="H21" i="28" s="1"/>
  <c r="N43" i="26"/>
  <c r="N61" i="26"/>
  <c r="O25" i="26"/>
  <c r="F18" i="26"/>
  <c r="J18" i="26" s="1"/>
  <c r="BQ82" i="26"/>
  <c r="BS82" i="26" s="1"/>
  <c r="F24" i="27"/>
  <c r="H24" i="27" s="1"/>
  <c r="G29" i="26"/>
  <c r="I29" i="26" s="1"/>
  <c r="T32" i="26"/>
  <c r="F64" i="26"/>
  <c r="F48" i="26"/>
  <c r="G48" i="26" s="1"/>
  <c r="I48" i="26" s="1"/>
  <c r="BQ44" i="27"/>
  <c r="S40" i="26"/>
  <c r="F17" i="26"/>
  <c r="J82" i="27"/>
  <c r="K82" i="27" s="1"/>
  <c r="F14" i="26"/>
  <c r="O82" i="27"/>
  <c r="P82" i="27" s="1"/>
  <c r="R82" i="27" s="1"/>
  <c r="J67" i="26"/>
  <c r="BR8" i="26"/>
  <c r="K69" i="28"/>
  <c r="M69" i="28" s="1"/>
  <c r="R56" i="28"/>
  <c r="ED52" i="28"/>
  <c r="BR27" i="28"/>
  <c r="BQ79" i="27"/>
  <c r="BO68" i="27"/>
  <c r="BQ68" i="27" s="1"/>
  <c r="BR63" i="27"/>
  <c r="R13" i="27"/>
  <c r="S72" i="27"/>
  <c r="BR64" i="27"/>
  <c r="S26" i="27"/>
  <c r="F70" i="26"/>
  <c r="BS41" i="26"/>
  <c r="I59" i="26"/>
  <c r="I20" i="26"/>
  <c r="N13" i="26"/>
  <c r="Q39" i="26"/>
  <c r="S39" i="26" s="1"/>
  <c r="T54" i="26"/>
  <c r="T38" i="26"/>
  <c r="T24" i="26"/>
  <c r="BS42" i="26"/>
  <c r="EE73" i="26"/>
  <c r="F73" i="26"/>
  <c r="BR31" i="27"/>
  <c r="BO31" i="27"/>
  <c r="BQ31" i="27" s="1"/>
  <c r="R61" i="27"/>
  <c r="S61" i="27"/>
  <c r="N62" i="27"/>
  <c r="ED15" i="28"/>
  <c r="EF15" i="28"/>
  <c r="S82" i="26"/>
  <c r="M82" i="27"/>
  <c r="BR12" i="26"/>
  <c r="BS12" i="26"/>
  <c r="DI22" i="26"/>
  <c r="F22" i="26"/>
  <c r="G22" i="26" s="1"/>
  <c r="L26" i="26"/>
  <c r="N26" i="26" s="1"/>
  <c r="O26" i="26"/>
  <c r="DI41" i="26"/>
  <c r="F41" i="26"/>
  <c r="L49" i="26"/>
  <c r="N49" i="26" s="1"/>
  <c r="O49" i="26"/>
  <c r="S71" i="26"/>
  <c r="M39" i="27"/>
  <c r="R43" i="27"/>
  <c r="S43" i="27"/>
  <c r="F30" i="28"/>
  <c r="H30" i="28" s="1"/>
  <c r="J44" i="26"/>
  <c r="I18" i="27"/>
  <c r="R30" i="27"/>
  <c r="H44" i="27"/>
  <c r="BP66" i="26"/>
  <c r="BR66" i="26" s="1"/>
  <c r="BS31" i="26"/>
  <c r="BP31" i="26"/>
  <c r="BR31" i="26" s="1"/>
  <c r="BP59" i="26"/>
  <c r="BR59" i="26" s="1"/>
  <c r="BS59" i="26"/>
  <c r="R82" i="28"/>
  <c r="N50" i="26"/>
  <c r="N36" i="26"/>
  <c r="I59" i="28"/>
  <c r="J74" i="26"/>
  <c r="T10" i="26"/>
  <c r="EC82" i="28"/>
  <c r="ED82" i="28" s="1"/>
  <c r="N82" i="27"/>
  <c r="I40" i="28"/>
  <c r="F66" i="28"/>
  <c r="H66" i="28" s="1"/>
  <c r="R63" i="27"/>
  <c r="BN82" i="28"/>
  <c r="BO82" i="28" s="1"/>
  <c r="BQ82" i="28" s="1"/>
  <c r="F55" i="27"/>
  <c r="H55" i="27" s="1"/>
  <c r="S18" i="26"/>
  <c r="BR13" i="27"/>
  <c r="S72" i="26"/>
  <c r="I42" i="27"/>
  <c r="DH82" i="26"/>
  <c r="DI82" i="26" s="1"/>
  <c r="E52" i="28"/>
  <c r="J58" i="26"/>
  <c r="I78" i="27"/>
  <c r="E67" i="28"/>
  <c r="I67" i="28" s="1"/>
  <c r="P22" i="28"/>
  <c r="R22" i="28" s="1"/>
  <c r="I67" i="27"/>
  <c r="I29" i="27"/>
  <c r="N78" i="27"/>
  <c r="I57" i="27"/>
  <c r="F57" i="27"/>
  <c r="H57" i="27" s="1"/>
  <c r="R15" i="27"/>
  <c r="S57" i="27"/>
  <c r="N39" i="27"/>
  <c r="BR43" i="27"/>
  <c r="R38" i="27"/>
  <c r="F23" i="26"/>
  <c r="G23" i="26" s="1"/>
  <c r="F53" i="26"/>
  <c r="F47" i="26"/>
  <c r="G47" i="26" s="1"/>
  <c r="I12" i="26"/>
  <c r="BS26" i="26"/>
  <c r="BS65" i="26"/>
  <c r="Q51" i="26"/>
  <c r="S51" i="26" s="1"/>
  <c r="BS19" i="26"/>
  <c r="DI11" i="26"/>
  <c r="F11" i="26"/>
  <c r="G11" i="26" s="1"/>
  <c r="I11" i="26" s="1"/>
  <c r="O21" i="26"/>
  <c r="DI26" i="26"/>
  <c r="J27" i="26"/>
  <c r="O33" i="26"/>
  <c r="BP40" i="26"/>
  <c r="BR40" i="26" s="1"/>
  <c r="BR54" i="26"/>
  <c r="N55" i="26"/>
  <c r="DI65" i="26"/>
  <c r="F65" i="26"/>
  <c r="G65" i="26" s="1"/>
  <c r="I65" i="26" s="1"/>
  <c r="P16" i="27"/>
  <c r="R16" i="27" s="1"/>
  <c r="S16" i="27"/>
  <c r="E17" i="27"/>
  <c r="BO47" i="27"/>
  <c r="BR47" i="27"/>
  <c r="S49" i="27"/>
  <c r="P52" i="27"/>
  <c r="R52" i="27" s="1"/>
  <c r="S52" i="27"/>
  <c r="I53" i="27"/>
  <c r="K54" i="27"/>
  <c r="M54" i="27" s="1"/>
  <c r="N54" i="27"/>
  <c r="N18" i="26"/>
  <c r="N23" i="26"/>
  <c r="I26" i="26"/>
  <c r="T33" i="26"/>
  <c r="J47" i="26"/>
  <c r="BS75" i="26"/>
  <c r="M51" i="27"/>
  <c r="H64" i="27"/>
  <c r="I31" i="27"/>
  <c r="M26" i="27"/>
  <c r="O17" i="26"/>
  <c r="BS17" i="26"/>
  <c r="BR36" i="26"/>
  <c r="N39" i="26"/>
  <c r="T42" i="26"/>
  <c r="BR45" i="26"/>
  <c r="T60" i="26"/>
  <c r="N73" i="26"/>
  <c r="S74" i="26"/>
  <c r="S78" i="26"/>
  <c r="BQ18" i="27"/>
  <c r="S27" i="27"/>
  <c r="ED62" i="28"/>
  <c r="EF62" i="28"/>
  <c r="S50" i="26"/>
  <c r="S52" i="26"/>
  <c r="BR53" i="26"/>
  <c r="O60" i="26"/>
  <c r="S62" i="26"/>
  <c r="H10" i="27"/>
  <c r="N11" i="27"/>
  <c r="R17" i="28"/>
  <c r="BQ31" i="28"/>
  <c r="N52" i="28"/>
  <c r="S52" i="28"/>
  <c r="BR55" i="28"/>
  <c r="N66" i="28"/>
  <c r="N71" i="28"/>
  <c r="N51" i="26"/>
  <c r="BR58" i="26"/>
  <c r="BS71" i="26"/>
  <c r="BR73" i="26"/>
  <c r="R11" i="27"/>
  <c r="BQ11" i="27"/>
  <c r="S25" i="27"/>
  <c r="BR32" i="27"/>
  <c r="BQ46" i="27"/>
  <c r="R53" i="27"/>
  <c r="S62" i="27"/>
  <c r="R65" i="27"/>
  <c r="N26" i="28"/>
  <c r="S47" i="28"/>
  <c r="M74" i="28"/>
  <c r="N12" i="28"/>
  <c r="N18" i="28"/>
  <c r="R19" i="28"/>
  <c r="S22" i="28"/>
  <c r="M23" i="28"/>
  <c r="BR24" i="28"/>
  <c r="M42" i="28"/>
  <c r="BR52" i="28"/>
  <c r="N53" i="28"/>
  <c r="BR53" i="28"/>
  <c r="S62" i="28"/>
  <c r="M68" i="28"/>
  <c r="BR69" i="28"/>
  <c r="EF69" i="28"/>
  <c r="N73" i="28"/>
  <c r="AC82" i="28"/>
  <c r="AM82" i="28"/>
  <c r="M72" i="27"/>
  <c r="S13" i="28"/>
  <c r="BR17" i="28"/>
  <c r="S23" i="28"/>
  <c r="M30" i="28"/>
  <c r="EF51" i="28"/>
  <c r="BR61" i="28"/>
  <c r="S66" i="28"/>
  <c r="BR79" i="28"/>
  <c r="W82" i="28"/>
  <c r="EE82" i="26"/>
  <c r="F48" i="28"/>
  <c r="H48" i="28" s="1"/>
  <c r="F67" i="28"/>
  <c r="H67" i="28" s="1"/>
  <c r="F29" i="28"/>
  <c r="H29" i="28" s="1"/>
  <c r="I75" i="28"/>
  <c r="T82" i="26"/>
  <c r="BR82" i="28"/>
  <c r="I31" i="28"/>
  <c r="F42" i="28"/>
  <c r="H42" i="28" s="1"/>
  <c r="F44" i="28"/>
  <c r="H44" i="28" s="1"/>
  <c r="I43" i="28"/>
  <c r="I71" i="27"/>
  <c r="F75" i="27"/>
  <c r="H75" i="27" s="1"/>
  <c r="F16" i="27"/>
  <c r="H16" i="27" s="1"/>
  <c r="I70" i="28"/>
  <c r="F80" i="28"/>
  <c r="H80" i="28" s="1"/>
  <c r="I50" i="28"/>
  <c r="DH82" i="28"/>
  <c r="F81" i="28"/>
  <c r="H81" i="28" s="1"/>
  <c r="J30" i="26"/>
  <c r="I32" i="28"/>
  <c r="F79" i="28"/>
  <c r="H79" i="28" s="1"/>
  <c r="F37" i="28"/>
  <c r="H37" i="28" s="1"/>
  <c r="I12" i="27"/>
  <c r="G55" i="26"/>
  <c r="I55" i="26" s="1"/>
  <c r="J55" i="26"/>
  <c r="F76" i="27"/>
  <c r="H76" i="27" s="1"/>
  <c r="J10" i="26"/>
  <c r="J46" i="26"/>
  <c r="BR41" i="26"/>
  <c r="BR55" i="26"/>
  <c r="N57" i="26"/>
  <c r="T62" i="26"/>
  <c r="T63" i="26"/>
  <c r="S81" i="26"/>
  <c r="S16" i="26"/>
  <c r="S20" i="26"/>
  <c r="N22" i="26"/>
  <c r="BR22" i="26"/>
  <c r="BR34" i="26"/>
  <c r="BS46" i="26"/>
  <c r="N47" i="26"/>
  <c r="S59" i="26"/>
  <c r="BN82" i="27"/>
  <c r="M11" i="27"/>
  <c r="M14" i="27"/>
  <c r="M15" i="27"/>
  <c r="BQ15" i="27"/>
  <c r="P27" i="27"/>
  <c r="R27" i="27" s="1"/>
  <c r="O12" i="26"/>
  <c r="S21" i="26"/>
  <c r="BS25" i="26"/>
  <c r="Q42" i="26"/>
  <c r="S42" i="26" s="1"/>
  <c r="S44" i="26"/>
  <c r="BR47" i="26"/>
  <c r="S56" i="26"/>
  <c r="S67" i="26"/>
  <c r="BR75" i="26"/>
  <c r="BS76" i="26"/>
  <c r="I76" i="26"/>
  <c r="N34" i="26"/>
  <c r="J42" i="26"/>
  <c r="N48" i="26"/>
  <c r="I60" i="26"/>
  <c r="R23" i="27"/>
  <c r="I61" i="26"/>
  <c r="I47" i="26"/>
  <c r="K82" i="26"/>
  <c r="L82" i="26" s="1"/>
  <c r="N82" i="26" s="1"/>
  <c r="O24" i="26"/>
  <c r="O39" i="26"/>
  <c r="J63" i="26"/>
  <c r="S70" i="26"/>
  <c r="N42" i="27"/>
  <c r="K42" i="27"/>
  <c r="M42" i="27" s="1"/>
  <c r="O27" i="26"/>
  <c r="N40" i="26"/>
  <c r="BR49" i="26"/>
  <c r="BR50" i="26"/>
  <c r="N63" i="26"/>
  <c r="N65" i="26"/>
  <c r="BR65" i="26"/>
  <c r="S73" i="26"/>
  <c r="T77" i="26"/>
  <c r="M17" i="27"/>
  <c r="R19" i="27"/>
  <c r="N20" i="27"/>
  <c r="R81" i="23"/>
  <c r="BR20" i="26"/>
  <c r="DG82" i="27"/>
  <c r="E82" i="27" s="1"/>
  <c r="BQ23" i="27"/>
  <c r="M25" i="27"/>
  <c r="S36" i="27"/>
  <c r="R39" i="27"/>
  <c r="BQ40" i="27"/>
  <c r="BQ47" i="27"/>
  <c r="S11" i="28"/>
  <c r="BQ23" i="28"/>
  <c r="E26" i="28"/>
  <c r="BQ30" i="28"/>
  <c r="S48" i="28"/>
  <c r="BR51" i="28"/>
  <c r="K63" i="28"/>
  <c r="M63" i="28" s="1"/>
  <c r="AR82" i="28"/>
  <c r="S43" i="28"/>
  <c r="N65" i="28"/>
  <c r="BR65" i="28"/>
  <c r="K66" i="28"/>
  <c r="M66" i="28" s="1"/>
  <c r="R28" i="28"/>
  <c r="BR63" i="28"/>
  <c r="R80" i="27"/>
  <c r="N16" i="28"/>
  <c r="BQ35" i="28"/>
  <c r="S38" i="28"/>
  <c r="N45" i="28"/>
  <c r="R51" i="28"/>
  <c r="BR54" i="28"/>
  <c r="S74" i="28"/>
  <c r="N79" i="28"/>
  <c r="BR42" i="27"/>
  <c r="S58" i="27"/>
  <c r="M11" i="28"/>
  <c r="BR33" i="28"/>
  <c r="BR37" i="28"/>
  <c r="R45" i="28"/>
  <c r="S78" i="28"/>
  <c r="N81" i="28"/>
  <c r="M70" i="27"/>
  <c r="N21" i="28"/>
  <c r="S26" i="28"/>
  <c r="R27" i="28"/>
  <c r="R32" i="28"/>
  <c r="BR47" i="28"/>
  <c r="M48" i="28"/>
  <c r="R73" i="28"/>
  <c r="M55" i="27"/>
  <c r="N28" i="28"/>
  <c r="BQ28" i="28"/>
  <c r="N47" i="28"/>
  <c r="N49" i="28"/>
  <c r="AY21" i="22"/>
  <c r="BN21" i="22"/>
  <c r="CK21" i="22"/>
  <c r="DV21" i="22"/>
  <c r="EB21" i="22"/>
  <c r="DN21" i="22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I14" i="28"/>
  <c r="I74" i="28"/>
  <c r="F20" i="28"/>
  <c r="H20" i="28" s="1"/>
  <c r="I18" i="28"/>
  <c r="I22" i="28"/>
  <c r="F62" i="28"/>
  <c r="H62" i="28" s="1"/>
  <c r="I78" i="28"/>
  <c r="F16" i="28"/>
  <c r="H16" i="28" s="1"/>
  <c r="I45" i="28"/>
  <c r="I22" i="26"/>
  <c r="J22" i="26"/>
  <c r="I23" i="26"/>
  <c r="J23" i="26"/>
  <c r="N31" i="26"/>
  <c r="S34" i="26"/>
  <c r="J50" i="26"/>
  <c r="I50" i="26"/>
  <c r="I58" i="26"/>
  <c r="I13" i="26"/>
  <c r="J13" i="26"/>
  <c r="I24" i="26"/>
  <c r="I25" i="26"/>
  <c r="J25" i="26"/>
  <c r="J28" i="26"/>
  <c r="I28" i="26"/>
  <c r="I19" i="27"/>
  <c r="F19" i="27"/>
  <c r="H19" i="27" s="1"/>
  <c r="J62" i="26"/>
  <c r="BO10" i="27"/>
  <c r="BQ10" i="27" s="1"/>
  <c r="E11" i="27"/>
  <c r="R28" i="27"/>
  <c r="BQ30" i="27"/>
  <c r="R67" i="27"/>
  <c r="H10" i="28"/>
  <c r="M15" i="28"/>
  <c r="H17" i="28"/>
  <c r="BQ18" i="28"/>
  <c r="M22" i="28"/>
  <c r="H11" i="28"/>
  <c r="N14" i="28"/>
  <c r="BO24" i="28"/>
  <c r="BQ24" i="28" s="1"/>
  <c r="N25" i="28"/>
  <c r="S25" i="28"/>
  <c r="BQ38" i="28"/>
  <c r="BR30" i="28"/>
  <c r="EF39" i="28"/>
  <c r="EF82" i="28" s="1"/>
  <c r="ED43" i="28"/>
  <c r="ED47" i="28"/>
  <c r="P75" i="28"/>
  <c r="R75" i="28" s="1"/>
  <c r="S75" i="28"/>
  <c r="BQ68" i="28"/>
  <c r="ED70" i="28"/>
  <c r="BR71" i="28"/>
  <c r="N72" i="28"/>
  <c r="S72" i="28"/>
  <c r="BQ74" i="28"/>
  <c r="N75" i="28"/>
  <c r="S76" i="28"/>
  <c r="N77" i="28"/>
  <c r="BR77" i="28"/>
  <c r="EJ21" i="22"/>
  <c r="AJ21" i="22"/>
  <c r="AL21" i="22" s="1"/>
  <c r="AT21" i="22"/>
  <c r="AV21" i="22" s="1"/>
  <c r="BK21" i="22"/>
  <c r="CB21" i="22"/>
  <c r="CH21" i="22"/>
  <c r="CQ21" i="22"/>
  <c r="CW21" i="22"/>
  <c r="CX25" i="22" s="1"/>
  <c r="DC21" i="22"/>
  <c r="D8" i="23"/>
  <c r="O21" i="22"/>
  <c r="E8" i="23"/>
  <c r="E80" i="23" s="1"/>
  <c r="Q21" i="22"/>
  <c r="BW12" i="22"/>
  <c r="BW14" i="22"/>
  <c r="L16" i="23"/>
  <c r="J21" i="22"/>
  <c r="N21" i="22" s="1"/>
  <c r="BB21" i="22"/>
  <c r="BH21" i="22"/>
  <c r="BQ21" i="22"/>
  <c r="DF21" i="22"/>
  <c r="DP21" i="22"/>
  <c r="DY21" i="22"/>
  <c r="DL21" i="22"/>
  <c r="K20" i="22"/>
  <c r="K18" i="22"/>
  <c r="K16" i="22"/>
  <c r="K14" i="22"/>
  <c r="K12" i="22"/>
  <c r="Z21" i="22"/>
  <c r="AB21" i="22" s="1"/>
  <c r="AO21" i="22"/>
  <c r="AQ21" i="22" s="1"/>
  <c r="BE21" i="22"/>
  <c r="BY21" i="22"/>
  <c r="CE21" i="22"/>
  <c r="CN21" i="22"/>
  <c r="CT21" i="22"/>
  <c r="CZ21" i="22"/>
  <c r="DI21" i="22"/>
  <c r="EE21" i="22"/>
  <c r="BT21" i="22"/>
  <c r="BS21" i="22"/>
  <c r="W19" i="22"/>
  <c r="K19" i="22"/>
  <c r="W15" i="22"/>
  <c r="K15" i="22"/>
  <c r="BU21" i="22"/>
  <c r="K17" i="22"/>
  <c r="K13" i="22"/>
  <c r="K11" i="22"/>
  <c r="DS21" i="22"/>
  <c r="EI19" i="22"/>
  <c r="EH21" i="22"/>
  <c r="G20" i="22"/>
  <c r="EI20" i="22"/>
  <c r="BW13" i="22"/>
  <c r="BW15" i="22"/>
  <c r="BW19" i="22"/>
  <c r="BV19" i="22"/>
  <c r="BW18" i="22"/>
  <c r="K10" i="22"/>
  <c r="C9" i="23"/>
  <c r="EI18" i="22"/>
  <c r="BW17" i="22"/>
  <c r="L10" i="23"/>
  <c r="C13" i="23"/>
  <c r="BV16" i="22"/>
  <c r="BV18" i="22"/>
  <c r="BV20" i="22"/>
  <c r="BV17" i="22"/>
  <c r="E19" i="22"/>
  <c r="E20" i="22"/>
  <c r="E18" i="22"/>
  <c r="C17" i="23"/>
  <c r="AB19" i="22"/>
  <c r="L11" i="23"/>
  <c r="BV11" i="22"/>
  <c r="DM10" i="22"/>
  <c r="AL8" i="22"/>
  <c r="AQ8" i="22" s="1"/>
  <c r="AG8" i="22"/>
  <c r="BV15" i="22"/>
  <c r="BV13" i="22"/>
  <c r="E13" i="22"/>
  <c r="E12" i="22"/>
  <c r="W10" i="22"/>
  <c r="C8" i="23"/>
  <c r="BW16" i="22"/>
  <c r="DM18" i="22"/>
  <c r="C12" i="23"/>
  <c r="DM17" i="22"/>
  <c r="E11" i="22"/>
  <c r="E15" i="22"/>
  <c r="E14" i="22"/>
  <c r="BW10" i="22"/>
  <c r="BW11" i="22"/>
  <c r="EI15" i="22"/>
  <c r="E17" i="22"/>
  <c r="G19" i="22"/>
  <c r="G18" i="22"/>
  <c r="G17" i="22"/>
  <c r="G16" i="22"/>
  <c r="G15" i="22"/>
  <c r="G14" i="22"/>
  <c r="G13" i="22"/>
  <c r="G12" i="22"/>
  <c r="G11" i="22"/>
  <c r="G10" i="22"/>
  <c r="E10" i="22"/>
  <c r="E16" i="22"/>
  <c r="BV12" i="22"/>
  <c r="BW20" i="22"/>
  <c r="DM12" i="22"/>
  <c r="N11" i="22"/>
  <c r="DM20" i="22"/>
  <c r="DM13" i="22"/>
  <c r="N20" i="22"/>
  <c r="N12" i="22"/>
  <c r="S20" i="22"/>
  <c r="F18" i="23" s="1"/>
  <c r="C10" i="23"/>
  <c r="C18" i="23"/>
  <c r="S18" i="22"/>
  <c r="F16" i="23" s="1"/>
  <c r="DM11" i="22"/>
  <c r="AB16" i="22"/>
  <c r="L18" i="23"/>
  <c r="AB11" i="22"/>
  <c r="L13" i="23"/>
  <c r="DM14" i="22"/>
  <c r="N18" i="22"/>
  <c r="S10" i="22"/>
  <c r="F8" i="23" s="1"/>
  <c r="S13" i="22"/>
  <c r="F11" i="23" s="1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R20" i="22"/>
  <c r="D18" i="23"/>
  <c r="M80" i="23"/>
  <c r="DM19" i="22"/>
  <c r="K80" i="23"/>
  <c r="N80" i="23"/>
  <c r="R18" i="22"/>
  <c r="N17" i="22"/>
  <c r="R17" i="22"/>
  <c r="D15" i="23"/>
  <c r="S17" i="22"/>
  <c r="F15" i="23" s="1"/>
  <c r="C15" i="23"/>
  <c r="N15" i="22"/>
  <c r="D10" i="23"/>
  <c r="R12" i="22"/>
  <c r="D9" i="23"/>
  <c r="R11" i="22"/>
  <c r="DM15" i="22"/>
  <c r="W17" i="22"/>
  <c r="R14" i="22"/>
  <c r="S11" i="22"/>
  <c r="F9" i="23" s="1"/>
  <c r="DM16" i="22"/>
  <c r="D17" i="23"/>
  <c r="R19" i="22"/>
  <c r="S19" i="22"/>
  <c r="F17" i="23" s="1"/>
  <c r="D14" i="23"/>
  <c r="R16" i="22"/>
  <c r="S16" i="22"/>
  <c r="F14" i="23" s="1"/>
  <c r="C14" i="23"/>
  <c r="N10" i="22"/>
  <c r="CW8" i="22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J41" i="26" l="1"/>
  <c r="G41" i="26"/>
  <c r="I41" i="26" s="1"/>
  <c r="G70" i="26"/>
  <c r="I70" i="26" s="1"/>
  <c r="J70" i="26"/>
  <c r="J34" i="26"/>
  <c r="S82" i="27"/>
  <c r="G14" i="26"/>
  <c r="I14" i="26" s="1"/>
  <c r="J14" i="26"/>
  <c r="G31" i="26"/>
  <c r="I31" i="26" s="1"/>
  <c r="J31" i="26"/>
  <c r="F17" i="27"/>
  <c r="H17" i="27" s="1"/>
  <c r="I17" i="27"/>
  <c r="J53" i="26"/>
  <c r="G53" i="26"/>
  <c r="I53" i="26" s="1"/>
  <c r="I52" i="28"/>
  <c r="F52" i="28"/>
  <c r="H52" i="28" s="1"/>
  <c r="G73" i="26"/>
  <c r="I73" i="26" s="1"/>
  <c r="J73" i="26"/>
  <c r="G17" i="26"/>
  <c r="I17" i="26" s="1"/>
  <c r="J17" i="26"/>
  <c r="E82" i="28"/>
  <c r="F69" i="28"/>
  <c r="H69" i="28" s="1"/>
  <c r="I69" i="28"/>
  <c r="G71" i="26"/>
  <c r="I71" i="26" s="1"/>
  <c r="J71" i="26"/>
  <c r="J48" i="26"/>
  <c r="BR82" i="26"/>
  <c r="J65" i="26"/>
  <c r="G18" i="26"/>
  <c r="I18" i="26" s="1"/>
  <c r="J11" i="26"/>
  <c r="J64" i="26"/>
  <c r="G64" i="26"/>
  <c r="I64" i="26" s="1"/>
  <c r="F82" i="26"/>
  <c r="N82" i="28"/>
  <c r="F82" i="27"/>
  <c r="H82" i="27" s="1"/>
  <c r="I82" i="27"/>
  <c r="O82" i="26"/>
  <c r="BO82" i="27"/>
  <c r="BQ82" i="27" s="1"/>
  <c r="BR82" i="27"/>
  <c r="F26" i="28"/>
  <c r="H26" i="28" s="1"/>
  <c r="I26" i="28"/>
  <c r="M10" i="22"/>
  <c r="R10" i="22"/>
  <c r="BV10" i="22"/>
  <c r="I18" i="22"/>
  <c r="G21" i="22"/>
  <c r="I14" i="22"/>
  <c r="I15" i="22"/>
  <c r="K21" i="22"/>
  <c r="M21" i="22" s="1"/>
  <c r="F11" i="27"/>
  <c r="H11" i="27" s="1"/>
  <c r="I11" i="27"/>
  <c r="F16" i="22"/>
  <c r="H16" i="22" s="1"/>
  <c r="F15" i="22"/>
  <c r="H15" i="22" s="1"/>
  <c r="F12" i="22"/>
  <c r="H12" i="22" s="1"/>
  <c r="F20" i="22"/>
  <c r="H20" i="22" s="1"/>
  <c r="DM21" i="22"/>
  <c r="EI21" i="22"/>
  <c r="P21" i="22"/>
  <c r="R21" i="22" s="1"/>
  <c r="F10" i="22"/>
  <c r="F17" i="22"/>
  <c r="H17" i="22" s="1"/>
  <c r="F14" i="22"/>
  <c r="F11" i="22"/>
  <c r="H11" i="22" s="1"/>
  <c r="F13" i="22"/>
  <c r="H13" i="22" s="1"/>
  <c r="F18" i="22"/>
  <c r="H18" i="22" s="1"/>
  <c r="BV21" i="22"/>
  <c r="BW21" i="22"/>
  <c r="S21" i="22"/>
  <c r="F80" i="23" s="1"/>
  <c r="F19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I16" i="22"/>
  <c r="E21" i="22"/>
  <c r="I20" i="22"/>
  <c r="I13" i="22"/>
  <c r="L80" i="23"/>
  <c r="R13" i="22"/>
  <c r="D11" i="23"/>
  <c r="D80" i="23" s="1"/>
  <c r="AV8" i="22"/>
  <c r="BV8" i="22"/>
  <c r="I17" i="22"/>
  <c r="H14" i="22"/>
  <c r="C80" i="23"/>
  <c r="I11" i="22"/>
  <c r="I10" i="22"/>
  <c r="G82" i="26" l="1"/>
  <c r="I82" i="26" s="1"/>
  <c r="J82" i="26"/>
  <c r="I82" i="28"/>
  <c r="F82" i="28"/>
  <c r="H82" i="28" s="1"/>
  <c r="I21" i="22"/>
  <c r="F21" i="22"/>
  <c r="H21" i="22" s="1"/>
  <c r="H19" i="22"/>
  <c r="H10" i="22"/>
  <c r="J22" i="22"/>
  <c r="DG8" i="22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<sst xmlns="http://schemas.openxmlformats.org/spreadsheetml/2006/main" count="1252" uniqueCount="257">
  <si>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</si>
  <si>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</si>
  <si>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</si>
  <si>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</si>
  <si>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</si>
  <si>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</si>
  <si>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</si>
  <si>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</si>
  <si>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</si>
  <si>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</si>
  <si>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</si>
  <si>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</si>
  <si>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</si>
  <si>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</si>
  <si>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</si>
  <si>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</si>
  <si>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</si>
  <si>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</si>
  <si>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</si>
  <si>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</si>
  <si>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</si>
  <si>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</si>
  <si>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</si>
  <si>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</si>
  <si>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</si>
  <si>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</si>
  <si>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</si>
  <si>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</si>
  <si>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</si>
  <si>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</si>
  <si>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</si>
  <si>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</si>
  <si>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</si>
  <si>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</si>
  <si>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</si>
  <si>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</si>
  <si>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</si>
  <si>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</si>
  <si>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</si>
  <si>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</si>
  <si>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</si>
  <si>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</si>
  <si>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</si>
  <si>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</si>
  <si>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</si>
  <si>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</si>
  <si>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</si>
  <si>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</si>
  <si>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</si>
  <si>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</si>
  <si>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</si>
  <si>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</si>
  <si>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</si>
  <si>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</si>
  <si>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</si>
  <si>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</si>
  <si>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</si>
  <si>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</si>
  <si>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</si>
  <si>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</si>
  <si>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</si>
  <si>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</si>
  <si>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</si>
  <si>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</si>
  <si>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</si>
  <si>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</si>
  <si>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</si>
  <si>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</si>
  <si>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</si>
  <si>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</si>
  <si>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</si>
  <si>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</si>
  <si>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</si>
  <si>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</si>
  <si>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</si>
  <si>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</si>
  <si>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</si>
  <si>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</si>
  <si>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</si>
  <si>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</si>
  <si>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</si>
  <si>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</si>
  <si>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</si>
  <si>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</si>
  <si>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</si>
  <si>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</si>
  <si>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</si>
  <si>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</si>
  <si>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</si>
  <si>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</si>
  <si>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</si>
  <si>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</si>
  <si>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</si>
  <si>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</si>
  <si>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</si>
  <si>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</si>
  <si>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</si>
  <si>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</si>
  <si>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</si>
  <si>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</si>
  <si>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</si>
  <si>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</si>
  <si>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</si>
  <si>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</si>
  <si>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</si>
  <si>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</si>
  <si>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</si>
  <si>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</si>
  <si>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</si>
  <si>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</si>
  <si>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</si>
  <si>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</si>
  <si>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</si>
  <si>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</si>
  <si>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</si>
  <si>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</si>
  <si>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</si>
  <si>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</si>
  <si>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</si>
  <si>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</si>
  <si>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</si>
  <si>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</si>
  <si>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</si>
  <si>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</si>
  <si>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</si>
  <si>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</si>
  <si>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</si>
  <si>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</si>
  <si>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</si>
  <si>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</si>
  <si>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</si>
  <si>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</si>
  <si>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</si>
  <si>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</si>
  <si>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</si>
  <si>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</si>
  <si>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</si>
  <si>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</si>
  <si>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</si>
  <si>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</si>
  <si>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</si>
  <si>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</si>
  <si>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</si>
  <si>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</si>
  <si>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</si>
  <si>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</si>
  <si>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</si>
  <si>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</si>
  <si>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</si>
  <si>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</si>
  <si>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</si>
  <si>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</si>
  <si>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</si>
  <si>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</si>
  <si>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</si>
  <si>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</si>
  <si>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</si>
  <si>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</si>
  <si>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</si>
  <si>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</si>
  <si>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</si>
  <si>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</si>
  <si>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</si>
  <si>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</si>
  <si>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</si>
  <si>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</si>
  <si>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</si>
  <si>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</si>
  <si>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</si>
  <si>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</si>
  <si>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</si>
  <si>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</si>
  <si>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</si>
  <si>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</si>
  <si>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</si>
  <si>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</si>
  <si>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</si>
  <si>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</si>
  <si>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</si>
  <si>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</si>
  <si>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</si>
  <si>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</si>
  <si>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</si>
  <si>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</si>
  <si>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</si>
  <si>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</si>
  <si>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</si>
  <si>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</si>
  <si>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</si>
  <si>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</si>
  <si>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</si>
  <si>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</si>
  <si>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</si>
  <si>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</si>
  <si>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</si>
  <si>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</si>
  <si>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</si>
  <si>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</si>
  <si>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</si>
  <si>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</si>
  <si>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</si>
  <si>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</si>
  <si>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</si>
  <si>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</si>
  <si>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</si>
  <si>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</si>
  <si>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</si>
  <si>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</si>
  <si>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</si>
  <si>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</si>
  <si>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</si>
  <si>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</si>
  <si>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</si>
  <si>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</si>
  <si>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</si>
  <si>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</si>
  <si>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</si>
  <si>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</si>
  <si>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</si>
  <si>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</si>
  <si>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</si>
  <si>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</si>
  <si>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</si>
  <si>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</si>
  <si>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</si>
  <si>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</si>
  <si>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</si>
  <si>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</si>
  <si>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</si>
  <si>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</si>
  <si>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</si>
  <si>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</si>
  <si>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</si>
  <si>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</si>
  <si>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</si>
  <si>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</si>
  <si>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</si>
  <si>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</si>
  <si>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</si>
  <si>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</si>
  <si>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</si>
  <si>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</si>
  <si>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</si>
  <si>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</si>
  <si>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</si>
  <si>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</si>
  <si>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</si>
  <si>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</si>
  <si>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</si>
  <si>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</si>
  <si>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</si>
  <si>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</si>
  <si>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</si>
  <si>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</si>
  <si>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ծրագիր (1-ին կիսամյակ)</t>
  </si>
  <si>
    <r>
      <t xml:space="preserve"> ՀՀ  ԿՈՏԱՅՔԻ _  ՄԱՐԶԻ  ՀԱՄԱՅՆՔՆԵՐԻ   ԲՅՈՒՋԵՏԱՅԻՆ   ԵԿԱՄՈՒՏՆԵՐԻ   ՎԵՐԱԲԵՐՅԱԼ  (աճողական)  2023թ.  «6 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</si>
  <si>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(6ամիս)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</si>
</sst>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Arial LatArm"/>
      <family val="2"/>
    </font>
    <font>
      <b/>
      <sz val="14"/>
      <color theme="1"/>
      <name val="GHEA Grapalat"/>
      <family val="3"/>
    </font>
    <font>
      <sz val="12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21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3" fillId="8" borderId="5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28"/>
  <sheetViews>
    <sheetView tabSelected="1" zoomScale="70" zoomScaleNormal="70" workbookViewId="0">
      <pane xSplit="2" ySplit="9" topLeftCell="CL19" activePane="bottomRight" state="frozen"/>
      <selection pane="topRight" activeCell="C1" sqref="C1"/>
      <selection pane="bottomLeft" activeCell="A10" sqref="A10"/>
      <selection pane="bottomRight" activeCell="CV21" sqref="CV21:CX21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5.6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4" style="1" customWidth="1"/>
    <col min="31" max="34" width="11.5" style="1" customWidth="1"/>
    <col min="35" max="35" width="15" style="1" customWidth="1"/>
    <col min="36" max="36" width="11.625" style="1" customWidth="1"/>
    <col min="37" max="37" width="12.87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5" style="1" customWidth="1"/>
    <col min="63" max="63" width="9.875" style="1" customWidth="1"/>
    <col min="64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1" width="9.75" style="1" customWidth="1"/>
    <col min="112" max="112" width="11.5" style="1" customWidth="1"/>
    <col min="113" max="113" width="14" style="1" customWidth="1"/>
    <col min="114" max="114" width="11" style="1" customWidth="1"/>
    <col min="115" max="115" width="9.875" style="1" customWidth="1"/>
    <col min="116" max="117" width="13.12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4" style="1" customWidth="1"/>
    <col min="139" max="139" width="14.125" style="1" customWidth="1"/>
    <col min="140" max="140" width="11.875" style="1" customWidth="1"/>
    <col min="141" max="141" width="7.25" style="1" customWidth="1"/>
    <col min="142" max="142" width="10.125" style="1" customWidth="1"/>
    <col min="143" max="16384" width="9" style="1"/>
  </cols>
  <sheetData>
    <row r="1" spans="1:140" ht="27.75" customHeight="1" x14ac:dyDescent="0.3"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0" ht="34.5" customHeight="1" x14ac:dyDescent="0.3">
      <c r="C2" s="188" t="s">
        <v>255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0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0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243</v>
      </c>
      <c r="F4" s="212"/>
      <c r="G4" s="212"/>
      <c r="H4" s="212"/>
      <c r="I4" s="213"/>
      <c r="J4" s="190" t="s">
        <v>242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/>
      <c r="DI4" s="156"/>
      <c r="DJ4" s="157"/>
      <c r="DK4" s="164" t="s">
        <v>14</v>
      </c>
      <c r="DL4" s="166" t="s">
        <v>15</v>
      </c>
      <c r="DM4" s="167"/>
      <c r="DN4" s="168"/>
      <c r="DO4" s="220" t="s">
        <v>3</v>
      </c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0"/>
      <c r="ED4" s="220"/>
      <c r="EE4" s="220"/>
      <c r="EF4" s="220"/>
      <c r="EG4" s="164" t="s">
        <v>16</v>
      </c>
      <c r="EH4" s="140" t="s">
        <v>17</v>
      </c>
      <c r="EI4" s="141"/>
      <c r="EJ4" s="142"/>
    </row>
    <row r="5" spans="1:140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1"/>
      <c r="BA5" s="133" t="s">
        <v>2</v>
      </c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25" t="s">
        <v>8</v>
      </c>
      <c r="BQ5" s="126"/>
      <c r="BR5" s="126"/>
      <c r="BS5" s="152" t="s">
        <v>18</v>
      </c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4"/>
      <c r="CJ5" s="158" t="s">
        <v>0</v>
      </c>
      <c r="CK5" s="159"/>
      <c r="CL5" s="159"/>
      <c r="CM5" s="159"/>
      <c r="CN5" s="159"/>
      <c r="CO5" s="159"/>
      <c r="CP5" s="159"/>
      <c r="CQ5" s="159"/>
      <c r="CR5" s="160"/>
      <c r="CS5" s="152" t="s">
        <v>1</v>
      </c>
      <c r="CT5" s="153"/>
      <c r="CU5" s="153"/>
      <c r="CV5" s="153"/>
      <c r="CW5" s="153"/>
      <c r="CX5" s="153"/>
      <c r="CY5" s="153"/>
      <c r="CZ5" s="153"/>
      <c r="DA5" s="153"/>
      <c r="DB5" s="133" t="s">
        <v>19</v>
      </c>
      <c r="DC5" s="133"/>
      <c r="DD5" s="133"/>
      <c r="DE5" s="125" t="s">
        <v>20</v>
      </c>
      <c r="DF5" s="126"/>
      <c r="DG5" s="127"/>
      <c r="DH5" s="125" t="s">
        <v>21</v>
      </c>
      <c r="DI5" s="126"/>
      <c r="DJ5" s="127"/>
      <c r="DK5" s="164"/>
      <c r="DL5" s="169"/>
      <c r="DM5" s="170"/>
      <c r="DN5" s="171"/>
      <c r="DO5" s="119"/>
      <c r="DP5" s="119"/>
      <c r="DQ5" s="120"/>
      <c r="DR5" s="120"/>
      <c r="DS5" s="120"/>
      <c r="DT5" s="120"/>
      <c r="DU5" s="125" t="s">
        <v>22</v>
      </c>
      <c r="DV5" s="126"/>
      <c r="DW5" s="127"/>
      <c r="DX5" s="131"/>
      <c r="DY5" s="132"/>
      <c r="DZ5" s="132"/>
      <c r="EA5" s="132"/>
      <c r="EB5" s="132"/>
      <c r="EC5" s="132"/>
      <c r="ED5" s="132"/>
      <c r="EE5" s="132"/>
      <c r="EF5" s="132"/>
      <c r="EG5" s="164"/>
      <c r="EH5" s="143"/>
      <c r="EI5" s="144"/>
      <c r="EJ5" s="145"/>
    </row>
    <row r="6" spans="1:140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241</v>
      </c>
      <c r="P6" s="162"/>
      <c r="Q6" s="162"/>
      <c r="R6" s="162"/>
      <c r="S6" s="163"/>
      <c r="T6" s="175" t="s">
        <v>237</v>
      </c>
      <c r="U6" s="176"/>
      <c r="V6" s="176"/>
      <c r="W6" s="176"/>
      <c r="X6" s="177"/>
      <c r="Y6" s="175" t="s">
        <v>236</v>
      </c>
      <c r="Z6" s="176"/>
      <c r="AA6" s="176"/>
      <c r="AB6" s="176"/>
      <c r="AC6" s="177"/>
      <c r="AD6" s="175" t="s">
        <v>235</v>
      </c>
      <c r="AE6" s="176"/>
      <c r="AF6" s="176"/>
      <c r="AG6" s="176"/>
      <c r="AH6" s="177"/>
      <c r="AI6" s="175" t="s">
        <v>238</v>
      </c>
      <c r="AJ6" s="176"/>
      <c r="AK6" s="176"/>
      <c r="AL6" s="176"/>
      <c r="AM6" s="177"/>
      <c r="AN6" s="175" t="s">
        <v>239</v>
      </c>
      <c r="AO6" s="176"/>
      <c r="AP6" s="176"/>
      <c r="AQ6" s="176"/>
      <c r="AR6" s="177"/>
      <c r="AS6" s="175" t="s">
        <v>240</v>
      </c>
      <c r="AT6" s="176"/>
      <c r="AU6" s="176"/>
      <c r="AV6" s="176"/>
      <c r="AW6" s="177"/>
      <c r="AX6" s="178" t="s">
        <v>29</v>
      </c>
      <c r="AY6" s="178"/>
      <c r="AZ6" s="178"/>
      <c r="BA6" s="183" t="s">
        <v>30</v>
      </c>
      <c r="BB6" s="184"/>
      <c r="BC6" s="184"/>
      <c r="BD6" s="183" t="s">
        <v>31</v>
      </c>
      <c r="BE6" s="184"/>
      <c r="BF6" s="185"/>
      <c r="BG6" s="179" t="s">
        <v>32</v>
      </c>
      <c r="BH6" s="180"/>
      <c r="BI6" s="186"/>
      <c r="BJ6" s="179" t="s">
        <v>33</v>
      </c>
      <c r="BK6" s="180"/>
      <c r="BL6" s="180"/>
      <c r="BM6" s="221" t="s">
        <v>34</v>
      </c>
      <c r="BN6" s="222"/>
      <c r="BO6" s="222"/>
      <c r="BP6" s="128"/>
      <c r="BQ6" s="129"/>
      <c r="BR6" s="129"/>
      <c r="BS6" s="199" t="s">
        <v>35</v>
      </c>
      <c r="BT6" s="200"/>
      <c r="BU6" s="200"/>
      <c r="BV6" s="200"/>
      <c r="BW6" s="201"/>
      <c r="BX6" s="165" t="s">
        <v>36</v>
      </c>
      <c r="BY6" s="165"/>
      <c r="BZ6" s="165"/>
      <c r="CA6" s="165" t="s">
        <v>37</v>
      </c>
      <c r="CB6" s="165"/>
      <c r="CC6" s="165"/>
      <c r="CD6" s="165" t="s">
        <v>38</v>
      </c>
      <c r="CE6" s="165"/>
      <c r="CF6" s="165"/>
      <c r="CG6" s="165" t="s">
        <v>39</v>
      </c>
      <c r="CH6" s="165"/>
      <c r="CI6" s="165"/>
      <c r="CJ6" s="165" t="s">
        <v>46</v>
      </c>
      <c r="CK6" s="165"/>
      <c r="CL6" s="165"/>
      <c r="CM6" s="158" t="s">
        <v>47</v>
      </c>
      <c r="CN6" s="159"/>
      <c r="CO6" s="159"/>
      <c r="CP6" s="165" t="s">
        <v>40</v>
      </c>
      <c r="CQ6" s="165"/>
      <c r="CR6" s="165"/>
      <c r="CS6" s="181" t="s">
        <v>41</v>
      </c>
      <c r="CT6" s="182"/>
      <c r="CU6" s="159"/>
      <c r="CV6" s="165" t="s">
        <v>42</v>
      </c>
      <c r="CW6" s="165"/>
      <c r="CX6" s="165"/>
      <c r="CY6" s="158" t="s">
        <v>48</v>
      </c>
      <c r="CZ6" s="159"/>
      <c r="DA6" s="159"/>
      <c r="DB6" s="133"/>
      <c r="DC6" s="133"/>
      <c r="DD6" s="133"/>
      <c r="DE6" s="128"/>
      <c r="DF6" s="129"/>
      <c r="DG6" s="130"/>
      <c r="DH6" s="128"/>
      <c r="DI6" s="129"/>
      <c r="DJ6" s="130"/>
      <c r="DK6" s="164"/>
      <c r="DL6" s="172"/>
      <c r="DM6" s="173"/>
      <c r="DN6" s="174"/>
      <c r="DO6" s="125" t="s">
        <v>49</v>
      </c>
      <c r="DP6" s="126"/>
      <c r="DQ6" s="127"/>
      <c r="DR6" s="125" t="s">
        <v>50</v>
      </c>
      <c r="DS6" s="126"/>
      <c r="DT6" s="127"/>
      <c r="DU6" s="128"/>
      <c r="DV6" s="129"/>
      <c r="DW6" s="130"/>
      <c r="DX6" s="125" t="s">
        <v>51</v>
      </c>
      <c r="DY6" s="126"/>
      <c r="DZ6" s="127"/>
      <c r="EA6" s="125" t="s">
        <v>52</v>
      </c>
      <c r="EB6" s="126"/>
      <c r="EC6" s="127"/>
      <c r="ED6" s="123" t="s">
        <v>53</v>
      </c>
      <c r="EE6" s="124"/>
      <c r="EF6" s="124"/>
      <c r="EG6" s="164"/>
      <c r="EH6" s="146"/>
      <c r="EI6" s="147"/>
      <c r="EJ6" s="148"/>
    </row>
    <row r="7" spans="1:140" s="10" customFormat="1" ht="36" customHeight="1" x14ac:dyDescent="0.3">
      <c r="A7" s="203"/>
      <c r="B7" s="206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7" t="s">
        <v>55</v>
      </c>
      <c r="AU7" s="138"/>
      <c r="AV7" s="138"/>
      <c r="AW7" s="139"/>
      <c r="AX7" s="121" t="s">
        <v>43</v>
      </c>
      <c r="AY7" s="134" t="s">
        <v>55</v>
      </c>
      <c r="AZ7" s="135"/>
      <c r="BA7" s="121" t="s">
        <v>43</v>
      </c>
      <c r="BB7" s="134" t="s">
        <v>55</v>
      </c>
      <c r="BC7" s="135"/>
      <c r="BD7" s="121" t="s">
        <v>43</v>
      </c>
      <c r="BE7" s="134" t="s">
        <v>55</v>
      </c>
      <c r="BF7" s="135"/>
      <c r="BG7" s="121" t="s">
        <v>43</v>
      </c>
      <c r="BH7" s="134" t="s">
        <v>55</v>
      </c>
      <c r="BI7" s="135"/>
      <c r="BJ7" s="121" t="s">
        <v>43</v>
      </c>
      <c r="BK7" s="134" t="s">
        <v>55</v>
      </c>
      <c r="BL7" s="135"/>
      <c r="BM7" s="121" t="s">
        <v>43</v>
      </c>
      <c r="BN7" s="134" t="s">
        <v>55</v>
      </c>
      <c r="BO7" s="135"/>
      <c r="BP7" s="121" t="s">
        <v>43</v>
      </c>
      <c r="BQ7" s="134" t="s">
        <v>55</v>
      </c>
      <c r="BR7" s="135"/>
      <c r="BS7" s="121" t="s">
        <v>43</v>
      </c>
      <c r="BT7" s="134" t="s">
        <v>55</v>
      </c>
      <c r="BU7" s="223"/>
      <c r="BV7" s="223"/>
      <c r="BW7" s="135"/>
      <c r="BX7" s="121" t="s">
        <v>43</v>
      </c>
      <c r="BY7" s="134" t="s">
        <v>55</v>
      </c>
      <c r="BZ7" s="135"/>
      <c r="CA7" s="121" t="s">
        <v>43</v>
      </c>
      <c r="CB7" s="134" t="s">
        <v>55</v>
      </c>
      <c r="CC7" s="135"/>
      <c r="CD7" s="121" t="s">
        <v>43</v>
      </c>
      <c r="CE7" s="134" t="s">
        <v>55</v>
      </c>
      <c r="CF7" s="135"/>
      <c r="CG7" s="121" t="s">
        <v>43</v>
      </c>
      <c r="CH7" s="134" t="s">
        <v>55</v>
      </c>
      <c r="CI7" s="135"/>
      <c r="CJ7" s="121" t="s">
        <v>43</v>
      </c>
      <c r="CK7" s="134" t="s">
        <v>55</v>
      </c>
      <c r="CL7" s="135"/>
      <c r="CM7" s="121" t="s">
        <v>43</v>
      </c>
      <c r="CN7" s="134" t="s">
        <v>55</v>
      </c>
      <c r="CO7" s="135"/>
      <c r="CP7" s="121" t="s">
        <v>43</v>
      </c>
      <c r="CQ7" s="134" t="s">
        <v>55</v>
      </c>
      <c r="CR7" s="135"/>
      <c r="CS7" s="121" t="s">
        <v>43</v>
      </c>
      <c r="CT7" s="134" t="s">
        <v>55</v>
      </c>
      <c r="CU7" s="135"/>
      <c r="CV7" s="121" t="s">
        <v>43</v>
      </c>
      <c r="CW7" s="134" t="s">
        <v>55</v>
      </c>
      <c r="CX7" s="135"/>
      <c r="CY7" s="121" t="s">
        <v>43</v>
      </c>
      <c r="CZ7" s="134" t="s">
        <v>55</v>
      </c>
      <c r="DA7" s="135"/>
      <c r="DB7" s="121" t="s">
        <v>43</v>
      </c>
      <c r="DC7" s="134" t="s">
        <v>55</v>
      </c>
      <c r="DD7" s="135"/>
      <c r="DE7" s="121" t="s">
        <v>43</v>
      </c>
      <c r="DF7" s="134" t="s">
        <v>55</v>
      </c>
      <c r="DG7" s="135"/>
      <c r="DH7" s="121" t="s">
        <v>43</v>
      </c>
      <c r="DI7" s="134" t="s">
        <v>55</v>
      </c>
      <c r="DJ7" s="135"/>
      <c r="DK7" s="136" t="s">
        <v>9</v>
      </c>
      <c r="DL7" s="121" t="s">
        <v>43</v>
      </c>
      <c r="DM7" s="134" t="s">
        <v>55</v>
      </c>
      <c r="DN7" s="135"/>
      <c r="DO7" s="121" t="s">
        <v>43</v>
      </c>
      <c r="DP7" s="134" t="s">
        <v>55</v>
      </c>
      <c r="DQ7" s="135"/>
      <c r="DR7" s="121" t="s">
        <v>43</v>
      </c>
      <c r="DS7" s="134" t="s">
        <v>55</v>
      </c>
      <c r="DT7" s="135"/>
      <c r="DU7" s="121" t="s">
        <v>43</v>
      </c>
      <c r="DV7" s="134" t="s">
        <v>55</v>
      </c>
      <c r="DW7" s="135"/>
      <c r="DX7" s="121" t="s">
        <v>43</v>
      </c>
      <c r="DY7" s="134" t="s">
        <v>55</v>
      </c>
      <c r="DZ7" s="135"/>
      <c r="EA7" s="121" t="s">
        <v>43</v>
      </c>
      <c r="EB7" s="134" t="s">
        <v>55</v>
      </c>
      <c r="EC7" s="135"/>
      <c r="ED7" s="121" t="s">
        <v>43</v>
      </c>
      <c r="EE7" s="134" t="s">
        <v>55</v>
      </c>
      <c r="EF7" s="135"/>
      <c r="EG7" s="164" t="s">
        <v>9</v>
      </c>
      <c r="EH7" s="121" t="s">
        <v>43</v>
      </c>
      <c r="EI7" s="134" t="s">
        <v>55</v>
      </c>
      <c r="EJ7" s="135"/>
    </row>
    <row r="8" spans="1:140" s="27" customFormat="1" ht="101.25" customHeight="1" x14ac:dyDescent="0.25">
      <c r="A8" s="204"/>
      <c r="B8" s="207"/>
      <c r="C8" s="210"/>
      <c r="D8" s="210"/>
      <c r="E8" s="122"/>
      <c r="F8" s="35" t="s">
        <v>254</v>
      </c>
      <c r="G8" s="26" t="s">
        <v>256</v>
      </c>
      <c r="H8" s="36" t="s">
        <v>233</v>
      </c>
      <c r="I8" s="26" t="s">
        <v>54</v>
      </c>
      <c r="J8" s="122"/>
      <c r="K8" s="35" t="s">
        <v>254</v>
      </c>
      <c r="L8" s="26" t="s">
        <v>256</v>
      </c>
      <c r="M8" s="36" t="str">
        <f>H8</f>
        <v>կատ. %-ը 1-ին եռամսյակի  նկատմամբ</v>
      </c>
      <c r="N8" s="26" t="s">
        <v>54</v>
      </c>
      <c r="O8" s="122"/>
      <c r="P8" s="35" t="s">
        <v>254</v>
      </c>
      <c r="Q8" s="26" t="s">
        <v>256</v>
      </c>
      <c r="R8" s="36" t="str">
        <f>M8</f>
        <v>կատ. %-ը 1-ին եռամսյակի  նկատմամբ</v>
      </c>
      <c r="S8" s="26" t="s">
        <v>54</v>
      </c>
      <c r="T8" s="122"/>
      <c r="U8" s="35" t="s">
        <v>254</v>
      </c>
      <c r="V8" s="26" t="s">
        <v>256</v>
      </c>
      <c r="W8" s="36" t="str">
        <f>R8</f>
        <v>կատ. %-ը 1-ին եռամսյակի  նկատմամբ</v>
      </c>
      <c r="X8" s="26" t="s">
        <v>54</v>
      </c>
      <c r="Y8" s="122"/>
      <c r="Z8" s="35" t="s">
        <v>254</v>
      </c>
      <c r="AA8" s="26" t="s">
        <v>256</v>
      </c>
      <c r="AB8" s="36" t="str">
        <f>W8</f>
        <v>կատ. %-ը 1-ին եռամսյակի  նկատմամբ</v>
      </c>
      <c r="AC8" s="26" t="s">
        <v>54</v>
      </c>
      <c r="AD8" s="122"/>
      <c r="AE8" s="35" t="s">
        <v>254</v>
      </c>
      <c r="AF8" s="26" t="s">
        <v>256</v>
      </c>
      <c r="AG8" s="36" t="str">
        <f>AB8</f>
        <v>կատ. %-ը 1-ին եռամսյակի  նկատմամբ</v>
      </c>
      <c r="AH8" s="26" t="s">
        <v>54</v>
      </c>
      <c r="AI8" s="122"/>
      <c r="AJ8" s="35" t="s">
        <v>254</v>
      </c>
      <c r="AK8" s="26" t="s">
        <v>256</v>
      </c>
      <c r="AL8" s="36" t="str">
        <f>AB8</f>
        <v>կատ. %-ը 1-ին եռամսյակի  նկատմամբ</v>
      </c>
      <c r="AM8" s="26" t="s">
        <v>54</v>
      </c>
      <c r="AN8" s="122"/>
      <c r="AO8" s="35" t="s">
        <v>254</v>
      </c>
      <c r="AP8" s="26" t="s">
        <v>256</v>
      </c>
      <c r="AQ8" s="26" t="str">
        <f>AL8</f>
        <v>կատ. %-ը 1-ին եռամսյակի  նկատմամբ</v>
      </c>
      <c r="AR8" s="26" t="s">
        <v>54</v>
      </c>
      <c r="AS8" s="122"/>
      <c r="AT8" s="35" t="s">
        <v>254</v>
      </c>
      <c r="AU8" s="26" t="s">
        <v>256</v>
      </c>
      <c r="AV8" s="36" t="str">
        <f>AQ8</f>
        <v>կատ. %-ը 1-ին եռամսյակի  նկատմամբ</v>
      </c>
      <c r="AW8" s="26" t="s">
        <v>54</v>
      </c>
      <c r="AX8" s="122"/>
      <c r="AY8" s="35" t="s">
        <v>254</v>
      </c>
      <c r="AZ8" s="26" t="s">
        <v>256</v>
      </c>
      <c r="BA8" s="122"/>
      <c r="BB8" s="35" t="s">
        <v>254</v>
      </c>
      <c r="BC8" s="26" t="s">
        <v>256</v>
      </c>
      <c r="BD8" s="122"/>
      <c r="BE8" s="35" t="s">
        <v>254</v>
      </c>
      <c r="BF8" s="26" t="s">
        <v>256</v>
      </c>
      <c r="BG8" s="122"/>
      <c r="BH8" s="35" t="s">
        <v>254</v>
      </c>
      <c r="BI8" s="26" t="s">
        <v>256</v>
      </c>
      <c r="BJ8" s="122"/>
      <c r="BK8" s="35" t="s">
        <v>254</v>
      </c>
      <c r="BL8" s="26" t="s">
        <v>256</v>
      </c>
      <c r="BM8" s="122"/>
      <c r="BN8" s="35" t="s">
        <v>254</v>
      </c>
      <c r="BO8" s="26" t="s">
        <v>256</v>
      </c>
      <c r="BP8" s="122"/>
      <c r="BQ8" s="35" t="s">
        <v>254</v>
      </c>
      <c r="BR8" s="26" t="s">
        <v>256</v>
      </c>
      <c r="BS8" s="122"/>
      <c r="BT8" s="35" t="s">
        <v>254</v>
      </c>
      <c r="BU8" s="26" t="s">
        <v>256</v>
      </c>
      <c r="BV8" s="36" t="str">
        <f>AQ8</f>
        <v>կատ. %-ը 1-ին եռամսյակի  նկատմամբ</v>
      </c>
      <c r="BW8" s="26" t="s">
        <v>54</v>
      </c>
      <c r="BX8" s="122"/>
      <c r="BY8" s="35" t="s">
        <v>254</v>
      </c>
      <c r="BZ8" s="26" t="s">
        <v>256</v>
      </c>
      <c r="CA8" s="122"/>
      <c r="CB8" s="35" t="s">
        <v>254</v>
      </c>
      <c r="CC8" s="26" t="s">
        <v>256</v>
      </c>
      <c r="CD8" s="122"/>
      <c r="CE8" s="35" t="s">
        <v>254</v>
      </c>
      <c r="CF8" s="26" t="s">
        <v>256</v>
      </c>
      <c r="CG8" s="122"/>
      <c r="CH8" s="35" t="s">
        <v>254</v>
      </c>
      <c r="CI8" s="26" t="s">
        <v>256</v>
      </c>
      <c r="CJ8" s="122"/>
      <c r="CK8" s="35" t="s">
        <v>254</v>
      </c>
      <c r="CL8" s="26" t="s">
        <v>256</v>
      </c>
      <c r="CM8" s="122"/>
      <c r="CN8" s="35" t="s">
        <v>254</v>
      </c>
      <c r="CO8" s="26" t="s">
        <v>256</v>
      </c>
      <c r="CP8" s="122"/>
      <c r="CQ8" s="35" t="s">
        <v>254</v>
      </c>
      <c r="CR8" s="26" t="s">
        <v>256</v>
      </c>
      <c r="CS8" s="122"/>
      <c r="CT8" s="35" t="s">
        <v>254</v>
      </c>
      <c r="CU8" s="26" t="s">
        <v>256</v>
      </c>
      <c r="CV8" s="122"/>
      <c r="CW8" s="35" t="str">
        <f>CT8</f>
        <v>ծրագիր (1-ին կիսամյակ)</v>
      </c>
      <c r="CX8" s="26" t="s">
        <v>256</v>
      </c>
      <c r="CY8" s="122"/>
      <c r="CZ8" s="35" t="str">
        <f>CW8</f>
        <v>ծրագիր (1-ին կիսամյակ)</v>
      </c>
      <c r="DA8" s="26" t="s">
        <v>256</v>
      </c>
      <c r="DB8" s="122"/>
      <c r="DC8" s="35" t="str">
        <f>CZ8</f>
        <v>ծրագիր (1-ին կիսամյակ)</v>
      </c>
      <c r="DD8" s="26" t="s">
        <v>256</v>
      </c>
      <c r="DE8" s="122"/>
      <c r="DF8" s="35" t="str">
        <f>DC8</f>
        <v>ծրագիր (1-ին կիսամյակ)</v>
      </c>
      <c r="DG8" s="26" t="str">
        <f>DD8</f>
        <v>փաստացի           (6ամիս)</v>
      </c>
      <c r="DH8" s="122"/>
      <c r="DI8" s="35" t="str">
        <f>DF8</f>
        <v>ծրագիր (1-ին կիսամյակ)</v>
      </c>
      <c r="DJ8" s="26" t="str">
        <f>DG8</f>
        <v>փաստացի           (6ամիս)</v>
      </c>
      <c r="DK8" s="136"/>
      <c r="DL8" s="122"/>
      <c r="DM8" s="35" t="str">
        <f>DI8</f>
        <v>ծրագիր (1-ին կիսամյակ)</v>
      </c>
      <c r="DN8" s="26" t="str">
        <f>DJ8</f>
        <v>փաստացի           (6ամիս)</v>
      </c>
      <c r="DO8" s="122"/>
      <c r="DP8" s="35" t="str">
        <f>DM8</f>
        <v>ծրագիր (1-ին կիսամյակ)</v>
      </c>
      <c r="DQ8" s="26" t="str">
        <f>DN8</f>
        <v>փաստացի           (6ամիս)</v>
      </c>
      <c r="DR8" s="122"/>
      <c r="DS8" s="35" t="str">
        <f>DP8</f>
        <v>ծրագիր (1-ին կիսամյակ)</v>
      </c>
      <c r="DT8" s="26" t="str">
        <f>DQ8</f>
        <v>փաստացի           (6ամիս)</v>
      </c>
      <c r="DU8" s="122"/>
      <c r="DV8" s="35" t="str">
        <f>DS8</f>
        <v>ծրագիր (1-ին կիսամյակ)</v>
      </c>
      <c r="DW8" s="26" t="str">
        <f>DT8</f>
        <v>փաստացի           (6ամիս)</v>
      </c>
      <c r="DX8" s="122"/>
      <c r="DY8" s="35" t="str">
        <f>DV8</f>
        <v>ծրագիր (1-ին կիսամյակ)</v>
      </c>
      <c r="DZ8" s="26" t="str">
        <f>DW8</f>
        <v>փաստացի           (6ամիս)</v>
      </c>
      <c r="EA8" s="122"/>
      <c r="EB8" s="35" t="str">
        <f>DY8</f>
        <v>ծրագիր (1-ին կիսամյակ)</v>
      </c>
      <c r="EC8" s="26" t="str">
        <f>DZ8</f>
        <v>փաստացի           (6ամիս)</v>
      </c>
      <c r="ED8" s="122"/>
      <c r="EE8" s="35" t="str">
        <f>EB8</f>
        <v>ծրագիր (1-ին կիսամյակ)</v>
      </c>
      <c r="EF8" s="26" t="str">
        <f>EC8</f>
        <v>փաստացի           (6ամիս)</v>
      </c>
      <c r="EG8" s="164"/>
      <c r="EH8" s="122"/>
      <c r="EI8" s="35" t="str">
        <f>EE8</f>
        <v>ծրագիր (1-ին կիսամյակ)</v>
      </c>
      <c r="EJ8" s="26" t="str">
        <f>EF8</f>
        <v>փաստացի           (6ամիս)</v>
      </c>
    </row>
    <row r="9" spans="1:140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0" s="14" customFormat="1" ht="20.25" customHeight="1" x14ac:dyDescent="0.2">
      <c r="A10" s="21">
        <v>1</v>
      </c>
      <c r="B10" s="111" t="s">
        <v>244</v>
      </c>
      <c r="C10" s="109">
        <v>306676.386</v>
      </c>
      <c r="D10" s="109">
        <v>107739.5336</v>
      </c>
      <c r="E10" s="25">
        <f t="shared" ref="E10:E20" si="0">DL10+EH10-ED10</f>
        <v>3441722.8470000001</v>
      </c>
      <c r="F10" s="33">
        <f>E10/12*6</f>
        <v>1720861.4235</v>
      </c>
      <c r="G10" s="12">
        <f t="shared" ref="G10:G20" si="1">DN10+EJ10-EF10</f>
        <v>1032732.2367999998</v>
      </c>
      <c r="H10" s="12">
        <f>G10/F10*100</f>
        <v>60.012515981650736</v>
      </c>
      <c r="I10" s="12">
        <f t="shared" ref="I10:I21" si="2">G10/E10*100</f>
        <v>30.006257990825368</v>
      </c>
      <c r="J10" s="12">
        <f t="shared" ref="J10:J20" si="3">T10+Y10+AD10+AI10+AN10+AS10+AX10+BP10+BX10+CA10+CD10+CG10+CJ10+CP10+CS10+CY10+DB10+DH10</f>
        <v>961604.1</v>
      </c>
      <c r="K10" s="12">
        <f t="shared" ref="K10:K20" si="4">U10+Z10+AE10+AJ10+AO10+AT10+AY10+BQ10+BY10+CB10+CE10+CH10+CK10+CQ10+CT10+CZ10+DC10+DI10</f>
        <v>439308.50833333336</v>
      </c>
      <c r="L10" s="12">
        <f t="shared" ref="L10:L20" si="5">V10+AA10+AF10+AK10+AP10+AU10+AZ10+BR10+BZ10+CC10+CF10+CI10+CL10+CR10+CU10+DA10+DD10+DJ10</f>
        <v>416563.73980000004</v>
      </c>
      <c r="M10" s="12">
        <f t="shared" ref="M10:M21" si="6">L10/K10*100</f>
        <v>94.8225977640125</v>
      </c>
      <c r="N10" s="12">
        <f t="shared" ref="N10:N21" si="7">L10/J10*100</f>
        <v>43.319671765126635</v>
      </c>
      <c r="O10" s="12">
        <f t="shared" ref="O10:P20" si="8">T10+Y10+AD10</f>
        <v>140470</v>
      </c>
      <c r="P10" s="12">
        <f t="shared" si="8"/>
        <v>40199.233333333301</v>
      </c>
      <c r="Q10" s="33">
        <f t="shared" ref="Q10:Q20" si="9">V10+AA10+AF10</f>
        <v>50893.147999999979</v>
      </c>
      <c r="R10" s="12">
        <f t="shared" ref="R10:R21" si="10">Q10/P10*100</f>
        <v>126.60228511820712</v>
      </c>
      <c r="S10" s="11">
        <f t="shared" ref="S10:S21" si="11">Q10/O10*100</f>
        <v>36.23061721363991</v>
      </c>
      <c r="T10" s="114">
        <v>8250</v>
      </c>
      <c r="U10" s="33">
        <v>3987.5</v>
      </c>
      <c r="V10" s="114">
        <v>13642.04</v>
      </c>
      <c r="W10" s="12">
        <f>V10/U10*100</f>
        <v>342.12012539184957</v>
      </c>
      <c r="X10" s="11">
        <f>V10/T10*100</f>
        <v>165.35806060606063</v>
      </c>
      <c r="Y10" s="114">
        <v>9900</v>
      </c>
      <c r="Z10" s="33">
        <v>4090.4</v>
      </c>
      <c r="AA10" s="114">
        <v>5261.5190000000002</v>
      </c>
      <c r="AB10" s="12">
        <f>AA10/Z10*100</f>
        <v>128.63091629180522</v>
      </c>
      <c r="AC10" s="11">
        <f>AA10/Y10*100</f>
        <v>53.146656565656571</v>
      </c>
      <c r="AD10" s="11">
        <v>122320</v>
      </c>
      <c r="AE10" s="33">
        <v>32121.333333333299</v>
      </c>
      <c r="AF10" s="11">
        <v>31989.588999999978</v>
      </c>
      <c r="AG10" s="12">
        <f t="shared" ref="AG10:AG24" si="12">AF10/AE10*100</f>
        <v>99.589854094890242</v>
      </c>
      <c r="AH10" s="11">
        <f t="shared" ref="AH10:AH21" si="13">AF10/AD10*100</f>
        <v>26.152378188358387</v>
      </c>
      <c r="AI10" s="114">
        <v>277150</v>
      </c>
      <c r="AJ10" s="33">
        <v>134190</v>
      </c>
      <c r="AK10" s="114">
        <v>203906.965</v>
      </c>
      <c r="AL10" s="12">
        <f>AK10/AJ10*100</f>
        <v>151.95391981518742</v>
      </c>
      <c r="AM10" s="11">
        <f>AK10/AI10*100</f>
        <v>73.572781887064764</v>
      </c>
      <c r="AN10" s="114">
        <v>46062</v>
      </c>
      <c r="AO10" s="33">
        <v>24491</v>
      </c>
      <c r="AP10" s="114">
        <v>26986.244999999999</v>
      </c>
      <c r="AQ10" s="12">
        <f>AP10/AO10*100</f>
        <v>110.18841615287246</v>
      </c>
      <c r="AR10" s="11">
        <f>AP10/AN10*100</f>
        <v>58.586785202553081</v>
      </c>
      <c r="AS10" s="114">
        <v>17000</v>
      </c>
      <c r="AT10" s="33">
        <v>8496</v>
      </c>
      <c r="AU10" s="114">
        <v>10234</v>
      </c>
      <c r="AV10" s="12">
        <f>AU10/AT10*100</f>
        <v>120.45668549905839</v>
      </c>
      <c r="AW10" s="11">
        <f>AU10/AS10*100</f>
        <v>60.199999999999996</v>
      </c>
      <c r="AX10" s="38"/>
      <c r="AY10" s="33">
        <f>AX10/12*3</f>
        <v>0</v>
      </c>
      <c r="AZ10" s="47"/>
      <c r="BA10" s="38"/>
      <c r="BB10" s="33">
        <f>BA10/12*3</f>
        <v>0</v>
      </c>
      <c r="BC10" s="47"/>
      <c r="BD10" s="116">
        <v>1276630.844</v>
      </c>
      <c r="BE10" s="33">
        <f>BD10/2</f>
        <v>638315.42200000002</v>
      </c>
      <c r="BF10" s="114">
        <v>596090</v>
      </c>
      <c r="BG10" s="38">
        <v>0</v>
      </c>
      <c r="BH10" s="33">
        <f>BG10/12*3</f>
        <v>0</v>
      </c>
      <c r="BI10" s="13">
        <v>0</v>
      </c>
      <c r="BJ10" s="114">
        <v>36561.800000000003</v>
      </c>
      <c r="BK10" s="33">
        <f>BJ10/2</f>
        <v>18280.900000000001</v>
      </c>
      <c r="BL10" s="114">
        <v>3134</v>
      </c>
      <c r="BM10" s="38"/>
      <c r="BN10" s="33">
        <f>BM10/12*3</f>
        <v>0</v>
      </c>
      <c r="BO10" s="47"/>
      <c r="BP10" s="38"/>
      <c r="BQ10" s="33">
        <f>BP10/12*3</f>
        <v>0</v>
      </c>
      <c r="BR10" s="47"/>
      <c r="BS10" s="12">
        <f t="shared" ref="BS10:BT20" si="14">BX10+CA10+CD10+CG10</f>
        <v>45052.6</v>
      </c>
      <c r="BT10" s="12">
        <f t="shared" si="14"/>
        <v>21262.016666666666</v>
      </c>
      <c r="BU10" s="12">
        <f>BZ10+CC10+CF10+CI10</f>
        <v>18886.53</v>
      </c>
      <c r="BV10" s="12">
        <f t="shared" ref="BV10:BV21" si="15">BU10/BT10*100</f>
        <v>88.827557122599686</v>
      </c>
      <c r="BW10" s="11">
        <f t="shared" ref="BW10:BW21" si="16">BU10/BS10*100</f>
        <v>41.921065598877753</v>
      </c>
      <c r="BX10" s="114">
        <v>23403.599999999999</v>
      </c>
      <c r="BY10" s="33">
        <v>10741.4</v>
      </c>
      <c r="BZ10" s="114">
        <v>8607.18</v>
      </c>
      <c r="CA10" s="114">
        <v>100</v>
      </c>
      <c r="CB10" s="33">
        <v>48.333333333333336</v>
      </c>
      <c r="CC10" s="114">
        <v>512.9</v>
      </c>
      <c r="CD10" s="117">
        <v>3416</v>
      </c>
      <c r="CE10" s="33">
        <v>1708</v>
      </c>
      <c r="CF10" s="114">
        <v>1113</v>
      </c>
      <c r="CG10" s="115">
        <v>18133</v>
      </c>
      <c r="CH10" s="33">
        <v>8764.2833333333328</v>
      </c>
      <c r="CI10" s="114">
        <v>8653.4500000000007</v>
      </c>
      <c r="CJ10" s="47"/>
      <c r="CK10" s="33">
        <f>CJ10/12*3</f>
        <v>0</v>
      </c>
      <c r="CL10" s="47"/>
      <c r="CM10" s="117">
        <v>3998</v>
      </c>
      <c r="CN10" s="33">
        <v>1932.3666666666668</v>
      </c>
      <c r="CO10" s="114">
        <v>1599.2</v>
      </c>
      <c r="CP10" s="118">
        <v>0</v>
      </c>
      <c r="CQ10" s="33">
        <v>0</v>
      </c>
      <c r="CR10" s="114">
        <v>0</v>
      </c>
      <c r="CS10" s="114">
        <v>280869.5</v>
      </c>
      <c r="CT10" s="33">
        <v>135753.59166666667</v>
      </c>
      <c r="CU10" s="114">
        <v>96426.151800000007</v>
      </c>
      <c r="CV10" s="114">
        <v>97000</v>
      </c>
      <c r="CW10" s="33">
        <v>48498</v>
      </c>
      <c r="CX10" s="114">
        <v>26512.1708</v>
      </c>
      <c r="CY10" s="118">
        <v>0</v>
      </c>
      <c r="CZ10" s="33">
        <v>0</v>
      </c>
      <c r="DA10" s="114">
        <v>0</v>
      </c>
      <c r="DB10" s="117">
        <v>2000</v>
      </c>
      <c r="DC10" s="33">
        <v>966.66666666666663</v>
      </c>
      <c r="DD10" s="114">
        <v>30</v>
      </c>
      <c r="DE10" s="42">
        <v>0</v>
      </c>
      <c r="DF10" s="33">
        <f>DE10/12*3</f>
        <v>0</v>
      </c>
      <c r="DG10" s="115">
        <v>0</v>
      </c>
      <c r="DH10" s="114">
        <v>153000</v>
      </c>
      <c r="DI10" s="33">
        <v>73950</v>
      </c>
      <c r="DJ10" s="114">
        <v>9200.7000000000007</v>
      </c>
      <c r="DK10" s="114">
        <v>0</v>
      </c>
      <c r="DL10" s="12">
        <f t="shared" ref="DL10:DL20" si="17">T10+Y10+AD10+AI10+AN10+AS10+AX10+BA10+BD10+BG10+BJ10+BM10+BP10+BX10+CA10+CD10+CG10+CJ10+CM10+CP10+CS10+CY10+DB10+DE10+DH10</f>
        <v>2278794.7439999999</v>
      </c>
      <c r="DM10" s="12">
        <f t="shared" ref="DM10:DM20" si="18">U10+Z10+AE10+AJ10+AO10+AT10+AY10+BB10+BE10+BH10+BK10+BN10+BQ10+BY10+CB10+CE10+CH10+CK10+CN10+CQ10+CT10+CZ10+DC10+DF10+DI10</f>
        <v>1097837.1970000002</v>
      </c>
      <c r="DN10" s="12">
        <f t="shared" ref="DN10:DN20" si="19">V10+AA10+AF10+AK10+AP10+AU10+AZ10+BC10+BF10+BI10+BL10+BO10+BR10+BZ10+CC10+CF10+CI10+CL10+CO10+CR10+CU10+DA10+DD10+DG10+DJ10</f>
        <v>1017386.9397999999</v>
      </c>
      <c r="DO10" s="42"/>
      <c r="DP10" s="33">
        <f>DO10/12*3</f>
        <v>0</v>
      </c>
      <c r="DQ10" s="114">
        <v>13845.297</v>
      </c>
      <c r="DR10" s="114">
        <v>1162928.1029999999</v>
      </c>
      <c r="DS10" s="33">
        <f>DR10/2</f>
        <v>581464.05149999994</v>
      </c>
      <c r="DT10" s="114">
        <v>1500</v>
      </c>
      <c r="DU10" s="42"/>
      <c r="DV10" s="33">
        <f>DU10/12*3</f>
        <v>0</v>
      </c>
      <c r="DW10" s="47"/>
      <c r="DX10" s="114">
        <v>0</v>
      </c>
      <c r="DY10" s="33">
        <f>DX10/12*3</f>
        <v>0</v>
      </c>
      <c r="DZ10" s="114">
        <v>0</v>
      </c>
      <c r="EA10" s="42"/>
      <c r="EB10" s="33">
        <f>EA10/12*3</f>
        <v>0</v>
      </c>
      <c r="EC10" s="47">
        <v>0</v>
      </c>
      <c r="ED10" s="114">
        <v>145000</v>
      </c>
      <c r="EE10" s="33">
        <f>ED10/12*5.3</f>
        <v>64041.666666666664</v>
      </c>
      <c r="EF10" s="114">
        <v>145000</v>
      </c>
      <c r="EG10" s="47">
        <v>0</v>
      </c>
      <c r="EH10" s="12">
        <f t="shared" ref="EH10:EH20" si="20">DO10+DR10+DU10+DX10+EA10+ED10</f>
        <v>1307928.1029999999</v>
      </c>
      <c r="EI10" s="33">
        <f>EH10/12*3</f>
        <v>326982.02574999997</v>
      </c>
      <c r="EJ10" s="114">
        <f t="shared" ref="EJ10:EJ19" si="21">DQ10+DT10+DW10+DZ10+EC10+EF10+EG10</f>
        <v>160345.29699999999</v>
      </c>
    </row>
    <row r="11" spans="1:140" s="14" customFormat="1" ht="20.25" customHeight="1" x14ac:dyDescent="0.2">
      <c r="A11" s="21">
        <v>2</v>
      </c>
      <c r="B11" s="112" t="s">
        <v>245</v>
      </c>
      <c r="C11" s="109">
        <v>1421553.142</v>
      </c>
      <c r="D11" s="109">
        <v>231539.4276</v>
      </c>
      <c r="E11" s="25">
        <f t="shared" si="0"/>
        <v>3810000</v>
      </c>
      <c r="F11" s="33">
        <f t="shared" ref="F11:F20" si="22">E11/12*6</f>
        <v>1905000</v>
      </c>
      <c r="G11" s="12">
        <f t="shared" si="1"/>
        <v>1983113.6417000003</v>
      </c>
      <c r="H11" s="12">
        <f t="shared" ref="H11:H21" si="23">G11/F11*100</f>
        <v>104.10045363254594</v>
      </c>
      <c r="I11" s="12">
        <f t="shared" si="2"/>
        <v>52.050226816272968</v>
      </c>
      <c r="J11" s="12">
        <f t="shared" si="3"/>
        <v>1731460.4</v>
      </c>
      <c r="K11" s="12">
        <f t="shared" si="4"/>
        <v>854352.15999999992</v>
      </c>
      <c r="L11" s="12">
        <f t="shared" si="5"/>
        <v>1022797.1417</v>
      </c>
      <c r="M11" s="12">
        <f t="shared" si="6"/>
        <v>119.7161064940715</v>
      </c>
      <c r="N11" s="12">
        <f t="shared" si="7"/>
        <v>59.071356278203083</v>
      </c>
      <c r="O11" s="12">
        <f t="shared" si="8"/>
        <v>304285.40000000002</v>
      </c>
      <c r="P11" s="12">
        <f t="shared" si="8"/>
        <v>152142.71</v>
      </c>
      <c r="Q11" s="33">
        <f t="shared" si="9"/>
        <v>183766.97320000007</v>
      </c>
      <c r="R11" s="12">
        <f t="shared" si="10"/>
        <v>120.78592079765116</v>
      </c>
      <c r="S11" s="11">
        <f t="shared" si="11"/>
        <v>60.392964368320023</v>
      </c>
      <c r="T11" s="114">
        <v>79285.399999999994</v>
      </c>
      <c r="U11" s="33">
        <v>38321.276666666658</v>
      </c>
      <c r="V11" s="114">
        <v>17625.565999999999</v>
      </c>
      <c r="W11" s="12">
        <f t="shared" ref="W11:W24" si="24">V11/U11*100</f>
        <v>45.994203568200547</v>
      </c>
      <c r="X11" s="11">
        <f t="shared" ref="X11:X21" si="25">V11/T11*100</f>
        <v>22.230531724630261</v>
      </c>
      <c r="Y11" s="114">
        <v>35000</v>
      </c>
      <c r="Z11" s="33">
        <v>21988.1</v>
      </c>
      <c r="AA11" s="114">
        <v>12439.227000000001</v>
      </c>
      <c r="AB11" s="12">
        <f t="shared" ref="AB11:AB24" si="26">AA11/Z11*100</f>
        <v>56.572541511090101</v>
      </c>
      <c r="AC11" s="11">
        <f t="shared" ref="AC11:AC21" si="27">AA11/Y11*100</f>
        <v>35.540648571428576</v>
      </c>
      <c r="AD11" s="11">
        <v>190000</v>
      </c>
      <c r="AE11" s="33">
        <v>91833.333333333328</v>
      </c>
      <c r="AF11" s="11">
        <v>153702.18020000006</v>
      </c>
      <c r="AG11" s="12">
        <f t="shared" si="12"/>
        <v>167.37079513611624</v>
      </c>
      <c r="AH11" s="11">
        <f t="shared" si="13"/>
        <v>80.895884315789502</v>
      </c>
      <c r="AI11" s="114">
        <v>539660</v>
      </c>
      <c r="AJ11" s="33">
        <v>269830</v>
      </c>
      <c r="AK11" s="114">
        <v>343655.842</v>
      </c>
      <c r="AL11" s="12">
        <f t="shared" ref="AL11:AL24" si="28">AK11/AJ11*100</f>
        <v>127.36013119371457</v>
      </c>
      <c r="AM11" s="11">
        <f t="shared" ref="AM11:AM21" si="29">AK11/AI11*100</f>
        <v>63.680065596857283</v>
      </c>
      <c r="AN11" s="114">
        <v>98530</v>
      </c>
      <c r="AO11" s="33">
        <v>49265</v>
      </c>
      <c r="AP11" s="114">
        <v>74123.148000000001</v>
      </c>
      <c r="AQ11" s="12">
        <f t="shared" ref="AQ11:AQ21" si="30">AP11/AO11*100</f>
        <v>150.45802902669237</v>
      </c>
      <c r="AR11" s="11">
        <f t="shared" ref="AR11:AR21" si="31">AP11/AN11*100</f>
        <v>75.229014513346186</v>
      </c>
      <c r="AS11" s="114">
        <v>53000</v>
      </c>
      <c r="AT11" s="33">
        <v>26500</v>
      </c>
      <c r="AU11" s="114">
        <v>31490.205000000002</v>
      </c>
      <c r="AV11" s="12">
        <f t="shared" ref="AV11:AV21" si="32">AU11/AT11*100</f>
        <v>118.83096226415095</v>
      </c>
      <c r="AW11" s="11">
        <f t="shared" ref="AW11:AW21" si="33">AU11/AS11*100</f>
        <v>59.415481132075477</v>
      </c>
      <c r="AX11" s="38"/>
      <c r="AY11" s="33">
        <f t="shared" ref="AY11:AY20" si="34">AX11/12*3</f>
        <v>0</v>
      </c>
      <c r="AZ11" s="47"/>
      <c r="BA11" s="38"/>
      <c r="BB11" s="33">
        <f t="shared" ref="BB11:BB20" si="35">BA11/12*3</f>
        <v>0</v>
      </c>
      <c r="BC11" s="47"/>
      <c r="BD11" s="116">
        <v>1568123.6</v>
      </c>
      <c r="BE11" s="33">
        <f t="shared" ref="BE11:BE20" si="36">BD11/2</f>
        <v>784061.8</v>
      </c>
      <c r="BF11" s="114">
        <v>784061.8</v>
      </c>
      <c r="BG11" s="38">
        <v>0</v>
      </c>
      <c r="BH11" s="33">
        <f t="shared" ref="BH11:BH20" si="37">BG11/12*3</f>
        <v>0</v>
      </c>
      <c r="BI11" s="13">
        <v>0</v>
      </c>
      <c r="BJ11" s="114">
        <v>6798</v>
      </c>
      <c r="BK11" s="33">
        <f t="shared" ref="BK11:BK20" si="38">BJ11/2</f>
        <v>3399</v>
      </c>
      <c r="BL11" s="114">
        <v>2140</v>
      </c>
      <c r="BM11" s="38"/>
      <c r="BN11" s="33">
        <f t="shared" ref="BN11:BN20" si="39">BM11/12*3</f>
        <v>0</v>
      </c>
      <c r="BO11" s="47"/>
      <c r="BP11" s="38"/>
      <c r="BQ11" s="33">
        <f t="shared" ref="BQ11:BQ20" si="40">BP11/12*3</f>
        <v>0</v>
      </c>
      <c r="BR11" s="47"/>
      <c r="BS11" s="12">
        <f t="shared" si="14"/>
        <v>53300</v>
      </c>
      <c r="BT11" s="12">
        <f t="shared" si="14"/>
        <v>26650.033333333333</v>
      </c>
      <c r="BU11" s="12">
        <f t="shared" ref="BU11:BU20" si="41">BZ11+CC11+CF11+CI11</f>
        <v>28772.160499999998</v>
      </c>
      <c r="BV11" s="12">
        <f t="shared" si="15"/>
        <v>107.96294376117102</v>
      </c>
      <c r="BW11" s="11">
        <f t="shared" si="16"/>
        <v>53.981539399624765</v>
      </c>
      <c r="BX11" s="114">
        <v>37300</v>
      </c>
      <c r="BY11" s="33">
        <v>18916.7</v>
      </c>
      <c r="BZ11" s="114">
        <v>16441.4905</v>
      </c>
      <c r="CA11" s="114">
        <v>0</v>
      </c>
      <c r="CB11" s="33">
        <v>0</v>
      </c>
      <c r="CC11" s="114">
        <v>1147.8499999999999</v>
      </c>
      <c r="CD11" s="117">
        <v>0</v>
      </c>
      <c r="CE11" s="33">
        <f t="shared" ref="CE11:CE20" si="42">CD11/12*3</f>
        <v>0</v>
      </c>
      <c r="CF11" s="114">
        <v>0</v>
      </c>
      <c r="CG11" s="115">
        <v>16000</v>
      </c>
      <c r="CH11" s="33">
        <v>7733.333333333333</v>
      </c>
      <c r="CI11" s="114">
        <v>11182.82</v>
      </c>
      <c r="CJ11" s="47"/>
      <c r="CK11" s="33">
        <f t="shared" ref="CK11:CK20" si="43">CJ11/12*3</f>
        <v>0</v>
      </c>
      <c r="CL11" s="47"/>
      <c r="CM11" s="117">
        <v>3618</v>
      </c>
      <c r="CN11" s="33">
        <v>1748.7</v>
      </c>
      <c r="CO11" s="114">
        <v>2398.8000000000002</v>
      </c>
      <c r="CP11" s="118">
        <v>4700</v>
      </c>
      <c r="CQ11" s="33">
        <f t="shared" ref="CQ11:CQ20" si="44">CP11/12*5.8</f>
        <v>2271.6666666666665</v>
      </c>
      <c r="CR11" s="114">
        <v>2496.35</v>
      </c>
      <c r="CS11" s="114">
        <v>399285</v>
      </c>
      <c r="CT11" s="33">
        <v>192987.75</v>
      </c>
      <c r="CU11" s="114">
        <v>225309.38860000001</v>
      </c>
      <c r="CV11" s="114">
        <v>200000</v>
      </c>
      <c r="CW11" s="33">
        <v>100000</v>
      </c>
      <c r="CX11" s="114">
        <v>106622.95759999999</v>
      </c>
      <c r="CY11" s="118">
        <v>150000</v>
      </c>
      <c r="CZ11" s="33">
        <f t="shared" ref="CZ11:CZ20" si="45">CY11/12*5.8</f>
        <v>72500</v>
      </c>
      <c r="DA11" s="114">
        <v>69922.237999999998</v>
      </c>
      <c r="DB11" s="117">
        <v>15000</v>
      </c>
      <c r="DC11" s="33">
        <v>7250</v>
      </c>
      <c r="DD11" s="114">
        <v>4340.0009</v>
      </c>
      <c r="DE11" s="42">
        <v>0</v>
      </c>
      <c r="DF11" s="33">
        <f>DE11/12*3</f>
        <v>0</v>
      </c>
      <c r="DG11" s="115">
        <v>302</v>
      </c>
      <c r="DH11" s="114">
        <v>113700</v>
      </c>
      <c r="DI11" s="33">
        <v>54955</v>
      </c>
      <c r="DJ11" s="114">
        <v>58920.835500000001</v>
      </c>
      <c r="DK11" s="114">
        <v>0</v>
      </c>
      <c r="DL11" s="12">
        <f t="shared" si="17"/>
        <v>3310000</v>
      </c>
      <c r="DM11" s="12">
        <f t="shared" si="18"/>
        <v>1643561.66</v>
      </c>
      <c r="DN11" s="12">
        <f t="shared" si="19"/>
        <v>1811699.7417000004</v>
      </c>
      <c r="DO11" s="42"/>
      <c r="DP11" s="33">
        <f t="shared" ref="DP11:DP20" si="46">DO11/12*3</f>
        <v>0</v>
      </c>
      <c r="DQ11" s="47">
        <v>0</v>
      </c>
      <c r="DR11" s="114">
        <v>500000</v>
      </c>
      <c r="DS11" s="33">
        <f t="shared" ref="DS11:DS19" si="47">DR11/2</f>
        <v>250000</v>
      </c>
      <c r="DT11" s="114">
        <v>171413.9</v>
      </c>
      <c r="DU11" s="42"/>
      <c r="DV11" s="33">
        <f t="shared" ref="DV11:DV20" si="48">DU11/12*3</f>
        <v>0</v>
      </c>
      <c r="DW11" s="47"/>
      <c r="DX11" s="114">
        <v>0</v>
      </c>
      <c r="DY11" s="33">
        <f t="shared" ref="DY11" si="49">DX11/12*3</f>
        <v>0</v>
      </c>
      <c r="DZ11" s="114">
        <v>0</v>
      </c>
      <c r="EA11" s="42"/>
      <c r="EB11" s="33">
        <f t="shared" ref="EB11:EB20" si="50">EA11/12*3</f>
        <v>0</v>
      </c>
      <c r="EC11" s="47">
        <v>0</v>
      </c>
      <c r="ED11" s="114">
        <v>0</v>
      </c>
      <c r="EE11" s="33">
        <f t="shared" ref="EE11:EE20" si="51">ED11/12*5.3</f>
        <v>0</v>
      </c>
      <c r="EF11" s="114">
        <v>0</v>
      </c>
      <c r="EG11" s="47">
        <v>0</v>
      </c>
      <c r="EH11" s="12">
        <f t="shared" si="20"/>
        <v>500000</v>
      </c>
      <c r="EI11" s="33">
        <f t="shared" ref="EI11:EI20" si="52">EH11/12*3</f>
        <v>125000</v>
      </c>
      <c r="EJ11" s="114">
        <f t="shared" si="21"/>
        <v>171413.9</v>
      </c>
    </row>
    <row r="12" spans="1:140" s="14" customFormat="1" ht="20.25" customHeight="1" x14ac:dyDescent="0.2">
      <c r="A12" s="21">
        <v>3</v>
      </c>
      <c r="B12" s="112" t="s">
        <v>246</v>
      </c>
      <c r="C12" s="109">
        <v>110585.3367</v>
      </c>
      <c r="D12" s="109">
        <v>120720.7092</v>
      </c>
      <c r="E12" s="25">
        <f t="shared" si="0"/>
        <v>429401.4</v>
      </c>
      <c r="F12" s="33">
        <f t="shared" si="22"/>
        <v>214700.7</v>
      </c>
      <c r="G12" s="12">
        <f t="shared" si="1"/>
        <v>211771.30880000006</v>
      </c>
      <c r="H12" s="12">
        <f t="shared" si="23"/>
        <v>98.635593083767333</v>
      </c>
      <c r="I12" s="12">
        <f t="shared" si="2"/>
        <v>49.317796541883666</v>
      </c>
      <c r="J12" s="12">
        <f t="shared" si="3"/>
        <v>140745</v>
      </c>
      <c r="K12" s="12">
        <f t="shared" si="4"/>
        <v>57874.383333333324</v>
      </c>
      <c r="L12" s="12">
        <f t="shared" si="5"/>
        <v>63086.908799999997</v>
      </c>
      <c r="M12" s="12">
        <f t="shared" si="6"/>
        <v>109.00661945138077</v>
      </c>
      <c r="N12" s="12">
        <f t="shared" si="7"/>
        <v>44.823552381967389</v>
      </c>
      <c r="O12" s="12">
        <f t="shared" si="8"/>
        <v>19811.899999999994</v>
      </c>
      <c r="P12" s="12">
        <f t="shared" si="8"/>
        <v>3500</v>
      </c>
      <c r="Q12" s="33">
        <f t="shared" si="9"/>
        <v>7463.4909999999982</v>
      </c>
      <c r="R12" s="12">
        <f t="shared" si="10"/>
        <v>213.24259999999992</v>
      </c>
      <c r="S12" s="11">
        <f t="shared" si="11"/>
        <v>37.671757882888571</v>
      </c>
      <c r="T12" s="114">
        <v>0</v>
      </c>
      <c r="U12" s="33">
        <v>0</v>
      </c>
      <c r="V12" s="114">
        <v>715.43499999999995</v>
      </c>
      <c r="W12" s="12" t="e">
        <f t="shared" si="24"/>
        <v>#DIV/0!</v>
      </c>
      <c r="X12" s="11" t="e">
        <f t="shared" si="25"/>
        <v>#DIV/0!</v>
      </c>
      <c r="Y12" s="114">
        <v>0</v>
      </c>
      <c r="Z12" s="33">
        <v>0</v>
      </c>
      <c r="AA12" s="114">
        <v>732.75900000000001</v>
      </c>
      <c r="AB12" s="12" t="e">
        <f t="shared" si="26"/>
        <v>#DIV/0!</v>
      </c>
      <c r="AC12" s="11" t="e">
        <f t="shared" si="27"/>
        <v>#DIV/0!</v>
      </c>
      <c r="AD12" s="11">
        <v>19811.899999999994</v>
      </c>
      <c r="AE12" s="33">
        <v>3500</v>
      </c>
      <c r="AF12" s="11">
        <v>6015.2969999999987</v>
      </c>
      <c r="AG12" s="12">
        <f t="shared" si="12"/>
        <v>171.86562857142854</v>
      </c>
      <c r="AH12" s="11">
        <f t="shared" si="13"/>
        <v>30.362039986068979</v>
      </c>
      <c r="AI12" s="114">
        <v>49401.599999999999</v>
      </c>
      <c r="AJ12" s="33">
        <v>20000</v>
      </c>
      <c r="AK12" s="114">
        <v>27817.111000000001</v>
      </c>
      <c r="AL12" s="12">
        <f t="shared" si="28"/>
        <v>139.085555</v>
      </c>
      <c r="AM12" s="11">
        <f t="shared" si="29"/>
        <v>56.308117550848557</v>
      </c>
      <c r="AN12" s="114">
        <v>3967</v>
      </c>
      <c r="AO12" s="33">
        <v>2384</v>
      </c>
      <c r="AP12" s="114">
        <v>2208.5909999999999</v>
      </c>
      <c r="AQ12" s="12">
        <f t="shared" si="30"/>
        <v>92.6422399328859</v>
      </c>
      <c r="AR12" s="11">
        <f t="shared" si="31"/>
        <v>55.674086211242745</v>
      </c>
      <c r="AS12" s="114">
        <v>0</v>
      </c>
      <c r="AT12" s="33">
        <v>0</v>
      </c>
      <c r="AU12" s="114">
        <v>0</v>
      </c>
      <c r="AV12" s="12" t="e">
        <f t="shared" si="32"/>
        <v>#DIV/0!</v>
      </c>
      <c r="AW12" s="11" t="e">
        <f t="shared" si="33"/>
        <v>#DIV/0!</v>
      </c>
      <c r="AX12" s="38"/>
      <c r="AY12" s="33">
        <f t="shared" si="34"/>
        <v>0</v>
      </c>
      <c r="AZ12" s="47"/>
      <c r="BA12" s="38"/>
      <c r="BB12" s="33">
        <f t="shared" si="35"/>
        <v>0</v>
      </c>
      <c r="BC12" s="47"/>
      <c r="BD12" s="116">
        <v>279283.3</v>
      </c>
      <c r="BE12" s="33">
        <f t="shared" si="36"/>
        <v>139641.65</v>
      </c>
      <c r="BF12" s="114">
        <v>139641.70000000001</v>
      </c>
      <c r="BG12" s="38">
        <v>0</v>
      </c>
      <c r="BH12" s="33">
        <f t="shared" si="37"/>
        <v>0</v>
      </c>
      <c r="BI12" s="13">
        <v>0</v>
      </c>
      <c r="BJ12" s="114">
        <v>1089.4000000000001</v>
      </c>
      <c r="BK12" s="33">
        <f t="shared" si="38"/>
        <v>544.70000000000005</v>
      </c>
      <c r="BL12" s="114">
        <v>505</v>
      </c>
      <c r="BM12" s="38"/>
      <c r="BN12" s="33">
        <f t="shared" si="39"/>
        <v>0</v>
      </c>
      <c r="BO12" s="47"/>
      <c r="BP12" s="38"/>
      <c r="BQ12" s="33">
        <f t="shared" si="40"/>
        <v>0</v>
      </c>
      <c r="BR12" s="47"/>
      <c r="BS12" s="12">
        <f t="shared" si="14"/>
        <v>9930.5</v>
      </c>
      <c r="BT12" s="12">
        <f t="shared" si="14"/>
        <v>4133.95</v>
      </c>
      <c r="BU12" s="12">
        <f t="shared" si="41"/>
        <v>3422.9750000000004</v>
      </c>
      <c r="BV12" s="12">
        <f t="shared" si="15"/>
        <v>82.801557832097643</v>
      </c>
      <c r="BW12" s="11">
        <f t="shared" si="16"/>
        <v>34.469311716429182</v>
      </c>
      <c r="BX12" s="114">
        <v>8265.5</v>
      </c>
      <c r="BY12" s="33">
        <v>3329.2</v>
      </c>
      <c r="BZ12" s="114">
        <v>2717.9450000000002</v>
      </c>
      <c r="CA12" s="114">
        <v>0</v>
      </c>
      <c r="CB12" s="33">
        <v>0</v>
      </c>
      <c r="CC12" s="114">
        <v>0</v>
      </c>
      <c r="CD12" s="117">
        <v>0</v>
      </c>
      <c r="CE12" s="33">
        <f t="shared" si="42"/>
        <v>0</v>
      </c>
      <c r="CF12" s="114">
        <v>0</v>
      </c>
      <c r="CG12" s="115">
        <v>1665</v>
      </c>
      <c r="CH12" s="33">
        <v>804.75</v>
      </c>
      <c r="CI12" s="114">
        <v>705.03</v>
      </c>
      <c r="CJ12" s="47"/>
      <c r="CK12" s="33">
        <f t="shared" si="43"/>
        <v>0</v>
      </c>
      <c r="CL12" s="47"/>
      <c r="CM12" s="117">
        <v>0</v>
      </c>
      <c r="CN12" s="33">
        <v>0</v>
      </c>
      <c r="CO12" s="114">
        <v>0</v>
      </c>
      <c r="CP12" s="118">
        <v>450</v>
      </c>
      <c r="CQ12" s="33">
        <f t="shared" si="44"/>
        <v>217.5</v>
      </c>
      <c r="CR12" s="114">
        <v>208</v>
      </c>
      <c r="CS12" s="114">
        <v>48184</v>
      </c>
      <c r="CT12" s="33">
        <v>23288.933333333334</v>
      </c>
      <c r="CU12" s="114">
        <v>16753.953000000001</v>
      </c>
      <c r="CV12" s="114">
        <v>22548</v>
      </c>
      <c r="CW12" s="33">
        <v>11274</v>
      </c>
      <c r="CX12" s="114">
        <v>5187.0780000000004</v>
      </c>
      <c r="CY12" s="118">
        <v>5000</v>
      </c>
      <c r="CZ12" s="33">
        <f t="shared" si="45"/>
        <v>2416.6666666666665</v>
      </c>
      <c r="DA12" s="114">
        <v>3287.328</v>
      </c>
      <c r="DB12" s="117">
        <v>500</v>
      </c>
      <c r="DC12" s="33">
        <v>241.66666666666666</v>
      </c>
      <c r="DD12" s="114">
        <v>300</v>
      </c>
      <c r="DE12" s="42">
        <v>0</v>
      </c>
      <c r="DF12" s="33">
        <f t="shared" ref="DF12:DF20" si="53">DE12/12*3</f>
        <v>0</v>
      </c>
      <c r="DG12" s="115">
        <v>0</v>
      </c>
      <c r="DH12" s="114">
        <v>3500</v>
      </c>
      <c r="DI12" s="33">
        <v>1691.6666666666667</v>
      </c>
      <c r="DJ12" s="114">
        <v>1625.4598000000001</v>
      </c>
      <c r="DK12" s="114">
        <v>0</v>
      </c>
      <c r="DL12" s="12">
        <f t="shared" si="17"/>
        <v>421117.7</v>
      </c>
      <c r="DM12" s="12">
        <f t="shared" si="18"/>
        <v>198060.73333333331</v>
      </c>
      <c r="DN12" s="12">
        <f t="shared" si="19"/>
        <v>203233.60880000005</v>
      </c>
      <c r="DO12" s="42"/>
      <c r="DP12" s="33">
        <f t="shared" si="46"/>
        <v>0</v>
      </c>
      <c r="DQ12" s="47">
        <v>0</v>
      </c>
      <c r="DR12" s="114">
        <v>8283.7000000000007</v>
      </c>
      <c r="DS12" s="33">
        <f t="shared" si="47"/>
        <v>4141.8500000000004</v>
      </c>
      <c r="DT12" s="114">
        <v>8537.7000000000007</v>
      </c>
      <c r="DU12" s="42"/>
      <c r="DV12" s="33">
        <f t="shared" si="48"/>
        <v>0</v>
      </c>
      <c r="DW12" s="47"/>
      <c r="DX12" s="114">
        <v>0</v>
      </c>
      <c r="DY12" s="33">
        <f>DX12/12*3</f>
        <v>0</v>
      </c>
      <c r="DZ12" s="114">
        <v>0</v>
      </c>
      <c r="EA12" s="42"/>
      <c r="EB12" s="33">
        <f t="shared" si="50"/>
        <v>0</v>
      </c>
      <c r="EC12" s="47">
        <v>0</v>
      </c>
      <c r="ED12" s="114">
        <v>62514.5</v>
      </c>
      <c r="EE12" s="33">
        <f t="shared" si="51"/>
        <v>27610.570833333335</v>
      </c>
      <c r="EF12" s="114">
        <v>0</v>
      </c>
      <c r="EG12" s="47">
        <v>0</v>
      </c>
      <c r="EH12" s="12">
        <f t="shared" si="20"/>
        <v>70798.2</v>
      </c>
      <c r="EI12" s="33">
        <f t="shared" si="52"/>
        <v>17699.55</v>
      </c>
      <c r="EJ12" s="114">
        <f t="shared" si="21"/>
        <v>8537.7000000000007</v>
      </c>
    </row>
    <row r="13" spans="1:140" s="14" customFormat="1" ht="20.25" customHeight="1" x14ac:dyDescent="0.2">
      <c r="A13" s="21">
        <v>4</v>
      </c>
      <c r="B13" s="112" t="s">
        <v>249</v>
      </c>
      <c r="C13" s="109">
        <v>181331.84529999999</v>
      </c>
      <c r="D13" s="109">
        <v>131680.24410000001</v>
      </c>
      <c r="E13" s="25">
        <f t="shared" si="0"/>
        <v>3589275.2</v>
      </c>
      <c r="F13" s="33">
        <f t="shared" si="22"/>
        <v>1794637.6</v>
      </c>
      <c r="G13" s="12">
        <f t="shared" si="1"/>
        <v>1224625.9746000001</v>
      </c>
      <c r="H13" s="12">
        <f t="shared" si="23"/>
        <v>68.238065144740091</v>
      </c>
      <c r="I13" s="12">
        <f t="shared" si="2"/>
        <v>34.119032572370045</v>
      </c>
      <c r="J13" s="12">
        <f t="shared" si="3"/>
        <v>1054613.2</v>
      </c>
      <c r="K13" s="12">
        <f t="shared" si="4"/>
        <v>497812.25</v>
      </c>
      <c r="L13" s="12">
        <f t="shared" si="5"/>
        <v>490382.97460000002</v>
      </c>
      <c r="M13" s="12">
        <f t="shared" si="6"/>
        <v>98.507614989386056</v>
      </c>
      <c r="N13" s="12">
        <f t="shared" si="7"/>
        <v>46.498846648230838</v>
      </c>
      <c r="O13" s="12">
        <f t="shared" si="8"/>
        <v>282460.2</v>
      </c>
      <c r="P13" s="12">
        <f t="shared" si="8"/>
        <v>118575</v>
      </c>
      <c r="Q13" s="33">
        <f t="shared" si="9"/>
        <v>85776.68899999994</v>
      </c>
      <c r="R13" s="12">
        <f t="shared" si="10"/>
        <v>72.339606999789112</v>
      </c>
      <c r="S13" s="11">
        <f t="shared" si="11"/>
        <v>30.367708087723489</v>
      </c>
      <c r="T13" s="114">
        <v>30000</v>
      </c>
      <c r="U13" s="33">
        <v>14500</v>
      </c>
      <c r="V13" s="114">
        <v>9029.7060000000001</v>
      </c>
      <c r="W13" s="12">
        <f t="shared" si="24"/>
        <v>62.273834482758616</v>
      </c>
      <c r="X13" s="11">
        <f t="shared" si="25"/>
        <v>30.099019999999999</v>
      </c>
      <c r="Y13" s="114">
        <v>40950</v>
      </c>
      <c r="Z13" s="33">
        <v>19792.5</v>
      </c>
      <c r="AA13" s="114">
        <v>14024.543</v>
      </c>
      <c r="AB13" s="12">
        <f t="shared" si="26"/>
        <v>70.857865353037766</v>
      </c>
      <c r="AC13" s="11">
        <f t="shared" si="27"/>
        <v>34.247968253968253</v>
      </c>
      <c r="AD13" s="11">
        <v>211510.2</v>
      </c>
      <c r="AE13" s="33">
        <v>84282.5</v>
      </c>
      <c r="AF13" s="11">
        <v>62722.439999999944</v>
      </c>
      <c r="AG13" s="12">
        <f t="shared" si="12"/>
        <v>74.419292261145486</v>
      </c>
      <c r="AH13" s="11">
        <f t="shared" si="13"/>
        <v>29.654569850532003</v>
      </c>
      <c r="AI13" s="114">
        <v>251300</v>
      </c>
      <c r="AJ13" s="33">
        <v>125649.8</v>
      </c>
      <c r="AK13" s="114">
        <v>141225.60800000001</v>
      </c>
      <c r="AL13" s="12">
        <f t="shared" si="28"/>
        <v>112.39620596292235</v>
      </c>
      <c r="AM13" s="11">
        <f t="shared" si="29"/>
        <v>56.198013529645841</v>
      </c>
      <c r="AN13" s="114">
        <v>59946</v>
      </c>
      <c r="AO13" s="33">
        <v>29973</v>
      </c>
      <c r="AP13" s="114">
        <v>23686.54</v>
      </c>
      <c r="AQ13" s="12">
        <f t="shared" si="30"/>
        <v>79.026256964601487</v>
      </c>
      <c r="AR13" s="11">
        <f t="shared" si="31"/>
        <v>39.513128482300743</v>
      </c>
      <c r="AS13" s="114">
        <v>14000</v>
      </c>
      <c r="AT13" s="33">
        <v>6999.9</v>
      </c>
      <c r="AU13" s="114">
        <v>6047.7</v>
      </c>
      <c r="AV13" s="12">
        <f t="shared" si="32"/>
        <v>86.396948527836116</v>
      </c>
      <c r="AW13" s="11">
        <f t="shared" si="33"/>
        <v>43.197857142857146</v>
      </c>
      <c r="AX13" s="38"/>
      <c r="AY13" s="33">
        <f t="shared" si="34"/>
        <v>0</v>
      </c>
      <c r="AZ13" s="47"/>
      <c r="BA13" s="38"/>
      <c r="BB13" s="33">
        <f t="shared" si="35"/>
        <v>0</v>
      </c>
      <c r="BC13" s="47"/>
      <c r="BD13" s="116">
        <v>668936</v>
      </c>
      <c r="BE13" s="33">
        <f t="shared" si="36"/>
        <v>334468</v>
      </c>
      <c r="BF13" s="114">
        <v>334468</v>
      </c>
      <c r="BG13" s="38">
        <v>0</v>
      </c>
      <c r="BH13" s="33">
        <f t="shared" si="37"/>
        <v>0</v>
      </c>
      <c r="BI13" s="13">
        <v>0</v>
      </c>
      <c r="BJ13" s="114">
        <v>2178</v>
      </c>
      <c r="BK13" s="33">
        <f t="shared" si="38"/>
        <v>1089</v>
      </c>
      <c r="BL13" s="114">
        <v>1011</v>
      </c>
      <c r="BM13" s="38"/>
      <c r="BN13" s="33">
        <f t="shared" si="39"/>
        <v>0</v>
      </c>
      <c r="BO13" s="47"/>
      <c r="BP13" s="38"/>
      <c r="BQ13" s="33">
        <f t="shared" si="40"/>
        <v>0</v>
      </c>
      <c r="BR13" s="47"/>
      <c r="BS13" s="12">
        <f t="shared" si="14"/>
        <v>36570</v>
      </c>
      <c r="BT13" s="12">
        <f t="shared" si="14"/>
        <v>18285</v>
      </c>
      <c r="BU13" s="12">
        <f t="shared" si="41"/>
        <v>18192.632000000001</v>
      </c>
      <c r="BV13" s="12">
        <f t="shared" si="15"/>
        <v>99.494842767295609</v>
      </c>
      <c r="BW13" s="11">
        <f t="shared" si="16"/>
        <v>49.747421383647804</v>
      </c>
      <c r="BX13" s="114">
        <v>24000</v>
      </c>
      <c r="BY13" s="33">
        <v>12209.5</v>
      </c>
      <c r="BZ13" s="114">
        <v>10283.922</v>
      </c>
      <c r="CA13" s="114">
        <v>0</v>
      </c>
      <c r="CB13" s="33">
        <v>0</v>
      </c>
      <c r="CC13" s="114">
        <v>0</v>
      </c>
      <c r="CD13" s="117">
        <v>0</v>
      </c>
      <c r="CE13" s="33">
        <f t="shared" si="42"/>
        <v>0</v>
      </c>
      <c r="CF13" s="114">
        <v>0</v>
      </c>
      <c r="CG13" s="115">
        <v>12570</v>
      </c>
      <c r="CH13" s="33">
        <v>6075.5</v>
      </c>
      <c r="CI13" s="114">
        <v>7908.71</v>
      </c>
      <c r="CJ13" s="47"/>
      <c r="CK13" s="33">
        <f t="shared" si="43"/>
        <v>0</v>
      </c>
      <c r="CL13" s="47"/>
      <c r="CM13" s="117">
        <v>3998</v>
      </c>
      <c r="CN13" s="33">
        <v>1932.3666666666668</v>
      </c>
      <c r="CO13" s="114">
        <v>1599.2</v>
      </c>
      <c r="CP13" s="118">
        <v>0</v>
      </c>
      <c r="CQ13" s="33">
        <f t="shared" si="44"/>
        <v>0</v>
      </c>
      <c r="CR13" s="114">
        <v>100</v>
      </c>
      <c r="CS13" s="114">
        <v>210837</v>
      </c>
      <c r="CT13" s="33">
        <v>101904.55</v>
      </c>
      <c r="CU13" s="114">
        <v>73695.5049</v>
      </c>
      <c r="CV13" s="114">
        <v>59660</v>
      </c>
      <c r="CW13" s="33">
        <v>29830</v>
      </c>
      <c r="CX13" s="114">
        <v>21549.223900000001</v>
      </c>
      <c r="CY13" s="118">
        <v>157500</v>
      </c>
      <c r="CZ13" s="33">
        <f t="shared" si="45"/>
        <v>76125</v>
      </c>
      <c r="DA13" s="114">
        <v>89191.300700000007</v>
      </c>
      <c r="DB13" s="117">
        <v>0</v>
      </c>
      <c r="DC13" s="33">
        <v>0</v>
      </c>
      <c r="DD13" s="114">
        <v>0</v>
      </c>
      <c r="DE13" s="42">
        <v>0</v>
      </c>
      <c r="DF13" s="33">
        <f t="shared" si="53"/>
        <v>0</v>
      </c>
      <c r="DG13" s="115">
        <v>0</v>
      </c>
      <c r="DH13" s="114">
        <v>42000</v>
      </c>
      <c r="DI13" s="33">
        <v>20300</v>
      </c>
      <c r="DJ13" s="114">
        <v>52467</v>
      </c>
      <c r="DK13" s="114">
        <v>0</v>
      </c>
      <c r="DL13" s="12">
        <f t="shared" si="17"/>
        <v>1729725.2</v>
      </c>
      <c r="DM13" s="12">
        <f t="shared" si="18"/>
        <v>835301.6166666667</v>
      </c>
      <c r="DN13" s="12">
        <f t="shared" si="19"/>
        <v>827461.17460000003</v>
      </c>
      <c r="DO13" s="42"/>
      <c r="DP13" s="33">
        <f t="shared" si="46"/>
        <v>0</v>
      </c>
      <c r="DQ13" s="47">
        <v>0</v>
      </c>
      <c r="DR13" s="114">
        <v>1859550</v>
      </c>
      <c r="DS13" s="33">
        <f t="shared" si="47"/>
        <v>929775</v>
      </c>
      <c r="DT13" s="114">
        <v>397164.79999999999</v>
      </c>
      <c r="DU13" s="42"/>
      <c r="DV13" s="33">
        <f t="shared" si="48"/>
        <v>0</v>
      </c>
      <c r="DW13" s="47"/>
      <c r="DX13" s="114">
        <v>0</v>
      </c>
      <c r="DY13" s="33">
        <f t="shared" ref="DY13:DY20" si="54">DX13/12*3</f>
        <v>0</v>
      </c>
      <c r="DZ13" s="114">
        <v>0</v>
      </c>
      <c r="EA13" s="42"/>
      <c r="EB13" s="33">
        <f t="shared" si="50"/>
        <v>0</v>
      </c>
      <c r="EC13" s="47">
        <v>0</v>
      </c>
      <c r="ED13" s="114">
        <v>0</v>
      </c>
      <c r="EE13" s="33">
        <f t="shared" si="51"/>
        <v>0</v>
      </c>
      <c r="EF13" s="114">
        <v>0</v>
      </c>
      <c r="EG13" s="47">
        <v>0</v>
      </c>
      <c r="EH13" s="12">
        <f t="shared" si="20"/>
        <v>1859550</v>
      </c>
      <c r="EI13" s="33">
        <f t="shared" si="52"/>
        <v>464887.5</v>
      </c>
      <c r="EJ13" s="114">
        <f t="shared" si="21"/>
        <v>397164.79999999999</v>
      </c>
    </row>
    <row r="14" spans="1:140" s="14" customFormat="1" ht="20.25" customHeight="1" x14ac:dyDescent="0.2">
      <c r="A14" s="21">
        <v>5</v>
      </c>
      <c r="B14" s="112" t="s">
        <v>251</v>
      </c>
      <c r="C14" s="109">
        <v>927480.02309999999</v>
      </c>
      <c r="D14" s="109">
        <v>96987.170299999998</v>
      </c>
      <c r="E14" s="25">
        <f t="shared" si="0"/>
        <v>774606.8</v>
      </c>
      <c r="F14" s="33">
        <f t="shared" si="22"/>
        <v>387303.4</v>
      </c>
      <c r="G14" s="12">
        <f t="shared" si="1"/>
        <v>519263.51350000006</v>
      </c>
      <c r="H14" s="12">
        <f t="shared" si="23"/>
        <v>134.07150918375621</v>
      </c>
      <c r="I14" s="12">
        <f t="shared" si="2"/>
        <v>67.035754591878103</v>
      </c>
      <c r="J14" s="12">
        <f t="shared" si="3"/>
        <v>484695</v>
      </c>
      <c r="K14" s="12">
        <f t="shared" si="4"/>
        <v>241013.9</v>
      </c>
      <c r="L14" s="12">
        <f t="shared" si="5"/>
        <v>286467.02750000003</v>
      </c>
      <c r="M14" s="12">
        <f t="shared" si="6"/>
        <v>118.85913115384632</v>
      </c>
      <c r="N14" s="12">
        <f t="shared" si="7"/>
        <v>59.102534067815846</v>
      </c>
      <c r="O14" s="12">
        <f t="shared" si="8"/>
        <v>265150</v>
      </c>
      <c r="P14" s="12">
        <f t="shared" si="8"/>
        <v>132575</v>
      </c>
      <c r="Q14" s="33">
        <f t="shared" si="9"/>
        <v>166854.3345</v>
      </c>
      <c r="R14" s="12">
        <f t="shared" si="10"/>
        <v>125.8565600603432</v>
      </c>
      <c r="S14" s="11">
        <f t="shared" si="11"/>
        <v>62.928280030171599</v>
      </c>
      <c r="T14" s="114">
        <v>17750</v>
      </c>
      <c r="U14" s="33">
        <v>8579.1666666666661</v>
      </c>
      <c r="V14" s="114">
        <v>1589.0650000000001</v>
      </c>
      <c r="W14" s="12">
        <f t="shared" si="24"/>
        <v>18.522370082564354</v>
      </c>
      <c r="X14" s="11">
        <f t="shared" si="25"/>
        <v>8.9524788732394374</v>
      </c>
      <c r="Y14" s="114">
        <v>16300</v>
      </c>
      <c r="Z14" s="33">
        <v>7878.333333333333</v>
      </c>
      <c r="AA14" s="114">
        <v>5752.0625</v>
      </c>
      <c r="AB14" s="12">
        <f t="shared" si="26"/>
        <v>73.011159297651801</v>
      </c>
      <c r="AC14" s="11">
        <f t="shared" si="27"/>
        <v>35.288726993865033</v>
      </c>
      <c r="AD14" s="11">
        <v>231100</v>
      </c>
      <c r="AE14" s="33">
        <v>116117.5</v>
      </c>
      <c r="AF14" s="11">
        <v>159513.20699999999</v>
      </c>
      <c r="AG14" s="12">
        <f t="shared" si="12"/>
        <v>137.37223674295433</v>
      </c>
      <c r="AH14" s="11">
        <f t="shared" si="13"/>
        <v>69.023456079619208</v>
      </c>
      <c r="AI14" s="114">
        <v>45221</v>
      </c>
      <c r="AJ14" s="33">
        <v>22610.5</v>
      </c>
      <c r="AK14" s="114">
        <v>27104.955999999998</v>
      </c>
      <c r="AL14" s="12">
        <f t="shared" si="28"/>
        <v>119.87773821896906</v>
      </c>
      <c r="AM14" s="11">
        <f t="shared" si="29"/>
        <v>59.938869109484529</v>
      </c>
      <c r="AN14" s="114">
        <v>53860</v>
      </c>
      <c r="AO14" s="33">
        <v>26930</v>
      </c>
      <c r="AP14" s="114">
        <v>41678.841</v>
      </c>
      <c r="AQ14" s="12">
        <f t="shared" si="30"/>
        <v>154.76732640178238</v>
      </c>
      <c r="AR14" s="11">
        <f t="shared" si="31"/>
        <v>77.383663200891192</v>
      </c>
      <c r="AS14" s="114">
        <v>0</v>
      </c>
      <c r="AT14" s="33">
        <v>0</v>
      </c>
      <c r="AU14" s="114">
        <v>0</v>
      </c>
      <c r="AV14" s="12" t="e">
        <f t="shared" si="32"/>
        <v>#DIV/0!</v>
      </c>
      <c r="AW14" s="11" t="e">
        <f t="shared" si="33"/>
        <v>#DIV/0!</v>
      </c>
      <c r="AX14" s="38"/>
      <c r="AY14" s="33">
        <f t="shared" si="34"/>
        <v>0</v>
      </c>
      <c r="AZ14" s="47"/>
      <c r="BA14" s="38"/>
      <c r="BB14" s="33">
        <f t="shared" si="35"/>
        <v>0</v>
      </c>
      <c r="BC14" s="47"/>
      <c r="BD14" s="116">
        <v>102925.1</v>
      </c>
      <c r="BE14" s="33">
        <f t="shared" si="36"/>
        <v>51462.55</v>
      </c>
      <c r="BF14" s="114">
        <v>51462.6</v>
      </c>
      <c r="BG14" s="38">
        <v>0</v>
      </c>
      <c r="BH14" s="33">
        <f t="shared" si="37"/>
        <v>0</v>
      </c>
      <c r="BI14" s="13">
        <v>0</v>
      </c>
      <c r="BJ14" s="114">
        <v>762.8</v>
      </c>
      <c r="BK14" s="33">
        <f t="shared" si="38"/>
        <v>381.4</v>
      </c>
      <c r="BL14" s="114">
        <v>404</v>
      </c>
      <c r="BM14" s="38"/>
      <c r="BN14" s="33">
        <f t="shared" si="39"/>
        <v>0</v>
      </c>
      <c r="BO14" s="47"/>
      <c r="BP14" s="38"/>
      <c r="BQ14" s="33">
        <f t="shared" si="40"/>
        <v>0</v>
      </c>
      <c r="BR14" s="47"/>
      <c r="BS14" s="12">
        <f t="shared" si="14"/>
        <v>40444.1</v>
      </c>
      <c r="BT14" s="12">
        <f t="shared" si="14"/>
        <v>20222.115000000002</v>
      </c>
      <c r="BU14" s="12">
        <f t="shared" si="41"/>
        <v>12478.094999999999</v>
      </c>
      <c r="BV14" s="12">
        <f t="shared" si="15"/>
        <v>61.705192557751744</v>
      </c>
      <c r="BW14" s="11">
        <f t="shared" si="16"/>
        <v>30.852695448779922</v>
      </c>
      <c r="BX14" s="114">
        <v>10688</v>
      </c>
      <c r="BY14" s="33">
        <v>5840</v>
      </c>
      <c r="BZ14" s="114">
        <v>3744.15</v>
      </c>
      <c r="CA14" s="114">
        <v>26579.9</v>
      </c>
      <c r="CB14" s="33">
        <v>12846.951666666668</v>
      </c>
      <c r="CC14" s="114">
        <v>7680.4129999999996</v>
      </c>
      <c r="CD14" s="117">
        <v>0</v>
      </c>
      <c r="CE14" s="33">
        <f t="shared" si="42"/>
        <v>0</v>
      </c>
      <c r="CF14" s="114">
        <v>0</v>
      </c>
      <c r="CG14" s="115">
        <v>3176.2</v>
      </c>
      <c r="CH14" s="33">
        <v>1535.1633333333334</v>
      </c>
      <c r="CI14" s="114">
        <v>1053.5319999999999</v>
      </c>
      <c r="CJ14" s="47"/>
      <c r="CK14" s="33">
        <f t="shared" si="43"/>
        <v>0</v>
      </c>
      <c r="CL14" s="47"/>
      <c r="CM14" s="117">
        <v>0</v>
      </c>
      <c r="CN14" s="33">
        <v>0</v>
      </c>
      <c r="CO14" s="114">
        <v>0</v>
      </c>
      <c r="CP14" s="118">
        <v>0</v>
      </c>
      <c r="CQ14" s="33">
        <f t="shared" si="44"/>
        <v>0</v>
      </c>
      <c r="CR14" s="114">
        <v>0</v>
      </c>
      <c r="CS14" s="114">
        <v>73799.899999999994</v>
      </c>
      <c r="CT14" s="33">
        <v>35669.95166666666</v>
      </c>
      <c r="CU14" s="114">
        <v>32537.401000000002</v>
      </c>
      <c r="CV14" s="114">
        <v>41859.9</v>
      </c>
      <c r="CW14" s="33">
        <v>20929.95</v>
      </c>
      <c r="CX14" s="114">
        <v>22747.06</v>
      </c>
      <c r="CY14" s="118">
        <v>0</v>
      </c>
      <c r="CZ14" s="33">
        <f t="shared" si="45"/>
        <v>0</v>
      </c>
      <c r="DA14" s="114">
        <v>0</v>
      </c>
      <c r="DB14" s="117">
        <v>1000</v>
      </c>
      <c r="DC14" s="33">
        <v>483.33333333333331</v>
      </c>
      <c r="DD14" s="114">
        <v>792.5</v>
      </c>
      <c r="DE14" s="42">
        <v>5400</v>
      </c>
      <c r="DF14" s="33">
        <f>DE14/2</f>
        <v>2700</v>
      </c>
      <c r="DG14" s="115">
        <v>0</v>
      </c>
      <c r="DH14" s="114">
        <v>5220</v>
      </c>
      <c r="DI14" s="33">
        <v>2523</v>
      </c>
      <c r="DJ14" s="114">
        <v>5020.8999999999996</v>
      </c>
      <c r="DK14" s="114">
        <v>0</v>
      </c>
      <c r="DL14" s="12">
        <f t="shared" si="17"/>
        <v>593782.9</v>
      </c>
      <c r="DM14" s="12">
        <f t="shared" si="18"/>
        <v>295557.84999999992</v>
      </c>
      <c r="DN14" s="12">
        <f t="shared" si="19"/>
        <v>338333.62750000006</v>
      </c>
      <c r="DO14" s="42"/>
      <c r="DP14" s="33">
        <f t="shared" si="46"/>
        <v>0</v>
      </c>
      <c r="DQ14" s="47">
        <v>0</v>
      </c>
      <c r="DR14" s="114">
        <v>180823.9</v>
      </c>
      <c r="DS14" s="33">
        <f t="shared" si="47"/>
        <v>90411.95</v>
      </c>
      <c r="DT14" s="114">
        <v>180823.886</v>
      </c>
      <c r="DU14" s="42"/>
      <c r="DV14" s="33">
        <f t="shared" si="48"/>
        <v>0</v>
      </c>
      <c r="DW14" s="47"/>
      <c r="DX14" s="114">
        <v>0</v>
      </c>
      <c r="DY14" s="33">
        <f t="shared" si="54"/>
        <v>0</v>
      </c>
      <c r="DZ14" s="114">
        <v>0</v>
      </c>
      <c r="EA14" s="42"/>
      <c r="EB14" s="33">
        <f t="shared" si="50"/>
        <v>0</v>
      </c>
      <c r="EC14" s="47">
        <v>106</v>
      </c>
      <c r="ED14" s="114">
        <v>0</v>
      </c>
      <c r="EE14" s="33">
        <f t="shared" si="51"/>
        <v>0</v>
      </c>
      <c r="EF14" s="114">
        <v>0</v>
      </c>
      <c r="EG14" s="47">
        <v>0</v>
      </c>
      <c r="EH14" s="12">
        <f t="shared" si="20"/>
        <v>180823.9</v>
      </c>
      <c r="EI14" s="33">
        <f t="shared" si="52"/>
        <v>45205.974999999999</v>
      </c>
      <c r="EJ14" s="114">
        <f t="shared" si="21"/>
        <v>180929.886</v>
      </c>
    </row>
    <row r="15" spans="1:140" s="14" customFormat="1" ht="20.25" customHeight="1" x14ac:dyDescent="0.2">
      <c r="A15" s="21">
        <v>6</v>
      </c>
      <c r="B15" s="113" t="s">
        <v>250</v>
      </c>
      <c r="C15" s="109">
        <v>9618.0566999999992</v>
      </c>
      <c r="D15" s="109">
        <v>8631.4172999999992</v>
      </c>
      <c r="E15" s="25">
        <f t="shared" si="0"/>
        <v>1946587.5000000002</v>
      </c>
      <c r="F15" s="33">
        <f t="shared" si="22"/>
        <v>973293.75000000023</v>
      </c>
      <c r="G15" s="12">
        <f t="shared" si="1"/>
        <v>638613.26699999999</v>
      </c>
      <c r="H15" s="12">
        <f t="shared" si="23"/>
        <v>65.613620451174143</v>
      </c>
      <c r="I15" s="12">
        <f t="shared" si="2"/>
        <v>32.806810225587078</v>
      </c>
      <c r="J15" s="12">
        <f t="shared" si="3"/>
        <v>527042.80000000005</v>
      </c>
      <c r="K15" s="12">
        <f t="shared" si="4"/>
        <v>207357.83333333334</v>
      </c>
      <c r="L15" s="12">
        <f t="shared" si="5"/>
        <v>237316.08700000003</v>
      </c>
      <c r="M15" s="12">
        <f t="shared" si="6"/>
        <v>114.44761125494014</v>
      </c>
      <c r="N15" s="12">
        <f t="shared" si="7"/>
        <v>45.027858648291939</v>
      </c>
      <c r="O15" s="12">
        <f t="shared" si="8"/>
        <v>138950.00000000006</v>
      </c>
      <c r="P15" s="12">
        <f t="shared" si="8"/>
        <v>41684.933333333334</v>
      </c>
      <c r="Q15" s="33">
        <f t="shared" si="9"/>
        <v>35059.976999999984</v>
      </c>
      <c r="R15" s="12">
        <f t="shared" si="10"/>
        <v>84.107072259521388</v>
      </c>
      <c r="S15" s="11">
        <f t="shared" si="11"/>
        <v>25.232081324217319</v>
      </c>
      <c r="T15" s="114">
        <v>2106</v>
      </c>
      <c r="U15" s="33">
        <v>1017.9</v>
      </c>
      <c r="V15" s="114">
        <v>2637.4670000000001</v>
      </c>
      <c r="W15" s="12">
        <f t="shared" si="24"/>
        <v>259.1086550741723</v>
      </c>
      <c r="X15" s="11">
        <f t="shared" si="25"/>
        <v>125.23584995251662</v>
      </c>
      <c r="Y15" s="114">
        <v>3724</v>
      </c>
      <c r="Z15" s="33">
        <v>1799.9333333333332</v>
      </c>
      <c r="AA15" s="114">
        <v>4688.2610000000004</v>
      </c>
      <c r="AB15" s="12">
        <f t="shared" si="26"/>
        <v>260.46859142931226</v>
      </c>
      <c r="AC15" s="11">
        <f t="shared" si="27"/>
        <v>125.89315252416758</v>
      </c>
      <c r="AD15" s="11">
        <v>133120.00000000006</v>
      </c>
      <c r="AE15" s="33">
        <v>38867.1</v>
      </c>
      <c r="AF15" s="11">
        <v>27734.248999999982</v>
      </c>
      <c r="AG15" s="12">
        <f t="shared" si="12"/>
        <v>71.356620380733276</v>
      </c>
      <c r="AH15" s="11">
        <f t="shared" si="13"/>
        <v>20.834021183894208</v>
      </c>
      <c r="AI15" s="114">
        <v>187576</v>
      </c>
      <c r="AJ15" s="33">
        <v>70341.100000000006</v>
      </c>
      <c r="AK15" s="114">
        <v>92335.042000000001</v>
      </c>
      <c r="AL15" s="12">
        <f t="shared" si="28"/>
        <v>131.26755481503699</v>
      </c>
      <c r="AM15" s="11">
        <f t="shared" si="29"/>
        <v>49.225403036635818</v>
      </c>
      <c r="AN15" s="114">
        <v>16295</v>
      </c>
      <c r="AO15" s="33">
        <v>5697.5</v>
      </c>
      <c r="AP15" s="114">
        <v>12566.81</v>
      </c>
      <c r="AQ15" s="12">
        <f t="shared" si="30"/>
        <v>220.5670908293111</v>
      </c>
      <c r="AR15" s="11">
        <f t="shared" si="31"/>
        <v>77.120650506290261</v>
      </c>
      <c r="AS15" s="114">
        <v>4500</v>
      </c>
      <c r="AT15" s="33">
        <v>2350</v>
      </c>
      <c r="AU15" s="114">
        <v>2259</v>
      </c>
      <c r="AV15" s="12">
        <f t="shared" si="32"/>
        <v>96.127659574468083</v>
      </c>
      <c r="AW15" s="11">
        <f t="shared" si="33"/>
        <v>50.2</v>
      </c>
      <c r="AX15" s="38"/>
      <c r="AY15" s="33">
        <f t="shared" si="34"/>
        <v>0</v>
      </c>
      <c r="AZ15" s="47"/>
      <c r="BA15" s="38"/>
      <c r="BB15" s="33">
        <f t="shared" si="35"/>
        <v>0</v>
      </c>
      <c r="BC15" s="47"/>
      <c r="BD15" s="116">
        <v>660767.4</v>
      </c>
      <c r="BE15" s="33">
        <f t="shared" si="36"/>
        <v>330383.7</v>
      </c>
      <c r="BF15" s="114">
        <v>330388.5</v>
      </c>
      <c r="BG15" s="38">
        <v>0</v>
      </c>
      <c r="BH15" s="33">
        <f t="shared" si="37"/>
        <v>0</v>
      </c>
      <c r="BI15" s="13">
        <v>0</v>
      </c>
      <c r="BJ15" s="114">
        <v>5231.7</v>
      </c>
      <c r="BK15" s="33">
        <f t="shared" si="38"/>
        <v>2615.85</v>
      </c>
      <c r="BL15" s="114">
        <v>2428.1999999999998</v>
      </c>
      <c r="BM15" s="38"/>
      <c r="BN15" s="33">
        <f t="shared" si="39"/>
        <v>0</v>
      </c>
      <c r="BO15" s="47"/>
      <c r="BP15" s="38"/>
      <c r="BQ15" s="33">
        <f t="shared" si="40"/>
        <v>0</v>
      </c>
      <c r="BR15" s="47"/>
      <c r="BS15" s="12">
        <f t="shared" si="14"/>
        <v>25125.8</v>
      </c>
      <c r="BT15" s="12">
        <f t="shared" si="14"/>
        <v>12562.9</v>
      </c>
      <c r="BU15" s="12">
        <f t="shared" si="41"/>
        <v>16901.659</v>
      </c>
      <c r="BV15" s="12">
        <f t="shared" si="15"/>
        <v>134.53628541180777</v>
      </c>
      <c r="BW15" s="11">
        <f t="shared" si="16"/>
        <v>67.268142705903884</v>
      </c>
      <c r="BX15" s="114">
        <v>25125.8</v>
      </c>
      <c r="BY15" s="33">
        <v>12562.9</v>
      </c>
      <c r="BZ15" s="114">
        <v>16526.969000000001</v>
      </c>
      <c r="CA15" s="114">
        <v>0</v>
      </c>
      <c r="CB15" s="33">
        <v>0</v>
      </c>
      <c r="CC15" s="114">
        <v>0</v>
      </c>
      <c r="CD15" s="117">
        <v>0</v>
      </c>
      <c r="CE15" s="33">
        <f t="shared" si="42"/>
        <v>0</v>
      </c>
      <c r="CF15" s="114">
        <v>0</v>
      </c>
      <c r="CG15" s="115">
        <v>0</v>
      </c>
      <c r="CH15" s="33">
        <v>0</v>
      </c>
      <c r="CI15" s="114">
        <v>374.69</v>
      </c>
      <c r="CJ15" s="47"/>
      <c r="CK15" s="33">
        <f t="shared" si="43"/>
        <v>0</v>
      </c>
      <c r="CL15" s="47"/>
      <c r="CM15" s="117">
        <v>0</v>
      </c>
      <c r="CN15" s="33">
        <v>0</v>
      </c>
      <c r="CO15" s="114">
        <v>0</v>
      </c>
      <c r="CP15" s="118">
        <v>0</v>
      </c>
      <c r="CQ15" s="33">
        <f t="shared" si="44"/>
        <v>0</v>
      </c>
      <c r="CR15" s="114">
        <v>0</v>
      </c>
      <c r="CS15" s="114">
        <v>153596</v>
      </c>
      <c r="CT15" s="33">
        <v>74238.066666666666</v>
      </c>
      <c r="CU15" s="114">
        <v>77453.45</v>
      </c>
      <c r="CV15" s="114">
        <v>49681</v>
      </c>
      <c r="CW15" s="33">
        <v>18630.400000000001</v>
      </c>
      <c r="CX15" s="114">
        <v>20360.657999999999</v>
      </c>
      <c r="CY15" s="118">
        <v>0</v>
      </c>
      <c r="CZ15" s="33">
        <f t="shared" si="45"/>
        <v>0</v>
      </c>
      <c r="DA15" s="114">
        <v>0</v>
      </c>
      <c r="DB15" s="117">
        <v>0</v>
      </c>
      <c r="DC15" s="33">
        <v>0</v>
      </c>
      <c r="DD15" s="114">
        <v>0</v>
      </c>
      <c r="DE15" s="42">
        <v>0</v>
      </c>
      <c r="DF15" s="33">
        <f t="shared" si="53"/>
        <v>0</v>
      </c>
      <c r="DG15" s="115">
        <v>0</v>
      </c>
      <c r="DH15" s="114">
        <v>1000</v>
      </c>
      <c r="DI15" s="33">
        <v>483.33333333333331</v>
      </c>
      <c r="DJ15" s="114">
        <v>740.149</v>
      </c>
      <c r="DK15" s="114">
        <v>0</v>
      </c>
      <c r="DL15" s="12">
        <f t="shared" si="17"/>
        <v>1193041.9000000001</v>
      </c>
      <c r="DM15" s="12">
        <f t="shared" si="18"/>
        <v>540357.38333333342</v>
      </c>
      <c r="DN15" s="12">
        <f t="shared" si="19"/>
        <v>570132.78700000001</v>
      </c>
      <c r="DO15" s="42"/>
      <c r="DP15" s="33">
        <f t="shared" si="46"/>
        <v>0</v>
      </c>
      <c r="DQ15" s="47">
        <v>0</v>
      </c>
      <c r="DR15" s="114">
        <v>742300.6</v>
      </c>
      <c r="DS15" s="33">
        <f t="shared" si="47"/>
        <v>371150.3</v>
      </c>
      <c r="DT15" s="114">
        <v>58123.7</v>
      </c>
      <c r="DU15" s="42"/>
      <c r="DV15" s="33">
        <f t="shared" si="48"/>
        <v>0</v>
      </c>
      <c r="DW15" s="47"/>
      <c r="DX15" s="114">
        <v>11245</v>
      </c>
      <c r="DY15" s="33">
        <f>DX15/2</f>
        <v>5622.5</v>
      </c>
      <c r="DZ15" s="114">
        <v>10356.780000000001</v>
      </c>
      <c r="EA15" s="42"/>
      <c r="EB15" s="33">
        <f t="shared" si="50"/>
        <v>0</v>
      </c>
      <c r="EC15" s="47">
        <v>0</v>
      </c>
      <c r="ED15" s="114">
        <v>74602.7</v>
      </c>
      <c r="EE15" s="33">
        <f t="shared" si="51"/>
        <v>32949.525833333333</v>
      </c>
      <c r="EF15" s="114">
        <v>59602.7</v>
      </c>
      <c r="EG15" s="47">
        <v>0</v>
      </c>
      <c r="EH15" s="12">
        <f t="shared" si="20"/>
        <v>828148.29999999993</v>
      </c>
      <c r="EI15" s="33">
        <f t="shared" si="52"/>
        <v>207037.07499999995</v>
      </c>
      <c r="EJ15" s="114">
        <f t="shared" si="21"/>
        <v>128083.18</v>
      </c>
    </row>
    <row r="16" spans="1:140" s="14" customFormat="1" ht="20.25" customHeight="1" x14ac:dyDescent="0.2">
      <c r="A16" s="21">
        <v>7</v>
      </c>
      <c r="B16" s="112" t="s">
        <v>252</v>
      </c>
      <c r="C16" s="109">
        <v>71336.597699999998</v>
      </c>
      <c r="D16" s="109">
        <v>23957.246299999999</v>
      </c>
      <c r="E16" s="25">
        <f t="shared" si="0"/>
        <v>1439511.1000000003</v>
      </c>
      <c r="F16" s="33">
        <f t="shared" si="22"/>
        <v>719755.55000000016</v>
      </c>
      <c r="G16" s="12">
        <f t="shared" si="1"/>
        <v>653770.6409</v>
      </c>
      <c r="H16" s="12">
        <f t="shared" si="23"/>
        <v>90.83231673586954</v>
      </c>
      <c r="I16" s="12">
        <f t="shared" si="2"/>
        <v>45.41615836793477</v>
      </c>
      <c r="J16" s="12">
        <f t="shared" si="3"/>
        <v>683496.2</v>
      </c>
      <c r="K16" s="12">
        <f t="shared" si="4"/>
        <v>284213.10766666662</v>
      </c>
      <c r="L16" s="12">
        <f t="shared" si="5"/>
        <v>278412.97490000003</v>
      </c>
      <c r="M16" s="12">
        <f t="shared" si="6"/>
        <v>97.959231080408443</v>
      </c>
      <c r="N16" s="12">
        <f t="shared" si="7"/>
        <v>40.733653661863819</v>
      </c>
      <c r="O16" s="12">
        <f t="shared" si="8"/>
        <v>134762</v>
      </c>
      <c r="P16" s="12">
        <f t="shared" si="8"/>
        <v>33249.966666666667</v>
      </c>
      <c r="Q16" s="33">
        <f t="shared" si="9"/>
        <v>27785.84150000001</v>
      </c>
      <c r="R16" s="12">
        <f t="shared" si="10"/>
        <v>83.56652437746807</v>
      </c>
      <c r="S16" s="11">
        <f t="shared" si="11"/>
        <v>20.618454386251326</v>
      </c>
      <c r="T16" s="114">
        <v>17900</v>
      </c>
      <c r="U16" s="33">
        <v>8651.6666666666661</v>
      </c>
      <c r="V16" s="114">
        <v>1272.8969999999999</v>
      </c>
      <c r="W16" s="12">
        <f t="shared" si="24"/>
        <v>14.712737430167596</v>
      </c>
      <c r="X16" s="11">
        <f t="shared" si="25"/>
        <v>7.1111564245810053</v>
      </c>
      <c r="Y16" s="114">
        <v>24500</v>
      </c>
      <c r="Z16" s="33">
        <v>2500</v>
      </c>
      <c r="AA16" s="114">
        <v>2106.5349999999999</v>
      </c>
      <c r="AB16" s="12">
        <f t="shared" si="26"/>
        <v>84.261399999999995</v>
      </c>
      <c r="AC16" s="11">
        <f t="shared" si="27"/>
        <v>8.5981020408163253</v>
      </c>
      <c r="AD16" s="11">
        <v>92362</v>
      </c>
      <c r="AE16" s="33">
        <v>22098.3</v>
      </c>
      <c r="AF16" s="11">
        <v>24406.409500000009</v>
      </c>
      <c r="AG16" s="12">
        <f t="shared" si="12"/>
        <v>110.4447378305119</v>
      </c>
      <c r="AH16" s="11">
        <f t="shared" si="13"/>
        <v>26.424730408609609</v>
      </c>
      <c r="AI16" s="114">
        <v>183940.9</v>
      </c>
      <c r="AJ16" s="33">
        <v>75400</v>
      </c>
      <c r="AK16" s="114">
        <v>129790.04</v>
      </c>
      <c r="AL16" s="12">
        <f t="shared" si="28"/>
        <v>172.13533156498673</v>
      </c>
      <c r="AM16" s="11">
        <f t="shared" si="29"/>
        <v>70.560729016765706</v>
      </c>
      <c r="AN16" s="114">
        <v>14820</v>
      </c>
      <c r="AO16" s="33">
        <v>10518</v>
      </c>
      <c r="AP16" s="114">
        <v>10867.037</v>
      </c>
      <c r="AQ16" s="12">
        <f t="shared" si="30"/>
        <v>103.31847309374407</v>
      </c>
      <c r="AR16" s="11">
        <f t="shared" si="31"/>
        <v>73.32683535762483</v>
      </c>
      <c r="AS16" s="114">
        <v>8000</v>
      </c>
      <c r="AT16" s="33">
        <v>3999.9960000000005</v>
      </c>
      <c r="AU16" s="114">
        <v>4144</v>
      </c>
      <c r="AV16" s="12">
        <f t="shared" si="32"/>
        <v>103.60010360010359</v>
      </c>
      <c r="AW16" s="11">
        <f t="shared" si="33"/>
        <v>51.800000000000004</v>
      </c>
      <c r="AX16" s="38"/>
      <c r="AY16" s="33">
        <f t="shared" si="34"/>
        <v>0</v>
      </c>
      <c r="AZ16" s="47"/>
      <c r="BA16" s="38"/>
      <c r="BB16" s="33">
        <f t="shared" si="35"/>
        <v>0</v>
      </c>
      <c r="BC16" s="47"/>
      <c r="BD16" s="116">
        <v>741027.8</v>
      </c>
      <c r="BE16" s="33">
        <f t="shared" si="36"/>
        <v>370513.9</v>
      </c>
      <c r="BF16" s="114">
        <v>370513.9</v>
      </c>
      <c r="BG16" s="38">
        <v>0</v>
      </c>
      <c r="BH16" s="33">
        <f t="shared" si="37"/>
        <v>0</v>
      </c>
      <c r="BI16" s="13">
        <v>0</v>
      </c>
      <c r="BJ16" s="114">
        <v>8270</v>
      </c>
      <c r="BK16" s="33">
        <f t="shared" si="38"/>
        <v>4135</v>
      </c>
      <c r="BL16" s="114">
        <v>3711</v>
      </c>
      <c r="BM16" s="38"/>
      <c r="BN16" s="33">
        <f t="shared" si="39"/>
        <v>0</v>
      </c>
      <c r="BO16" s="47"/>
      <c r="BP16" s="38"/>
      <c r="BQ16" s="33">
        <f t="shared" si="40"/>
        <v>0</v>
      </c>
      <c r="BR16" s="47"/>
      <c r="BS16" s="12">
        <f t="shared" si="14"/>
        <v>28829</v>
      </c>
      <c r="BT16" s="12">
        <f t="shared" si="14"/>
        <v>9692.0666666666675</v>
      </c>
      <c r="BU16" s="12">
        <f t="shared" si="41"/>
        <v>11281.7004</v>
      </c>
      <c r="BV16" s="12">
        <f t="shared" si="15"/>
        <v>116.40139082823751</v>
      </c>
      <c r="BW16" s="11">
        <f t="shared" si="16"/>
        <v>39.13316590932741</v>
      </c>
      <c r="BX16" s="114">
        <v>24525</v>
      </c>
      <c r="BY16" s="33">
        <v>7611.8</v>
      </c>
      <c r="BZ16" s="114">
        <v>8857.2543999999998</v>
      </c>
      <c r="CA16" s="114">
        <v>560</v>
      </c>
      <c r="CB16" s="33">
        <v>270.66666666666663</v>
      </c>
      <c r="CC16" s="114">
        <v>644.38599999999997</v>
      </c>
      <c r="CD16" s="117">
        <v>0</v>
      </c>
      <c r="CE16" s="33">
        <f t="shared" si="42"/>
        <v>0</v>
      </c>
      <c r="CF16" s="114">
        <v>0</v>
      </c>
      <c r="CG16" s="115">
        <v>3744</v>
      </c>
      <c r="CH16" s="33">
        <v>1809.6</v>
      </c>
      <c r="CI16" s="114">
        <v>1780.06</v>
      </c>
      <c r="CJ16" s="47"/>
      <c r="CK16" s="33">
        <f t="shared" si="43"/>
        <v>0</v>
      </c>
      <c r="CL16" s="47"/>
      <c r="CM16" s="117">
        <v>1999</v>
      </c>
      <c r="CN16" s="33">
        <v>966.18333333333339</v>
      </c>
      <c r="CO16" s="114">
        <v>666.1</v>
      </c>
      <c r="CP16" s="118">
        <v>0</v>
      </c>
      <c r="CQ16" s="33">
        <f t="shared" si="44"/>
        <v>0</v>
      </c>
      <c r="CR16" s="114">
        <v>0</v>
      </c>
      <c r="CS16" s="114">
        <v>198144.3</v>
      </c>
      <c r="CT16" s="33">
        <v>95769.744999999981</v>
      </c>
      <c r="CU16" s="114">
        <v>74462.861999999994</v>
      </c>
      <c r="CV16" s="114">
        <v>69000</v>
      </c>
      <c r="CW16" s="33">
        <v>34500</v>
      </c>
      <c r="CX16" s="114">
        <v>25709.61</v>
      </c>
      <c r="CY16" s="118">
        <v>70500</v>
      </c>
      <c r="CZ16" s="33">
        <f t="shared" si="45"/>
        <v>34075</v>
      </c>
      <c r="DA16" s="114">
        <v>15060</v>
      </c>
      <c r="DB16" s="117">
        <v>1000</v>
      </c>
      <c r="DC16" s="33">
        <v>483.33333333333331</v>
      </c>
      <c r="DD16" s="114">
        <v>45</v>
      </c>
      <c r="DE16" s="42">
        <v>0</v>
      </c>
      <c r="DF16" s="33">
        <f t="shared" si="53"/>
        <v>0</v>
      </c>
      <c r="DG16" s="115">
        <v>0</v>
      </c>
      <c r="DH16" s="114">
        <v>43500</v>
      </c>
      <c r="DI16" s="33">
        <v>21025</v>
      </c>
      <c r="DJ16" s="114">
        <v>4976.4939999999997</v>
      </c>
      <c r="DK16" s="114">
        <v>0</v>
      </c>
      <c r="DL16" s="12">
        <f t="shared" si="17"/>
        <v>1434793.0000000002</v>
      </c>
      <c r="DM16" s="12">
        <f t="shared" si="18"/>
        <v>659828.19099999999</v>
      </c>
      <c r="DN16" s="12">
        <f t="shared" si="19"/>
        <v>653303.97490000003</v>
      </c>
      <c r="DO16" s="42"/>
      <c r="DP16" s="33">
        <f t="shared" si="46"/>
        <v>0</v>
      </c>
      <c r="DQ16" s="47">
        <v>0</v>
      </c>
      <c r="DR16" s="114">
        <v>4718.1000000000004</v>
      </c>
      <c r="DS16" s="33">
        <f t="shared" si="47"/>
        <v>2359.0500000000002</v>
      </c>
      <c r="DT16" s="114">
        <v>466.666</v>
      </c>
      <c r="DU16" s="42"/>
      <c r="DV16" s="33">
        <f t="shared" si="48"/>
        <v>0</v>
      </c>
      <c r="DW16" s="47"/>
      <c r="DX16" s="114">
        <v>0</v>
      </c>
      <c r="DY16" s="33">
        <f t="shared" si="54"/>
        <v>0</v>
      </c>
      <c r="DZ16" s="114">
        <v>0</v>
      </c>
      <c r="EA16" s="42"/>
      <c r="EB16" s="33">
        <f t="shared" si="50"/>
        <v>0</v>
      </c>
      <c r="EC16" s="47">
        <v>0</v>
      </c>
      <c r="ED16" s="114">
        <v>0</v>
      </c>
      <c r="EE16" s="33">
        <f t="shared" si="51"/>
        <v>0</v>
      </c>
      <c r="EF16" s="114">
        <v>0</v>
      </c>
      <c r="EG16" s="47">
        <v>0</v>
      </c>
      <c r="EH16" s="12">
        <f t="shared" si="20"/>
        <v>4718.1000000000004</v>
      </c>
      <c r="EI16" s="33">
        <f t="shared" si="52"/>
        <v>1179.5250000000001</v>
      </c>
      <c r="EJ16" s="114">
        <f t="shared" si="21"/>
        <v>466.666</v>
      </c>
    </row>
    <row r="17" spans="1:140" s="14" customFormat="1" ht="20.25" customHeight="1" x14ac:dyDescent="0.2">
      <c r="A17" s="21">
        <v>8</v>
      </c>
      <c r="B17" s="112" t="s">
        <v>90</v>
      </c>
      <c r="C17" s="109">
        <v>4501.6558000000005</v>
      </c>
      <c r="D17" s="109">
        <v>2477.0882000000001</v>
      </c>
      <c r="E17" s="25">
        <f t="shared" si="0"/>
        <v>467676.71610000002</v>
      </c>
      <c r="F17" s="33">
        <f t="shared" si="22"/>
        <v>233838.35805000004</v>
      </c>
      <c r="G17" s="12">
        <f t="shared" si="1"/>
        <v>269242.53999999998</v>
      </c>
      <c r="H17" s="12">
        <f t="shared" si="23"/>
        <v>115.14045097016535</v>
      </c>
      <c r="I17" s="12">
        <f t="shared" si="2"/>
        <v>57.57022548508268</v>
      </c>
      <c r="J17" s="12">
        <f t="shared" si="3"/>
        <v>144900</v>
      </c>
      <c r="K17" s="12">
        <f t="shared" si="4"/>
        <v>59376.633333333331</v>
      </c>
      <c r="L17" s="12">
        <f t="shared" si="5"/>
        <v>114705.34</v>
      </c>
      <c r="M17" s="12">
        <f t="shared" si="6"/>
        <v>193.18262683580915</v>
      </c>
      <c r="N17" s="12">
        <f t="shared" si="7"/>
        <v>79.161725327812277</v>
      </c>
      <c r="O17" s="12">
        <f t="shared" si="8"/>
        <v>33600</v>
      </c>
      <c r="P17" s="12">
        <f t="shared" si="8"/>
        <v>10850.033333333333</v>
      </c>
      <c r="Q17" s="33">
        <f t="shared" si="9"/>
        <v>14971.141000000003</v>
      </c>
      <c r="R17" s="12">
        <f t="shared" si="10"/>
        <v>137.98244245025364</v>
      </c>
      <c r="S17" s="11">
        <f t="shared" si="11"/>
        <v>44.556967261904774</v>
      </c>
      <c r="T17" s="114">
        <v>2300</v>
      </c>
      <c r="U17" s="33">
        <v>1111.6666666666665</v>
      </c>
      <c r="V17" s="114">
        <v>2046.4190000000001</v>
      </c>
      <c r="W17" s="12">
        <f t="shared" si="24"/>
        <v>184.08566716641684</v>
      </c>
      <c r="X17" s="11">
        <f t="shared" si="25"/>
        <v>88.974739130434784</v>
      </c>
      <c r="Y17" s="114">
        <v>8300</v>
      </c>
      <c r="Z17" s="33">
        <v>4011.6666666666665</v>
      </c>
      <c r="AA17" s="114">
        <v>3519.6869999999999</v>
      </c>
      <c r="AB17" s="12">
        <f t="shared" si="26"/>
        <v>87.73627752388866</v>
      </c>
      <c r="AC17" s="11">
        <f t="shared" si="27"/>
        <v>42.405867469879517</v>
      </c>
      <c r="AD17" s="11">
        <v>23000</v>
      </c>
      <c r="AE17" s="33">
        <v>5726.7</v>
      </c>
      <c r="AF17" s="11">
        <v>9405.0350000000035</v>
      </c>
      <c r="AG17" s="12">
        <f t="shared" si="12"/>
        <v>164.23131995739263</v>
      </c>
      <c r="AH17" s="11">
        <f t="shared" si="13"/>
        <v>40.891456521739144</v>
      </c>
      <c r="AI17" s="114">
        <v>50500</v>
      </c>
      <c r="AJ17" s="33">
        <v>20500</v>
      </c>
      <c r="AK17" s="114">
        <v>30500.100999999999</v>
      </c>
      <c r="AL17" s="12">
        <f t="shared" si="28"/>
        <v>148.78098048780487</v>
      </c>
      <c r="AM17" s="11">
        <f t="shared" si="29"/>
        <v>60.396239603960389</v>
      </c>
      <c r="AN17" s="114">
        <v>4000</v>
      </c>
      <c r="AO17" s="33">
        <v>1230</v>
      </c>
      <c r="AP17" s="114">
        <v>2237.614</v>
      </c>
      <c r="AQ17" s="12">
        <f t="shared" si="30"/>
        <v>181.91983739837397</v>
      </c>
      <c r="AR17" s="11">
        <f t="shared" si="31"/>
        <v>55.940350000000002</v>
      </c>
      <c r="AS17" s="114">
        <v>0</v>
      </c>
      <c r="AT17" s="33">
        <v>0</v>
      </c>
      <c r="AU17" s="114">
        <v>0</v>
      </c>
      <c r="AV17" s="12" t="e">
        <f t="shared" si="32"/>
        <v>#DIV/0!</v>
      </c>
      <c r="AW17" s="11" t="e">
        <f t="shared" si="33"/>
        <v>#DIV/0!</v>
      </c>
      <c r="AX17" s="38"/>
      <c r="AY17" s="33">
        <f t="shared" si="34"/>
        <v>0</v>
      </c>
      <c r="AZ17" s="47"/>
      <c r="BA17" s="38"/>
      <c r="BB17" s="33">
        <f t="shared" si="35"/>
        <v>0</v>
      </c>
      <c r="BC17" s="47"/>
      <c r="BD17" s="116">
        <v>289470.23300000001</v>
      </c>
      <c r="BE17" s="33">
        <f t="shared" si="36"/>
        <v>144735.1165</v>
      </c>
      <c r="BF17" s="114">
        <v>122448.2</v>
      </c>
      <c r="BG17" s="38">
        <v>0</v>
      </c>
      <c r="BH17" s="33">
        <f t="shared" si="37"/>
        <v>0</v>
      </c>
      <c r="BI17" s="13">
        <v>0</v>
      </c>
      <c r="BJ17" s="114">
        <v>0</v>
      </c>
      <c r="BK17" s="33">
        <f t="shared" si="38"/>
        <v>0</v>
      </c>
      <c r="BL17" s="114">
        <v>0</v>
      </c>
      <c r="BM17" s="38"/>
      <c r="BN17" s="33">
        <f t="shared" si="39"/>
        <v>0</v>
      </c>
      <c r="BO17" s="47"/>
      <c r="BP17" s="38"/>
      <c r="BQ17" s="33">
        <f t="shared" si="40"/>
        <v>0</v>
      </c>
      <c r="BR17" s="47"/>
      <c r="BS17" s="12">
        <f t="shared" si="14"/>
        <v>8600</v>
      </c>
      <c r="BT17" s="12">
        <f t="shared" si="14"/>
        <v>3499.9333333333334</v>
      </c>
      <c r="BU17" s="12">
        <f t="shared" si="41"/>
        <v>2749.2</v>
      </c>
      <c r="BV17" s="12">
        <f t="shared" si="15"/>
        <v>78.550067620335611</v>
      </c>
      <c r="BW17" s="11">
        <f t="shared" si="16"/>
        <v>31.967441860465112</v>
      </c>
      <c r="BX17" s="114">
        <v>8200</v>
      </c>
      <c r="BY17" s="33">
        <v>3306.6</v>
      </c>
      <c r="BZ17" s="114">
        <v>2662.2</v>
      </c>
      <c r="CA17" s="114">
        <v>0</v>
      </c>
      <c r="CB17" s="33">
        <v>0</v>
      </c>
      <c r="CC17" s="114">
        <v>0</v>
      </c>
      <c r="CD17" s="117">
        <v>0</v>
      </c>
      <c r="CE17" s="33">
        <f t="shared" si="42"/>
        <v>0</v>
      </c>
      <c r="CF17" s="114">
        <v>0</v>
      </c>
      <c r="CG17" s="115">
        <v>400</v>
      </c>
      <c r="CH17" s="33">
        <v>193.33333333333334</v>
      </c>
      <c r="CI17" s="114">
        <v>87</v>
      </c>
      <c r="CJ17" s="47"/>
      <c r="CK17" s="33">
        <f t="shared" si="43"/>
        <v>0</v>
      </c>
      <c r="CL17" s="47"/>
      <c r="CM17" s="117">
        <v>0</v>
      </c>
      <c r="CN17" s="33">
        <v>0</v>
      </c>
      <c r="CO17" s="114">
        <v>0</v>
      </c>
      <c r="CP17" s="118">
        <v>0</v>
      </c>
      <c r="CQ17" s="33">
        <f t="shared" si="44"/>
        <v>0</v>
      </c>
      <c r="CR17" s="114">
        <v>0</v>
      </c>
      <c r="CS17" s="114">
        <v>16200</v>
      </c>
      <c r="CT17" s="33">
        <v>7830</v>
      </c>
      <c r="CU17" s="114">
        <v>13404.431</v>
      </c>
      <c r="CV17" s="114">
        <v>9000</v>
      </c>
      <c r="CW17" s="33">
        <v>4000</v>
      </c>
      <c r="CX17" s="114">
        <v>4227.4309999999996</v>
      </c>
      <c r="CY17" s="118">
        <v>26000</v>
      </c>
      <c r="CZ17" s="33">
        <f t="shared" si="45"/>
        <v>12566.666666666666</v>
      </c>
      <c r="DA17" s="114">
        <v>4473.3789999999999</v>
      </c>
      <c r="DB17" s="117">
        <v>3000</v>
      </c>
      <c r="DC17" s="33">
        <v>1450</v>
      </c>
      <c r="DD17" s="114">
        <v>200</v>
      </c>
      <c r="DE17" s="42">
        <v>0</v>
      </c>
      <c r="DF17" s="33">
        <f t="shared" si="53"/>
        <v>0</v>
      </c>
      <c r="DG17" s="115">
        <v>0</v>
      </c>
      <c r="DH17" s="114">
        <v>3000</v>
      </c>
      <c r="DI17" s="33">
        <v>1450</v>
      </c>
      <c r="DJ17" s="114">
        <v>46169.474000000002</v>
      </c>
      <c r="DK17" s="114">
        <v>0</v>
      </c>
      <c r="DL17" s="12">
        <f t="shared" si="17"/>
        <v>434370.23300000001</v>
      </c>
      <c r="DM17" s="12">
        <f t="shared" si="18"/>
        <v>204111.74983333334</v>
      </c>
      <c r="DN17" s="12">
        <f t="shared" si="19"/>
        <v>237153.53999999998</v>
      </c>
      <c r="DO17" s="42"/>
      <c r="DP17" s="33">
        <f t="shared" si="46"/>
        <v>0</v>
      </c>
      <c r="DQ17" s="47">
        <v>0</v>
      </c>
      <c r="DR17" s="114">
        <v>33306.483099999998</v>
      </c>
      <c r="DS17" s="33">
        <f t="shared" si="47"/>
        <v>16653.241549999999</v>
      </c>
      <c r="DT17" s="114">
        <v>32089</v>
      </c>
      <c r="DU17" s="42"/>
      <c r="DV17" s="33">
        <f t="shared" si="48"/>
        <v>0</v>
      </c>
      <c r="DW17" s="47"/>
      <c r="DX17" s="114">
        <v>0</v>
      </c>
      <c r="DY17" s="33">
        <f t="shared" si="54"/>
        <v>0</v>
      </c>
      <c r="DZ17" s="114">
        <v>0</v>
      </c>
      <c r="EA17" s="42"/>
      <c r="EB17" s="33">
        <f t="shared" si="50"/>
        <v>0</v>
      </c>
      <c r="EC17" s="47">
        <v>0</v>
      </c>
      <c r="ED17" s="114">
        <v>10000</v>
      </c>
      <c r="EE17" s="33">
        <f t="shared" si="51"/>
        <v>4416.666666666667</v>
      </c>
      <c r="EF17" s="114">
        <v>10000</v>
      </c>
      <c r="EG17" s="47">
        <v>0</v>
      </c>
      <c r="EH17" s="12">
        <f t="shared" si="20"/>
        <v>43306.483099999998</v>
      </c>
      <c r="EI17" s="33">
        <f t="shared" si="52"/>
        <v>10826.620774999999</v>
      </c>
      <c r="EJ17" s="114">
        <f t="shared" si="21"/>
        <v>42089</v>
      </c>
    </row>
    <row r="18" spans="1:140" s="14" customFormat="1" ht="20.25" customHeight="1" x14ac:dyDescent="0.2">
      <c r="A18" s="21">
        <v>9</v>
      </c>
      <c r="B18" s="112" t="s">
        <v>253</v>
      </c>
      <c r="C18" s="109">
        <v>312807.34570000001</v>
      </c>
      <c r="D18" s="109">
        <v>17890.4306</v>
      </c>
      <c r="E18" s="25">
        <f t="shared" si="0"/>
        <v>94664</v>
      </c>
      <c r="F18" s="33">
        <f t="shared" si="22"/>
        <v>47332</v>
      </c>
      <c r="G18" s="12">
        <f t="shared" si="1"/>
        <v>63841.243999999999</v>
      </c>
      <c r="H18" s="12">
        <f t="shared" si="23"/>
        <v>134.87966703287418</v>
      </c>
      <c r="I18" s="12">
        <f t="shared" si="2"/>
        <v>67.439833516437091</v>
      </c>
      <c r="J18" s="12">
        <f t="shared" si="3"/>
        <v>57350</v>
      </c>
      <c r="K18" s="12">
        <f t="shared" si="4"/>
        <v>25105.866666666665</v>
      </c>
      <c r="L18" s="12">
        <f t="shared" si="5"/>
        <v>45184.243999999999</v>
      </c>
      <c r="M18" s="12">
        <f t="shared" si="6"/>
        <v>179.97484253348489</v>
      </c>
      <c r="N18" s="12">
        <f t="shared" si="7"/>
        <v>78.786824760244116</v>
      </c>
      <c r="O18" s="12">
        <f t="shared" si="8"/>
        <v>21800</v>
      </c>
      <c r="P18" s="12">
        <f t="shared" si="8"/>
        <v>9500</v>
      </c>
      <c r="Q18" s="33">
        <f t="shared" si="9"/>
        <v>19754.048999999999</v>
      </c>
      <c r="R18" s="12">
        <f t="shared" si="10"/>
        <v>207.93735789473681</v>
      </c>
      <c r="S18" s="11">
        <f t="shared" si="11"/>
        <v>90.614903669724768</v>
      </c>
      <c r="T18" s="114">
        <v>0</v>
      </c>
      <c r="U18" s="33">
        <v>0</v>
      </c>
      <c r="V18" s="114">
        <v>10800.981</v>
      </c>
      <c r="W18" s="12" t="e">
        <f t="shared" si="24"/>
        <v>#DIV/0!</v>
      </c>
      <c r="X18" s="11" t="e">
        <f t="shared" si="25"/>
        <v>#DIV/0!</v>
      </c>
      <c r="Y18" s="114">
        <v>0</v>
      </c>
      <c r="Z18" s="33">
        <v>0</v>
      </c>
      <c r="AA18" s="114">
        <v>3465.5450000000001</v>
      </c>
      <c r="AB18" s="12" t="e">
        <f t="shared" si="26"/>
        <v>#DIV/0!</v>
      </c>
      <c r="AC18" s="11" t="e">
        <f t="shared" si="27"/>
        <v>#DIV/0!</v>
      </c>
      <c r="AD18" s="11">
        <v>21800</v>
      </c>
      <c r="AE18" s="33">
        <v>9500</v>
      </c>
      <c r="AF18" s="11">
        <v>5487.523000000001</v>
      </c>
      <c r="AG18" s="12">
        <f t="shared" si="12"/>
        <v>57.763400000000011</v>
      </c>
      <c r="AH18" s="11">
        <f t="shared" si="13"/>
        <v>25.172123853211016</v>
      </c>
      <c r="AI18" s="114">
        <v>18000</v>
      </c>
      <c r="AJ18" s="33">
        <v>6700</v>
      </c>
      <c r="AK18" s="114">
        <v>14955.71</v>
      </c>
      <c r="AL18" s="12">
        <f t="shared" si="28"/>
        <v>223.21955223880593</v>
      </c>
      <c r="AM18" s="11">
        <f t="shared" si="29"/>
        <v>83.087277777777771</v>
      </c>
      <c r="AN18" s="114">
        <v>2800</v>
      </c>
      <c r="AO18" s="33">
        <v>1800</v>
      </c>
      <c r="AP18" s="115">
        <v>2913.9479999999999</v>
      </c>
      <c r="AQ18" s="12">
        <f t="shared" si="30"/>
        <v>161.886</v>
      </c>
      <c r="AR18" s="11">
        <f t="shared" si="31"/>
        <v>104.06957142857142</v>
      </c>
      <c r="AS18" s="114">
        <v>0</v>
      </c>
      <c r="AT18" s="33">
        <v>0</v>
      </c>
      <c r="AU18" s="114">
        <v>0</v>
      </c>
      <c r="AV18" s="12" t="e">
        <f t="shared" si="32"/>
        <v>#DIV/0!</v>
      </c>
      <c r="AW18" s="11" t="e">
        <f t="shared" si="33"/>
        <v>#DIV/0!</v>
      </c>
      <c r="AX18" s="38"/>
      <c r="AY18" s="33">
        <f t="shared" si="34"/>
        <v>0</v>
      </c>
      <c r="AZ18" s="47"/>
      <c r="BA18" s="38"/>
      <c r="BB18" s="33">
        <f t="shared" si="35"/>
        <v>0</v>
      </c>
      <c r="BC18" s="47"/>
      <c r="BD18" s="116">
        <v>37314</v>
      </c>
      <c r="BE18" s="33">
        <f t="shared" si="36"/>
        <v>18657</v>
      </c>
      <c r="BF18" s="114">
        <v>18657</v>
      </c>
      <c r="BG18" s="38">
        <v>0</v>
      </c>
      <c r="BH18" s="33">
        <f t="shared" si="37"/>
        <v>0</v>
      </c>
      <c r="BI18" s="13">
        <v>0</v>
      </c>
      <c r="BJ18" s="114">
        <v>0</v>
      </c>
      <c r="BK18" s="33">
        <f t="shared" si="38"/>
        <v>0</v>
      </c>
      <c r="BL18" s="114">
        <v>0</v>
      </c>
      <c r="BM18" s="38"/>
      <c r="BN18" s="33">
        <f t="shared" si="39"/>
        <v>0</v>
      </c>
      <c r="BO18" s="47"/>
      <c r="BP18" s="38"/>
      <c r="BQ18" s="33">
        <f t="shared" si="40"/>
        <v>0</v>
      </c>
      <c r="BR18" s="47"/>
      <c r="BS18" s="12">
        <f t="shared" si="14"/>
        <v>4600</v>
      </c>
      <c r="BT18" s="12">
        <f t="shared" si="14"/>
        <v>2200.0333333333333</v>
      </c>
      <c r="BU18" s="12">
        <f t="shared" si="41"/>
        <v>2020.6559999999999</v>
      </c>
      <c r="BV18" s="12">
        <f t="shared" si="15"/>
        <v>91.846608384721435</v>
      </c>
      <c r="BW18" s="11">
        <f t="shared" si="16"/>
        <v>43.927304347826087</v>
      </c>
      <c r="BX18" s="114">
        <v>4500</v>
      </c>
      <c r="BY18" s="33">
        <v>2151.6999999999998</v>
      </c>
      <c r="BZ18" s="114">
        <v>1940.6559999999999</v>
      </c>
      <c r="CA18" s="114">
        <v>0</v>
      </c>
      <c r="CB18" s="33">
        <v>0</v>
      </c>
      <c r="CC18" s="114">
        <v>0</v>
      </c>
      <c r="CD18" s="117">
        <v>0</v>
      </c>
      <c r="CE18" s="33">
        <f t="shared" si="42"/>
        <v>0</v>
      </c>
      <c r="CF18" s="114">
        <v>0</v>
      </c>
      <c r="CG18" s="115">
        <v>100</v>
      </c>
      <c r="CH18" s="33">
        <v>48.333333333333336</v>
      </c>
      <c r="CI18" s="114">
        <v>80</v>
      </c>
      <c r="CJ18" s="47"/>
      <c r="CK18" s="33">
        <f t="shared" si="43"/>
        <v>0</v>
      </c>
      <c r="CL18" s="47"/>
      <c r="CM18" s="117">
        <v>0</v>
      </c>
      <c r="CN18" s="33">
        <v>0</v>
      </c>
      <c r="CO18" s="114">
        <v>0</v>
      </c>
      <c r="CP18" s="118">
        <v>0</v>
      </c>
      <c r="CQ18" s="33">
        <f t="shared" si="44"/>
        <v>0</v>
      </c>
      <c r="CR18" s="114">
        <v>0</v>
      </c>
      <c r="CS18" s="114">
        <v>7650</v>
      </c>
      <c r="CT18" s="33">
        <v>3697.5</v>
      </c>
      <c r="CU18" s="114">
        <v>3428.741</v>
      </c>
      <c r="CV18" s="114">
        <v>3000</v>
      </c>
      <c r="CW18" s="33">
        <v>1000</v>
      </c>
      <c r="CX18" s="114">
        <v>949.45</v>
      </c>
      <c r="CY18" s="118">
        <v>2500</v>
      </c>
      <c r="CZ18" s="33">
        <f t="shared" si="45"/>
        <v>1208.3333333333333</v>
      </c>
      <c r="DA18" s="114">
        <v>1611.04</v>
      </c>
      <c r="DB18" s="117">
        <v>0</v>
      </c>
      <c r="DC18" s="33">
        <v>0</v>
      </c>
      <c r="DD18" s="114">
        <v>0</v>
      </c>
      <c r="DE18" s="42">
        <v>0</v>
      </c>
      <c r="DF18" s="33">
        <f t="shared" si="53"/>
        <v>0</v>
      </c>
      <c r="DG18" s="115">
        <v>0</v>
      </c>
      <c r="DH18" s="114">
        <v>0</v>
      </c>
      <c r="DI18" s="33">
        <v>0</v>
      </c>
      <c r="DJ18" s="114">
        <v>500.1</v>
      </c>
      <c r="DK18" s="114">
        <v>0</v>
      </c>
      <c r="DL18" s="12">
        <f t="shared" si="17"/>
        <v>94664</v>
      </c>
      <c r="DM18" s="12">
        <f t="shared" si="18"/>
        <v>43762.866666666669</v>
      </c>
      <c r="DN18" s="12">
        <f t="shared" si="19"/>
        <v>63841.243999999999</v>
      </c>
      <c r="DO18" s="42"/>
      <c r="DP18" s="33">
        <f t="shared" si="46"/>
        <v>0</v>
      </c>
      <c r="DQ18" s="47">
        <v>0</v>
      </c>
      <c r="DR18" s="114">
        <v>0</v>
      </c>
      <c r="DS18" s="33">
        <f t="shared" si="47"/>
        <v>0</v>
      </c>
      <c r="DT18" s="114">
        <v>0</v>
      </c>
      <c r="DU18" s="42"/>
      <c r="DV18" s="33">
        <f t="shared" si="48"/>
        <v>0</v>
      </c>
      <c r="DW18" s="47"/>
      <c r="DX18" s="114">
        <v>0</v>
      </c>
      <c r="DY18" s="33">
        <f t="shared" si="54"/>
        <v>0</v>
      </c>
      <c r="DZ18" s="114">
        <v>0</v>
      </c>
      <c r="EA18" s="42"/>
      <c r="EB18" s="33">
        <f t="shared" si="50"/>
        <v>0</v>
      </c>
      <c r="EC18" s="47">
        <v>0</v>
      </c>
      <c r="ED18" s="114">
        <v>0</v>
      </c>
      <c r="EE18" s="33">
        <f t="shared" si="51"/>
        <v>0</v>
      </c>
      <c r="EF18" s="114">
        <v>0</v>
      </c>
      <c r="EG18" s="47">
        <v>0</v>
      </c>
      <c r="EH18" s="12">
        <f t="shared" si="20"/>
        <v>0</v>
      </c>
      <c r="EI18" s="33">
        <f t="shared" si="52"/>
        <v>0</v>
      </c>
      <c r="EJ18" s="114">
        <f t="shared" si="21"/>
        <v>0</v>
      </c>
    </row>
    <row r="19" spans="1:140" s="14" customFormat="1" ht="20.25" customHeight="1" x14ac:dyDescent="0.2">
      <c r="A19" s="21">
        <v>10</v>
      </c>
      <c r="B19" s="112" t="s">
        <v>247</v>
      </c>
      <c r="C19" s="110">
        <v>10584.1031</v>
      </c>
      <c r="D19" s="110">
        <v>4260.0075999999999</v>
      </c>
      <c r="E19" s="25">
        <f t="shared" si="0"/>
        <v>737081.8</v>
      </c>
      <c r="F19" s="33">
        <f t="shared" si="22"/>
        <v>368540.9</v>
      </c>
      <c r="G19" s="12">
        <f t="shared" si="1"/>
        <v>308668.96500000003</v>
      </c>
      <c r="H19" s="12">
        <f t="shared" si="23"/>
        <v>83.754330930434051</v>
      </c>
      <c r="I19" s="12">
        <f t="shared" si="2"/>
        <v>41.877165465217026</v>
      </c>
      <c r="J19" s="12">
        <f t="shared" si="3"/>
        <v>305182.5</v>
      </c>
      <c r="K19" s="12">
        <f t="shared" si="4"/>
        <v>135610.53333333333</v>
      </c>
      <c r="L19" s="12">
        <f t="shared" si="5"/>
        <v>118856.36500000002</v>
      </c>
      <c r="M19" s="12">
        <f t="shared" si="6"/>
        <v>87.645378333443148</v>
      </c>
      <c r="N19" s="12">
        <f t="shared" si="7"/>
        <v>38.945996248146606</v>
      </c>
      <c r="O19" s="12">
        <f t="shared" si="8"/>
        <v>56511.5</v>
      </c>
      <c r="P19" s="12">
        <f t="shared" si="8"/>
        <v>22604.566666666669</v>
      </c>
      <c r="Q19" s="33">
        <f t="shared" si="9"/>
        <v>13913.36700000002</v>
      </c>
      <c r="R19" s="12">
        <f t="shared" si="10"/>
        <v>61.551133473029871</v>
      </c>
      <c r="S19" s="11">
        <f t="shared" si="11"/>
        <v>24.620417083248576</v>
      </c>
      <c r="T19" s="114">
        <v>1000</v>
      </c>
      <c r="U19" s="33">
        <v>483.33333333333331</v>
      </c>
      <c r="V19" s="114">
        <v>161.42400000000001</v>
      </c>
      <c r="W19" s="12">
        <f t="shared" si="24"/>
        <v>33.39806896551724</v>
      </c>
      <c r="X19" s="11">
        <f t="shared" si="25"/>
        <v>16.142400000000002</v>
      </c>
      <c r="Y19" s="114">
        <v>4000</v>
      </c>
      <c r="Z19" s="33">
        <v>1933.3333333333333</v>
      </c>
      <c r="AA19" s="114">
        <v>3549.2559999999999</v>
      </c>
      <c r="AB19" s="12">
        <f t="shared" si="26"/>
        <v>183.58220689655172</v>
      </c>
      <c r="AC19" s="11">
        <f t="shared" si="27"/>
        <v>88.731399999999994</v>
      </c>
      <c r="AD19" s="11">
        <v>51511.5</v>
      </c>
      <c r="AE19" s="33">
        <v>20187.900000000001</v>
      </c>
      <c r="AF19" s="11">
        <v>10202.68700000002</v>
      </c>
      <c r="AG19" s="12">
        <f t="shared" si="12"/>
        <v>50.538624621679418</v>
      </c>
      <c r="AH19" s="11">
        <f t="shared" si="13"/>
        <v>19.806619880997488</v>
      </c>
      <c r="AI19" s="114">
        <v>74976</v>
      </c>
      <c r="AJ19" s="33">
        <v>29990.400000000001</v>
      </c>
      <c r="AK19" s="114">
        <v>42555.360999999997</v>
      </c>
      <c r="AL19" s="12">
        <f t="shared" si="28"/>
        <v>141.89661024861286</v>
      </c>
      <c r="AM19" s="11">
        <f t="shared" si="29"/>
        <v>56.758644099445156</v>
      </c>
      <c r="AN19" s="114">
        <v>5900</v>
      </c>
      <c r="AO19" s="33">
        <v>2360</v>
      </c>
      <c r="AP19" s="114">
        <v>7269.4160000000002</v>
      </c>
      <c r="AQ19" s="12">
        <f t="shared" si="30"/>
        <v>308.02610169491527</v>
      </c>
      <c r="AR19" s="11">
        <f t="shared" si="31"/>
        <v>123.21044067796612</v>
      </c>
      <c r="AS19" s="114">
        <v>0</v>
      </c>
      <c r="AT19" s="33">
        <v>0</v>
      </c>
      <c r="AU19" s="114">
        <v>0</v>
      </c>
      <c r="AV19" s="12" t="e">
        <f t="shared" si="32"/>
        <v>#DIV/0!</v>
      </c>
      <c r="AW19" s="11" t="e">
        <f t="shared" si="33"/>
        <v>#DIV/0!</v>
      </c>
      <c r="AX19" s="38"/>
      <c r="AY19" s="33">
        <f t="shared" si="34"/>
        <v>0</v>
      </c>
      <c r="AZ19" s="47"/>
      <c r="BA19" s="38"/>
      <c r="BB19" s="33">
        <f t="shared" si="35"/>
        <v>0</v>
      </c>
      <c r="BC19" s="47"/>
      <c r="BD19" s="116">
        <v>324545.59999999998</v>
      </c>
      <c r="BE19" s="33">
        <f t="shared" si="36"/>
        <v>162272.79999999999</v>
      </c>
      <c r="BF19" s="114">
        <v>162272.79999999999</v>
      </c>
      <c r="BG19" s="38">
        <v>0</v>
      </c>
      <c r="BH19" s="33">
        <f t="shared" si="37"/>
        <v>0</v>
      </c>
      <c r="BI19" s="13">
        <v>0</v>
      </c>
      <c r="BJ19" s="114">
        <v>653.70000000000005</v>
      </c>
      <c r="BK19" s="33">
        <f t="shared" si="38"/>
        <v>326.85000000000002</v>
      </c>
      <c r="BL19" s="114">
        <v>303</v>
      </c>
      <c r="BM19" s="38"/>
      <c r="BN19" s="33">
        <f t="shared" si="39"/>
        <v>0</v>
      </c>
      <c r="BO19" s="47"/>
      <c r="BP19" s="38"/>
      <c r="BQ19" s="33">
        <f t="shared" si="40"/>
        <v>0</v>
      </c>
      <c r="BR19" s="47"/>
      <c r="BS19" s="12">
        <f t="shared" si="14"/>
        <v>5345</v>
      </c>
      <c r="BT19" s="12">
        <f t="shared" si="14"/>
        <v>2138.0666666666666</v>
      </c>
      <c r="BU19" s="12">
        <f t="shared" si="41"/>
        <v>2836.1509999999998</v>
      </c>
      <c r="BV19" s="12">
        <f t="shared" si="15"/>
        <v>132.65026035982663</v>
      </c>
      <c r="BW19" s="11">
        <f t="shared" si="16"/>
        <v>53.061758652946679</v>
      </c>
      <c r="BX19" s="114">
        <v>4845</v>
      </c>
      <c r="BY19" s="33">
        <v>1896.4</v>
      </c>
      <c r="BZ19" s="114">
        <v>2588.5509999999999</v>
      </c>
      <c r="CA19" s="114">
        <v>0</v>
      </c>
      <c r="CB19" s="33">
        <v>0</v>
      </c>
      <c r="CC19" s="114">
        <v>0</v>
      </c>
      <c r="CD19" s="117">
        <v>0</v>
      </c>
      <c r="CE19" s="33">
        <f t="shared" si="42"/>
        <v>0</v>
      </c>
      <c r="CF19" s="114">
        <v>0</v>
      </c>
      <c r="CG19" s="115">
        <v>500</v>
      </c>
      <c r="CH19" s="33">
        <v>241.66666666666666</v>
      </c>
      <c r="CI19" s="114">
        <v>247.6</v>
      </c>
      <c r="CJ19" s="47"/>
      <c r="CK19" s="33">
        <f t="shared" si="43"/>
        <v>0</v>
      </c>
      <c r="CL19" s="47"/>
      <c r="CM19" s="117">
        <v>0</v>
      </c>
      <c r="CN19" s="33">
        <v>0</v>
      </c>
      <c r="CO19" s="114">
        <v>0</v>
      </c>
      <c r="CP19" s="118">
        <v>18000</v>
      </c>
      <c r="CQ19" s="33">
        <f t="shared" si="44"/>
        <v>8700</v>
      </c>
      <c r="CR19" s="114">
        <v>6018.75</v>
      </c>
      <c r="CS19" s="114">
        <v>65450</v>
      </c>
      <c r="CT19" s="33">
        <v>31634.166666666668</v>
      </c>
      <c r="CU19" s="114">
        <v>28614.86</v>
      </c>
      <c r="CV19" s="114">
        <v>18000</v>
      </c>
      <c r="CW19" s="33">
        <v>7200</v>
      </c>
      <c r="CX19" s="114">
        <v>4922.2209999999995</v>
      </c>
      <c r="CY19" s="118">
        <v>55000</v>
      </c>
      <c r="CZ19" s="33">
        <f t="shared" si="45"/>
        <v>26583.333333333332</v>
      </c>
      <c r="DA19" s="114">
        <v>13483.46</v>
      </c>
      <c r="DB19" s="117">
        <v>0</v>
      </c>
      <c r="DC19" s="33">
        <v>0</v>
      </c>
      <c r="DD19" s="114">
        <v>100</v>
      </c>
      <c r="DE19" s="42">
        <v>0</v>
      </c>
      <c r="DF19" s="33">
        <f t="shared" si="53"/>
        <v>0</v>
      </c>
      <c r="DG19" s="115">
        <v>600</v>
      </c>
      <c r="DH19" s="114">
        <v>24000</v>
      </c>
      <c r="DI19" s="33">
        <v>11600</v>
      </c>
      <c r="DJ19" s="114">
        <v>4065</v>
      </c>
      <c r="DK19" s="114">
        <v>0</v>
      </c>
      <c r="DL19" s="12">
        <f t="shared" si="17"/>
        <v>630381.80000000005</v>
      </c>
      <c r="DM19" s="12">
        <f t="shared" si="18"/>
        <v>298210.18333333329</v>
      </c>
      <c r="DN19" s="12">
        <f t="shared" si="19"/>
        <v>282032.16500000004</v>
      </c>
      <c r="DO19" s="42"/>
      <c r="DP19" s="33">
        <f t="shared" si="46"/>
        <v>0</v>
      </c>
      <c r="DQ19" s="47">
        <v>0</v>
      </c>
      <c r="DR19" s="114">
        <v>106700</v>
      </c>
      <c r="DS19" s="33">
        <f t="shared" si="47"/>
        <v>53350</v>
      </c>
      <c r="DT19" s="114">
        <v>26636.799999999999</v>
      </c>
      <c r="DU19" s="42"/>
      <c r="DV19" s="33">
        <f t="shared" si="48"/>
        <v>0</v>
      </c>
      <c r="DW19" s="47"/>
      <c r="DX19" s="114">
        <v>0</v>
      </c>
      <c r="DY19" s="33">
        <f t="shared" si="54"/>
        <v>0</v>
      </c>
      <c r="DZ19" s="114">
        <v>0</v>
      </c>
      <c r="EA19" s="42"/>
      <c r="EB19" s="33">
        <f t="shared" si="50"/>
        <v>0</v>
      </c>
      <c r="EC19" s="47">
        <v>0</v>
      </c>
      <c r="ED19" s="114">
        <v>93600</v>
      </c>
      <c r="EE19" s="33">
        <f t="shared" si="51"/>
        <v>41340</v>
      </c>
      <c r="EF19" s="114">
        <v>0</v>
      </c>
      <c r="EG19" s="47">
        <v>0</v>
      </c>
      <c r="EH19" s="12">
        <f>DO19+DR19+DU19+DX19+EA19+ED19</f>
        <v>200300</v>
      </c>
      <c r="EI19" s="33">
        <f t="shared" si="52"/>
        <v>50075</v>
      </c>
      <c r="EJ19" s="114">
        <f t="shared" si="21"/>
        <v>26636.799999999999</v>
      </c>
    </row>
    <row r="20" spans="1:140" s="14" customFormat="1" ht="20.25" customHeight="1" x14ac:dyDescent="0.2">
      <c r="A20" s="21">
        <v>11</v>
      </c>
      <c r="B20" s="113" t="s">
        <v>248</v>
      </c>
      <c r="C20" s="109">
        <v>1158613.1701</v>
      </c>
      <c r="D20" s="109">
        <v>99970.497300000003</v>
      </c>
      <c r="E20" s="25">
        <f t="shared" si="0"/>
        <v>592459</v>
      </c>
      <c r="F20" s="33">
        <f t="shared" si="22"/>
        <v>296229.5</v>
      </c>
      <c r="G20" s="12">
        <f t="shared" si="1"/>
        <v>238755.62400000004</v>
      </c>
      <c r="H20" s="12">
        <f t="shared" si="23"/>
        <v>80.598192955124333</v>
      </c>
      <c r="I20" s="12">
        <f t="shared" si="2"/>
        <v>40.299096477562166</v>
      </c>
      <c r="J20" s="12">
        <f t="shared" si="3"/>
        <v>485176.19999999995</v>
      </c>
      <c r="K20" s="12">
        <f t="shared" si="4"/>
        <v>219264.84333333332</v>
      </c>
      <c r="L20" s="12">
        <f t="shared" si="5"/>
        <v>185114.22400000002</v>
      </c>
      <c r="M20" s="12">
        <f t="shared" si="6"/>
        <v>84.424945278885204</v>
      </c>
      <c r="N20" s="12">
        <f t="shared" si="7"/>
        <v>38.154019921010146</v>
      </c>
      <c r="O20" s="12">
        <f t="shared" si="8"/>
        <v>196266.5</v>
      </c>
      <c r="P20" s="12">
        <f t="shared" si="8"/>
        <v>88321.966666666674</v>
      </c>
      <c r="Q20" s="33">
        <f t="shared" si="9"/>
        <v>62308.127000000022</v>
      </c>
      <c r="R20" s="12">
        <f t="shared" si="10"/>
        <v>70.5465801448413</v>
      </c>
      <c r="S20" s="11">
        <f t="shared" si="11"/>
        <v>31.746694927560242</v>
      </c>
      <c r="T20" s="114">
        <v>25350</v>
      </c>
      <c r="U20" s="33">
        <v>12252.5</v>
      </c>
      <c r="V20" s="114">
        <v>7822.308</v>
      </c>
      <c r="W20" s="12">
        <f t="shared" si="24"/>
        <v>63.842546419098142</v>
      </c>
      <c r="X20" s="11">
        <f t="shared" si="25"/>
        <v>30.857230769230771</v>
      </c>
      <c r="Y20" s="114">
        <v>15200</v>
      </c>
      <c r="Z20" s="33">
        <v>7346.666666666667</v>
      </c>
      <c r="AA20" s="114">
        <v>3450.56</v>
      </c>
      <c r="AB20" s="12">
        <f t="shared" si="26"/>
        <v>46.967695099818506</v>
      </c>
      <c r="AC20" s="11">
        <f t="shared" si="27"/>
        <v>22.701052631578946</v>
      </c>
      <c r="AD20" s="11">
        <v>155716.5</v>
      </c>
      <c r="AE20" s="33">
        <v>68722.8</v>
      </c>
      <c r="AF20" s="11">
        <v>51035.25900000002</v>
      </c>
      <c r="AG20" s="12">
        <f t="shared" si="12"/>
        <v>74.26248493949609</v>
      </c>
      <c r="AH20" s="11">
        <f t="shared" si="13"/>
        <v>32.774470913487022</v>
      </c>
      <c r="AI20" s="114">
        <v>105376.2</v>
      </c>
      <c r="AJ20" s="33">
        <v>42150</v>
      </c>
      <c r="AK20" s="114">
        <v>41598.962</v>
      </c>
      <c r="AL20" s="12">
        <f t="shared" si="28"/>
        <v>98.692673784104386</v>
      </c>
      <c r="AM20" s="11">
        <f t="shared" si="29"/>
        <v>39.476619957827289</v>
      </c>
      <c r="AN20" s="114">
        <v>16081.1</v>
      </c>
      <c r="AO20" s="33">
        <v>8608.6</v>
      </c>
      <c r="AP20" s="114">
        <v>10804.004999999999</v>
      </c>
      <c r="AQ20" s="12">
        <f t="shared" si="30"/>
        <v>125.50246265362543</v>
      </c>
      <c r="AR20" s="11">
        <f t="shared" si="31"/>
        <v>67.184489866986709</v>
      </c>
      <c r="AS20" s="114">
        <v>0</v>
      </c>
      <c r="AT20" s="33">
        <v>0</v>
      </c>
      <c r="AU20" s="114">
        <v>0</v>
      </c>
      <c r="AV20" s="12" t="e">
        <f t="shared" si="32"/>
        <v>#DIV/0!</v>
      </c>
      <c r="AW20" s="11" t="e">
        <f t="shared" si="33"/>
        <v>#DIV/0!</v>
      </c>
      <c r="AX20" s="38"/>
      <c r="AY20" s="33">
        <f t="shared" si="34"/>
        <v>0</v>
      </c>
      <c r="AZ20" s="47"/>
      <c r="BA20" s="38"/>
      <c r="BB20" s="33">
        <f t="shared" si="35"/>
        <v>0</v>
      </c>
      <c r="BC20" s="47"/>
      <c r="BD20" s="116">
        <v>107282.8</v>
      </c>
      <c r="BE20" s="33">
        <f t="shared" si="36"/>
        <v>53641.4</v>
      </c>
      <c r="BF20" s="114">
        <v>53641.4</v>
      </c>
      <c r="BG20" s="38">
        <v>0</v>
      </c>
      <c r="BH20" s="33">
        <f t="shared" si="37"/>
        <v>0</v>
      </c>
      <c r="BI20" s="13">
        <v>0</v>
      </c>
      <c r="BJ20" s="114">
        <v>0</v>
      </c>
      <c r="BK20" s="33">
        <f t="shared" si="38"/>
        <v>0</v>
      </c>
      <c r="BL20" s="114">
        <v>0</v>
      </c>
      <c r="BM20" s="38"/>
      <c r="BN20" s="33">
        <f t="shared" si="39"/>
        <v>0</v>
      </c>
      <c r="BO20" s="47"/>
      <c r="BP20" s="38"/>
      <c r="BQ20" s="33">
        <f t="shared" si="40"/>
        <v>0</v>
      </c>
      <c r="BR20" s="47"/>
      <c r="BS20" s="12">
        <f t="shared" si="14"/>
        <v>13313</v>
      </c>
      <c r="BT20" s="12">
        <f t="shared" si="14"/>
        <v>5683.5666666666666</v>
      </c>
      <c r="BU20" s="12">
        <f t="shared" si="41"/>
        <v>10957.203000000001</v>
      </c>
      <c r="BV20" s="12">
        <f t="shared" si="15"/>
        <v>192.78744567671711</v>
      </c>
      <c r="BW20" s="11">
        <f t="shared" si="16"/>
        <v>82.30453691880119</v>
      </c>
      <c r="BX20" s="114">
        <v>11367</v>
      </c>
      <c r="BY20" s="33">
        <v>4743</v>
      </c>
      <c r="BZ20" s="114">
        <v>10096.173000000001</v>
      </c>
      <c r="CA20" s="114">
        <v>0</v>
      </c>
      <c r="CB20" s="33">
        <v>0</v>
      </c>
      <c r="CC20" s="114">
        <v>0</v>
      </c>
      <c r="CD20" s="117">
        <v>0</v>
      </c>
      <c r="CE20" s="33">
        <f t="shared" si="42"/>
        <v>0</v>
      </c>
      <c r="CF20" s="114">
        <v>0</v>
      </c>
      <c r="CG20" s="115">
        <v>1946</v>
      </c>
      <c r="CH20" s="33">
        <v>940.56666666666661</v>
      </c>
      <c r="CI20" s="114">
        <v>861.03</v>
      </c>
      <c r="CJ20" s="47"/>
      <c r="CK20" s="33">
        <f t="shared" si="43"/>
        <v>0</v>
      </c>
      <c r="CL20" s="47"/>
      <c r="CM20" s="117">
        <v>0</v>
      </c>
      <c r="CN20" s="33">
        <v>0</v>
      </c>
      <c r="CO20" s="114">
        <v>0</v>
      </c>
      <c r="CP20" s="118">
        <v>0</v>
      </c>
      <c r="CQ20" s="33">
        <f t="shared" si="44"/>
        <v>0</v>
      </c>
      <c r="CR20" s="114">
        <v>0</v>
      </c>
      <c r="CS20" s="114">
        <v>85489.4</v>
      </c>
      <c r="CT20" s="33">
        <v>41319.876666666663</v>
      </c>
      <c r="CU20" s="114">
        <v>31094.541000000001</v>
      </c>
      <c r="CV20" s="114">
        <v>40580</v>
      </c>
      <c r="CW20" s="33">
        <v>20290</v>
      </c>
      <c r="CX20" s="114">
        <v>16812.88</v>
      </c>
      <c r="CY20" s="118">
        <v>63500</v>
      </c>
      <c r="CZ20" s="33">
        <f t="shared" si="45"/>
        <v>30691.666666666668</v>
      </c>
      <c r="DA20" s="114">
        <v>25924.385999999999</v>
      </c>
      <c r="DB20" s="117">
        <v>3500</v>
      </c>
      <c r="DC20" s="33">
        <v>1691.6666666666667</v>
      </c>
      <c r="DD20" s="114">
        <v>675</v>
      </c>
      <c r="DE20" s="42">
        <v>0</v>
      </c>
      <c r="DF20" s="33">
        <f t="shared" si="53"/>
        <v>0</v>
      </c>
      <c r="DG20" s="115">
        <v>0</v>
      </c>
      <c r="DH20" s="114">
        <v>1650</v>
      </c>
      <c r="DI20" s="33">
        <v>797.5</v>
      </c>
      <c r="DJ20" s="114">
        <v>1752</v>
      </c>
      <c r="DK20" s="114">
        <v>0</v>
      </c>
      <c r="DL20" s="12">
        <f t="shared" si="17"/>
        <v>592459</v>
      </c>
      <c r="DM20" s="12">
        <f t="shared" si="18"/>
        <v>272906.2433333334</v>
      </c>
      <c r="DN20" s="12">
        <f t="shared" si="19"/>
        <v>238755.62400000004</v>
      </c>
      <c r="DO20" s="42"/>
      <c r="DP20" s="33">
        <f t="shared" si="46"/>
        <v>0</v>
      </c>
      <c r="DQ20" s="47">
        <v>0</v>
      </c>
      <c r="DR20" s="114">
        <v>0</v>
      </c>
      <c r="DS20" s="33">
        <f t="shared" ref="DS20" si="55">DR20/12*5.8</f>
        <v>0</v>
      </c>
      <c r="DT20" s="114">
        <v>0</v>
      </c>
      <c r="DU20" s="42"/>
      <c r="DV20" s="33">
        <f t="shared" si="48"/>
        <v>0</v>
      </c>
      <c r="DW20" s="47"/>
      <c r="DX20" s="114">
        <v>0</v>
      </c>
      <c r="DY20" s="33">
        <f t="shared" si="54"/>
        <v>0</v>
      </c>
      <c r="DZ20" s="114">
        <v>0</v>
      </c>
      <c r="EA20" s="42"/>
      <c r="EB20" s="33">
        <f t="shared" si="50"/>
        <v>0</v>
      </c>
      <c r="EC20" s="47">
        <v>0</v>
      </c>
      <c r="ED20" s="114">
        <v>0</v>
      </c>
      <c r="EE20" s="33">
        <f t="shared" si="51"/>
        <v>0</v>
      </c>
      <c r="EF20" s="114">
        <v>0</v>
      </c>
      <c r="EG20" s="47">
        <v>0</v>
      </c>
      <c r="EH20" s="12">
        <f t="shared" si="20"/>
        <v>0</v>
      </c>
      <c r="EI20" s="33">
        <f t="shared" si="52"/>
        <v>0</v>
      </c>
      <c r="EJ20" s="114">
        <f>DQ20+DT20+DW20+DZ20+EC20+EF20+EG20</f>
        <v>0</v>
      </c>
    </row>
    <row r="21" spans="1:140" s="17" customFormat="1" ht="18.75" customHeight="1" x14ac:dyDescent="0.2">
      <c r="A21" s="21"/>
      <c r="B21" s="90" t="s">
        <v>44</v>
      </c>
      <c r="C21" s="16">
        <f>SUM(C10:C20)</f>
        <v>4515087.6621999992</v>
      </c>
      <c r="D21" s="16">
        <f>SUM(D10:D20)</f>
        <v>845853.77209999994</v>
      </c>
      <c r="E21" s="16">
        <f t="shared" ref="E21:BN21" si="56">SUM(E10:E20)</f>
        <v>17322986.3631</v>
      </c>
      <c r="F21" s="16">
        <f t="shared" si="56"/>
        <v>8661493.1815499999</v>
      </c>
      <c r="G21" s="16">
        <f t="shared" si="56"/>
        <v>7144398.9563000007</v>
      </c>
      <c r="H21" s="12">
        <f t="shared" si="23"/>
        <v>82.484610985071399</v>
      </c>
      <c r="I21" s="12">
        <f t="shared" si="2"/>
        <v>41.242305492535699</v>
      </c>
      <c r="J21" s="16">
        <f t="shared" si="56"/>
        <v>6576265.4000000004</v>
      </c>
      <c r="K21" s="16">
        <f t="shared" si="56"/>
        <v>3021290.0193333328</v>
      </c>
      <c r="L21" s="16">
        <f t="shared" si="56"/>
        <v>3258887.0272999997</v>
      </c>
      <c r="M21" s="12">
        <f t="shared" si="6"/>
        <v>107.86409137971779</v>
      </c>
      <c r="N21" s="12">
        <f t="shared" si="7"/>
        <v>49.555284482587936</v>
      </c>
      <c r="O21" s="16">
        <f t="shared" si="56"/>
        <v>1594067.5</v>
      </c>
      <c r="P21" s="16">
        <f t="shared" si="56"/>
        <v>653203.41</v>
      </c>
      <c r="Q21" s="16">
        <f t="shared" si="56"/>
        <v>668547.13819999981</v>
      </c>
      <c r="R21" s="12">
        <f t="shared" si="10"/>
        <v>102.34899695333797</v>
      </c>
      <c r="S21" s="11">
        <f t="shared" si="11"/>
        <v>41.939700683942164</v>
      </c>
      <c r="T21" s="16">
        <f t="shared" si="56"/>
        <v>183941.4</v>
      </c>
      <c r="U21" s="16">
        <f t="shared" si="56"/>
        <v>88905.01</v>
      </c>
      <c r="V21" s="16">
        <f t="shared" si="56"/>
        <v>67343.308000000005</v>
      </c>
      <c r="W21" s="12">
        <f t="shared" si="24"/>
        <v>75.747483746978943</v>
      </c>
      <c r="X21" s="11">
        <f t="shared" si="25"/>
        <v>36.611283811039826</v>
      </c>
      <c r="Y21" s="16">
        <f t="shared" si="56"/>
        <v>157874</v>
      </c>
      <c r="Z21" s="16">
        <f t="shared" si="56"/>
        <v>71340.933333333334</v>
      </c>
      <c r="AA21" s="16">
        <f t="shared" si="56"/>
        <v>58989.954499999993</v>
      </c>
      <c r="AB21" s="12">
        <f t="shared" si="26"/>
        <v>82.68738821284461</v>
      </c>
      <c r="AC21" s="11">
        <f t="shared" si="27"/>
        <v>37.365211814484965</v>
      </c>
      <c r="AD21" s="16">
        <f t="shared" si="56"/>
        <v>1252252.1000000001</v>
      </c>
      <c r="AE21" s="16">
        <f t="shared" si="56"/>
        <v>492957.46666666662</v>
      </c>
      <c r="AF21" s="16">
        <f t="shared" si="56"/>
        <v>542213.87569999998</v>
      </c>
      <c r="AG21" s="12">
        <f t="shared" si="12"/>
        <v>109.99202007556568</v>
      </c>
      <c r="AH21" s="11">
        <f t="shared" si="13"/>
        <v>43.29909893543001</v>
      </c>
      <c r="AI21" s="16">
        <f t="shared" si="56"/>
        <v>1783101.7</v>
      </c>
      <c r="AJ21" s="16">
        <f t="shared" si="56"/>
        <v>817361.8</v>
      </c>
      <c r="AK21" s="16">
        <f t="shared" si="56"/>
        <v>1095445.6980000001</v>
      </c>
      <c r="AL21" s="12">
        <f t="shared" si="28"/>
        <v>134.02213046902853</v>
      </c>
      <c r="AM21" s="11">
        <f t="shared" si="29"/>
        <v>61.434841209561974</v>
      </c>
      <c r="AN21" s="16">
        <f t="shared" si="56"/>
        <v>322261.09999999998</v>
      </c>
      <c r="AO21" s="16">
        <f t="shared" si="56"/>
        <v>163257.1</v>
      </c>
      <c r="AP21" s="16">
        <f t="shared" si="56"/>
        <v>215342.19500000001</v>
      </c>
      <c r="AQ21" s="12">
        <f t="shared" si="30"/>
        <v>131.90372424844003</v>
      </c>
      <c r="AR21" s="11">
        <f t="shared" si="31"/>
        <v>66.822273926328691</v>
      </c>
      <c r="AS21" s="16">
        <f t="shared" si="56"/>
        <v>96500</v>
      </c>
      <c r="AT21" s="16">
        <f t="shared" si="56"/>
        <v>48345.896000000001</v>
      </c>
      <c r="AU21" s="16">
        <f t="shared" si="56"/>
        <v>54174.904999999999</v>
      </c>
      <c r="AV21" s="12">
        <f t="shared" si="32"/>
        <v>112.05688482844542</v>
      </c>
      <c r="AW21" s="11">
        <f t="shared" si="33"/>
        <v>56.139797927461146</v>
      </c>
      <c r="AX21" s="16">
        <f t="shared" si="56"/>
        <v>0</v>
      </c>
      <c r="AY21" s="16">
        <f t="shared" si="56"/>
        <v>0</v>
      </c>
      <c r="AZ21" s="16">
        <f t="shared" si="56"/>
        <v>0</v>
      </c>
      <c r="BA21" s="16">
        <f t="shared" si="56"/>
        <v>0</v>
      </c>
      <c r="BB21" s="16">
        <f t="shared" si="56"/>
        <v>0</v>
      </c>
      <c r="BC21" s="16">
        <f t="shared" si="56"/>
        <v>0</v>
      </c>
      <c r="BD21" s="16">
        <f t="shared" si="56"/>
        <v>6056306.6769999992</v>
      </c>
      <c r="BE21" s="16">
        <f t="shared" si="56"/>
        <v>3028153.3384999996</v>
      </c>
      <c r="BF21" s="16">
        <f t="shared" si="56"/>
        <v>2963645.9</v>
      </c>
      <c r="BG21" s="16">
        <f t="shared" si="56"/>
        <v>0</v>
      </c>
      <c r="BH21" s="16">
        <f t="shared" si="56"/>
        <v>0</v>
      </c>
      <c r="BI21" s="16">
        <f t="shared" si="56"/>
        <v>0</v>
      </c>
      <c r="BJ21" s="16">
        <f t="shared" si="56"/>
        <v>61545.4</v>
      </c>
      <c r="BK21" s="16">
        <f t="shared" si="56"/>
        <v>30772.7</v>
      </c>
      <c r="BL21" s="16">
        <f t="shared" si="56"/>
        <v>13636.2</v>
      </c>
      <c r="BM21" s="16">
        <f t="shared" si="56"/>
        <v>0</v>
      </c>
      <c r="BN21" s="16">
        <f t="shared" si="56"/>
        <v>0</v>
      </c>
      <c r="BO21" s="16">
        <f t="shared" ref="BO21:DZ21" si="57">SUM(BO10:BO20)</f>
        <v>0</v>
      </c>
      <c r="BP21" s="16">
        <f t="shared" si="57"/>
        <v>0</v>
      </c>
      <c r="BQ21" s="16">
        <f t="shared" si="57"/>
        <v>0</v>
      </c>
      <c r="BR21" s="16">
        <f t="shared" si="57"/>
        <v>0</v>
      </c>
      <c r="BS21" s="16">
        <f t="shared" si="57"/>
        <v>271110</v>
      </c>
      <c r="BT21" s="16">
        <f t="shared" si="57"/>
        <v>126329.68166666667</v>
      </c>
      <c r="BU21" s="16">
        <f t="shared" si="57"/>
        <v>128498.96189999999</v>
      </c>
      <c r="BV21" s="12">
        <f t="shared" si="15"/>
        <v>101.71715799859069</v>
      </c>
      <c r="BW21" s="11">
        <f t="shared" si="16"/>
        <v>47.397352329312824</v>
      </c>
      <c r="BX21" s="16">
        <f t="shared" si="57"/>
        <v>182219.90000000002</v>
      </c>
      <c r="BY21" s="16">
        <f t="shared" si="57"/>
        <v>83309.2</v>
      </c>
      <c r="BZ21" s="16">
        <f t="shared" si="57"/>
        <v>84466.490900000004</v>
      </c>
      <c r="CA21" s="16">
        <f t="shared" si="57"/>
        <v>27239.9</v>
      </c>
      <c r="CB21" s="16">
        <f t="shared" si="57"/>
        <v>13165.951666666668</v>
      </c>
      <c r="CC21" s="16">
        <f t="shared" si="57"/>
        <v>9985.5490000000009</v>
      </c>
      <c r="CD21" s="16">
        <f t="shared" si="57"/>
        <v>3416</v>
      </c>
      <c r="CE21" s="16">
        <f t="shared" si="57"/>
        <v>1708</v>
      </c>
      <c r="CF21" s="16">
        <f t="shared" si="57"/>
        <v>1113</v>
      </c>
      <c r="CG21" s="16">
        <f t="shared" si="57"/>
        <v>58234.2</v>
      </c>
      <c r="CH21" s="16">
        <f t="shared" si="57"/>
        <v>28146.529999999995</v>
      </c>
      <c r="CI21" s="16">
        <f t="shared" si="57"/>
        <v>32933.921999999999</v>
      </c>
      <c r="CJ21" s="16">
        <f t="shared" si="57"/>
        <v>0</v>
      </c>
      <c r="CK21" s="16">
        <f t="shared" si="57"/>
        <v>0</v>
      </c>
      <c r="CL21" s="16">
        <f t="shared" si="57"/>
        <v>0</v>
      </c>
      <c r="CM21" s="16">
        <f t="shared" si="57"/>
        <v>13613</v>
      </c>
      <c r="CN21" s="16">
        <f t="shared" si="57"/>
        <v>6579.6166666666668</v>
      </c>
      <c r="CO21" s="16">
        <f t="shared" si="57"/>
        <v>6263.3</v>
      </c>
      <c r="CP21" s="16">
        <f t="shared" si="57"/>
        <v>23150</v>
      </c>
      <c r="CQ21" s="16">
        <f t="shared" si="57"/>
        <v>11189.166666666666</v>
      </c>
      <c r="CR21" s="16">
        <f t="shared" si="57"/>
        <v>8823.1</v>
      </c>
      <c r="CS21" s="16">
        <f t="shared" si="57"/>
        <v>1539505.0999999999</v>
      </c>
      <c r="CT21" s="16">
        <f t="shared" si="57"/>
        <v>744094.13166666671</v>
      </c>
      <c r="CU21" s="16">
        <f t="shared" si="57"/>
        <v>673181.28429999994</v>
      </c>
      <c r="CV21" s="16">
        <f t="shared" si="57"/>
        <v>610328.9</v>
      </c>
      <c r="CW21" s="16">
        <f t="shared" si="57"/>
        <v>296152.34999999998</v>
      </c>
      <c r="CX21" s="16">
        <f t="shared" si="57"/>
        <v>255600.7403</v>
      </c>
      <c r="CY21" s="16">
        <f t="shared" si="57"/>
        <v>530000</v>
      </c>
      <c r="CZ21" s="16">
        <f t="shared" si="57"/>
        <v>256166.66666666669</v>
      </c>
      <c r="DA21" s="16">
        <f t="shared" si="57"/>
        <v>222953.1317</v>
      </c>
      <c r="DB21" s="16">
        <f t="shared" si="57"/>
        <v>26000</v>
      </c>
      <c r="DC21" s="16">
        <f t="shared" si="57"/>
        <v>12566.666666666666</v>
      </c>
      <c r="DD21" s="16">
        <f t="shared" si="57"/>
        <v>6482.5009</v>
      </c>
      <c r="DE21" s="16">
        <f t="shared" si="57"/>
        <v>5400</v>
      </c>
      <c r="DF21" s="16">
        <f t="shared" si="57"/>
        <v>2700</v>
      </c>
      <c r="DG21" s="16">
        <f t="shared" si="57"/>
        <v>902</v>
      </c>
      <c r="DH21" s="16">
        <f t="shared" si="57"/>
        <v>390570</v>
      </c>
      <c r="DI21" s="16">
        <f t="shared" si="57"/>
        <v>188775.50000000003</v>
      </c>
      <c r="DJ21" s="16">
        <f t="shared" si="57"/>
        <v>185438.11230000001</v>
      </c>
      <c r="DK21" s="16">
        <f t="shared" si="57"/>
        <v>0</v>
      </c>
      <c r="DL21" s="16">
        <f t="shared" si="57"/>
        <v>12713130.477000002</v>
      </c>
      <c r="DM21" s="16">
        <f t="shared" si="57"/>
        <v>6089495.6744999997</v>
      </c>
      <c r="DN21" s="16">
        <f t="shared" si="57"/>
        <v>6243334.4272999996</v>
      </c>
      <c r="DO21" s="16">
        <f t="shared" si="57"/>
        <v>0</v>
      </c>
      <c r="DP21" s="16">
        <f t="shared" si="57"/>
        <v>0</v>
      </c>
      <c r="DQ21" s="16">
        <f t="shared" si="57"/>
        <v>13845.297</v>
      </c>
      <c r="DR21" s="16">
        <f t="shared" si="57"/>
        <v>4598610.8860999988</v>
      </c>
      <c r="DS21" s="16">
        <f t="shared" si="57"/>
        <v>2299305.4430499994</v>
      </c>
      <c r="DT21" s="16">
        <f t="shared" si="57"/>
        <v>876756.45200000005</v>
      </c>
      <c r="DU21" s="16">
        <f t="shared" si="57"/>
        <v>0</v>
      </c>
      <c r="DV21" s="16">
        <f t="shared" si="57"/>
        <v>0</v>
      </c>
      <c r="DW21" s="16">
        <f t="shared" si="57"/>
        <v>0</v>
      </c>
      <c r="DX21" s="16">
        <f t="shared" si="57"/>
        <v>11245</v>
      </c>
      <c r="DY21" s="16">
        <f t="shared" si="57"/>
        <v>5622.5</v>
      </c>
      <c r="DZ21" s="16">
        <f t="shared" si="57"/>
        <v>10356.780000000001</v>
      </c>
      <c r="EA21" s="16">
        <f t="shared" ref="EA21:EJ21" si="58">SUM(EA10:EA20)</f>
        <v>0</v>
      </c>
      <c r="EB21" s="16">
        <f t="shared" si="58"/>
        <v>0</v>
      </c>
      <c r="EC21" s="16">
        <f t="shared" si="58"/>
        <v>106</v>
      </c>
      <c r="ED21" s="16">
        <f t="shared" si="58"/>
        <v>385717.2</v>
      </c>
      <c r="EE21" s="16">
        <f t="shared" si="58"/>
        <v>170358.43</v>
      </c>
      <c r="EF21" s="16">
        <f t="shared" si="58"/>
        <v>214602.7</v>
      </c>
      <c r="EG21" s="16">
        <f t="shared" si="58"/>
        <v>0</v>
      </c>
      <c r="EH21" s="16">
        <f t="shared" si="58"/>
        <v>4995573.086099999</v>
      </c>
      <c r="EI21" s="16">
        <f t="shared" si="58"/>
        <v>1248893.2715249998</v>
      </c>
      <c r="EJ21" s="16">
        <f t="shared" si="58"/>
        <v>1115667.2289999998</v>
      </c>
    </row>
    <row r="22" spans="1:140" hidden="1" x14ac:dyDescent="0.3">
      <c r="E22" s="52"/>
      <c r="F22" s="33">
        <f>E22/12*3</f>
        <v>0</v>
      </c>
      <c r="G22" s="52"/>
      <c r="J22" s="108">
        <f>J21/E21*100</f>
        <v>37.962654141483483</v>
      </c>
      <c r="W22" s="12" t="e">
        <f t="shared" si="24"/>
        <v>#DIV/0!</v>
      </c>
      <c r="Z22" s="33">
        <f>Y22/12*3</f>
        <v>0</v>
      </c>
      <c r="AB22" s="12" t="e">
        <f t="shared" si="26"/>
        <v>#DIV/0!</v>
      </c>
      <c r="AG22" s="12" t="e">
        <f t="shared" si="12"/>
        <v>#DIV/0!</v>
      </c>
      <c r="AJ22" s="33">
        <f>AI22/12*6</f>
        <v>0</v>
      </c>
      <c r="AL22" s="12" t="e">
        <f t="shared" si="28"/>
        <v>#DIV/0!</v>
      </c>
      <c r="AT22" s="33">
        <f>AS22/12*3</f>
        <v>0</v>
      </c>
      <c r="BB22" s="33">
        <f>BA22/12*6</f>
        <v>0</v>
      </c>
      <c r="BD22" s="52"/>
      <c r="BE22" s="33">
        <f>BD22/12*3</f>
        <v>0</v>
      </c>
      <c r="BN22" s="33">
        <f>BM22/12*6</f>
        <v>0</v>
      </c>
      <c r="BT22" s="33">
        <f>BS22/12*6</f>
        <v>0</v>
      </c>
      <c r="BY22" s="33">
        <f>BX22/12*3</f>
        <v>0</v>
      </c>
      <c r="CB22" s="33">
        <f>CA22/12*3</f>
        <v>0</v>
      </c>
      <c r="CH22" s="33">
        <f>CG22/12*6</f>
        <v>0</v>
      </c>
      <c r="CK22" s="33">
        <f>CJ22/12*6</f>
        <v>0</v>
      </c>
      <c r="CQ22" s="33">
        <f>CP22/12*3</f>
        <v>0</v>
      </c>
      <c r="CT22" s="33">
        <f>CS22/12*6</f>
        <v>0</v>
      </c>
      <c r="CZ22" s="33">
        <f>CY22/12*6</f>
        <v>0</v>
      </c>
      <c r="DC22" s="33">
        <f>DB22/12*3</f>
        <v>0</v>
      </c>
      <c r="DF22" s="33">
        <f>DE22/12*3</f>
        <v>0</v>
      </c>
      <c r="DS22" s="33">
        <f>DR22/12*6</f>
        <v>0</v>
      </c>
      <c r="DY22" s="33">
        <f>DX22/12*6</f>
        <v>0</v>
      </c>
      <c r="EB22" s="33">
        <f>EA22/12*6</f>
        <v>0</v>
      </c>
      <c r="EI22" s="33">
        <f>EH22/12*6</f>
        <v>0</v>
      </c>
    </row>
    <row r="23" spans="1:140" hidden="1" x14ac:dyDescent="0.3">
      <c r="F23" s="33">
        <f>E23/12*3</f>
        <v>0</v>
      </c>
      <c r="H23" s="108">
        <v>6165672.4340000004</v>
      </c>
      <c r="I23" s="1">
        <v>1727843.7120000001</v>
      </c>
      <c r="W23" s="12" t="e">
        <f t="shared" si="24"/>
        <v>#DIV/0!</v>
      </c>
      <c r="Z23" s="33">
        <f>Y23/12*3</f>
        <v>0</v>
      </c>
      <c r="AB23" s="12" t="e">
        <f t="shared" si="26"/>
        <v>#DIV/0!</v>
      </c>
      <c r="AG23" s="12" t="e">
        <f t="shared" si="12"/>
        <v>#DIV/0!</v>
      </c>
      <c r="AJ23" s="33">
        <f>AI23/12*6</f>
        <v>0</v>
      </c>
      <c r="AL23" s="12" t="e">
        <f t="shared" si="28"/>
        <v>#DIV/0!</v>
      </c>
      <c r="AT23" s="33">
        <f>AS23/12*3</f>
        <v>0</v>
      </c>
      <c r="BB23" s="33">
        <f>BA23/12*6</f>
        <v>0</v>
      </c>
      <c r="BE23" s="33">
        <f>BD23/12*3</f>
        <v>0</v>
      </c>
      <c r="BN23" s="33">
        <f>BM23/12*6</f>
        <v>0</v>
      </c>
      <c r="BT23" s="33">
        <f>BS23/12*6</f>
        <v>0</v>
      </c>
      <c r="BY23" s="33">
        <f>BX23/12*3</f>
        <v>0</v>
      </c>
      <c r="CB23" s="33">
        <f>CA23/12*3</f>
        <v>0</v>
      </c>
      <c r="CH23" s="33">
        <f>CG23/12*6</f>
        <v>0</v>
      </c>
      <c r="CK23" s="33">
        <f>CJ23/12*6</f>
        <v>0</v>
      </c>
      <c r="CQ23" s="33">
        <f>CP23/12*3</f>
        <v>0</v>
      </c>
      <c r="CT23" s="33">
        <f>CS23/12*6</f>
        <v>0</v>
      </c>
      <c r="CZ23" s="33">
        <f>CY23/12*6</f>
        <v>0</v>
      </c>
      <c r="DC23" s="33">
        <f>DB23/12*3</f>
        <v>0</v>
      </c>
      <c r="DF23" s="33">
        <f>DE23/12*3</f>
        <v>0</v>
      </c>
      <c r="DS23" s="33">
        <f>DR23/12*6</f>
        <v>0</v>
      </c>
      <c r="DY23" s="33">
        <f>DX23/12*6</f>
        <v>0</v>
      </c>
      <c r="EB23" s="33">
        <f>EA23/12*6</f>
        <v>0</v>
      </c>
      <c r="EI23" s="33">
        <f>EH23/12*6</f>
        <v>0</v>
      </c>
    </row>
    <row r="24" spans="1:140" hidden="1" x14ac:dyDescent="0.3">
      <c r="F24" s="33">
        <f>E24/12*3</f>
        <v>0</v>
      </c>
      <c r="W24" s="12" t="e">
        <f t="shared" si="24"/>
        <v>#DIV/0!</v>
      </c>
      <c r="Z24" s="33">
        <f>Y24/12*3</f>
        <v>0</v>
      </c>
      <c r="AB24" s="12" t="e">
        <f t="shared" si="26"/>
        <v>#DIV/0!</v>
      </c>
      <c r="AG24" s="12" t="e">
        <f t="shared" si="12"/>
        <v>#DIV/0!</v>
      </c>
      <c r="AJ24" s="33">
        <f>AI24/12*6</f>
        <v>0</v>
      </c>
      <c r="AL24" s="12" t="e">
        <f t="shared" si="28"/>
        <v>#DIV/0!</v>
      </c>
      <c r="AT24" s="33">
        <f>AS24/12*3</f>
        <v>0</v>
      </c>
      <c r="BB24" s="33">
        <f>BA24/12*6</f>
        <v>0</v>
      </c>
      <c r="BE24" s="33">
        <f>BD24/12*3</f>
        <v>0</v>
      </c>
      <c r="BN24" s="33">
        <f>BM24/12*6</f>
        <v>0</v>
      </c>
      <c r="BT24" s="33">
        <f>BS24/12*6</f>
        <v>0</v>
      </c>
      <c r="BY24" s="33">
        <f>BX24/12*3</f>
        <v>0</v>
      </c>
      <c r="CB24" s="33">
        <f>CA24/12*3</f>
        <v>0</v>
      </c>
      <c r="CH24" s="33">
        <f>CG24/12*6</f>
        <v>0</v>
      </c>
      <c r="CK24" s="33">
        <f>CJ24/12*6</f>
        <v>0</v>
      </c>
      <c r="CQ24" s="33">
        <f>CP24/12*3</f>
        <v>0</v>
      </c>
      <c r="CT24" s="33">
        <f>CS24/12*6</f>
        <v>0</v>
      </c>
      <c r="CZ24" s="33">
        <f>CY24/12*6</f>
        <v>0</v>
      </c>
      <c r="DC24" s="33">
        <f>DB24/12*3</f>
        <v>0</v>
      </c>
      <c r="DF24" s="33">
        <f>DE24/12*3</f>
        <v>0</v>
      </c>
      <c r="DS24" s="33">
        <f>DR24/12*6</f>
        <v>0</v>
      </c>
      <c r="DY24" s="33">
        <f>DX24/12*6</f>
        <v>0</v>
      </c>
      <c r="EB24" s="33">
        <f>EA24/12*6</f>
        <v>0</v>
      </c>
      <c r="EI24" s="33">
        <f>EH24/12*6</f>
        <v>0</v>
      </c>
    </row>
    <row r="25" spans="1:140" x14ac:dyDescent="0.3">
      <c r="L25" s="1">
        <f>J18/12*5</f>
        <v>23895.833333333336</v>
      </c>
      <c r="AI25" s="52"/>
      <c r="AJ25" s="52"/>
      <c r="AK25" s="52"/>
      <c r="CX25" s="1">
        <f>CX21/CW21*100</f>
        <v>86.30717949730942</v>
      </c>
    </row>
    <row r="26" spans="1:140" x14ac:dyDescent="0.3">
      <c r="O26" s="52"/>
    </row>
    <row r="27" spans="1:140" x14ac:dyDescent="0.3">
      <c r="O27" s="52"/>
    </row>
    <row r="28" spans="1:140" x14ac:dyDescent="0.3">
      <c r="O28" s="52"/>
    </row>
  </sheetData>
  <protectedRanges>
    <protectedRange sqref="W10:W24" name="Range4_5_1_2_1_1_1_1_1_1_1_1_1_1"/>
    <protectedRange sqref="AB10:AB24 AG10:AG24" name="Range4_1_1_1_2_1_1_1_1_1_1_1_1_1_1"/>
    <protectedRange sqref="AL10:AL24" name="Range4_2_1_1_2_1_1_1_1_1_1_1_1_1_1"/>
    <protectedRange sqref="AQ10:AQ21" name="Range4_3_1_1_2_1_1_1_1_1_1_1_1_1_1"/>
    <protectedRange sqref="AV10:AV21" name="Range4_4_1_1_2_1_1_1_1_1_1_1_1_1_1"/>
    <protectedRange sqref="T10:T20" name="Range4_1_4"/>
    <protectedRange sqref="AI10:AI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G20" name="Range5_1_11_1"/>
    <protectedRange sqref="CM10:CM20" name="Range5_21_1_1"/>
    <protectedRange sqref="CP10:CP20" name="Range4_10_2"/>
    <protectedRange sqref="CS10:CS20" name="Range5_1_2"/>
    <protectedRange sqref="CY10:CY20" name="Range4_2"/>
    <protectedRange sqref="DB10:DB20" name="Range5_24_1_1"/>
    <protectedRange sqref="DH10:DH20" name="Range5_1_1_1"/>
    <protectedRange sqref="DQ10:DQ2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G10:DG20" name="Range5_1_18_1"/>
    <protectedRange sqref="DW10:DW20" name="Range6_1_6_1"/>
    <protectedRange sqref="DX10:DX20" name="Range6_1_7_1"/>
    <protectedRange sqref="EG10:EG20" name="Range6_1_10_1"/>
    <protectedRange sqref="ED10:ED20" name="Range6_1_11_1"/>
    <protectedRange sqref="CV10:CV20" name="Range5_1_20_1"/>
    <protectedRange sqref="Y10:Y20" name="Range4_1"/>
    <protectedRange sqref="AS10:AS20" name="Range4_4"/>
    <protectedRange sqref="DK10:DK20" name="Range5_18"/>
    <protectedRange sqref="EC10:EC20" name="Range6_2"/>
    <protectedRange sqref="BJ10:BJ20" name="Range4"/>
    <protectedRange sqref="CJ10:CJ20" name="Range5_3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F10:BF20" name="Range4_2_6"/>
    <protectedRange sqref="BZ10:BZ20" name="Range5_2"/>
    <protectedRange sqref="CC10:CC20" name="Range5_2_1"/>
    <protectedRange sqref="CF10:CF20" name="Range5_2_2"/>
    <protectedRange sqref="CI10:CI20" name="Range5_2_3"/>
    <protectedRange sqref="CO10:CO20" name="Range5_2_4"/>
    <protectedRange sqref="CR10:CR20" name="Range5_2_5"/>
    <protectedRange sqref="CU10:CU20" name="Range5_2_6"/>
    <protectedRange sqref="CX10:CX20" name="Range5_2_7"/>
    <protectedRange sqref="DA10:DA20" name="Range5_2_8"/>
    <protectedRange sqref="DD10:DD20" name="Range5_2_9"/>
    <protectedRange sqref="DJ10:DJ20" name="Range5_2_10"/>
    <protectedRange sqref="DT10:DT20" name="Range6_2_1"/>
    <protectedRange sqref="EF10:EF20" name="Range6_2_2"/>
  </protectedRanges>
  <mergeCells count="135">
    <mergeCell ref="CT7:CU7"/>
    <mergeCell ref="BK7:BL7"/>
    <mergeCell ref="BT7:BW7"/>
    <mergeCell ref="CE7:CF7"/>
    <mergeCell ref="CH7:CI7"/>
    <mergeCell ref="DY7:DZ7"/>
    <mergeCell ref="CS7:CS8"/>
    <mergeCell ref="ED7:ED8"/>
    <mergeCell ref="CK7:CL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AD6:AH6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Z7:AC7"/>
    <mergeCell ref="T7:T8"/>
    <mergeCell ref="Y7:Y8"/>
    <mergeCell ref="AI7:AI8"/>
    <mergeCell ref="BD7:BD8"/>
    <mergeCell ref="BG7:BG8"/>
    <mergeCell ref="AX7:AX8"/>
    <mergeCell ref="CQ7:CR7"/>
    <mergeCell ref="AN7:AN8"/>
    <mergeCell ref="AD7:AD8"/>
    <mergeCell ref="AE7:AH7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140470</v>
      </c>
      <c r="D8" s="100">
        <f>Ekamut!P10</f>
        <v>40199.233333333301</v>
      </c>
      <c r="E8" s="100">
        <f>Ekamut!Q10</f>
        <v>50893.147999999979</v>
      </c>
      <c r="F8" s="100">
        <f>Ekamut!S10</f>
        <v>36.23061721363991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9900</v>
      </c>
      <c r="L8" s="59">
        <f>Ekamut!Z10</f>
        <v>4090.4</v>
      </c>
      <c r="M8" s="59">
        <f>Ekamut!AA10</f>
        <v>5261.5190000000002</v>
      </c>
      <c r="N8" s="59">
        <f>Ekamut!AC10</f>
        <v>53.146656565656571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304285.40000000002</v>
      </c>
      <c r="D9" s="100">
        <f>Ekamut!P11</f>
        <v>152142.71</v>
      </c>
      <c r="E9" s="100">
        <f>Ekamut!Q11</f>
        <v>183766.97320000007</v>
      </c>
      <c r="F9" s="100">
        <f>Ekamut!S11</f>
        <v>60.392964368320023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35000</v>
      </c>
      <c r="L9" s="59">
        <f>Ekamut!Z11</f>
        <v>21988.1</v>
      </c>
      <c r="M9" s="59">
        <f>Ekamut!AA11</f>
        <v>12439.227000000001</v>
      </c>
      <c r="N9" s="59">
        <f>Ekamut!AC11</f>
        <v>35.540648571428576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19811.899999999994</v>
      </c>
      <c r="D10" s="100">
        <f>Ekamut!P12</f>
        <v>3500</v>
      </c>
      <c r="E10" s="100">
        <f>Ekamut!Q12</f>
        <v>7463.4909999999982</v>
      </c>
      <c r="F10" s="100">
        <f>Ekamut!S12</f>
        <v>37.671757882888571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732.75900000000001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282460.2</v>
      </c>
      <c r="D11" s="100">
        <f>Ekamut!P13</f>
        <v>118575</v>
      </c>
      <c r="E11" s="100">
        <f>Ekamut!Q13</f>
        <v>85776.68899999994</v>
      </c>
      <c r="F11" s="100">
        <f>Ekamut!S13</f>
        <v>30.367708087723489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40950</v>
      </c>
      <c r="L11" s="59">
        <f>Ekamut!Z13</f>
        <v>19792.5</v>
      </c>
      <c r="M11" s="59">
        <f>Ekamut!AA13</f>
        <v>14024.543</v>
      </c>
      <c r="N11" s="59">
        <f>Ekamut!AC13</f>
        <v>34.247968253968253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265150</v>
      </c>
      <c r="D12" s="100">
        <f>Ekamut!P14</f>
        <v>132575</v>
      </c>
      <c r="E12" s="100">
        <f>Ekamut!Q14</f>
        <v>166854.3345</v>
      </c>
      <c r="F12" s="100">
        <f>Ekamut!S14</f>
        <v>62.928280030171599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16300</v>
      </c>
      <c r="L12" s="59">
        <f>Ekamut!Z14</f>
        <v>7878.333333333333</v>
      </c>
      <c r="M12" s="59">
        <f>Ekamut!AA14</f>
        <v>5752.0625</v>
      </c>
      <c r="N12" s="59">
        <f>Ekamut!AC14</f>
        <v>35.288726993865033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138950.00000000006</v>
      </c>
      <c r="D13" s="100">
        <f>Ekamut!P15</f>
        <v>41684.933333333334</v>
      </c>
      <c r="E13" s="100">
        <f>Ekamut!Q15</f>
        <v>35059.976999999984</v>
      </c>
      <c r="F13" s="100">
        <f>Ekamut!S15</f>
        <v>25.232081324217319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3724</v>
      </c>
      <c r="L13" s="59">
        <f>Ekamut!Z15</f>
        <v>1799.9333333333332</v>
      </c>
      <c r="M13" s="59">
        <f>Ekamut!AA15</f>
        <v>4688.2610000000004</v>
      </c>
      <c r="N13" s="59">
        <f>Ekamut!AC15</f>
        <v>125.89315252416758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134762</v>
      </c>
      <c r="D14" s="100">
        <f>Ekamut!P16</f>
        <v>33249.966666666667</v>
      </c>
      <c r="E14" s="100">
        <f>Ekamut!Q16</f>
        <v>27785.84150000001</v>
      </c>
      <c r="F14" s="100">
        <f>Ekamut!S16</f>
        <v>20.618454386251326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24500</v>
      </c>
      <c r="L14" s="59">
        <f>Ekamut!Z16</f>
        <v>2500</v>
      </c>
      <c r="M14" s="59">
        <f>Ekamut!AA16</f>
        <v>2106.5349999999999</v>
      </c>
      <c r="N14" s="59">
        <f>Ekamut!AC16</f>
        <v>8.5981020408163253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33600</v>
      </c>
      <c r="D15" s="100">
        <f>Ekamut!P17</f>
        <v>10850.033333333333</v>
      </c>
      <c r="E15" s="100">
        <f>Ekamut!Q17</f>
        <v>14971.141000000003</v>
      </c>
      <c r="F15" s="100">
        <f>Ekamut!S17</f>
        <v>44.556967261904774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8300</v>
      </c>
      <c r="L15" s="59">
        <f>Ekamut!Z17</f>
        <v>4011.6666666666665</v>
      </c>
      <c r="M15" s="59">
        <f>Ekamut!AA17</f>
        <v>3519.6869999999999</v>
      </c>
      <c r="N15" s="59">
        <f>Ekamut!AC17</f>
        <v>42.405867469879517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21800</v>
      </c>
      <c r="D16" s="100">
        <f>Ekamut!P18</f>
        <v>9500</v>
      </c>
      <c r="E16" s="100">
        <f>Ekamut!Q18</f>
        <v>19754.048999999999</v>
      </c>
      <c r="F16" s="100">
        <f>Ekamut!S18</f>
        <v>90.614903669724768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3465.5450000000001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56511.5</v>
      </c>
      <c r="D17" s="100">
        <f>Ekamut!P19</f>
        <v>22604.566666666669</v>
      </c>
      <c r="E17" s="100">
        <f>Ekamut!Q19</f>
        <v>13913.36700000002</v>
      </c>
      <c r="F17" s="100">
        <f>Ekamut!S19</f>
        <v>24.620417083248576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1933.3333333333333</v>
      </c>
      <c r="M17" s="59">
        <f>Ekamut!AA19</f>
        <v>3549.2559999999999</v>
      </c>
      <c r="N17" s="59">
        <f>Ekamut!AC19</f>
        <v>88.731399999999994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196266.5</v>
      </c>
      <c r="D18" s="100">
        <f>Ekamut!P20</f>
        <v>88321.966666666674</v>
      </c>
      <c r="E18" s="100">
        <f>Ekamut!Q20</f>
        <v>62308.127000000022</v>
      </c>
      <c r="F18" s="100">
        <f>Ekamut!S20</f>
        <v>31.746694927560242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15200</v>
      </c>
      <c r="L18" s="59">
        <f>Ekamut!Z20</f>
        <v>7346.666666666667</v>
      </c>
      <c r="M18" s="59">
        <f>Ekamut!AA20</f>
        <v>3450.56</v>
      </c>
      <c r="N18" s="59">
        <f>Ekamut!AC20</f>
        <v>22.701052631578946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41.939700683942164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37.365211814484965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R2" s="5"/>
      <c r="S2" s="5"/>
      <c r="U2" s="189"/>
      <c r="V2" s="189"/>
      <c r="W2" s="18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8" t="s">
        <v>12</v>
      </c>
      <c r="N3" s="188"/>
      <c r="O3" s="188"/>
      <c r="P3" s="18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90" t="s">
        <v>45</v>
      </c>
      <c r="L4" s="191"/>
      <c r="M4" s="191"/>
      <c r="N4" s="191"/>
      <c r="O4" s="192"/>
      <c r="P4" s="155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7"/>
      <c r="DG4" s="164" t="s">
        <v>14</v>
      </c>
      <c r="DH4" s="166" t="s">
        <v>15</v>
      </c>
      <c r="DI4" s="167"/>
      <c r="DJ4" s="168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40" t="s">
        <v>17</v>
      </c>
      <c r="EE4" s="141"/>
      <c r="EF4" s="142"/>
    </row>
    <row r="5" spans="1:136" s="9" customFormat="1" ht="15" customHeight="1" x14ac:dyDescent="0.3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3"/>
      <c r="L5" s="194"/>
      <c r="M5" s="194"/>
      <c r="N5" s="194"/>
      <c r="O5" s="195"/>
      <c r="P5" s="149" t="s">
        <v>7</v>
      </c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1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52" t="s">
        <v>18</v>
      </c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4"/>
      <c r="CF5" s="158" t="s">
        <v>0</v>
      </c>
      <c r="CG5" s="159"/>
      <c r="CH5" s="159"/>
      <c r="CI5" s="159"/>
      <c r="CJ5" s="159"/>
      <c r="CK5" s="159"/>
      <c r="CL5" s="159"/>
      <c r="CM5" s="159"/>
      <c r="CN5" s="160"/>
      <c r="CO5" s="152" t="s">
        <v>1</v>
      </c>
      <c r="CP5" s="153"/>
      <c r="CQ5" s="153"/>
      <c r="CR5" s="153"/>
      <c r="CS5" s="153"/>
      <c r="CT5" s="153"/>
      <c r="CU5" s="153"/>
      <c r="CV5" s="153"/>
      <c r="CW5" s="153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4"/>
      <c r="DH5" s="169"/>
      <c r="DI5" s="170"/>
      <c r="DJ5" s="171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3"/>
      <c r="EE5" s="144"/>
      <c r="EF5" s="145"/>
    </row>
    <row r="6" spans="1:136" s="9" customFormat="1" ht="119.25" customHeight="1" x14ac:dyDescent="0.3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6"/>
      <c r="L6" s="197"/>
      <c r="M6" s="197"/>
      <c r="N6" s="197"/>
      <c r="O6" s="198"/>
      <c r="P6" s="161" t="s">
        <v>23</v>
      </c>
      <c r="Q6" s="162"/>
      <c r="R6" s="162"/>
      <c r="S6" s="162"/>
      <c r="T6" s="163"/>
      <c r="U6" s="175" t="s">
        <v>24</v>
      </c>
      <c r="V6" s="176"/>
      <c r="W6" s="176"/>
      <c r="X6" s="176"/>
      <c r="Y6" s="177"/>
      <c r="Z6" s="175" t="s">
        <v>25</v>
      </c>
      <c r="AA6" s="176"/>
      <c r="AB6" s="176"/>
      <c r="AC6" s="176"/>
      <c r="AD6" s="177"/>
      <c r="AE6" s="175" t="s">
        <v>26</v>
      </c>
      <c r="AF6" s="176"/>
      <c r="AG6" s="176"/>
      <c r="AH6" s="176"/>
      <c r="AI6" s="177"/>
      <c r="AJ6" s="175" t="s">
        <v>27</v>
      </c>
      <c r="AK6" s="176"/>
      <c r="AL6" s="176"/>
      <c r="AM6" s="176"/>
      <c r="AN6" s="177"/>
      <c r="AO6" s="175" t="s">
        <v>28</v>
      </c>
      <c r="AP6" s="176"/>
      <c r="AQ6" s="176"/>
      <c r="AR6" s="176"/>
      <c r="AS6" s="177"/>
      <c r="AT6" s="178" t="s">
        <v>29</v>
      </c>
      <c r="AU6" s="178"/>
      <c r="AV6" s="178"/>
      <c r="AW6" s="183" t="s">
        <v>30</v>
      </c>
      <c r="AX6" s="184"/>
      <c r="AY6" s="184"/>
      <c r="AZ6" s="183" t="s">
        <v>31</v>
      </c>
      <c r="BA6" s="184"/>
      <c r="BB6" s="185"/>
      <c r="BC6" s="179" t="s">
        <v>32</v>
      </c>
      <c r="BD6" s="180"/>
      <c r="BE6" s="186"/>
      <c r="BF6" s="179" t="s">
        <v>33</v>
      </c>
      <c r="BG6" s="180"/>
      <c r="BH6" s="180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5" t="s">
        <v>36</v>
      </c>
      <c r="BU6" s="165"/>
      <c r="BV6" s="165"/>
      <c r="BW6" s="165" t="s">
        <v>37</v>
      </c>
      <c r="BX6" s="165"/>
      <c r="BY6" s="165"/>
      <c r="BZ6" s="165" t="s">
        <v>38</v>
      </c>
      <c r="CA6" s="165"/>
      <c r="CB6" s="165"/>
      <c r="CC6" s="165" t="s">
        <v>39</v>
      </c>
      <c r="CD6" s="165"/>
      <c r="CE6" s="165"/>
      <c r="CF6" s="165" t="s">
        <v>46</v>
      </c>
      <c r="CG6" s="165"/>
      <c r="CH6" s="165"/>
      <c r="CI6" s="158" t="s">
        <v>47</v>
      </c>
      <c r="CJ6" s="159"/>
      <c r="CK6" s="159"/>
      <c r="CL6" s="165" t="s">
        <v>40</v>
      </c>
      <c r="CM6" s="165"/>
      <c r="CN6" s="165"/>
      <c r="CO6" s="181" t="s">
        <v>41</v>
      </c>
      <c r="CP6" s="182"/>
      <c r="CQ6" s="159"/>
      <c r="CR6" s="165" t="s">
        <v>42</v>
      </c>
      <c r="CS6" s="165"/>
      <c r="CT6" s="165"/>
      <c r="CU6" s="158" t="s">
        <v>48</v>
      </c>
      <c r="CV6" s="159"/>
      <c r="CW6" s="159"/>
      <c r="CX6" s="133"/>
      <c r="CY6" s="133"/>
      <c r="CZ6" s="133"/>
      <c r="DA6" s="128"/>
      <c r="DB6" s="129"/>
      <c r="DC6" s="130"/>
      <c r="DD6" s="128"/>
      <c r="DE6" s="129"/>
      <c r="DF6" s="130"/>
      <c r="DG6" s="164"/>
      <c r="DH6" s="172"/>
      <c r="DI6" s="173"/>
      <c r="DJ6" s="174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6"/>
      <c r="EE6" s="147"/>
      <c r="EF6" s="148"/>
    </row>
    <row r="7" spans="1:136" s="10" customFormat="1" ht="36" customHeight="1" x14ac:dyDescent="0.3">
      <c r="A7" s="203"/>
      <c r="B7" s="203"/>
      <c r="C7" s="209"/>
      <c r="D7" s="88"/>
      <c r="E7" s="209"/>
      <c r="F7" s="121" t="s">
        <v>43</v>
      </c>
      <c r="G7" s="137" t="s">
        <v>55</v>
      </c>
      <c r="H7" s="138"/>
      <c r="I7" s="138"/>
      <c r="J7" s="139"/>
      <c r="K7" s="121" t="s">
        <v>43</v>
      </c>
      <c r="L7" s="137" t="s">
        <v>55</v>
      </c>
      <c r="M7" s="138"/>
      <c r="N7" s="138"/>
      <c r="O7" s="139"/>
      <c r="P7" s="121" t="s">
        <v>43</v>
      </c>
      <c r="Q7" s="137" t="s">
        <v>55</v>
      </c>
      <c r="R7" s="138"/>
      <c r="S7" s="138"/>
      <c r="T7" s="139"/>
      <c r="U7" s="121" t="s">
        <v>43</v>
      </c>
      <c r="V7" s="137" t="s">
        <v>55</v>
      </c>
      <c r="W7" s="138"/>
      <c r="X7" s="138"/>
      <c r="Y7" s="139"/>
      <c r="Z7" s="121" t="s">
        <v>43</v>
      </c>
      <c r="AA7" s="137" t="s">
        <v>55</v>
      </c>
      <c r="AB7" s="138"/>
      <c r="AC7" s="138"/>
      <c r="AD7" s="139"/>
      <c r="AE7" s="121" t="s">
        <v>43</v>
      </c>
      <c r="AF7" s="137" t="s">
        <v>55</v>
      </c>
      <c r="AG7" s="138"/>
      <c r="AH7" s="138"/>
      <c r="AI7" s="139"/>
      <c r="AJ7" s="121" t="s">
        <v>43</v>
      </c>
      <c r="AK7" s="137" t="s">
        <v>55</v>
      </c>
      <c r="AL7" s="138"/>
      <c r="AM7" s="138"/>
      <c r="AN7" s="139"/>
      <c r="AO7" s="121" t="s">
        <v>43</v>
      </c>
      <c r="AP7" s="137" t="s">
        <v>55</v>
      </c>
      <c r="AQ7" s="138"/>
      <c r="AR7" s="138"/>
      <c r="AS7" s="139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37" t="s">
        <v>55</v>
      </c>
      <c r="EB7" s="139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 x14ac:dyDescent="0.25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90" t="s">
        <v>45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7"/>
      <c r="DF4" s="164" t="s">
        <v>14</v>
      </c>
      <c r="DG4" s="166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52" t="s">
        <v>18</v>
      </c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4"/>
      <c r="CE5" s="158" t="s">
        <v>0</v>
      </c>
      <c r="CF5" s="159"/>
      <c r="CG5" s="159"/>
      <c r="CH5" s="159"/>
      <c r="CI5" s="159"/>
      <c r="CJ5" s="159"/>
      <c r="CK5" s="159"/>
      <c r="CL5" s="159"/>
      <c r="CM5" s="160"/>
      <c r="CN5" s="152" t="s">
        <v>1</v>
      </c>
      <c r="CO5" s="153"/>
      <c r="CP5" s="153"/>
      <c r="CQ5" s="153"/>
      <c r="CR5" s="153"/>
      <c r="CS5" s="153"/>
      <c r="CT5" s="153"/>
      <c r="CU5" s="153"/>
      <c r="CV5" s="153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4"/>
      <c r="DG5" s="169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23</v>
      </c>
      <c r="P6" s="162"/>
      <c r="Q6" s="162"/>
      <c r="R6" s="162"/>
      <c r="S6" s="163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3" t="s">
        <v>30</v>
      </c>
      <c r="AW6" s="184"/>
      <c r="AX6" s="184"/>
      <c r="AY6" s="183" t="s">
        <v>31</v>
      </c>
      <c r="AZ6" s="184"/>
      <c r="BA6" s="185"/>
      <c r="BB6" s="179" t="s">
        <v>32</v>
      </c>
      <c r="BC6" s="180"/>
      <c r="BD6" s="186"/>
      <c r="BE6" s="179" t="s">
        <v>33</v>
      </c>
      <c r="BF6" s="180"/>
      <c r="BG6" s="180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5" t="s">
        <v>36</v>
      </c>
      <c r="BT6" s="165"/>
      <c r="BU6" s="165"/>
      <c r="BV6" s="165" t="s">
        <v>37</v>
      </c>
      <c r="BW6" s="165"/>
      <c r="BX6" s="165"/>
      <c r="BY6" s="165" t="s">
        <v>38</v>
      </c>
      <c r="BZ6" s="165"/>
      <c r="CA6" s="165"/>
      <c r="CB6" s="165" t="s">
        <v>39</v>
      </c>
      <c r="CC6" s="165"/>
      <c r="CD6" s="165"/>
      <c r="CE6" s="165" t="s">
        <v>46</v>
      </c>
      <c r="CF6" s="165"/>
      <c r="CG6" s="165"/>
      <c r="CH6" s="158" t="s">
        <v>47</v>
      </c>
      <c r="CI6" s="159"/>
      <c r="CJ6" s="159"/>
      <c r="CK6" s="165" t="s">
        <v>40</v>
      </c>
      <c r="CL6" s="165"/>
      <c r="CM6" s="165"/>
      <c r="CN6" s="181" t="s">
        <v>41</v>
      </c>
      <c r="CO6" s="182"/>
      <c r="CP6" s="159"/>
      <c r="CQ6" s="165" t="s">
        <v>42</v>
      </c>
      <c r="CR6" s="165"/>
      <c r="CS6" s="165"/>
      <c r="CT6" s="158" t="s">
        <v>48</v>
      </c>
      <c r="CU6" s="159"/>
      <c r="CV6" s="159"/>
      <c r="CW6" s="133"/>
      <c r="CX6" s="133"/>
      <c r="CY6" s="133"/>
      <c r="CZ6" s="128"/>
      <c r="DA6" s="129"/>
      <c r="DB6" s="130"/>
      <c r="DC6" s="128"/>
      <c r="DD6" s="129"/>
      <c r="DE6" s="130"/>
      <c r="DF6" s="164"/>
      <c r="DG6" s="172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 x14ac:dyDescent="0.3">
      <c r="A7" s="203"/>
      <c r="B7" s="206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7" t="s">
        <v>55</v>
      </c>
      <c r="DY7" s="139"/>
      <c r="DZ7" s="256" t="s">
        <v>9</v>
      </c>
      <c r="EA7" s="121" t="s">
        <v>43</v>
      </c>
    </row>
    <row r="8" spans="1:131" s="27" customFormat="1" ht="101.25" customHeight="1" x14ac:dyDescent="0.25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90" t="s">
        <v>45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7"/>
      <c r="DF4" s="164" t="s">
        <v>14</v>
      </c>
      <c r="DG4" s="166" t="s">
        <v>15</v>
      </c>
      <c r="DH4" s="167"/>
      <c r="DI4" s="168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4" t="s">
        <v>16</v>
      </c>
      <c r="EC4" s="140" t="s">
        <v>17</v>
      </c>
      <c r="ED4" s="141"/>
      <c r="EE4" s="142"/>
    </row>
    <row r="5" spans="1:136" s="9" customFormat="1" ht="15" customHeight="1" x14ac:dyDescent="0.3">
      <c r="A5" s="203"/>
      <c r="B5" s="203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52" t="s">
        <v>18</v>
      </c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4"/>
      <c r="CE5" s="158" t="s">
        <v>0</v>
      </c>
      <c r="CF5" s="159"/>
      <c r="CG5" s="159"/>
      <c r="CH5" s="159"/>
      <c r="CI5" s="159"/>
      <c r="CJ5" s="159"/>
      <c r="CK5" s="159"/>
      <c r="CL5" s="159"/>
      <c r="CM5" s="160"/>
      <c r="CN5" s="152" t="s">
        <v>1</v>
      </c>
      <c r="CO5" s="153"/>
      <c r="CP5" s="153"/>
      <c r="CQ5" s="153"/>
      <c r="CR5" s="153"/>
      <c r="CS5" s="153"/>
      <c r="CT5" s="153"/>
      <c r="CU5" s="153"/>
      <c r="CV5" s="153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4"/>
      <c r="DG5" s="169"/>
      <c r="DH5" s="170"/>
      <c r="DI5" s="171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4"/>
      <c r="EC5" s="143"/>
      <c r="ED5" s="144"/>
      <c r="EE5" s="145"/>
    </row>
    <row r="6" spans="1:136" s="9" customFormat="1" ht="119.25" customHeight="1" x14ac:dyDescent="0.3">
      <c r="A6" s="203"/>
      <c r="B6" s="203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23</v>
      </c>
      <c r="P6" s="162"/>
      <c r="Q6" s="162"/>
      <c r="R6" s="162"/>
      <c r="S6" s="163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3" t="s">
        <v>30</v>
      </c>
      <c r="AW6" s="184"/>
      <c r="AX6" s="184"/>
      <c r="AY6" s="183" t="s">
        <v>31</v>
      </c>
      <c r="AZ6" s="184"/>
      <c r="BA6" s="185"/>
      <c r="BB6" s="179" t="s">
        <v>32</v>
      </c>
      <c r="BC6" s="180"/>
      <c r="BD6" s="186"/>
      <c r="BE6" s="179" t="s">
        <v>33</v>
      </c>
      <c r="BF6" s="180"/>
      <c r="BG6" s="180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5" t="s">
        <v>36</v>
      </c>
      <c r="BT6" s="165"/>
      <c r="BU6" s="165"/>
      <c r="BV6" s="165" t="s">
        <v>37</v>
      </c>
      <c r="BW6" s="165"/>
      <c r="BX6" s="165"/>
      <c r="BY6" s="165" t="s">
        <v>38</v>
      </c>
      <c r="BZ6" s="165"/>
      <c r="CA6" s="165"/>
      <c r="CB6" s="165" t="s">
        <v>39</v>
      </c>
      <c r="CC6" s="165"/>
      <c r="CD6" s="165"/>
      <c r="CE6" s="165" t="s">
        <v>46</v>
      </c>
      <c r="CF6" s="165"/>
      <c r="CG6" s="165"/>
      <c r="CH6" s="158" t="s">
        <v>47</v>
      </c>
      <c r="CI6" s="159"/>
      <c r="CJ6" s="159"/>
      <c r="CK6" s="165" t="s">
        <v>40</v>
      </c>
      <c r="CL6" s="165"/>
      <c r="CM6" s="165"/>
      <c r="CN6" s="181" t="s">
        <v>41</v>
      </c>
      <c r="CO6" s="182"/>
      <c r="CP6" s="159"/>
      <c r="CQ6" s="165" t="s">
        <v>42</v>
      </c>
      <c r="CR6" s="165"/>
      <c r="CS6" s="165"/>
      <c r="CT6" s="158" t="s">
        <v>48</v>
      </c>
      <c r="CU6" s="159"/>
      <c r="CV6" s="159"/>
      <c r="CW6" s="133"/>
      <c r="CX6" s="133"/>
      <c r="CY6" s="133"/>
      <c r="CZ6" s="128"/>
      <c r="DA6" s="129"/>
      <c r="DB6" s="130"/>
      <c r="DC6" s="128"/>
      <c r="DD6" s="129"/>
      <c r="DE6" s="130"/>
      <c r="DF6" s="164"/>
      <c r="DG6" s="172"/>
      <c r="DH6" s="173"/>
      <c r="DI6" s="174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4"/>
      <c r="EC6" s="146"/>
      <c r="ED6" s="147"/>
      <c r="EE6" s="148"/>
    </row>
    <row r="7" spans="1:136" s="10" customFormat="1" ht="36" customHeight="1" x14ac:dyDescent="0.3">
      <c r="A7" s="203"/>
      <c r="B7" s="203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4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4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 x14ac:dyDescent="0.3">
      <c r="A3" s="206"/>
      <c r="B3" s="206"/>
      <c r="C3" s="223"/>
      <c r="D3" s="223"/>
      <c r="E3" s="223"/>
    </row>
    <row r="4" spans="1:5" s="9" customFormat="1" ht="119.25" customHeight="1" x14ac:dyDescent="0.3">
      <c r="A4" s="206"/>
      <c r="B4" s="206"/>
      <c r="C4" s="264" t="s">
        <v>42</v>
      </c>
      <c r="D4" s="264"/>
      <c r="E4" s="264"/>
    </row>
    <row r="5" spans="1:5" s="10" customFormat="1" ht="36" customHeight="1" x14ac:dyDescent="0.3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 x14ac:dyDescent="0.25">
      <c r="A6" s="207"/>
      <c r="B6" s="207"/>
      <c r="C6" s="263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https://mul2-mta.gov.am/tasks/1358541/oneclick/4d3c2c5317f1b192a5dade8a276b9d043c1b9de1cff5024d64ad3ae9a51da14f.xlsx?token=df4a3feb1b2eb73596f389add63ac748</cp:keywords>
  <cp:lastModifiedBy>Քրիստինե Թաթոսյան</cp:lastModifiedBy>
  <cp:lastPrinted>2021-02-12T10:41:28Z</cp:lastPrinted>
  <dcterms:created xsi:type="dcterms:W3CDTF">2002-03-15T09:46:46Z</dcterms:created>
  <dcterms:modified xsi:type="dcterms:W3CDTF">2023-07-11T21:04:55Z</dcterms:modified>
</cp:coreProperties>
</file>