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37493\Desktop\"/>
    </mc:Choice>
  </mc:AlternateContent>
  <bookViews>
    <workbookView xWindow="0" yWindow="0" windowWidth="28800" windowHeight="11835" tabRatio="535"/>
  </bookViews>
  <sheets>
    <sheet name="Ekamut" sheetId="15" r:id="rId1"/>
    <sheet name="Sheet1" sheetId="22" state="hidden" r:id="rId2"/>
    <sheet name="Mutqer11" sheetId="14" state="hidden" r:id="rId3"/>
    <sheet name="Лист1" sheetId="16" state="hidden" r:id="rId4"/>
    <sheet name="Лист2" sheetId="17" state="hidden" r:id="rId5"/>
    <sheet name="Лист3" sheetId="18" state="hidden" r:id="rId6"/>
    <sheet name="Лист5" sheetId="20" state="hidden" r:id="rId7"/>
    <sheet name="Лист4" sheetId="21" state="hidden" r:id="rId8"/>
  </sheets>
  <definedNames>
    <definedName name="_xlnm.Print_Titles" localSheetId="0">Ekamut!$A:$B,Ekamut!$2:$6</definedName>
    <definedName name="_xlnm.Print_Titles" localSheetId="2">Mutqer11!$B:$B</definedName>
    <definedName name="_xlnm.Print_Titles" localSheetId="7">Лист4!$B:$B</definedName>
    <definedName name="_xlnm.Print_Titles" localSheetId="6">Лист5!$A:$B,Лист5!$5:$7</definedName>
  </definedNames>
  <calcPr calcId="152511"/>
</workbook>
</file>

<file path=xl/calcChain.xml><?xml version="1.0" encoding="utf-8"?>
<calcChain xmlns="http://schemas.openxmlformats.org/spreadsheetml/2006/main">
  <c r="AC6" i="15" l="1"/>
  <c r="AO15" i="15" l="1"/>
  <c r="BF18" i="15" l="1"/>
  <c r="AA7" i="15"/>
  <c r="AQ13" i="15" l="1"/>
  <c r="AA8" i="15" l="1"/>
  <c r="AA9" i="15"/>
  <c r="AA10" i="15"/>
  <c r="AA11" i="15"/>
  <c r="AA12" i="15"/>
  <c r="AA13" i="15"/>
  <c r="AA14" i="15"/>
  <c r="AA15" i="15"/>
  <c r="AA16" i="15"/>
  <c r="AA17" i="15"/>
  <c r="H18" i="15"/>
  <c r="I18" i="15"/>
  <c r="AA18" i="15" l="1"/>
  <c r="AC17" i="15"/>
  <c r="AD17" i="15"/>
  <c r="CS12" i="15" l="1"/>
  <c r="V11" i="15" l="1"/>
  <c r="BJ9" i="15" l="1"/>
  <c r="U15" i="15"/>
  <c r="U17" i="15"/>
  <c r="AM18" i="15" l="1"/>
  <c r="AN18" i="15"/>
  <c r="S18" i="15" l="1"/>
  <c r="T18" i="15"/>
  <c r="L12" i="15" l="1"/>
  <c r="K12" i="15"/>
  <c r="R7" i="15" l="1"/>
  <c r="AX18" i="15" l="1"/>
  <c r="AY18" i="15"/>
  <c r="K11" i="15" l="1"/>
  <c r="CS13" i="15" l="1"/>
  <c r="S6" i="15" l="1"/>
  <c r="W16" i="15" l="1"/>
  <c r="W17" i="15"/>
  <c r="CL6" i="15" l="1"/>
  <c r="CE8" i="15"/>
  <c r="CE9" i="15"/>
  <c r="CE10" i="15"/>
  <c r="CE11" i="15"/>
  <c r="CE12" i="15"/>
  <c r="CE13" i="15"/>
  <c r="CE14" i="15"/>
  <c r="CE15" i="15"/>
  <c r="CE16" i="15"/>
  <c r="CE17" i="15"/>
  <c r="CF7" i="15"/>
  <c r="CE7" i="15"/>
  <c r="CD8" i="15"/>
  <c r="CD9" i="15"/>
  <c r="CD10" i="15"/>
  <c r="CD11" i="15"/>
  <c r="CD12" i="15"/>
  <c r="CD13" i="15"/>
  <c r="CD14" i="15"/>
  <c r="CD15" i="15"/>
  <c r="CD16" i="15"/>
  <c r="CD17" i="15"/>
  <c r="CD7" i="15"/>
  <c r="CB18" i="15"/>
  <c r="CB20" i="15" l="1"/>
  <c r="V12" i="15" l="1"/>
  <c r="V17" i="15" l="1"/>
  <c r="AD14" i="15" l="1"/>
  <c r="AJ8" i="15" l="1"/>
  <c r="AJ9" i="15"/>
  <c r="AC8" i="15" l="1"/>
  <c r="AD8" i="15"/>
  <c r="L7" i="15" l="1"/>
  <c r="W13" i="15" l="1"/>
  <c r="V13" i="15"/>
  <c r="CF17" i="15" l="1"/>
  <c r="K17" i="15"/>
  <c r="L9" i="15"/>
  <c r="W15" i="15" l="1"/>
  <c r="W11" i="15" l="1"/>
  <c r="CS11" i="15"/>
  <c r="BB15" i="15" l="1"/>
  <c r="L13" i="15" l="1"/>
  <c r="AQ15" i="15"/>
  <c r="K15" i="15"/>
  <c r="W8" i="15" l="1"/>
  <c r="W12" i="15" l="1"/>
  <c r="BA12" i="15"/>
  <c r="AC9" i="15" l="1"/>
  <c r="AD9" i="15"/>
  <c r="AC10" i="15"/>
  <c r="AD10" i="15"/>
  <c r="AC11" i="15"/>
  <c r="AD11" i="15"/>
  <c r="AC12" i="15"/>
  <c r="AD12" i="15"/>
  <c r="AC13" i="15"/>
  <c r="AD13" i="15"/>
  <c r="AC14" i="15"/>
  <c r="AC15" i="15"/>
  <c r="AD15" i="15"/>
  <c r="AC16" i="15"/>
  <c r="AD16" i="15"/>
  <c r="AD7" i="15"/>
  <c r="AC7" i="15"/>
  <c r="K16" i="15"/>
  <c r="K14" i="15"/>
  <c r="K13" i="15"/>
  <c r="K8" i="15"/>
  <c r="Y17" i="15" l="1"/>
  <c r="BG7" i="15" l="1"/>
  <c r="AL7" i="15" l="1"/>
  <c r="U7" i="15"/>
  <c r="P7" i="15"/>
  <c r="J7" i="15"/>
  <c r="G7" i="15"/>
  <c r="CQ7" i="15" l="1"/>
  <c r="CK7" i="15"/>
  <c r="CA7" i="15"/>
  <c r="BJ7" i="15"/>
  <c r="AW7" i="15"/>
  <c r="AQ7" i="15"/>
  <c r="AO7" i="15"/>
  <c r="AJ7" i="15"/>
  <c r="G8" i="15"/>
  <c r="G9" i="15"/>
  <c r="G10" i="15"/>
  <c r="G11" i="15"/>
  <c r="G12" i="15"/>
  <c r="G13" i="15"/>
  <c r="G14" i="15"/>
  <c r="G15" i="15"/>
  <c r="G16" i="15"/>
  <c r="G17" i="15"/>
  <c r="E7" i="15"/>
  <c r="J6" i="15"/>
  <c r="R13" i="15"/>
  <c r="U8" i="15"/>
  <c r="U9" i="15"/>
  <c r="U10" i="15"/>
  <c r="U11" i="15"/>
  <c r="U12" i="15"/>
  <c r="U13" i="15"/>
  <c r="U14" i="15"/>
  <c r="U16" i="15"/>
  <c r="I6" i="15"/>
  <c r="R6" i="15" l="1"/>
  <c r="U6" i="15" s="1"/>
  <c r="AB6" i="15" s="1"/>
  <c r="AE6" i="15" s="1"/>
  <c r="AL6" i="15" s="1"/>
  <c r="AO6" i="15" s="1"/>
  <c r="AW6" i="15" s="1"/>
  <c r="AZ6" i="15" s="1"/>
  <c r="BJ6" i="15" s="1"/>
  <c r="Q6" i="15"/>
  <c r="T6" i="15" s="1"/>
  <c r="AA6" i="15" s="1"/>
  <c r="AD6" i="15" s="1"/>
  <c r="AK6" i="15" s="1"/>
  <c r="AN6" i="15" s="1"/>
  <c r="AU6" i="15" s="1"/>
  <c r="AY6" i="15" s="1"/>
  <c r="BI6" i="15" s="1"/>
  <c r="AM6" i="15"/>
  <c r="AX6" i="15" s="1"/>
  <c r="BH6" i="15" s="1"/>
  <c r="BR6" i="15" s="1"/>
  <c r="CP18" i="15"/>
  <c r="CO18" i="15"/>
  <c r="CO20" i="15" s="1"/>
  <c r="CM18" i="15"/>
  <c r="CL18" i="15"/>
  <c r="CJ18" i="15"/>
  <c r="CJ20" i="15" s="1"/>
  <c r="CH18" i="15"/>
  <c r="CH20" i="15" s="1"/>
  <c r="CG18" i="15"/>
  <c r="CG20" i="15" s="1"/>
  <c r="CC18" i="15"/>
  <c r="BZ18" i="15"/>
  <c r="BX18" i="15"/>
  <c r="BX20" i="15" s="1"/>
  <c r="BW18" i="15"/>
  <c r="CE18" i="15" s="1"/>
  <c r="BS18" i="15"/>
  <c r="BR18" i="15"/>
  <c r="BR20" i="15" s="1"/>
  <c r="BO17" i="15"/>
  <c r="BP18" i="15"/>
  <c r="BP20" i="15" s="1"/>
  <c r="BN18" i="15"/>
  <c r="BN20" i="15" s="1"/>
  <c r="BM18" i="15"/>
  <c r="BM20" i="15" s="1"/>
  <c r="BJ17" i="15"/>
  <c r="BK17" i="15"/>
  <c r="BL17" i="15"/>
  <c r="BI18" i="15"/>
  <c r="BI20" i="15" s="1"/>
  <c r="BH18" i="15"/>
  <c r="BH20" i="15" s="1"/>
  <c r="BF20" i="15"/>
  <c r="BD18" i="15"/>
  <c r="BD20" i="15" s="1"/>
  <c r="BC18" i="15"/>
  <c r="BC20" i="15" s="1"/>
  <c r="AX20" i="15"/>
  <c r="AU18" i="15"/>
  <c r="AS18" i="15"/>
  <c r="AR18" i="15"/>
  <c r="AR20" i="15" s="1"/>
  <c r="AQ17" i="15"/>
  <c r="AK18" i="15"/>
  <c r="AK20" i="15" s="1"/>
  <c r="AJ17" i="15"/>
  <c r="AI18" i="15"/>
  <c r="AI20" i="15" s="1"/>
  <c r="AH18" i="15"/>
  <c r="AH20" i="15" s="1"/>
  <c r="Y16" i="15"/>
  <c r="X17" i="15"/>
  <c r="V16" i="15"/>
  <c r="T20" i="15"/>
  <c r="R17" i="15"/>
  <c r="Q18" i="15"/>
  <c r="Q20" i="15" s="1"/>
  <c r="N18" i="15"/>
  <c r="N20" i="15" s="1"/>
  <c r="O18" i="15"/>
  <c r="M18" i="15"/>
  <c r="M20" i="15" s="1"/>
  <c r="I20" i="15"/>
  <c r="BO7" i="15"/>
  <c r="AT17" i="15"/>
  <c r="AU20" i="15" l="1"/>
  <c r="BB18" i="15"/>
  <c r="BW20" i="15"/>
  <c r="BY20" i="15" s="1"/>
  <c r="BG6" i="15"/>
  <c r="BQ6" i="15"/>
  <c r="BT6" i="15" s="1"/>
  <c r="CA6" i="15" s="1"/>
  <c r="CD6" i="15" s="1"/>
  <c r="CK6" i="15" s="1"/>
  <c r="CQ6" i="15" s="1"/>
  <c r="BF6" i="15"/>
  <c r="BP6" i="15"/>
  <c r="BS6" i="15" s="1"/>
  <c r="BZ6" i="15" s="1"/>
  <c r="CC6" i="15" s="1"/>
  <c r="CJ6" i="15" s="1"/>
  <c r="S20" i="15"/>
  <c r="V20" i="15" s="1"/>
  <c r="V18" i="15"/>
  <c r="CC20" i="15"/>
  <c r="CD20" i="15" s="1"/>
  <c r="P18" i="15"/>
  <c r="AP18" i="15"/>
  <c r="AJ20" i="15"/>
  <c r="BO20" i="15"/>
  <c r="CR18" i="15"/>
  <c r="CI20" i="15"/>
  <c r="AJ18" i="15"/>
  <c r="AT18" i="15"/>
  <c r="O20" i="15"/>
  <c r="P20" i="15" s="1"/>
  <c r="AS20" i="15"/>
  <c r="AT20" i="15" s="1"/>
  <c r="CA18" i="15"/>
  <c r="CI18" i="15"/>
  <c r="BA20" i="15"/>
  <c r="R20" i="15"/>
  <c r="BY18" i="15"/>
  <c r="CK20" i="15"/>
  <c r="BZ20" i="15"/>
  <c r="BQ20" i="15"/>
  <c r="CM20" i="15"/>
  <c r="CS20" i="15" s="1"/>
  <c r="CS18" i="15"/>
  <c r="BE18" i="15"/>
  <c r="BE20" i="15"/>
  <c r="BG20" i="15"/>
  <c r="BG18" i="15"/>
  <c r="BO18" i="15"/>
  <c r="BU20" i="15"/>
  <c r="CK18" i="15"/>
  <c r="R18" i="15"/>
  <c r="BV18" i="15"/>
  <c r="BQ18" i="15"/>
  <c r="BL20" i="15"/>
  <c r="AW20" i="15"/>
  <c r="AW18" i="15"/>
  <c r="AL20" i="15"/>
  <c r="AL18" i="15"/>
  <c r="CL20" i="15"/>
  <c r="CP20" i="15"/>
  <c r="AN20" i="15"/>
  <c r="AQ20" i="15" s="1"/>
  <c r="CQ18" i="15"/>
  <c r="CF18" i="15"/>
  <c r="BU18" i="15"/>
  <c r="BL18" i="15"/>
  <c r="BA18" i="15"/>
  <c r="J18" i="15"/>
  <c r="CN18" i="15"/>
  <c r="CD18" i="15"/>
  <c r="BT18" i="15"/>
  <c r="BS20" i="15"/>
  <c r="BK20" i="15"/>
  <c r="BJ20" i="15"/>
  <c r="BK18" i="15"/>
  <c r="BJ18" i="15"/>
  <c r="AZ18" i="15"/>
  <c r="AY20" i="15"/>
  <c r="AM20" i="15"/>
  <c r="AP20" i="15" s="1"/>
  <c r="AO18" i="15"/>
  <c r="AQ18" i="15"/>
  <c r="U18" i="15"/>
  <c r="H20" i="15"/>
  <c r="CA20" i="15" l="1"/>
  <c r="CE20" i="15"/>
  <c r="CN6" i="15"/>
  <c r="CM6" i="15"/>
  <c r="U20" i="15"/>
  <c r="CN20" i="15"/>
  <c r="CF20" i="15"/>
  <c r="CQ20" i="15"/>
  <c r="CR20" i="15"/>
  <c r="AO20" i="15"/>
  <c r="BV20" i="15"/>
  <c r="BT20" i="15"/>
  <c r="BB20" i="15"/>
  <c r="AZ20" i="15"/>
  <c r="J20" i="15"/>
  <c r="AT16" i="15"/>
  <c r="AT15" i="15"/>
  <c r="AT14" i="15" l="1"/>
  <c r="AT13" i="15"/>
  <c r="AT12" i="15" l="1"/>
  <c r="AT11" i="15"/>
  <c r="AQ10" i="15"/>
  <c r="AQ11" i="15"/>
  <c r="AT10" i="15" l="1"/>
  <c r="AT9" i="15" l="1"/>
  <c r="AT7" i="15"/>
  <c r="AF17" i="15" l="1"/>
  <c r="AJ16" i="15" l="1"/>
  <c r="AJ15" i="15"/>
  <c r="AJ14" i="15" l="1"/>
  <c r="AJ13" i="15"/>
  <c r="AJ12" i="15" l="1"/>
  <c r="F18" i="15"/>
  <c r="D18" i="15"/>
  <c r="C18" i="15"/>
  <c r="K18" i="15" s="1"/>
  <c r="AL11" i="15"/>
  <c r="AJ11" i="15"/>
  <c r="D20" i="15" l="1"/>
  <c r="E18" i="15"/>
  <c r="G18" i="15"/>
  <c r="AV18" i="15"/>
  <c r="C20" i="15"/>
  <c r="K20" i="15" s="1"/>
  <c r="F20" i="15"/>
  <c r="AD20" i="15"/>
  <c r="AD18" i="15"/>
  <c r="E20" i="15" l="1"/>
  <c r="G20" i="15"/>
  <c r="AV20" i="15"/>
  <c r="AL10" i="15" l="1"/>
  <c r="AJ10" i="15"/>
  <c r="CS15" i="15" l="1"/>
  <c r="CR15" i="15"/>
  <c r="CQ15" i="15"/>
  <c r="CS14" i="15"/>
  <c r="CR14" i="15"/>
  <c r="CQ14" i="15"/>
  <c r="CR13" i="15"/>
  <c r="CQ13" i="15"/>
  <c r="CR12" i="15"/>
  <c r="CQ12" i="15"/>
  <c r="CR11" i="15"/>
  <c r="CQ11" i="15"/>
  <c r="CS10" i="15"/>
  <c r="CR10" i="15"/>
  <c r="CQ10" i="15"/>
  <c r="CS9" i="15"/>
  <c r="CR9" i="15"/>
  <c r="CQ9" i="15"/>
  <c r="CS8" i="15"/>
  <c r="CR8" i="15"/>
  <c r="CQ8" i="15"/>
  <c r="CS7" i="15"/>
  <c r="CR7" i="15"/>
  <c r="CN15" i="15"/>
  <c r="CN14" i="15"/>
  <c r="CN13" i="15"/>
  <c r="CN12" i="15"/>
  <c r="CN11" i="15"/>
  <c r="CN10" i="15"/>
  <c r="CN9" i="15"/>
  <c r="CN8" i="15"/>
  <c r="CN7" i="15"/>
  <c r="CK15" i="15"/>
  <c r="CK14" i="15"/>
  <c r="CK13" i="15"/>
  <c r="CK12" i="15"/>
  <c r="CK11" i="15"/>
  <c r="CK10" i="15"/>
  <c r="CK9" i="15"/>
  <c r="CK8" i="15"/>
  <c r="CI15" i="15"/>
  <c r="CI14" i="15"/>
  <c r="CI13" i="15"/>
  <c r="CI12" i="15"/>
  <c r="CI11" i="15"/>
  <c r="CI10" i="15"/>
  <c r="CI9" i="15"/>
  <c r="CI8" i="15"/>
  <c r="CI7" i="15"/>
  <c r="CF15" i="15"/>
  <c r="CF14" i="15"/>
  <c r="CF13" i="15"/>
  <c r="CF12" i="15"/>
  <c r="CF11" i="15"/>
  <c r="CF10" i="15"/>
  <c r="CF9" i="15"/>
  <c r="CF8" i="15"/>
  <c r="CA15" i="15"/>
  <c r="CA14" i="15"/>
  <c r="CA13" i="15"/>
  <c r="CA12" i="15"/>
  <c r="CA11" i="15"/>
  <c r="CA10" i="15"/>
  <c r="CA9" i="15"/>
  <c r="CA8" i="15"/>
  <c r="BY15" i="15"/>
  <c r="BY14" i="15"/>
  <c r="BY13" i="15"/>
  <c r="BY12" i="15"/>
  <c r="BY11" i="15"/>
  <c r="BY10" i="15"/>
  <c r="BY9" i="15"/>
  <c r="BY8" i="15"/>
  <c r="BY7" i="15"/>
  <c r="BV15" i="15"/>
  <c r="BU15" i="15"/>
  <c r="BT15" i="15"/>
  <c r="BV14" i="15"/>
  <c r="BU14" i="15"/>
  <c r="BT14" i="15"/>
  <c r="BV13" i="15"/>
  <c r="BU13" i="15"/>
  <c r="BT13" i="15"/>
  <c r="BV12" i="15"/>
  <c r="BU12" i="15"/>
  <c r="BT12" i="15"/>
  <c r="BV11" i="15"/>
  <c r="BU11" i="15"/>
  <c r="BT11" i="15"/>
  <c r="BV10" i="15"/>
  <c r="BU10" i="15"/>
  <c r="BT10" i="15"/>
  <c r="BV9" i="15"/>
  <c r="BU9" i="15"/>
  <c r="BT9" i="15"/>
  <c r="BV8" i="15"/>
  <c r="BU8" i="15"/>
  <c r="BT8" i="15"/>
  <c r="BV7" i="15"/>
  <c r="BU7" i="15"/>
  <c r="BT7" i="15"/>
  <c r="BQ15" i="15"/>
  <c r="BQ14" i="15"/>
  <c r="BQ13" i="15"/>
  <c r="BQ12" i="15"/>
  <c r="BQ11" i="15"/>
  <c r="BQ10" i="15"/>
  <c r="BQ9" i="15"/>
  <c r="BQ7" i="15"/>
  <c r="BO15" i="15"/>
  <c r="BO14" i="15"/>
  <c r="BO13" i="15"/>
  <c r="BO12" i="15"/>
  <c r="BO11" i="15"/>
  <c r="BO10" i="15"/>
  <c r="BO9" i="15"/>
  <c r="BL15" i="15"/>
  <c r="BK15" i="15"/>
  <c r="BJ15" i="15"/>
  <c r="BL14" i="15"/>
  <c r="BK14" i="15"/>
  <c r="BJ14" i="15"/>
  <c r="BL13" i="15"/>
  <c r="BK13" i="15"/>
  <c r="BJ13" i="15"/>
  <c r="BL12" i="15"/>
  <c r="BK12" i="15"/>
  <c r="BJ12" i="15"/>
  <c r="BL11" i="15"/>
  <c r="BK11" i="15"/>
  <c r="BJ11" i="15"/>
  <c r="BL10" i="15"/>
  <c r="BK10" i="15"/>
  <c r="BJ10" i="15"/>
  <c r="BL9" i="15"/>
  <c r="BK9" i="15"/>
  <c r="BL7" i="15"/>
  <c r="BK7" i="15"/>
  <c r="BG16" i="15"/>
  <c r="BG15" i="15"/>
  <c r="BG14" i="15"/>
  <c r="BG13" i="15"/>
  <c r="BG12" i="15"/>
  <c r="BG11" i="15"/>
  <c r="BG10" i="15"/>
  <c r="BG9" i="15"/>
  <c r="BE15" i="15"/>
  <c r="BE14" i="15"/>
  <c r="BE13" i="15"/>
  <c r="BE12" i="15"/>
  <c r="BE11" i="15"/>
  <c r="BE10" i="15"/>
  <c r="BE9" i="15"/>
  <c r="BE8" i="15"/>
  <c r="BE7" i="15"/>
  <c r="BA15" i="15"/>
  <c r="AZ15" i="15"/>
  <c r="BB14" i="15"/>
  <c r="BA14" i="15"/>
  <c r="AZ14" i="15"/>
  <c r="BB13" i="15"/>
  <c r="BA13" i="15"/>
  <c r="AZ13" i="15"/>
  <c r="BB12" i="15"/>
  <c r="AZ12" i="15"/>
  <c r="BB11" i="15"/>
  <c r="BA11" i="15"/>
  <c r="AZ11" i="15"/>
  <c r="BB10" i="15"/>
  <c r="BA10" i="15"/>
  <c r="AZ10" i="15"/>
  <c r="BB9" i="15"/>
  <c r="BA9" i="15"/>
  <c r="AZ9" i="15"/>
  <c r="BB8" i="15"/>
  <c r="BA8" i="15"/>
  <c r="AZ8" i="15"/>
  <c r="BB7" i="15"/>
  <c r="BA7" i="15"/>
  <c r="AZ7" i="15"/>
  <c r="AW15" i="15"/>
  <c r="AW14" i="15"/>
  <c r="AW13" i="15"/>
  <c r="AW12" i="15"/>
  <c r="AW11" i="15"/>
  <c r="AW10" i="15"/>
  <c r="AW9" i="15"/>
  <c r="AW8" i="15"/>
  <c r="AP15" i="15"/>
  <c r="AQ14" i="15"/>
  <c r="AP14" i="15"/>
  <c r="AO14" i="15"/>
  <c r="AP13" i="15"/>
  <c r="AO13" i="15"/>
  <c r="AQ12" i="15"/>
  <c r="AP12" i="15"/>
  <c r="AO12" i="15"/>
  <c r="AP11" i="15"/>
  <c r="AO11" i="15"/>
  <c r="AP10" i="15"/>
  <c r="AO10" i="15"/>
  <c r="AQ9" i="15"/>
  <c r="AP9" i="15"/>
  <c r="AO9" i="15"/>
  <c r="AQ8" i="15"/>
  <c r="AP8" i="15"/>
  <c r="AO8" i="15"/>
  <c r="AP7" i="15"/>
  <c r="AL15" i="15"/>
  <c r="AL14" i="15"/>
  <c r="AL13" i="15"/>
  <c r="AL12" i="15"/>
  <c r="AL9" i="15"/>
  <c r="AL8" i="15"/>
  <c r="Y15" i="15"/>
  <c r="X15" i="15"/>
  <c r="Y14" i="15"/>
  <c r="X14" i="15"/>
  <c r="Y13" i="15"/>
  <c r="X13" i="15"/>
  <c r="Y12" i="15"/>
  <c r="X12" i="15"/>
  <c r="AG11" i="15"/>
  <c r="Y11" i="15"/>
  <c r="X11" i="15"/>
  <c r="AB11" i="15" s="1"/>
  <c r="Y10" i="15"/>
  <c r="X10" i="15"/>
  <c r="Y9" i="15"/>
  <c r="X9" i="15"/>
  <c r="Y7" i="15"/>
  <c r="X7" i="15"/>
  <c r="AF7" i="15" s="1"/>
  <c r="V8" i="15"/>
  <c r="V15" i="15"/>
  <c r="W14" i="15"/>
  <c r="V14" i="15"/>
  <c r="W10" i="15"/>
  <c r="V10" i="15"/>
  <c r="W9" i="15"/>
  <c r="V9" i="15"/>
  <c r="W7" i="15"/>
  <c r="V7" i="15"/>
  <c r="R15" i="15"/>
  <c r="R14" i="15"/>
  <c r="R12" i="15"/>
  <c r="R11" i="15"/>
  <c r="R10" i="15"/>
  <c r="R9" i="15"/>
  <c r="R8" i="15"/>
  <c r="P17" i="15"/>
  <c r="P16" i="15"/>
  <c r="P15" i="15"/>
  <c r="P14" i="15"/>
  <c r="P13" i="15"/>
  <c r="P12" i="15"/>
  <c r="P11" i="15"/>
  <c r="P10" i="15"/>
  <c r="P9" i="15"/>
  <c r="L16" i="15"/>
  <c r="L15" i="15"/>
  <c r="L14" i="15"/>
  <c r="L11" i="15"/>
  <c r="L10" i="15"/>
  <c r="K10" i="15"/>
  <c r="K9" i="15"/>
  <c r="K7" i="15"/>
  <c r="J16" i="15"/>
  <c r="J15" i="15"/>
  <c r="J14" i="15"/>
  <c r="J13" i="15"/>
  <c r="J12" i="15"/>
  <c r="J11" i="15"/>
  <c r="J10" i="15"/>
  <c r="J9" i="15"/>
  <c r="E15" i="15"/>
  <c r="E14" i="15"/>
  <c r="E13" i="15"/>
  <c r="E12" i="15"/>
  <c r="E11" i="15"/>
  <c r="E10" i="15"/>
  <c r="E9" i="15"/>
  <c r="E8" i="15"/>
  <c r="AT8" i="15"/>
  <c r="X8" i="15"/>
  <c r="Y8" i="15"/>
  <c r="X16" i="15"/>
  <c r="R16" i="15"/>
  <c r="CR16" i="15"/>
  <c r="CN16" i="15"/>
  <c r="CI16" i="15"/>
  <c r="BU16" i="15"/>
  <c r="BT16" i="15"/>
  <c r="BK16" i="15"/>
  <c r="BK8" i="15"/>
  <c r="BJ16" i="15"/>
  <c r="BJ8" i="15"/>
  <c r="BG8" i="15"/>
  <c r="BE16" i="15"/>
  <c r="BA16" i="15"/>
  <c r="AZ16" i="15"/>
  <c r="AW16" i="15"/>
  <c r="AP16" i="15"/>
  <c r="AO16" i="15"/>
  <c r="CQ16" i="15"/>
  <c r="CS16" i="15"/>
  <c r="CK16" i="15"/>
  <c r="CF16" i="15"/>
  <c r="CA16" i="15"/>
  <c r="BY16" i="15"/>
  <c r="BV16" i="15"/>
  <c r="BQ16" i="15"/>
  <c r="BO16" i="15"/>
  <c r="BL16" i="15"/>
  <c r="BB16" i="15"/>
  <c r="AQ16" i="15"/>
  <c r="AL16" i="15"/>
  <c r="E16" i="15"/>
  <c r="L8" i="15"/>
  <c r="J8" i="15"/>
  <c r="BO8" i="15"/>
  <c r="P8" i="15"/>
  <c r="AV16" i="15"/>
  <c r="AV8" i="15"/>
  <c r="E17" i="15"/>
  <c r="BA17" i="15"/>
  <c r="BL8" i="15"/>
  <c r="BQ8" i="15"/>
  <c r="BG17" i="15"/>
  <c r="BV17" i="15"/>
  <c r="CN17" i="15"/>
  <c r="BU17" i="15"/>
  <c r="CY12" i="21"/>
  <c r="CZ12" i="21"/>
  <c r="DA12" i="21"/>
  <c r="DB12" i="21" s="1"/>
  <c r="DC12" i="21"/>
  <c r="CY13" i="21"/>
  <c r="CZ13" i="21"/>
  <c r="DA13" i="21"/>
  <c r="DB13" i="21" s="1"/>
  <c r="DC13" i="21"/>
  <c r="CY14" i="21"/>
  <c r="CZ14" i="21"/>
  <c r="DA14" i="21"/>
  <c r="DC14" i="21"/>
  <c r="X15" i="21"/>
  <c r="AH15" i="21"/>
  <c r="CY15" i="21"/>
  <c r="CZ15" i="21"/>
  <c r="DA15" i="21"/>
  <c r="DB15" i="21" s="1"/>
  <c r="DC15" i="21"/>
  <c r="CY16" i="21"/>
  <c r="CZ16" i="21"/>
  <c r="DA16" i="21"/>
  <c r="DB16" i="21"/>
  <c r="DC16" i="21"/>
  <c r="CY17" i="21"/>
  <c r="CZ17" i="21"/>
  <c r="DA17" i="21"/>
  <c r="DB17" i="21" s="1"/>
  <c r="DC17" i="21"/>
  <c r="CY18" i="21"/>
  <c r="CZ18" i="21"/>
  <c r="DB18" i="21" s="1"/>
  <c r="DA18" i="21"/>
  <c r="DC18" i="21"/>
  <c r="X19" i="21"/>
  <c r="CY19" i="21"/>
  <c r="CZ19" i="21"/>
  <c r="DA19" i="21"/>
  <c r="DB19" i="21" s="1"/>
  <c r="DC19" i="21"/>
  <c r="CY20" i="21"/>
  <c r="CZ20" i="21"/>
  <c r="DA20" i="21"/>
  <c r="DB20" i="21" s="1"/>
  <c r="DC20" i="21"/>
  <c r="CY21" i="21"/>
  <c r="CZ21" i="21"/>
  <c r="DA21" i="21"/>
  <c r="DB21" i="21"/>
  <c r="DC21" i="21"/>
  <c r="CY22" i="21"/>
  <c r="CZ22" i="21"/>
  <c r="DA22" i="21"/>
  <c r="DB22" i="21" s="1"/>
  <c r="DC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 s="1"/>
  <c r="R23" i="21"/>
  <c r="S23" i="21"/>
  <c r="T23" i="21"/>
  <c r="U23" i="21" s="1"/>
  <c r="V23" i="21"/>
  <c r="W23" i="21"/>
  <c r="X23" i="21" s="1"/>
  <c r="Y23" i="21"/>
  <c r="Z23" i="21"/>
  <c r="AA23" i="21"/>
  <c r="AB23" i="21"/>
  <c r="CY23" i="21" s="1"/>
  <c r="AC23" i="21"/>
  <c r="CZ23" i="21"/>
  <c r="AD23" i="21"/>
  <c r="AE23" i="21" s="1"/>
  <c r="AF23" i="21"/>
  <c r="AH23" i="21" s="1"/>
  <c r="AG23" i="21"/>
  <c r="AI23" i="21"/>
  <c r="AJ23" i="21"/>
  <c r="AK23" i="21"/>
  <c r="AL23" i="21"/>
  <c r="AM23" i="21"/>
  <c r="AN23" i="21"/>
  <c r="AO23" i="21"/>
  <c r="AP23" i="21"/>
  <c r="AQ23" i="21"/>
  <c r="AR23" i="21"/>
  <c r="AS23" i="21"/>
  <c r="AT23" i="21"/>
  <c r="AU23" i="21"/>
  <c r="AV23" i="21"/>
  <c r="AW23" i="21"/>
  <c r="AX23" i="21"/>
  <c r="AY23" i="21"/>
  <c r="AZ23" i="21"/>
  <c r="BA23" i="21"/>
  <c r="BB23" i="21"/>
  <c r="BC23" i="21"/>
  <c r="BD23" i="21"/>
  <c r="BE23" i="21"/>
  <c r="BF23" i="21"/>
  <c r="BG23" i="21"/>
  <c r="BH23" i="21"/>
  <c r="BI23" i="21"/>
  <c r="BJ23" i="21"/>
  <c r="BK23" i="21"/>
  <c r="BL23" i="21"/>
  <c r="BM23" i="21"/>
  <c r="BN23" i="21"/>
  <c r="BO23" i="21"/>
  <c r="BQ23" i="21"/>
  <c r="BR23" i="21"/>
  <c r="BS23" i="21"/>
  <c r="BT23" i="21"/>
  <c r="BU23" i="21"/>
  <c r="BV23" i="21"/>
  <c r="BW23" i="21"/>
  <c r="BX23" i="21"/>
  <c r="BY23" i="21"/>
  <c r="BZ23" i="21"/>
  <c r="CA23" i="21"/>
  <c r="CB23" i="21"/>
  <c r="CC23" i="21"/>
  <c r="CD23" i="21"/>
  <c r="CE23" i="21"/>
  <c r="CF23" i="21"/>
  <c r="CG23" i="21"/>
  <c r="CH23" i="21"/>
  <c r="CI23" i="21"/>
  <c r="CJ23" i="21"/>
  <c r="CK23" i="21"/>
  <c r="CL23" i="21"/>
  <c r="CM23" i="21"/>
  <c r="CN23" i="21"/>
  <c r="CO23" i="21"/>
  <c r="CP23" i="21"/>
  <c r="CQ23" i="21"/>
  <c r="CR23" i="21"/>
  <c r="CS23" i="21"/>
  <c r="CT23" i="21"/>
  <c r="CU23" i="21"/>
  <c r="CV23" i="21"/>
  <c r="CW23" i="21"/>
  <c r="CX23" i="21"/>
  <c r="F8" i="20"/>
  <c r="J8" i="20"/>
  <c r="K8" i="20"/>
  <c r="L8" i="20" s="1"/>
  <c r="O8" i="20"/>
  <c r="S8" i="20"/>
  <c r="W8" i="20"/>
  <c r="W18" i="20" s="1"/>
  <c r="X8" i="20"/>
  <c r="Y8" i="20" s="1"/>
  <c r="AB8" i="20"/>
  <c r="F9" i="20"/>
  <c r="J9" i="20"/>
  <c r="K9" i="20"/>
  <c r="L9" i="20" s="1"/>
  <c r="O9" i="20"/>
  <c r="S9" i="20"/>
  <c r="W9" i="20"/>
  <c r="X9" i="20"/>
  <c r="AB9" i="20"/>
  <c r="F10" i="20"/>
  <c r="J10" i="20"/>
  <c r="L10" i="20" s="1"/>
  <c r="K10" i="20"/>
  <c r="O10" i="20"/>
  <c r="S10" i="20"/>
  <c r="W10" i="20"/>
  <c r="X10" i="20"/>
  <c r="Y10" i="20" s="1"/>
  <c r="AB10" i="20"/>
  <c r="F11" i="20"/>
  <c r="J11" i="20"/>
  <c r="K11" i="20"/>
  <c r="L11" i="20" s="1"/>
  <c r="O11" i="20"/>
  <c r="S11" i="20"/>
  <c r="W11" i="20"/>
  <c r="X11" i="20"/>
  <c r="Y11" i="20" s="1"/>
  <c r="AB11" i="20"/>
  <c r="F12" i="20"/>
  <c r="L12" i="20"/>
  <c r="O12" i="20"/>
  <c r="S12" i="20"/>
  <c r="W12" i="20"/>
  <c r="X12" i="20"/>
  <c r="AB12" i="20"/>
  <c r="F13" i="20"/>
  <c r="J13" i="20"/>
  <c r="J18" i="20" s="1"/>
  <c r="K13" i="20"/>
  <c r="O13" i="20"/>
  <c r="S13" i="20"/>
  <c r="W13" i="20"/>
  <c r="Y13" i="20" s="1"/>
  <c r="X13" i="20"/>
  <c r="AB13" i="20"/>
  <c r="F14" i="20"/>
  <c r="J14" i="20"/>
  <c r="K14" i="20"/>
  <c r="L14" i="20" s="1"/>
  <c r="O14" i="20"/>
  <c r="S14" i="20"/>
  <c r="W14" i="20"/>
  <c r="X14" i="20"/>
  <c r="Y14" i="20"/>
  <c r="AB14" i="20"/>
  <c r="F15" i="20"/>
  <c r="J15" i="20"/>
  <c r="K15" i="20"/>
  <c r="L15" i="20" s="1"/>
  <c r="O15" i="20"/>
  <c r="S15" i="20"/>
  <c r="W15" i="20"/>
  <c r="X15" i="20"/>
  <c r="Y15" i="20"/>
  <c r="AB15" i="20"/>
  <c r="F16" i="20"/>
  <c r="J16" i="20"/>
  <c r="K16" i="20"/>
  <c r="L16" i="20" s="1"/>
  <c r="O16" i="20"/>
  <c r="S16" i="20"/>
  <c r="Y16" i="20"/>
  <c r="AB16" i="20"/>
  <c r="F17" i="20"/>
  <c r="J17" i="20"/>
  <c r="K17" i="20"/>
  <c r="O17" i="20"/>
  <c r="S17" i="20"/>
  <c r="W17" i="20"/>
  <c r="X17" i="20"/>
  <c r="Y17" i="20"/>
  <c r="AB17" i="20"/>
  <c r="C18" i="20"/>
  <c r="D18" i="20"/>
  <c r="E18" i="20"/>
  <c r="G18" i="20"/>
  <c r="H18" i="20"/>
  <c r="M18" i="20"/>
  <c r="N18" i="20"/>
  <c r="F18" i="20" s="1"/>
  <c r="P18" i="20"/>
  <c r="Q18" i="20"/>
  <c r="R18" i="20"/>
  <c r="T18" i="20"/>
  <c r="U18" i="20"/>
  <c r="V18" i="20" s="1"/>
  <c r="Z18" i="20"/>
  <c r="AA18" i="20"/>
  <c r="AB18" i="20" s="1"/>
  <c r="H11" i="14"/>
  <c r="K11" i="14"/>
  <c r="N11" i="14"/>
  <c r="R11" i="14"/>
  <c r="U11" i="14"/>
  <c r="AA11" i="14"/>
  <c r="AD11" i="14"/>
  <c r="BC11" i="14"/>
  <c r="CB11" i="14" s="1"/>
  <c r="BH11" i="14"/>
  <c r="BH22" i="14"/>
  <c r="BY11" i="14"/>
  <c r="BZ11" i="14"/>
  <c r="U12" i="14"/>
  <c r="AD12" i="14"/>
  <c r="BY12" i="14"/>
  <c r="CA12" i="14" s="1"/>
  <c r="BZ12" i="14"/>
  <c r="CB12" i="14"/>
  <c r="U13" i="14"/>
  <c r="AD13" i="14"/>
  <c r="BY13" i="14"/>
  <c r="BZ13" i="14"/>
  <c r="CA13" i="14" s="1"/>
  <c r="CB13" i="14"/>
  <c r="U14" i="14"/>
  <c r="AD14" i="14"/>
  <c r="BY14" i="14"/>
  <c r="BZ14" i="14"/>
  <c r="CA14" i="14" s="1"/>
  <c r="CB14" i="14"/>
  <c r="U15" i="14"/>
  <c r="AD15" i="14"/>
  <c r="BY15" i="14"/>
  <c r="CA15" i="14" s="1"/>
  <c r="BZ15" i="14"/>
  <c r="CB15" i="14"/>
  <c r="U16" i="14"/>
  <c r="AD16" i="14"/>
  <c r="BY16" i="14"/>
  <c r="BZ16" i="14"/>
  <c r="CA16" i="14"/>
  <c r="CB16" i="14"/>
  <c r="U17" i="14"/>
  <c r="AD17" i="14"/>
  <c r="BZ17" i="14"/>
  <c r="CA17" i="14" s="1"/>
  <c r="CB17" i="14"/>
  <c r="U18" i="14"/>
  <c r="AD18" i="14"/>
  <c r="BY18" i="14"/>
  <c r="CA18" i="14"/>
  <c r="BZ18" i="14"/>
  <c r="CB18" i="14"/>
  <c r="U19" i="14"/>
  <c r="AD19" i="14"/>
  <c r="BY19" i="14"/>
  <c r="BZ19" i="14"/>
  <c r="CA19" i="14" s="1"/>
  <c r="CB19" i="14"/>
  <c r="U20" i="14"/>
  <c r="AD20" i="14"/>
  <c r="BY20" i="14"/>
  <c r="BZ20" i="14"/>
  <c r="CA20" i="14" s="1"/>
  <c r="CB20" i="14"/>
  <c r="U21" i="14"/>
  <c r="AD21" i="14"/>
  <c r="BY21" i="14"/>
  <c r="BZ21" i="14"/>
  <c r="CB21" i="14"/>
  <c r="D22" i="14"/>
  <c r="E22" i="14"/>
  <c r="F22" i="14"/>
  <c r="G22" i="14"/>
  <c r="H22" i="14" s="1"/>
  <c r="I22" i="14"/>
  <c r="J22" i="14"/>
  <c r="L22" i="14"/>
  <c r="M22" i="14"/>
  <c r="N22" i="14" s="1"/>
  <c r="O22" i="14"/>
  <c r="Q22" i="14"/>
  <c r="S22" i="14"/>
  <c r="T22" i="14"/>
  <c r="U22" i="14" s="1"/>
  <c r="V22" i="14"/>
  <c r="W22" i="14"/>
  <c r="X22" i="14"/>
  <c r="Y22" i="14"/>
  <c r="Z22" i="14"/>
  <c r="AA22" i="14" s="1"/>
  <c r="AB22" i="14"/>
  <c r="AC22" i="14"/>
  <c r="AD22" i="14"/>
  <c r="AE22" i="14"/>
  <c r="AF22" i="14"/>
  <c r="AG22" i="14"/>
  <c r="AH22" i="14"/>
  <c r="AI22" i="14"/>
  <c r="AJ22" i="14"/>
  <c r="AK22" i="14"/>
  <c r="AL22" i="14"/>
  <c r="AM22" i="14"/>
  <c r="AN22" i="14"/>
  <c r="AO22" i="14"/>
  <c r="AP22" i="14"/>
  <c r="AQ22" i="14"/>
  <c r="AR22" i="14"/>
  <c r="AS22" i="14"/>
  <c r="AT22" i="14"/>
  <c r="AU22" i="14"/>
  <c r="AV22" i="14"/>
  <c r="AW22" i="14"/>
  <c r="AX22" i="14"/>
  <c r="AY22" i="14"/>
  <c r="AZ22" i="14"/>
  <c r="BA22" i="14"/>
  <c r="BB22" i="14"/>
  <c r="BD22" i="14"/>
  <c r="BE22" i="14"/>
  <c r="BF22" i="14"/>
  <c r="BG22" i="14"/>
  <c r="BI22" i="14"/>
  <c r="BJ22" i="14"/>
  <c r="BK22" i="14"/>
  <c r="BL22" i="14"/>
  <c r="BM22" i="14"/>
  <c r="BN22" i="14"/>
  <c r="BO22" i="14"/>
  <c r="BP22" i="14"/>
  <c r="BQ22" i="14"/>
  <c r="BR22" i="14"/>
  <c r="BS22" i="14"/>
  <c r="BT22" i="14"/>
  <c r="BU22" i="14"/>
  <c r="BV22" i="14"/>
  <c r="BW22" i="14"/>
  <c r="BX22" i="14"/>
  <c r="BY17" i="15"/>
  <c r="AW17" i="15"/>
  <c r="BZ22" i="14"/>
  <c r="DA23" i="21"/>
  <c r="DB23" i="21"/>
  <c r="L17" i="20"/>
  <c r="K22" i="14"/>
  <c r="AV17" i="15"/>
  <c r="BT17" i="15"/>
  <c r="AO17" i="15"/>
  <c r="CK17" i="15"/>
  <c r="CS17" i="15"/>
  <c r="CI17" i="15"/>
  <c r="BE17" i="15"/>
  <c r="BB17" i="15"/>
  <c r="AL17" i="15"/>
  <c r="AP17" i="15"/>
  <c r="W18" i="15" l="1"/>
  <c r="W20" i="15" s="1"/>
  <c r="Z7" i="15"/>
  <c r="X18" i="15"/>
  <c r="X20" i="15" s="1"/>
  <c r="Y18" i="15"/>
  <c r="Y20" i="15" s="1"/>
  <c r="AG13" i="15"/>
  <c r="AE12" i="15"/>
  <c r="AE7" i="15"/>
  <c r="AB7" i="15"/>
  <c r="AG7" i="15"/>
  <c r="AE16" i="15"/>
  <c r="AF16" i="15"/>
  <c r="AG12" i="15"/>
  <c r="AF10" i="15"/>
  <c r="AC18" i="15"/>
  <c r="AC20" i="15" s="1"/>
  <c r="AE10" i="15"/>
  <c r="AG10" i="15"/>
  <c r="AF14" i="15"/>
  <c r="AE14" i="15"/>
  <c r="AB8" i="15"/>
  <c r="Z8" i="15"/>
  <c r="Z15" i="15"/>
  <c r="Z16" i="15"/>
  <c r="Z13" i="15"/>
  <c r="Z11" i="15"/>
  <c r="AF11" i="15"/>
  <c r="Z10" i="15"/>
  <c r="AF9" i="15"/>
  <c r="Z9" i="15"/>
  <c r="AF8" i="15"/>
  <c r="AF15" i="15"/>
  <c r="AB14" i="15"/>
  <c r="Z14" i="15"/>
  <c r="AF13" i="15"/>
  <c r="AF12" i="15"/>
  <c r="Z12" i="15"/>
  <c r="AB12" i="15"/>
  <c r="AG9" i="15"/>
  <c r="AB13" i="15"/>
  <c r="AG15" i="15"/>
  <c r="AB15" i="15"/>
  <c r="AB10" i="15"/>
  <c r="AB9" i="15"/>
  <c r="AE9" i="15"/>
  <c r="AE11" i="15"/>
  <c r="AE13" i="15"/>
  <c r="AG14" i="15"/>
  <c r="AE15" i="15"/>
  <c r="AB17" i="15"/>
  <c r="CQ17" i="15"/>
  <c r="CA17" i="15"/>
  <c r="AE8" i="15"/>
  <c r="CR17" i="15"/>
  <c r="DC23" i="21"/>
  <c r="J17" i="15"/>
  <c r="AZ17" i="15"/>
  <c r="X18" i="20"/>
  <c r="Y18" i="20" s="1"/>
  <c r="O18" i="20"/>
  <c r="AG8" i="15"/>
  <c r="L17" i="15"/>
  <c r="L18" i="15" s="1"/>
  <c r="L20" i="15" s="1"/>
  <c r="K18" i="20"/>
  <c r="L18" i="20" s="1"/>
  <c r="S18" i="20"/>
  <c r="BY22" i="14"/>
  <c r="CA22" i="14" s="1"/>
  <c r="AB16" i="15"/>
  <c r="AG16" i="15"/>
  <c r="BQ17" i="15"/>
  <c r="BC22" i="14"/>
  <c r="CB22" i="14" s="1"/>
  <c r="R22" i="14"/>
  <c r="CA21" i="14"/>
  <c r="CA11" i="14"/>
  <c r="L13" i="20"/>
  <c r="Y12" i="20"/>
  <c r="Y9" i="20"/>
  <c r="DB14" i="21"/>
  <c r="Z17" i="15"/>
  <c r="Z20" i="15" l="1"/>
  <c r="Z18" i="15"/>
  <c r="AB18" i="15"/>
  <c r="AF18" i="15"/>
  <c r="AE18" i="15"/>
  <c r="AF20" i="15"/>
  <c r="AE20" i="15"/>
  <c r="AA20" i="15"/>
  <c r="AE17" i="15"/>
  <c r="AG17" i="15"/>
  <c r="AG18" i="15" s="1"/>
  <c r="AG20" i="15" s="1"/>
  <c r="AB20" i="15" l="1"/>
</calcChain>
</file>

<file path=xl/sharedStrings.xml><?xml version="1.0" encoding="utf-8"?>
<sst xmlns="http://schemas.openxmlformats.org/spreadsheetml/2006/main" count="474" uniqueCount="149">
  <si>
    <t xml:space="preserve">÷³ëï.                                                                            </t>
  </si>
  <si>
    <t>Ð/Ñ</t>
  </si>
  <si>
    <t>Ï³ï. %-Á</t>
  </si>
  <si>
    <t>ÀÝ¹³Ù»ÝÁ</t>
  </si>
  <si>
    <t>Ñ³½³ñ ¹ñ³Ù</t>
  </si>
  <si>
    <t>î º Ô º Î ² Ü ø</t>
  </si>
  <si>
    <t>Ø³ñ½Ç ³Ýí³ÝáõÙÁ</t>
  </si>
  <si>
    <t>üáÝ¹³ÛÇÝ µÛáõç»Ç ï³ñ»ëÏ½µÇ ÙÝ³óáñ¹</t>
  </si>
  <si>
    <t>ì³ñã³Ï³Ý µÛáõç»Ç ï³ñ»ëÏ½µÇ ÙÝ³óáñ¹</t>
  </si>
  <si>
    <t>ÀÜ¸²ØºÜÀ   ºÎ²ØàôîÜºð                                                                                                                                                                                                                                                             ( ïáÕ 1100+ïáÕ 1200+ïáÕ 1300)</t>
  </si>
  <si>
    <r>
      <t xml:space="preserve">áñÇó`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Arial Armenian"/>
        <family val="2"/>
      </rPr>
      <t xml:space="preserve"> </t>
    </r>
    <r>
      <rPr>
        <sz val="10"/>
        <rFont val="Arial Armenian"/>
        <family val="2"/>
      </rPr>
      <t xml:space="preserve">  </t>
    </r>
    <r>
      <rPr>
        <b/>
        <sz val="10"/>
        <rFont val="Arial Armenian"/>
        <family val="2"/>
      </rPr>
      <t xml:space="preserve">êºö²Î²Ü ºÎ²ØàôîÜºð                                            </t>
    </r>
    <r>
      <rPr>
        <sz val="10"/>
        <rFont val="Arial Armenian"/>
        <family val="2"/>
      </rPr>
      <t xml:space="preserve">(ÀÝ¹³Ù»ÝÁ »Ï³ÙáõïÝ»ñ ³é³Ýó                                                                                                                                      å³ßïáÝ³Ï³Ý ¹ñ³Ù³ßÝáñÑÝ»ñÇ)                                                                                                                                   </t>
    </r>
  </si>
  <si>
    <t>ÀÝ¹³Ù»ÝÁ í³ñã³Ï³Ý µÛáõç»Ç »Ï³ÙáõïÝ»ñÁ</t>
  </si>
  <si>
    <t>ÀÝ¹³Ù»ÝÁ üáÝ¹³ÛÇÝ µÛáõç»Ç »Ï³ÙáõïÝ»ñÁ</t>
  </si>
  <si>
    <t xml:space="preserve">         1. Ð³ñÏ»ñ ¨ ïáõñù»ñ   (µÛáõç. ïáÕ 1110+ ïáÕ 1120+ïáÕ 1130+ ïáÕ 1150+ ïáÕ 1160)</t>
  </si>
  <si>
    <t>2. ä³ßïáÝ³Ï³Ý ¹ñ³Ù³ßÝáñÑÝ»ñ (ïáÕ 1210+ïáÕ 1220+ïáÕ 1230+ ïáÕ 1240+ïáÕ 1250+ïáÕ 1260)</t>
  </si>
  <si>
    <t>¸²ÐÎ ì/´</t>
  </si>
  <si>
    <t>¸²ÐÎ ü/´</t>
  </si>
  <si>
    <t xml:space="preserve">1.1 ¶áõÛù³ÛÇÝ Ñ³ñÏ»ñ ³Ýß³ñÅ ·áõÛùÇó  (µÛáõç. ïáÕ 1111+ïáÕ 1112), ³Û¹ ÃíáõÙ`                                                                                                                                                                                                    </t>
  </si>
  <si>
    <t>ÀÝ¹³Ù»ÝÁ ïáõÛÅ»ñÇ ¨ ïáõ·³ÝùÝ»ñÇ ·áõÙ³ñÝ»ñÁ</t>
  </si>
  <si>
    <r>
      <t xml:space="preserve">1.2 ¶áõÛù³ÛÇÝ Ñ³ñÏ»ñ ³ÛÉ ·áõÛùÇó
</t>
    </r>
    <r>
      <rPr>
        <sz val="10"/>
        <rFont val="Arial Armenian"/>
        <family val="2"/>
      </rPr>
      <t xml:space="preserve">³Û¹ ÃíáõÙ` ·áõÛù³Ñ³ñÏ ÷áË³¹ñ³ÙÇçáóÝ»ñÇ Ñ³Ù³ñ </t>
    </r>
  </si>
  <si>
    <r>
      <t xml:space="preserve">1.3 ²åñ³ÝùÝ»ñÇ û·ï³·áñÍÙ³Ý Ï³Ù ·áñÍáõÝ»áõÃÛ³Ý Çñ³Ï³Ý³óÙ³Ý ÃáõÛÉïíáõÃÛ³Ý í×³ñÝ»ñ
</t>
    </r>
    <r>
      <rPr>
        <sz val="9"/>
        <rFont val="Arial Armenian"/>
        <family val="2"/>
      </rPr>
      <t xml:space="preserve">³Û¹ ÃíáõÙ` </t>
    </r>
    <r>
      <rPr>
        <b/>
        <sz val="9"/>
        <rFont val="Arial Armenian"/>
        <family val="2"/>
      </rPr>
      <t>î»Õ³Ï³Ý ïáõñù»ñ</t>
    </r>
    <r>
      <rPr>
        <sz val="9"/>
        <rFont val="Arial Armenian"/>
        <family val="2"/>
      </rPr>
      <t xml:space="preserve">  </t>
    </r>
    <r>
      <rPr>
        <sz val="8"/>
        <rFont val="Arial Armenian"/>
        <family val="2"/>
      </rPr>
      <t>(µÛáõç. ïáÕ 1132+ ïáÕ 1135+ïáÕ 1136+ ïáÕ 1137+ ïáÕ 1138+ïáÕ 1139+ïáÕ 1140+ïáÕ 1141+ïáÕ 1142+ïáÕ 1143+ïáÕ 1144+ ïáÕ 1145)</t>
    </r>
    <r>
      <rPr>
        <b/>
        <sz val="9"/>
        <rFont val="Arial Armenian"/>
        <family val="2"/>
      </rPr>
      <t xml:space="preserve"> </t>
    </r>
  </si>
  <si>
    <r>
      <t xml:space="preserve">1.5 ²ÛÉ Ñ³ñÏ³ÛÇÝ »Ï³ÙáõïÝ»ñ </t>
    </r>
    <r>
      <rPr>
        <sz val="10"/>
        <rFont val="Arial Armenian"/>
        <family val="2"/>
      </rPr>
      <t xml:space="preserve">(µÛáõç. ïáÕ 1161+ïáÕ 1165) </t>
    </r>
  </si>
  <si>
    <r>
      <t xml:space="preserve">2.5 ÀÝÃ³óÇÏ Ý»ñùÇÝ å³ßïáÝ³Ï³Ý ¹ñ³Ù³ßÝáñÑÝ»ñ` ëï³óí³Í Ï³é³í³ñÙ³Ý ³ÛÉ Ù³Ï³ñ¹³ÏÝ»ñÇó </t>
    </r>
    <r>
      <rPr>
        <sz val="10"/>
        <rFont val="Arial Armenian"/>
        <family val="2"/>
      </rPr>
      <t>(ïáÕ 1251+ïáÕ 1254 +ïáÕ 1257+ïáÕ 1258)</t>
    </r>
  </si>
  <si>
    <r>
      <t xml:space="preserve">
</t>
    </r>
    <r>
      <rPr>
        <b/>
        <sz val="10"/>
        <rFont val="Arial Armenian"/>
        <family val="2"/>
      </rPr>
      <t>3.2</t>
    </r>
    <r>
      <rPr>
        <sz val="10"/>
        <rFont val="Arial Armenian"/>
        <family val="2"/>
      </rPr>
      <t xml:space="preserve"> Þ³Ñ³µ³ÅÇÝÝ»ñ +
</t>
    </r>
    <r>
      <rPr>
        <b/>
        <sz val="10"/>
        <rFont val="Arial Armenian"/>
        <family val="2"/>
      </rPr>
      <t>3.5</t>
    </r>
    <r>
      <rPr>
        <sz val="10"/>
        <rFont val="Arial Armenian"/>
        <family val="2"/>
      </rPr>
      <t xml:space="preserve"> ì³ñã³Ï³Ý ·³ÝÓáõÙÝ»ñ (ïáÕ 1351+ïáÕ 1352) +
 </t>
    </r>
    <r>
      <rPr>
        <b/>
        <sz val="10"/>
        <rFont val="Arial Armenian"/>
        <family val="2"/>
      </rPr>
      <t>3.6</t>
    </r>
    <r>
      <rPr>
        <sz val="10"/>
        <rFont val="Arial Armenian"/>
        <family val="2"/>
      </rPr>
      <t xml:space="preserve"> Øáõïù»ñ ïáõÛÅ»ñÇó, ïáõ·³ÝùÝ»ñÇó 
(ïáÕ 1361+ïáÕ 1362)+
</t>
    </r>
    <r>
      <rPr>
        <b/>
        <sz val="10"/>
        <rFont val="Arial Armenian"/>
        <family val="2"/>
      </rPr>
      <t>3.7</t>
    </r>
    <r>
      <rPr>
        <sz val="10"/>
        <rFont val="Arial Armenian"/>
        <family val="2"/>
      </rPr>
      <t xml:space="preserve"> ÀÝÃ³óÇÏ áã å³ßïáÝ³Ï³Ý ¹ñ³Ù³ßÝáñÑÝ»ñ 
(ïáÕ 1371+ïáÕ 1372)
</t>
    </r>
    <r>
      <rPr>
        <b/>
        <sz val="10"/>
        <rFont val="Arial Armenian"/>
        <family val="2"/>
      </rPr>
      <t xml:space="preserve">
</t>
    </r>
  </si>
  <si>
    <r>
      <t xml:space="preserve">3.3 ¶áõÛùÇ í³ñÓ³Ï³ÉáõÃÛáõÝÇó »Ï³ÙáõïÝ»ñ </t>
    </r>
    <r>
      <rPr>
        <sz val="10"/>
        <rFont val="Arial Armenian"/>
        <family val="2"/>
      </rPr>
      <t>(ïáÕ 1331+ïáÕ 1332+ïáÕ 1333+ïáÕ 1334)</t>
    </r>
  </si>
  <si>
    <r>
      <t xml:space="preserve">3.4 Ð³Ù³ÛÝùÇ µÛáõç»Ç »Ï³ÙáõïÝ»ñ ³åñ³ÝùÝ»ñÇ Ù³ï³Ï³ñ³ñáõÙÇó ¨ Í³é³ÛáõÃÛáõÝÝ»ñÇ Ù³ïáõóáõÙÇó </t>
    </r>
    <r>
      <rPr>
        <sz val="10"/>
        <rFont val="Arial Armenian"/>
        <family val="2"/>
      </rPr>
      <t>(ïáÕ 1341+ïáÕ 1342+ïáÕ 1343)</t>
    </r>
    <r>
      <rPr>
        <b/>
        <sz val="10"/>
        <rFont val="Arial Armenian"/>
        <family val="2"/>
      </rPr>
      <t xml:space="preserve"> </t>
    </r>
  </si>
  <si>
    <t>²ÛÉ »Ï³ÙáõïÝ»ñ*</t>
  </si>
  <si>
    <r>
      <t xml:space="preserve">ì³ñã³Ï³Ý µÛáõç»Ç å³Ñáõëï³ÛÇÝ ýáÝ¹Çó ýáÝ¹³ÛÇÝ µÛáõç» Ï³ï³ñíáÕ Ñ³ïÏ³óáõÙÝ»ñÇó Ùáõïù»ñ 
</t>
    </r>
    <r>
      <rPr>
        <b/>
        <u/>
        <sz val="10"/>
        <rFont val="Arial Armenian"/>
        <family val="2"/>
      </rPr>
      <t>(ïáÕ 1392)</t>
    </r>
  </si>
  <si>
    <t xml:space="preserve">¶áõÛù³Ñ³ñÏ Ñ³Ù³ÛÝùÝ»ñÇ í³ñã³Ï³Ý ï³ñ³ÍùÝ»ñáõÙ ·ïÝíáÕ ß»Ýù»ñÇ ¨ ßÇÝáõÃÛáõÝÝ»ñÇ Ñ³Ù³ñ                                                                                                                                                                                                        </t>
  </si>
  <si>
    <t>ÐáÕÇ Ñ³ñÏ Ñ³Ù³ÛÝùÝ»ñÇ í³ñã³Ï³Ý ï³ñ³ÍùÝ»ñáõÙ ·ïÝíáÕ ÑáÕÇ Ñ³Ù³ñ</t>
  </si>
  <si>
    <r>
      <t xml:space="preserve">³) </t>
    </r>
    <r>
      <rPr>
        <sz val="9"/>
        <rFont val="Arial Armenian"/>
        <family val="2"/>
      </rPr>
      <t>ä»ï³Ï³Ý µÛáõç»Çó ýÇÝ³Ýë³Ï³Ý Ñ³Ù³Ñ³ñÃ»óÙ³Ý ëÏ½µáõÝùáí ïñ³Ù³¹ñíáÕ ¹áï³óÇ³Ý»ñ +</t>
    </r>
    <r>
      <rPr>
        <b/>
        <sz val="9"/>
        <rFont val="Arial Armenian"/>
        <family val="2"/>
      </rPr>
      <t>µ)</t>
    </r>
    <r>
      <rPr>
        <sz val="9"/>
        <rFont val="Arial Armenian"/>
        <family val="2"/>
      </rPr>
      <t xml:space="preserve"> å»ï³Ï³Ý µÛáõç»Çó Ñ³Ù³ÛÝùÇ í³ñã³Ï³Ý µÛáõç»ÇÝ ïñ³Ù³¹ñíáÕ ³ÛÉ ¹áï³óÇ³Ý»ñ </t>
    </r>
    <r>
      <rPr>
        <b/>
        <sz val="9"/>
        <rFont val="Arial Armenian"/>
        <family val="2"/>
      </rPr>
      <t>(ïáÕ 1255+ïáÕ 1256)</t>
    </r>
  </si>
  <si>
    <r>
      <t xml:space="preserve">·) </t>
    </r>
    <r>
      <rPr>
        <sz val="9"/>
        <rFont val="Arial Armenian"/>
        <family val="2"/>
      </rPr>
      <t>ä»ï³Ï³Ý µÛáõç»Çó Ñ³Ù³ÛÝùÇ í³ñã³Ï³Ý µÛáõç»ÇÝ ïñ³Ù³¹ñíáÕ Ýå³ï³Ï³ÛÇÝ Ñ³ïÏ³óáõÙÝ»ñ (ëáõµí»ÝóÇ³Ý»ñ)</t>
    </r>
  </si>
  <si>
    <r>
      <t xml:space="preserve">¹) </t>
    </r>
    <r>
      <rPr>
        <sz val="9"/>
        <rFont val="Arial Armenian"/>
        <family val="2"/>
      </rPr>
      <t>²ÛÉ Ñ³Ù³ÛÝùÝ»ñÇ µÛáõç»Ý»ñÇó ÁÝÃ³óÇÏ Í³Ëë»ñÇ ýÇÝ. Ýå³ï³Ïáí ëï³óíáÕ å³ßïáÝ³Ï³Ý ¹ñ³Ù³ßÝáñÑÝ»ñ</t>
    </r>
  </si>
  <si>
    <r>
      <t xml:space="preserve">Ð³Ù³ÛÝùÇ ë»÷. Ñ³Ý¹Çë³óáÕ, ³Û¹ ÃíáõÙ` ïÇñ³½áõñÏ, Ñ³Ù³ÛÝùÇÝ áñå»ë ë»÷. ³Ýó³Í ³åñ³ÝùÝ»ñÇ í³×³éùÇó Ùáõïù»ñ </t>
    </r>
    <r>
      <rPr>
        <b/>
        <sz val="8"/>
        <rFont val="Arial Armenian"/>
        <family val="2"/>
      </rPr>
      <t>(ïáÕ 1341)</t>
    </r>
    <r>
      <rPr>
        <sz val="8"/>
        <rFont val="Arial Armenian"/>
        <family val="2"/>
      </rPr>
      <t xml:space="preserve"> + Ð³Ù³ÛÝù³ÛÇÝ ÑÇÙÝ³ñÏÝ»ñÇ ÏáÕÙÇó ³é³Ýó ï»Õ³Ï³Ý ïáõñùÇ ·³ÝÓÙ³Ý  Ù³ïáõóíáÕ Í³é³ÛáõÃÛáõÝÝ»ñÇ ¹ÇÙ³ó ëï³óíáÕ ³ÛÉ í×³ñÝ»ñ </t>
    </r>
    <r>
      <rPr>
        <b/>
        <sz val="8"/>
        <rFont val="Arial Armenian"/>
        <family val="2"/>
      </rPr>
      <t>(ïáÕ 1343)</t>
    </r>
  </si>
  <si>
    <r>
      <t>ä»ïáõÃÛ³Ý ÏáÕÙÇó ï»Õ³Ï³Ý ÇÝùÝ³Ï³é³í³ñÙ³Ý Ù³ñÙÇÝÝ»ñÇÝ å³ïíÇñ³Ïí³Í ÉÇ³½áñáõÃÛáõÝÝ»ñÇ Çñ³Ï³Ý³óÙ³Ý Í³Ëë»ñÇ ýÇÝ. Ñ³Ù³ñ å»ï. µÛáõç»Çó ëï³óíáÕ ÙÇçáóÝ»ñ</t>
    </r>
    <r>
      <rPr>
        <b/>
        <sz val="9"/>
        <rFont val="Arial Armenian"/>
        <family val="2"/>
      </rPr>
      <t xml:space="preserve"> (ïáÕ 1342)</t>
    </r>
  </si>
  <si>
    <t xml:space="preserve">Íñ³·Çñ                                                                                                                                                                                                                                      ï³ñ»Ï³Ý </t>
  </si>
  <si>
    <r>
      <t xml:space="preserve">2.1 </t>
    </r>
    <r>
      <rPr>
        <sz val="9"/>
        <rFont val="Arial Armenian"/>
        <family val="2"/>
      </rPr>
      <t>ÀÝÃ³óÇÏ ³ñï³ùÇÝ å³ßïáÝ³Ï³Ý ¹ñ³Ù³ßÝáñÑÝ»ñ` ëï³óí³Í ³ÛÉ å»ïáõÃÛáõÝÝ»ñÇó</t>
    </r>
    <r>
      <rPr>
        <b/>
        <sz val="9"/>
        <rFont val="Arial Armenian"/>
        <family val="2"/>
      </rPr>
      <t xml:space="preserve"> +
2.3 </t>
    </r>
    <r>
      <rPr>
        <sz val="9"/>
        <rFont val="Arial Armenian"/>
        <family val="2"/>
      </rPr>
      <t>ÀÝÃ³óÇÏ ³ñï³ùÇÝ å³ßïáÝ³Ï³Ý ¹ñ³Ù³ßÝáñÑÝ»ñ` ëï³óí³Í ÙÇç³½·³ÛÇÝ Ï³½Ù³Ï»ñåáõÃÛáõÝÝ»ñÇó</t>
    </r>
  </si>
  <si>
    <t>Հողի հարկ</t>
  </si>
  <si>
    <t>Գույքահարկ</t>
  </si>
  <si>
    <t>Տեղական տուրքեր</t>
  </si>
  <si>
    <t>Պետական տուրքեր</t>
  </si>
  <si>
    <t>Գույքի վարձակալությունից եկամուտներ</t>
  </si>
  <si>
    <t>2011Ã. µÛáõç»áõÙ Ý»ñ³éí³Í ÑáÕÇ Ñ³ñÏÇ ³å³éùÇ ·áõÙ³ñÁ*</t>
  </si>
  <si>
    <t>2011Ã. µÛáõç»áõÙ Ý»ñ³éí³Í ·áõÛù³Ñ³ñÏÇ ³å³éùÇ ·áõÙ³ñÁ*</t>
  </si>
  <si>
    <t>ïáÏáëÁ</t>
  </si>
  <si>
    <t>ԱՐԱԳԱԾՈՏՆ</t>
  </si>
  <si>
    <t>ԱՐԱՐԱՏ</t>
  </si>
  <si>
    <t>ԱՐՄԱՎԻՐ</t>
  </si>
  <si>
    <t>ԳԵՂԱՐՔՈՒՆԻՔ</t>
  </si>
  <si>
    <t>ԼՈՌԻ</t>
  </si>
  <si>
    <t>ԿՈՏԱՅՔ</t>
  </si>
  <si>
    <t>ՇԻՐԱԿ</t>
  </si>
  <si>
    <t>ՍՅՈՒՆԻՔ</t>
  </si>
  <si>
    <t>ՎԱՅՈՑ ՁՈՐ</t>
  </si>
  <si>
    <t>ՏԱՎՈՒՇ</t>
  </si>
  <si>
    <t>ԸՆԴԱՄԵՆԸ</t>
  </si>
  <si>
    <t>ՄԱՐԶԻ ԱՆՎԱՆՈՒՄԸ</t>
  </si>
  <si>
    <t>կատ. %-ը</t>
  </si>
  <si>
    <t>N</t>
  </si>
  <si>
    <t>ԵՐԵՎԱՆ</t>
  </si>
  <si>
    <t>3.8  Î³åÇï³É áã å³ßïáÝ³Ï³Ý ¹ñ³Ù³ßÝáñÑÝ»ñ</t>
  </si>
  <si>
    <t xml:space="preserve"> (ïáÕ 1381+ïáÕ 1382)</t>
  </si>
  <si>
    <t>ÀÝ¹³Ù»ÝÁ ·áõÛù³Ñ³ñÏÇ  ³å³éùÇ ·áõÙ³ñÁ 01.01.2011Ã. ¹ñáõÃÛ³Ùµ*</t>
  </si>
  <si>
    <t xml:space="preserve">2.2 Î³åÇï³É ³ñï³ùÇÝ å³ßïáÝ³Ï³Ý ¹ñ³Ù³ßÝáñÑÝ»ñ` ëï³óí³Í ³ÛÉ å»ïáõÃÛáõÝÝ»ñÇó+
2.4 Î³åÇï³É ³ñï³ùÇÝ å³ßïáÝ³Ï³Ý ¹ñ³Ù³ßÝáñÑÝ»ñ` ëï³óí³Í ÙÇç³½·³ÛÇÝ Ï³½Ù³Ï»ñåáõÃÛáõÝÝ»ñÇó
</t>
  </si>
  <si>
    <t>2.6 Î³åÇï³É Ý»ñùÇÝ å³ßïáÝ³Ï³Ý ¹ñ³Ù³ßÝáñÑÝ»ñ` ëï³óí³Í Ï³é³í³ñÙ³Ý ³ÛÉ Ù³Ï³ñ¹³ÏÝ»ñÇó (ïáÕ 1261+ïáÕ 1262)</t>
  </si>
  <si>
    <t>հազար դրամ</t>
  </si>
  <si>
    <t>Փոխատվություն</t>
  </si>
  <si>
    <t>ö³ëï³óÇ Ñ³í³ù³·ñí³Í ³å³éùÇ ·áõÙ³ñÁ</t>
  </si>
  <si>
    <t>Ñ³í³ù³·ñÙ³Ý  %-Á</t>
  </si>
  <si>
    <t xml:space="preserve">åÉ³Ý³íáñí³Í ·áõÛù³Ñ³ñÏÇ   ³å³éùÇ ·áõÙ³ñÁ  
01.07.11Ã. ¹ñáõÃÛ³Ùµ </t>
  </si>
  <si>
    <r>
      <t xml:space="preserve">1.4 ²åñ³ÝùÝ»ñÇ Ù³ï³Ï³ñ³ñáõÙÇó ¨ Í³é³ÛáõÃÛáõÝÝ»ñÇ Ù³ïáõóáõÙÇó ³ÛÉ å³ñï³¹Çñ í×³ñÝ»ñ                                      </t>
    </r>
    <r>
      <rPr>
        <sz val="10"/>
        <rFont val="Arial Armenian"/>
        <family val="2"/>
      </rPr>
      <t xml:space="preserve">³Û¹ ÃíáõÙ`Ñ³Ù³ÛÝùÇ µÛáõç» í×³ñíáÕ </t>
    </r>
    <r>
      <rPr>
        <b/>
        <sz val="10"/>
        <rFont val="Arial Armenian"/>
        <family val="2"/>
      </rPr>
      <t xml:space="preserve">å»ï³Ï³Ý ïáõñù»ñ  </t>
    </r>
    <r>
      <rPr>
        <sz val="10"/>
        <rFont val="Arial Armenian"/>
        <family val="2"/>
      </rPr>
      <t xml:space="preserve">(µÛáõç. ïáÕ 1152+ïáÕ 1153) </t>
    </r>
  </si>
  <si>
    <r>
      <t>3.9</t>
    </r>
    <r>
      <rPr>
        <b/>
        <sz val="8"/>
        <rFont val="Arial Armenian"/>
        <family val="2"/>
      </rPr>
      <t xml:space="preserve"> </t>
    </r>
    <r>
      <rPr>
        <sz val="8"/>
        <rFont val="Arial Armenian"/>
        <family val="2"/>
      </rPr>
      <t xml:space="preserve">Ð³Ù³ÛÝùÇ ·áõÛùÇÝ å³ï×³é³Í íÝ³ëÝ»ñÇ ÷áËÑ³ïáõóáõÙÇó Ùáõïù»ñ    </t>
    </r>
    <r>
      <rPr>
        <b/>
        <sz val="8"/>
        <rFont val="Arial Armenian"/>
        <family val="2"/>
      </rPr>
      <t xml:space="preserve">(ïáÕ 1391)+ </t>
    </r>
    <r>
      <rPr>
        <sz val="8"/>
        <rFont val="Arial Armenian"/>
        <family val="2"/>
      </rPr>
      <t>Ð³Ù³ÛÝùÇ µÛáõç» Ùáõïù³·ñÙ³Ý »ÝÃ³Ï³ »Ï³ÙáõïÝ»ñ</t>
    </r>
    <r>
      <rPr>
        <b/>
        <sz val="8"/>
        <rFont val="Arial Armenian"/>
        <family val="2"/>
      </rPr>
      <t xml:space="preserve"> (ïáÕ 1393)
</t>
    </r>
  </si>
  <si>
    <t>Íñ³·Çñ                                                                                                                                                                                                                                  /11 ³ÙÇë/</t>
  </si>
  <si>
    <t>ÀÝ¹³Ù»ÝÁ ÑáÕÇ Ñ³ñÏÇ ³å³éùÁ 01.01.2012Ã. ¹ñáõÃÛ³Ùµ*</t>
  </si>
  <si>
    <t xml:space="preserve">åÉ³Ý³íáñí³Í ÑáÕÇ Ñ³ñÏÇ  ³å³éùÇ ·áõÙ³ñÁ  
01.01.12Ã. ¹ñáõÃÛ³Ùµ </t>
  </si>
  <si>
    <t>հավելված 4</t>
  </si>
  <si>
    <t>Տեղեկատվություն 
ՀՀ համայնքների հողի հարկի, գույքահարկի  և ապառքների հավաքագրման վերաբերյալ</t>
  </si>
  <si>
    <t>Մարզի
 անվանումը</t>
  </si>
  <si>
    <t>Ընդամենը հողի հարկի ապառքը</t>
  </si>
  <si>
    <t>Ընդամենը տույժերի և տուգանքների գումարները</t>
  </si>
  <si>
    <t>2011թ բյուջե ներառած հողի հարկի ապառքը</t>
  </si>
  <si>
    <t>Ծրագիր տարեկան</t>
  </si>
  <si>
    <t xml:space="preserve">Ծրագիր  11 ամիս </t>
  </si>
  <si>
    <t xml:space="preserve">Փաստացի  </t>
  </si>
  <si>
    <t>Կատար-ման %-ը</t>
  </si>
  <si>
    <t>Հավաքագրված ընթացիկ տարվա հողի հարկը</t>
  </si>
  <si>
    <t>Պլանավորված  ապառքը
01.12.11թ. դր.</t>
  </si>
  <si>
    <t>Հավաքա-գրված ապառքը
01.12.11թ. դր.</t>
  </si>
  <si>
    <t>Ընդամենը գույքահարկի ապառքը</t>
  </si>
  <si>
    <t>2011թ բյուջեում ներառված գույքահրկի ապառքը</t>
  </si>
  <si>
    <t>Ծրագիր  11 ամիս առանց բյուջե ներառած ապառքի</t>
  </si>
  <si>
    <t>Հավաքագրված ընթացիկ տարվա գույքահարկը</t>
  </si>
  <si>
    <t>Պլանավորված  ապառքը 
01.12.11թ.
դր.</t>
  </si>
  <si>
    <t>Հավաքագրված ապառքը 01.12.11թ.
դր.</t>
  </si>
  <si>
    <t>ՎԱՅՈՑ  ՁՈՐ</t>
  </si>
  <si>
    <t>Ընդամենը</t>
  </si>
  <si>
    <t xml:space="preserve">Փաստացի
տարեկան  </t>
  </si>
  <si>
    <t>Կատարման %-ը</t>
  </si>
  <si>
    <t>Կատարման 
%-ը</t>
  </si>
  <si>
    <t>Ծրագիր տարեկան առանց պլանավորված ապառքի</t>
  </si>
  <si>
    <t>01.01.2012թ. դրությամբ</t>
  </si>
  <si>
    <t>2011թ բյուջեում ներառած հողի հարկի ապառքի հավաքագրման   %-ը</t>
  </si>
  <si>
    <t>2011թ բյուջեում ներառած գույքահարկի ապառքի հավաքագրման  %-ը</t>
  </si>
  <si>
    <t xml:space="preserve">  ÐÐ    Ð²Ø²ÚÜøÜºðÆ (Àêî Ø²ð¼ºðÆ)      ´Úàôæºî²ÚÆÜ   ºÎ²ØàôîÜºðÆ   ìºð²´ºðÚ²È (³×áÕ³Ï³Ý)
2012Ã. հունվարի  1-Ç ¹ñáõÃÛ³Ùµ </t>
  </si>
  <si>
    <t xml:space="preserve">                                                                              ì ³ ñ ã ³ Ï ³ Ý    µ Û áõ ç »</t>
  </si>
  <si>
    <t xml:space="preserve">                üá Ý ¹ ³ Û Ç Ý      ´ Û áõ ç »</t>
  </si>
  <si>
    <t xml:space="preserve">                    3. ²ÛÉ »Ï³ÙáõïÝ»ñ (ïáÕ 1310+ïáÕ 1320+ïáÕ 1330+ ïáÕ 1340+ïáÕ 1350+ïáÕ 1360+ïáÕ 1370)</t>
  </si>
  <si>
    <t>3. ²ÛÉ »Ï³ÙáõïÝ»ñ (ïáÕ 1310 + ïáÕ 1380 + ïáÕ 1390)</t>
  </si>
  <si>
    <t xml:space="preserve">åÉ³Ý³íáñí³Í ÑáÕÇ Ñ³ñÏÇ  ³å³éùÇ ·áõÙ³ñÁ  
01.07.11Ã. ¹ñáõÃÛ³Ùµ </t>
  </si>
  <si>
    <t>ÀÝ¹³Ù»ÝÁ ÑáÕÇ Ñ³ñÏÇ ³å³éùÁ 01.01.2011Ã. ¹ñáõÃÛ³Ùµ*</t>
  </si>
  <si>
    <t>Ð³ßí»ïáõ Å³Ù³Ý³Ï³ßñç³Ý</t>
  </si>
  <si>
    <t xml:space="preserve">÷³ëï.   </t>
  </si>
  <si>
    <t>ÀÝ¹³Ù»ÝÁ ·áõÛù³Ñ³ñÏ</t>
  </si>
  <si>
    <t>Íñ³·Çñ                                                                                                                                                                                                                                    ï³ñ»Ï³Ý</t>
  </si>
  <si>
    <t xml:space="preserve">  ÐÐ    Ð²Ø²ÚÜøÜºðÆ (Àêî Ø²ð¼ºðÆ)      ´Úàôæºî²ÚÆÜ   ºÎ²ØàôîÜºðÆ   ìºð²´ºðÚ²È (³×áÕ³Ï³Ý)
2011Ã. Փետրվարի  1-Ç ¹ñáõÃÛ³Ùµ </t>
  </si>
  <si>
    <t>Íñ³·Çñ                                                                                                                                                                                                                                  /1 ³ÙÇë/</t>
  </si>
  <si>
    <t>այդ թվում աղբահանության վճար</t>
  </si>
  <si>
    <t>Սեփական եկամուտներ</t>
  </si>
  <si>
    <t>Տ Ե Ղ Ե Կ Ա Տ Վ ՈՒ Թ Յ ՈՒ Ն</t>
  </si>
  <si>
    <t xml:space="preserve">ծրագիր 
տարեկան                                                                                                              </t>
  </si>
  <si>
    <t xml:space="preserve">փաստ
տարեկան                                                                                                            </t>
  </si>
  <si>
    <t xml:space="preserve">                                                                                                 Տեղական վճարներ</t>
  </si>
  <si>
    <t xml:space="preserve">ծրագիր 
տարեկան                                                                                                            </t>
  </si>
  <si>
    <t xml:space="preserve">փաստ
տարեկան                                                                                                          </t>
  </si>
  <si>
    <t>Ընդամենը եկամուտներ</t>
  </si>
  <si>
    <t>կատ. %-ը տարեկան պլանի նկատմամբ</t>
  </si>
  <si>
    <t xml:space="preserve">  </t>
  </si>
  <si>
    <t>2021թ.</t>
  </si>
  <si>
    <t xml:space="preserve">2021թ. </t>
  </si>
  <si>
    <t xml:space="preserve">2022թ. </t>
  </si>
  <si>
    <t>2022թ. ծրագրի  աճը 2021թ.        ծրագրի համեմատ /%/</t>
  </si>
  <si>
    <t>2022թ. փաստ. աճը 2021թ. փաստ       համեմատ    /հազ. դրամ./</t>
  </si>
  <si>
    <t>Ֆինանսական համահարթեցման դոտացիա 2022թ.</t>
  </si>
  <si>
    <t>2022թ.</t>
  </si>
  <si>
    <t>Անշարժ գույքի հարկ</t>
  </si>
  <si>
    <t>այդ թվում` աղբահանության վճար  ծրագիր տարեկան  2022թ.</t>
  </si>
  <si>
    <t>Ընդամենը առանց Երևան</t>
  </si>
  <si>
    <r>
      <rPr>
        <b/>
        <sz val="10"/>
        <rFont val="GHEA Grapalat"/>
        <family val="3"/>
      </rPr>
      <t>ՍԵՓԱԿԱՆ ԵԿԱՄՈՒՏՆԵՐ 5 հարկատեսակների գծով</t>
    </r>
    <r>
      <rPr>
        <sz val="10"/>
        <rFont val="GHEA Grapalat"/>
        <family val="3"/>
      </rPr>
      <t xml:space="preserve">
(ընդամենը անշարժ գույքի հարկ, փոխադրամիջոցների գույքահարկ, տեղական տուրքեր, պետական տուրքեր, գույքի վարձակալությունից եկամուտներ) </t>
    </r>
  </si>
  <si>
    <t>Փոխադրամիջոցների գույքահարկ</t>
  </si>
  <si>
    <t xml:space="preserve">ծրագիր 
տարեկան 31.03.2022թ. դրությամբ                                                                                                         </t>
  </si>
  <si>
    <t>Ընդամենը սեփական եկամուտներ</t>
  </si>
  <si>
    <t>պլան</t>
  </si>
  <si>
    <t>փաստացի</t>
  </si>
  <si>
    <t xml:space="preserve">*Արագածոտնի մարզի սեփական եկամուտների տարբերությունը 2021թ. նկատմամբ առաջացել է Թալին համայնքի բյուջեի չհաստատման հետևանքով որի պլանային թիվը թերի է մուտքագրված  համակարգ </t>
  </si>
  <si>
    <t xml:space="preserve">փաստ.    10 ամիս                                                           </t>
  </si>
  <si>
    <t>10 ամսվա կատ. %-ը
տարեկան պլանի նկատմամբ</t>
  </si>
  <si>
    <t xml:space="preserve">ծրագիր 
տարեկան 31.10.2022թ. դրությամբ                                                                                                         </t>
  </si>
  <si>
    <t>աղբահանության վճար փաստ.
10 ամիս</t>
  </si>
  <si>
    <t>ՀՀ   համայնքների  բյուջեների եկամուտների հավաքագրման վերաբերյալ 2021թ. և 2022թ. 11 ամիս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</si>
</sst>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44" x14ac:knownFonts="1">
    <font>
      <sz val="12"/>
      <name val="Times Armenian"/>
    </font>
    <font>
      <sz val="11"/>
      <color theme="1"/>
      <name val="Calibri"/>
      <family val="2"/>
      <scheme val="minor"/>
    </font>
    <font>
      <sz val="8"/>
      <name val="Times Armenian"/>
      <family val="1"/>
    </font>
    <font>
      <sz val="10"/>
      <name val="Arial Armenian"/>
      <family val="2"/>
    </font>
    <font>
      <b/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12"/>
      <name val="Arial Armenian"/>
      <family val="2"/>
    </font>
    <font>
      <sz val="12"/>
      <name val="Arial Armenian"/>
      <family val="2"/>
    </font>
    <font>
      <b/>
      <sz val="11"/>
      <name val="Arial Armenian"/>
      <family val="2"/>
    </font>
    <font>
      <sz val="12"/>
      <name val="Times Armenian"/>
      <family val="1"/>
    </font>
    <font>
      <sz val="11"/>
      <name val="Arial Armenian"/>
      <family val="2"/>
    </font>
    <font>
      <b/>
      <u/>
      <sz val="10"/>
      <name val="Arial Armenian"/>
      <family val="2"/>
    </font>
    <font>
      <b/>
      <sz val="9"/>
      <name val="Arial Armenian"/>
      <family val="2"/>
    </font>
    <font>
      <u/>
      <sz val="10"/>
      <name val="Arial Armenian"/>
      <family val="2"/>
    </font>
    <font>
      <b/>
      <sz val="8"/>
      <name val="Arial Armenian"/>
      <family val="2"/>
    </font>
    <font>
      <b/>
      <sz val="10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i/>
      <u/>
      <sz val="10"/>
      <name val="Arial Armenian"/>
      <family val="2"/>
    </font>
    <font>
      <b/>
      <u/>
      <sz val="8"/>
      <name val="Arial Armenian"/>
      <family val="2"/>
    </font>
    <font>
      <sz val="12"/>
      <name val="GHEA Grapalat"/>
      <family val="3"/>
    </font>
    <font>
      <sz val="8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9"/>
      <color theme="1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9"/>
      <color rgb="FF000000"/>
      <name val="GHEA Grapalat"/>
      <family val="3"/>
    </font>
    <font>
      <sz val="12"/>
      <color theme="1"/>
      <name val="GHEA Grapalat"/>
      <family val="3"/>
    </font>
    <font>
      <sz val="12"/>
      <color rgb="FFFF0000"/>
      <name val="GHEA Grapalat"/>
      <family val="3"/>
    </font>
    <font>
      <b/>
      <sz val="11"/>
      <color rgb="FFFF0000"/>
      <name val="GHEA Grapalat"/>
      <family val="3"/>
    </font>
    <font>
      <sz val="10"/>
      <color rgb="FFFF0000"/>
      <name val="GHEA Grapalat"/>
      <family val="3"/>
    </font>
    <font>
      <b/>
      <sz val="12"/>
      <color rgb="FFFF0000"/>
      <name val="GHEA Grapalat"/>
      <family val="3"/>
    </font>
    <font>
      <sz val="12"/>
      <name val="Times Armeni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29" fillId="0" borderId="0"/>
    <xf numFmtId="0" fontId="28" fillId="0" borderId="0"/>
    <xf numFmtId="0" fontId="10" fillId="0" borderId="0"/>
    <xf numFmtId="0" fontId="27" fillId="0" borderId="0"/>
    <xf numFmtId="0" fontId="10" fillId="0" borderId="0"/>
    <xf numFmtId="0" fontId="1" fillId="0" borderId="0"/>
    <xf numFmtId="0" fontId="1" fillId="0" borderId="0"/>
    <xf numFmtId="9" fontId="43" fillId="0" borderId="0" applyFont="0" applyFill="0" applyBorder="0" applyAlignment="0" applyProtection="0"/>
  </cellStyleXfs>
  <cellXfs count="437">
    <xf numFmtId="0" fontId="0" fillId="0" borderId="0" xfId="0"/>
    <xf numFmtId="0" fontId="8" fillId="0" borderId="0" xfId="0" applyFont="1"/>
    <xf numFmtId="0" fontId="7" fillId="0" borderId="0" xfId="0" applyFont="1" applyAlignment="1">
      <alignment vertical="center" wrapText="1"/>
    </xf>
    <xf numFmtId="3" fontId="8" fillId="0" borderId="0" xfId="0" applyNumberFormat="1" applyFont="1"/>
    <xf numFmtId="0" fontId="5" fillId="0" borderId="1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/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3" fontId="11" fillId="0" borderId="0" xfId="0" applyNumberFormat="1" applyFont="1" applyAlignment="1">
      <alignment wrapText="1"/>
    </xf>
    <xf numFmtId="164" fontId="8" fillId="0" borderId="0" xfId="0" applyNumberFormat="1" applyFont="1"/>
    <xf numFmtId="0" fontId="8" fillId="0" borderId="0" xfId="0" applyFont="1" applyBorder="1" applyAlignment="1">
      <alignment horizontal="center"/>
    </xf>
    <xf numFmtId="4" fontId="8" fillId="2" borderId="2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Border="1" applyAlignment="1" applyProtection="1">
      <alignment horizontal="center" vertical="center" wrapText="1"/>
    </xf>
    <xf numFmtId="0" fontId="6" fillId="0" borderId="3" xfId="0" applyNumberFormat="1" applyFont="1" applyBorder="1" applyAlignment="1" applyProtection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/>
    <xf numFmtId="0" fontId="13" fillId="4" borderId="0" xfId="0" applyFont="1" applyFill="1"/>
    <xf numFmtId="0" fontId="6" fillId="0" borderId="0" xfId="0" applyFont="1"/>
    <xf numFmtId="0" fontId="8" fillId="0" borderId="0" xfId="0" applyFont="1" applyBorder="1"/>
    <xf numFmtId="0" fontId="5" fillId="0" borderId="4" xfId="0" applyNumberFormat="1" applyFont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0" borderId="4" xfId="0" applyNumberFormat="1" applyFont="1" applyBorder="1" applyAlignment="1" applyProtection="1">
      <alignment vertical="center" wrapText="1"/>
    </xf>
    <xf numFmtId="0" fontId="16" fillId="8" borderId="1" xfId="0" applyFont="1" applyFill="1" applyBorder="1" applyAlignment="1">
      <alignment horizontal="left" vertical="center"/>
    </xf>
    <xf numFmtId="165" fontId="17" fillId="8" borderId="1" xfId="0" applyNumberFormat="1" applyFont="1" applyFill="1" applyBorder="1" applyAlignment="1">
      <alignment horizontal="right" vertical="center"/>
    </xf>
    <xf numFmtId="0" fontId="17" fillId="5" borderId="1" xfId="0" applyFont="1" applyFill="1" applyBorder="1" applyAlignment="1">
      <alignment horizontal="center" vertical="center" wrapText="1"/>
    </xf>
    <xf numFmtId="3" fontId="17" fillId="8" borderId="1" xfId="0" applyNumberFormat="1" applyFont="1" applyFill="1" applyBorder="1" applyAlignment="1">
      <alignment horizontal="right" vertical="center"/>
    </xf>
    <xf numFmtId="165" fontId="17" fillId="9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 wrapText="1"/>
    </xf>
    <xf numFmtId="3" fontId="17" fillId="9" borderId="1" xfId="0" applyNumberFormat="1" applyFont="1" applyFill="1" applyBorder="1" applyAlignment="1">
      <alignment horizontal="right" vertical="center"/>
    </xf>
    <xf numFmtId="165" fontId="18" fillId="8" borderId="1" xfId="0" applyNumberFormat="1" applyFont="1" applyFill="1" applyBorder="1" applyAlignment="1">
      <alignment horizontal="right" vertical="center"/>
    </xf>
    <xf numFmtId="165" fontId="18" fillId="9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6" xfId="0" applyNumberFormat="1" applyFont="1" applyBorder="1" applyAlignment="1" applyProtection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 applyProtection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9" borderId="5" xfId="0" applyFont="1" applyFill="1" applyBorder="1"/>
    <xf numFmtId="0" fontId="6" fillId="10" borderId="5" xfId="0" applyNumberFormat="1" applyFont="1" applyFill="1" applyBorder="1" applyAlignment="1" applyProtection="1">
      <alignment horizontal="center" vertical="center" wrapText="1"/>
    </xf>
    <xf numFmtId="0" fontId="4" fillId="10" borderId="4" xfId="0" applyNumberFormat="1" applyFont="1" applyFill="1" applyBorder="1" applyAlignment="1" applyProtection="1">
      <alignment horizontal="center" vertical="center" textRotation="90" wrapText="1"/>
    </xf>
    <xf numFmtId="0" fontId="8" fillId="0" borderId="1" xfId="0" applyFont="1" applyBorder="1"/>
    <xf numFmtId="3" fontId="11" fillId="0" borderId="0" xfId="0" applyNumberFormat="1" applyFont="1"/>
    <xf numFmtId="0" fontId="3" fillId="0" borderId="0" xfId="0" applyFont="1"/>
    <xf numFmtId="165" fontId="3" fillId="0" borderId="0" xfId="0" applyNumberFormat="1" applyFont="1"/>
    <xf numFmtId="3" fontId="18" fillId="8" borderId="1" xfId="0" applyNumberFormat="1" applyFont="1" applyFill="1" applyBorder="1" applyAlignment="1">
      <alignment horizontal="right" vertical="center"/>
    </xf>
    <xf numFmtId="3" fontId="17" fillId="4" borderId="1" xfId="0" applyNumberFormat="1" applyFont="1" applyFill="1" applyBorder="1" applyAlignment="1">
      <alignment horizontal="right" vertical="center" wrapText="1"/>
    </xf>
    <xf numFmtId="3" fontId="18" fillId="9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center" vertical="center" wrapText="1"/>
    </xf>
    <xf numFmtId="3" fontId="18" fillId="8" borderId="1" xfId="0" applyNumberFormat="1" applyFont="1" applyFill="1" applyBorder="1" applyAlignment="1">
      <alignment vertical="center"/>
    </xf>
    <xf numFmtId="3" fontId="17" fillId="8" borderId="1" xfId="0" applyNumberFormat="1" applyFont="1" applyFill="1" applyBorder="1" applyAlignment="1">
      <alignment vertical="center"/>
    </xf>
    <xf numFmtId="165" fontId="17" fillId="8" borderId="1" xfId="0" applyNumberFormat="1" applyFont="1" applyFill="1" applyBorder="1" applyAlignment="1">
      <alignment vertical="center" wrapText="1"/>
    </xf>
    <xf numFmtId="165" fontId="17" fillId="8" borderId="1" xfId="0" applyNumberFormat="1" applyFont="1" applyFill="1" applyBorder="1" applyAlignment="1">
      <alignment vertical="center"/>
    </xf>
    <xf numFmtId="0" fontId="30" fillId="0" borderId="0" xfId="0" applyFont="1" applyFill="1"/>
    <xf numFmtId="0" fontId="30" fillId="0" borderId="0" xfId="0" applyFont="1"/>
    <xf numFmtId="0" fontId="31" fillId="0" borderId="0" xfId="0" applyFont="1" applyBorder="1" applyAlignment="1">
      <alignment horizontal="center" vertical="center" wrapText="1"/>
    </xf>
    <xf numFmtId="0" fontId="32" fillId="11" borderId="7" xfId="0" applyFont="1" applyFill="1" applyBorder="1" applyAlignment="1">
      <alignment horizontal="center" vertical="center" wrapText="1"/>
    </xf>
    <xf numFmtId="0" fontId="32" fillId="11" borderId="8" xfId="0" applyFont="1" applyFill="1" applyBorder="1" applyAlignment="1">
      <alignment horizontal="center" vertical="center" wrapText="1"/>
    </xf>
    <xf numFmtId="0" fontId="32" fillId="11" borderId="9" xfId="0" applyFont="1" applyFill="1" applyBorder="1" applyAlignment="1">
      <alignment horizontal="center" vertical="center" wrapText="1"/>
    </xf>
    <xf numFmtId="0" fontId="32" fillId="12" borderId="8" xfId="0" applyFont="1" applyFill="1" applyBorder="1" applyAlignment="1">
      <alignment horizontal="center" vertical="center" wrapText="1"/>
    </xf>
    <xf numFmtId="0" fontId="32" fillId="12" borderId="9" xfId="0" applyFont="1" applyFill="1" applyBorder="1" applyAlignment="1">
      <alignment horizontal="center" vertical="center" wrapText="1"/>
    </xf>
    <xf numFmtId="0" fontId="32" fillId="13" borderId="7" xfId="0" applyFont="1" applyFill="1" applyBorder="1" applyAlignment="1">
      <alignment horizontal="center" vertical="center" wrapText="1"/>
    </xf>
    <xf numFmtId="0" fontId="32" fillId="13" borderId="8" xfId="0" applyFont="1" applyFill="1" applyBorder="1" applyAlignment="1">
      <alignment horizontal="center" vertical="center" wrapText="1"/>
    </xf>
    <xf numFmtId="0" fontId="32" fillId="13" borderId="9" xfId="0" applyFont="1" applyFill="1" applyBorder="1" applyAlignment="1">
      <alignment horizontal="center" vertical="center" wrapText="1"/>
    </xf>
    <xf numFmtId="0" fontId="32" fillId="14" borderId="7" xfId="0" applyFont="1" applyFill="1" applyBorder="1" applyAlignment="1">
      <alignment horizontal="center" vertical="center" wrapText="1"/>
    </xf>
    <xf numFmtId="0" fontId="32" fillId="14" borderId="8" xfId="0" applyFont="1" applyFill="1" applyBorder="1" applyAlignment="1">
      <alignment horizontal="center" vertical="center" wrapText="1"/>
    </xf>
    <xf numFmtId="0" fontId="32" fillId="14" borderId="9" xfId="0" applyFont="1" applyFill="1" applyBorder="1" applyAlignment="1">
      <alignment horizontal="center" vertical="center" wrapText="1"/>
    </xf>
    <xf numFmtId="0" fontId="32" fillId="11" borderId="10" xfId="0" applyFont="1" applyFill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center" vertical="center" wrapText="1"/>
    </xf>
    <xf numFmtId="0" fontId="32" fillId="11" borderId="11" xfId="0" applyFont="1" applyFill="1" applyBorder="1" applyAlignment="1">
      <alignment horizontal="center" vertical="center" wrapText="1"/>
    </xf>
    <xf numFmtId="0" fontId="32" fillId="12" borderId="1" xfId="0" applyFont="1" applyFill="1" applyBorder="1" applyAlignment="1">
      <alignment horizontal="center" vertical="center" wrapText="1"/>
    </xf>
    <xf numFmtId="0" fontId="32" fillId="12" borderId="11" xfId="0" applyFont="1" applyFill="1" applyBorder="1" applyAlignment="1">
      <alignment horizontal="center" vertical="center" wrapText="1"/>
    </xf>
    <xf numFmtId="0" fontId="32" fillId="13" borderId="10" xfId="0" applyFont="1" applyFill="1" applyBorder="1" applyAlignment="1">
      <alignment horizontal="center" vertical="center" wrapText="1"/>
    </xf>
    <xf numFmtId="0" fontId="32" fillId="13" borderId="1" xfId="0" applyFont="1" applyFill="1" applyBorder="1" applyAlignment="1">
      <alignment horizontal="center" vertical="center" wrapText="1"/>
    </xf>
    <xf numFmtId="0" fontId="32" fillId="13" borderId="11" xfId="0" applyFont="1" applyFill="1" applyBorder="1" applyAlignment="1">
      <alignment horizontal="center" vertical="center" wrapText="1"/>
    </xf>
    <xf numFmtId="0" fontId="32" fillId="14" borderId="10" xfId="0" applyFont="1" applyFill="1" applyBorder="1" applyAlignment="1">
      <alignment horizontal="center" vertical="center" wrapText="1"/>
    </xf>
    <xf numFmtId="0" fontId="32" fillId="14" borderId="1" xfId="0" applyFont="1" applyFill="1" applyBorder="1" applyAlignment="1">
      <alignment horizontal="center" vertical="center" wrapText="1"/>
    </xf>
    <xf numFmtId="0" fontId="32" fillId="14" borderId="11" xfId="0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 wrapText="1" readingOrder="1"/>
    </xf>
    <xf numFmtId="165" fontId="34" fillId="14" borderId="10" xfId="0" applyNumberFormat="1" applyFont="1" applyFill="1" applyBorder="1" applyAlignment="1">
      <alignment horizontal="center" vertical="center" wrapText="1"/>
    </xf>
    <xf numFmtId="165" fontId="34" fillId="14" borderId="1" xfId="0" applyNumberFormat="1" applyFont="1" applyFill="1" applyBorder="1" applyAlignment="1">
      <alignment horizontal="center" vertical="center" wrapText="1"/>
    </xf>
    <xf numFmtId="165" fontId="34" fillId="14" borderId="11" xfId="0" applyNumberFormat="1" applyFont="1" applyFill="1" applyBorder="1" applyAlignment="1">
      <alignment horizontal="center" vertical="center" wrapText="1"/>
    </xf>
    <xf numFmtId="3" fontId="34" fillId="14" borderId="10" xfId="0" applyNumberFormat="1" applyFont="1" applyFill="1" applyBorder="1" applyAlignment="1">
      <alignment horizontal="center" vertical="center" wrapText="1"/>
    </xf>
    <xf numFmtId="3" fontId="34" fillId="14" borderId="1" xfId="0" applyNumberFormat="1" applyFont="1" applyFill="1" applyBorder="1" applyAlignment="1">
      <alignment horizontal="center" vertical="center" wrapText="1"/>
    </xf>
    <xf numFmtId="3" fontId="34" fillId="14" borderId="10" xfId="0" applyNumberFormat="1" applyFont="1" applyFill="1" applyBorder="1" applyAlignment="1">
      <alignment horizontal="center" vertical="center"/>
    </xf>
    <xf numFmtId="3" fontId="34" fillId="14" borderId="1" xfId="0" applyNumberFormat="1" applyFont="1" applyFill="1" applyBorder="1" applyAlignment="1">
      <alignment horizontal="center" vertical="center"/>
    </xf>
    <xf numFmtId="3" fontId="34" fillId="11" borderId="12" xfId="0" applyNumberFormat="1" applyFont="1" applyFill="1" applyBorder="1" applyAlignment="1">
      <alignment horizontal="center" vertical="center"/>
    </xf>
    <xf numFmtId="3" fontId="34" fillId="11" borderId="13" xfId="0" applyNumberFormat="1" applyFont="1" applyFill="1" applyBorder="1" applyAlignment="1">
      <alignment horizontal="center" vertical="center"/>
    </xf>
    <xf numFmtId="3" fontId="34" fillId="12" borderId="13" xfId="0" applyNumberFormat="1" applyFont="1" applyFill="1" applyBorder="1" applyAlignment="1">
      <alignment horizontal="center" vertical="center"/>
    </xf>
    <xf numFmtId="3" fontId="34" fillId="13" borderId="12" xfId="0" applyNumberFormat="1" applyFont="1" applyFill="1" applyBorder="1" applyAlignment="1">
      <alignment horizontal="center" vertical="center"/>
    </xf>
    <xf numFmtId="3" fontId="34" fillId="13" borderId="13" xfId="0" applyNumberFormat="1" applyFont="1" applyFill="1" applyBorder="1" applyAlignment="1">
      <alignment horizontal="center" vertical="center"/>
    </xf>
    <xf numFmtId="3" fontId="34" fillId="14" borderId="12" xfId="0" applyNumberFormat="1" applyFont="1" applyFill="1" applyBorder="1" applyAlignment="1">
      <alignment horizontal="center" vertical="center"/>
    </xf>
    <xf numFmtId="3" fontId="34" fillId="14" borderId="13" xfId="0" applyNumberFormat="1" applyFont="1" applyFill="1" applyBorder="1" applyAlignment="1">
      <alignment horizontal="center" vertical="center"/>
    </xf>
    <xf numFmtId="3" fontId="34" fillId="11" borderId="12" xfId="0" applyNumberFormat="1" applyFont="1" applyFill="1" applyBorder="1" applyAlignment="1">
      <alignment horizontal="center" vertical="center" wrapText="1"/>
    </xf>
    <xf numFmtId="3" fontId="34" fillId="11" borderId="13" xfId="0" applyNumberFormat="1" applyFont="1" applyFill="1" applyBorder="1" applyAlignment="1">
      <alignment horizontal="center" vertical="center" wrapText="1"/>
    </xf>
    <xf numFmtId="3" fontId="34" fillId="12" borderId="13" xfId="0" applyNumberFormat="1" applyFont="1" applyFill="1" applyBorder="1" applyAlignment="1">
      <alignment horizontal="center" vertical="center" wrapText="1"/>
    </xf>
    <xf numFmtId="3" fontId="34" fillId="13" borderId="12" xfId="0" applyNumberFormat="1" applyFont="1" applyFill="1" applyBorder="1" applyAlignment="1">
      <alignment horizontal="center" vertical="center" wrapText="1"/>
    </xf>
    <xf numFmtId="3" fontId="34" fillId="13" borderId="13" xfId="0" applyNumberFormat="1" applyFont="1" applyFill="1" applyBorder="1" applyAlignment="1">
      <alignment horizontal="center" vertical="center" wrapText="1"/>
    </xf>
    <xf numFmtId="3" fontId="34" fillId="14" borderId="12" xfId="0" applyNumberFormat="1" applyFont="1" applyFill="1" applyBorder="1" applyAlignment="1">
      <alignment horizontal="center" vertical="center" wrapText="1"/>
    </xf>
    <xf numFmtId="3" fontId="34" fillId="14" borderId="13" xfId="0" applyNumberFormat="1" applyFont="1" applyFill="1" applyBorder="1" applyAlignment="1">
      <alignment horizontal="center" vertical="center" wrapText="1"/>
    </xf>
    <xf numFmtId="165" fontId="34" fillId="14" borderId="14" xfId="0" applyNumberFormat="1" applyFont="1" applyFill="1" applyBorder="1" applyAlignment="1">
      <alignment horizontal="center" vertical="center" wrapText="1"/>
    </xf>
    <xf numFmtId="0" fontId="32" fillId="11" borderId="15" xfId="0" applyFont="1" applyFill="1" applyBorder="1" applyAlignment="1">
      <alignment horizontal="center" vertical="center" wrapText="1"/>
    </xf>
    <xf numFmtId="0" fontId="32" fillId="11" borderId="16" xfId="0" applyFont="1" applyFill="1" applyBorder="1" applyAlignment="1">
      <alignment horizontal="center" vertical="center" wrapText="1"/>
    </xf>
    <xf numFmtId="0" fontId="35" fillId="8" borderId="1" xfId="0" applyFont="1" applyFill="1" applyBorder="1" applyAlignment="1">
      <alignment vertical="center" wrapText="1"/>
    </xf>
    <xf numFmtId="3" fontId="34" fillId="11" borderId="16" xfId="0" applyNumberFormat="1" applyFont="1" applyFill="1" applyBorder="1" applyAlignment="1">
      <alignment horizontal="center" vertical="center"/>
    </xf>
    <xf numFmtId="3" fontId="34" fillId="11" borderId="1" xfId="0" applyNumberFormat="1" applyFont="1" applyFill="1" applyBorder="1" applyAlignment="1">
      <alignment horizontal="center" vertical="center"/>
    </xf>
    <xf numFmtId="165" fontId="34" fillId="11" borderId="11" xfId="0" applyNumberFormat="1" applyFont="1" applyFill="1" applyBorder="1" applyAlignment="1">
      <alignment horizontal="center" vertical="center"/>
    </xf>
    <xf numFmtId="165" fontId="34" fillId="12" borderId="1" xfId="0" applyNumberFormat="1" applyFont="1" applyFill="1" applyBorder="1" applyAlignment="1">
      <alignment horizontal="center" vertical="center"/>
    </xf>
    <xf numFmtId="165" fontId="34" fillId="12" borderId="11" xfId="0" applyNumberFormat="1" applyFont="1" applyFill="1" applyBorder="1" applyAlignment="1">
      <alignment horizontal="center" vertical="center"/>
    </xf>
    <xf numFmtId="165" fontId="34" fillId="13" borderId="10" xfId="0" applyNumberFormat="1" applyFont="1" applyFill="1" applyBorder="1" applyAlignment="1">
      <alignment horizontal="center" vertical="center"/>
    </xf>
    <xf numFmtId="165" fontId="34" fillId="13" borderId="1" xfId="0" applyNumberFormat="1" applyFont="1" applyFill="1" applyBorder="1" applyAlignment="1">
      <alignment horizontal="center" vertical="center"/>
    </xf>
    <xf numFmtId="165" fontId="34" fillId="13" borderId="11" xfId="0" applyNumberFormat="1" applyFont="1" applyFill="1" applyBorder="1" applyAlignment="1">
      <alignment horizontal="center" vertical="center"/>
    </xf>
    <xf numFmtId="165" fontId="34" fillId="14" borderId="11" xfId="0" applyNumberFormat="1" applyFont="1" applyFill="1" applyBorder="1" applyAlignment="1">
      <alignment horizontal="center" vertical="center"/>
    </xf>
    <xf numFmtId="165" fontId="34" fillId="11" borderId="1" xfId="0" applyNumberFormat="1" applyFont="1" applyFill="1" applyBorder="1" applyAlignment="1">
      <alignment horizontal="center" vertical="center" wrapText="1"/>
    </xf>
    <xf numFmtId="165" fontId="34" fillId="11" borderId="11" xfId="0" applyNumberFormat="1" applyFont="1" applyFill="1" applyBorder="1" applyAlignment="1">
      <alignment horizontal="center" vertical="center" wrapText="1"/>
    </xf>
    <xf numFmtId="165" fontId="34" fillId="12" borderId="1" xfId="0" applyNumberFormat="1" applyFont="1" applyFill="1" applyBorder="1" applyAlignment="1">
      <alignment horizontal="center" vertical="center" wrapText="1"/>
    </xf>
    <xf numFmtId="165" fontId="34" fillId="12" borderId="11" xfId="0" applyNumberFormat="1" applyFont="1" applyFill="1" applyBorder="1" applyAlignment="1">
      <alignment horizontal="center" vertical="center" wrapText="1"/>
    </xf>
    <xf numFmtId="165" fontId="34" fillId="13" borderId="10" xfId="0" applyNumberFormat="1" applyFont="1" applyFill="1" applyBorder="1" applyAlignment="1">
      <alignment horizontal="center" vertical="center" wrapText="1"/>
    </xf>
    <xf numFmtId="165" fontId="34" fillId="13" borderId="1" xfId="0" applyNumberFormat="1" applyFont="1" applyFill="1" applyBorder="1" applyAlignment="1">
      <alignment horizontal="center" vertical="center" wrapText="1"/>
    </xf>
    <xf numFmtId="165" fontId="34" fillId="13" borderId="11" xfId="0" applyNumberFormat="1" applyFont="1" applyFill="1" applyBorder="1" applyAlignment="1">
      <alignment horizontal="center" vertical="center" wrapText="1"/>
    </xf>
    <xf numFmtId="3" fontId="34" fillId="11" borderId="10" xfId="0" applyNumberFormat="1" applyFont="1" applyFill="1" applyBorder="1" applyAlignment="1">
      <alignment horizontal="center" vertical="center"/>
    </xf>
    <xf numFmtId="3" fontId="34" fillId="11" borderId="10" xfId="0" applyNumberFormat="1" applyFont="1" applyFill="1" applyBorder="1" applyAlignment="1">
      <alignment horizontal="center" vertical="center" wrapText="1"/>
    </xf>
    <xf numFmtId="3" fontId="34" fillId="11" borderId="1" xfId="0" applyNumberFormat="1" applyFont="1" applyFill="1" applyBorder="1" applyAlignment="1">
      <alignment horizontal="center" vertical="center" wrapText="1"/>
    </xf>
    <xf numFmtId="165" fontId="34" fillId="13" borderId="14" xfId="0" applyNumberFormat="1" applyFont="1" applyFill="1" applyBorder="1" applyAlignment="1">
      <alignment horizontal="center" vertical="center"/>
    </xf>
    <xf numFmtId="165" fontId="34" fillId="13" borderId="14" xfId="0" applyNumberFormat="1" applyFont="1" applyFill="1" applyBorder="1" applyAlignment="1">
      <alignment horizontal="center" vertical="center" wrapText="1"/>
    </xf>
    <xf numFmtId="0" fontId="34" fillId="8" borderId="1" xfId="0" applyFont="1" applyFill="1" applyBorder="1" applyAlignment="1">
      <alignment vertical="center"/>
    </xf>
    <xf numFmtId="0" fontId="34" fillId="8" borderId="3" xfId="0" applyFont="1" applyFill="1" applyBorder="1" applyAlignment="1">
      <alignment vertical="center"/>
    </xf>
    <xf numFmtId="0" fontId="4" fillId="10" borderId="4" xfId="0" applyNumberFormat="1" applyFont="1" applyFill="1" applyBorder="1" applyAlignment="1" applyProtection="1">
      <alignment horizontal="center" vertical="center" textRotation="90" wrapText="1"/>
    </xf>
    <xf numFmtId="0" fontId="8" fillId="9" borderId="5" xfId="0" applyFont="1" applyFill="1" applyBorder="1"/>
    <xf numFmtId="4" fontId="8" fillId="0" borderId="2" xfId="0" applyNumberFormat="1" applyFont="1" applyBorder="1" applyAlignment="1">
      <alignment vertical="center" wrapText="1"/>
    </xf>
    <xf numFmtId="0" fontId="24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165" fontId="17" fillId="0" borderId="1" xfId="0" applyNumberFormat="1" applyFont="1" applyFill="1" applyBorder="1" applyAlignment="1">
      <alignment horizontal="center" vertical="center"/>
    </xf>
    <xf numFmtId="165" fontId="16" fillId="0" borderId="0" xfId="0" applyNumberFormat="1" applyFont="1" applyFill="1" applyAlignment="1">
      <alignment horizontal="center"/>
    </xf>
    <xf numFmtId="165" fontId="16" fillId="0" borderId="0" xfId="0" applyNumberFormat="1" applyFont="1" applyFill="1" applyAlignment="1">
      <alignment horizontal="center" vertical="center"/>
    </xf>
    <xf numFmtId="0" fontId="17" fillId="0" borderId="0" xfId="0" applyFont="1" applyFill="1"/>
    <xf numFmtId="3" fontId="16" fillId="0" borderId="0" xfId="0" applyNumberFormat="1" applyFont="1" applyFill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165" fontId="17" fillId="0" borderId="1" xfId="0" applyNumberFormat="1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 applyProtection="1">
      <alignment horizontal="center" vertical="center" wrapText="1"/>
    </xf>
    <xf numFmtId="165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/>
    <xf numFmtId="0" fontId="22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164" fontId="17" fillId="0" borderId="0" xfId="0" applyNumberFormat="1" applyFont="1" applyFill="1"/>
    <xf numFmtId="3" fontId="17" fillId="0" borderId="17" xfId="0" applyNumberFormat="1" applyFont="1" applyFill="1" applyBorder="1" applyAlignment="1">
      <alignment horizontal="center"/>
    </xf>
    <xf numFmtId="3" fontId="17" fillId="0" borderId="17" xfId="0" applyNumberFormat="1" applyFont="1" applyFill="1" applyBorder="1" applyAlignment="1"/>
    <xf numFmtId="3" fontId="17" fillId="0" borderId="0" xfId="0" applyNumberFormat="1" applyFont="1" applyFill="1" applyAlignment="1">
      <alignment horizontal="center"/>
    </xf>
    <xf numFmtId="0" fontId="34" fillId="0" borderId="0" xfId="0" applyFont="1" applyFill="1"/>
    <xf numFmtId="0" fontId="16" fillId="0" borderId="3" xfId="0" applyFont="1" applyFill="1" applyBorder="1" applyAlignment="1">
      <alignment vertical="center"/>
    </xf>
    <xf numFmtId="165" fontId="16" fillId="0" borderId="1" xfId="0" applyNumberFormat="1" applyFont="1" applyFill="1" applyBorder="1" applyAlignment="1">
      <alignment horizontal="center" vertical="center"/>
    </xf>
    <xf numFmtId="165" fontId="16" fillId="0" borderId="3" xfId="0" applyNumberFormat="1" applyFont="1" applyFill="1" applyBorder="1" applyAlignment="1">
      <alignment horizontal="center" vertical="center"/>
    </xf>
    <xf numFmtId="165" fontId="17" fillId="0" borderId="0" xfId="0" applyNumberFormat="1" applyFont="1" applyFill="1" applyAlignment="1">
      <alignment horizontal="center"/>
    </xf>
    <xf numFmtId="3" fontId="16" fillId="0" borderId="0" xfId="0" applyNumberFormat="1" applyFont="1" applyFill="1" applyAlignment="1">
      <alignment horizontal="center"/>
    </xf>
    <xf numFmtId="165" fontId="16" fillId="0" borderId="0" xfId="0" applyNumberFormat="1" applyFont="1" applyFill="1" applyBorder="1" applyAlignment="1">
      <alignment horizontal="center" vertical="center"/>
    </xf>
    <xf numFmtId="165" fontId="17" fillId="0" borderId="0" xfId="0" applyNumberFormat="1" applyFont="1" applyFill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65" fontId="26" fillId="0" borderId="0" xfId="0" applyNumberFormat="1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/>
    </xf>
    <xf numFmtId="0" fontId="40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/>
    </xf>
    <xf numFmtId="3" fontId="41" fillId="0" borderId="0" xfId="0" applyNumberFormat="1" applyFont="1" applyFill="1" applyAlignment="1">
      <alignment horizontal="center"/>
    </xf>
    <xf numFmtId="0" fontId="16" fillId="0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13" borderId="5" xfId="0" applyFont="1" applyFill="1" applyBorder="1" applyAlignment="1" applyProtection="1">
      <alignment horizontal="center" vertical="center" wrapText="1"/>
    </xf>
    <xf numFmtId="0" fontId="17" fillId="0" borderId="18" xfId="0" applyNumberFormat="1" applyFont="1" applyBorder="1" applyAlignment="1" applyProtection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 applyProtection="1">
      <alignment horizontal="center" vertical="center" wrapText="1"/>
    </xf>
    <xf numFmtId="0" fontId="17" fillId="8" borderId="5" xfId="0" applyFont="1" applyFill="1" applyBorder="1" applyAlignment="1" applyProtection="1">
      <alignment horizontal="center" vertical="center" wrapText="1"/>
    </xf>
    <xf numFmtId="0" fontId="17" fillId="8" borderId="18" xfId="0" applyFont="1" applyFill="1" applyBorder="1" applyAlignment="1" applyProtection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166" fontId="0" fillId="0" borderId="0" xfId="8" applyNumberFormat="1" applyFont="1"/>
    <xf numFmtId="165" fontId="17" fillId="0" borderId="3" xfId="0" applyNumberFormat="1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 applyProtection="1">
      <alignment horizontal="center"/>
    </xf>
    <xf numFmtId="165" fontId="39" fillId="0" borderId="0" xfId="0" applyNumberFormat="1" applyFont="1" applyFill="1" applyAlignment="1">
      <alignment horizontal="center"/>
    </xf>
    <xf numFmtId="0" fontId="17" fillId="0" borderId="17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16" fillId="14" borderId="3" xfId="0" applyFont="1" applyFill="1" applyBorder="1" applyAlignment="1">
      <alignment horizontal="center" vertical="center"/>
    </xf>
    <xf numFmtId="0" fontId="16" fillId="14" borderId="2" xfId="0" applyFont="1" applyFill="1" applyBorder="1" applyAlignment="1">
      <alignment horizontal="center" vertical="center"/>
    </xf>
    <xf numFmtId="0" fontId="16" fillId="14" borderId="16" xfId="0" applyFont="1" applyFill="1" applyBorder="1" applyAlignment="1">
      <alignment horizontal="center" vertical="center"/>
    </xf>
    <xf numFmtId="0" fontId="16" fillId="14" borderId="1" xfId="0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17" fillId="14" borderId="2" xfId="0" applyFont="1" applyFill="1" applyBorder="1" applyAlignment="1">
      <alignment horizontal="center" vertical="center" wrapText="1"/>
    </xf>
    <xf numFmtId="0" fontId="17" fillId="14" borderId="16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16" fillId="14" borderId="3" xfId="0" applyFont="1" applyFill="1" applyBorder="1" applyAlignment="1">
      <alignment horizontal="center" vertical="center" wrapText="1"/>
    </xf>
    <xf numFmtId="0" fontId="16" fillId="14" borderId="2" xfId="0" applyFont="1" applyFill="1" applyBorder="1" applyAlignment="1">
      <alignment horizontal="center" vertical="center" wrapText="1"/>
    </xf>
    <xf numFmtId="0" fontId="16" fillId="14" borderId="16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vertical="center" wrapText="1"/>
    </xf>
    <xf numFmtId="0" fontId="16" fillId="14" borderId="2" xfId="0" applyFont="1" applyFill="1" applyBorder="1" applyAlignment="1">
      <alignment vertical="center" wrapText="1"/>
    </xf>
    <xf numFmtId="0" fontId="16" fillId="14" borderId="16" xfId="0" applyFont="1" applyFill="1" applyBorder="1" applyAlignment="1">
      <alignment vertical="center" wrapText="1"/>
    </xf>
    <xf numFmtId="0" fontId="21" fillId="0" borderId="0" xfId="0" applyFont="1" applyFill="1" applyAlignment="1">
      <alignment horizontal="left" vertical="center"/>
    </xf>
    <xf numFmtId="165" fontId="16" fillId="0" borderId="2" xfId="0" applyNumberFormat="1" applyFont="1" applyFill="1" applyBorder="1" applyAlignment="1">
      <alignment horizontal="center"/>
    </xf>
    <xf numFmtId="0" fontId="17" fillId="8" borderId="18" xfId="0" applyFont="1" applyFill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14" borderId="4" xfId="0" applyFont="1" applyFill="1" applyBorder="1" applyAlignment="1">
      <alignment horizontal="center" vertical="center" wrapText="1"/>
    </xf>
    <xf numFmtId="0" fontId="16" fillId="14" borderId="18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17" fillId="14" borderId="0" xfId="0" applyFont="1" applyFill="1" applyBorder="1" applyAlignment="1">
      <alignment horizontal="center" vertical="center" wrapText="1"/>
    </xf>
    <xf numFmtId="0" fontId="17" fillId="14" borderId="17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7" xfId="0" applyFont="1" applyBorder="1" applyAlignment="1">
      <alignment horizontal="center"/>
    </xf>
    <xf numFmtId="0" fontId="4" fillId="10" borderId="4" xfId="0" applyNumberFormat="1" applyFont="1" applyFill="1" applyBorder="1" applyAlignment="1" applyProtection="1">
      <alignment horizontal="center" vertical="center" textRotation="90" wrapText="1"/>
    </xf>
    <xf numFmtId="0" fontId="8" fillId="10" borderId="18" xfId="0" applyFont="1" applyFill="1" applyBorder="1"/>
    <xf numFmtId="0" fontId="8" fillId="10" borderId="5" xfId="0" applyFont="1" applyFill="1" applyBorder="1"/>
    <xf numFmtId="0" fontId="12" fillId="9" borderId="4" xfId="0" applyNumberFormat="1" applyFont="1" applyFill="1" applyBorder="1" applyAlignment="1" applyProtection="1">
      <alignment horizontal="center" vertical="center" textRotation="90" wrapText="1"/>
    </xf>
    <xf numFmtId="0" fontId="8" fillId="9" borderId="18" xfId="0" applyFont="1" applyFill="1" applyBorder="1"/>
    <xf numFmtId="0" fontId="8" fillId="9" borderId="5" xfId="0" applyFont="1" applyFill="1" applyBorder="1"/>
    <xf numFmtId="0" fontId="19" fillId="9" borderId="18" xfId="0" applyNumberFormat="1" applyFont="1" applyFill="1" applyBorder="1" applyAlignment="1" applyProtection="1">
      <alignment horizontal="center" vertical="center" textRotation="90" wrapText="1"/>
    </xf>
    <xf numFmtId="0" fontId="19" fillId="9" borderId="5" xfId="0" applyNumberFormat="1" applyFont="1" applyFill="1" applyBorder="1" applyAlignment="1" applyProtection="1">
      <alignment horizontal="center" vertical="center" textRotation="90" wrapText="1"/>
    </xf>
    <xf numFmtId="0" fontId="3" fillId="0" borderId="4" xfId="0" applyNumberFormat="1" applyFont="1" applyBorder="1" applyAlignment="1" applyProtection="1">
      <alignment horizontal="center" vertical="center" textRotation="90" wrapText="1"/>
    </xf>
    <xf numFmtId="0" fontId="3" fillId="0" borderId="18" xfId="0" applyNumberFormat="1" applyFont="1" applyBorder="1" applyAlignment="1" applyProtection="1">
      <alignment horizontal="center" vertical="center" textRotation="90" wrapText="1"/>
    </xf>
    <xf numFmtId="4" fontId="8" fillId="2" borderId="2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textRotation="90" wrapText="1"/>
    </xf>
    <xf numFmtId="0" fontId="3" fillId="0" borderId="18" xfId="0" applyFont="1" applyBorder="1" applyAlignment="1" applyProtection="1">
      <alignment horizontal="center" vertical="center" textRotation="90" wrapText="1"/>
    </xf>
    <xf numFmtId="0" fontId="3" fillId="0" borderId="5" xfId="0" applyFont="1" applyBorder="1" applyAlignment="1" applyProtection="1">
      <alignment horizontal="center" vertical="center" textRotation="90" wrapText="1"/>
    </xf>
    <xf numFmtId="0" fontId="12" fillId="9" borderId="18" xfId="0" applyNumberFormat="1" applyFont="1" applyFill="1" applyBorder="1" applyAlignment="1" applyProtection="1">
      <alignment horizontal="center" vertical="center" textRotation="90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4" fontId="14" fillId="4" borderId="19" xfId="0" applyNumberFormat="1" applyFont="1" applyFill="1" applyBorder="1" applyAlignment="1">
      <alignment horizontal="center" vertical="center" wrapText="1"/>
    </xf>
    <xf numFmtId="4" fontId="14" fillId="4" borderId="20" xfId="0" applyNumberFormat="1" applyFont="1" applyFill="1" applyBorder="1" applyAlignment="1">
      <alignment horizontal="center" vertical="center" wrapText="1"/>
    </xf>
    <xf numFmtId="4" fontId="14" fillId="4" borderId="0" xfId="0" applyNumberFormat="1" applyFont="1" applyFill="1" applyBorder="1" applyAlignment="1">
      <alignment horizontal="center" vertical="center" wrapText="1"/>
    </xf>
    <xf numFmtId="4" fontId="14" fillId="4" borderId="21" xfId="0" applyNumberFormat="1" applyFont="1" applyFill="1" applyBorder="1" applyAlignment="1">
      <alignment horizontal="center" vertical="center" wrapText="1"/>
    </xf>
    <xf numFmtId="4" fontId="14" fillId="4" borderId="17" xfId="0" applyNumberFormat="1" applyFont="1" applyFill="1" applyBorder="1" applyAlignment="1">
      <alignment horizontal="center" vertical="center" wrapText="1"/>
    </xf>
    <xf numFmtId="4" fontId="14" fillId="4" borderId="22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4" fontId="11" fillId="4" borderId="4" xfId="0" applyNumberFormat="1" applyFont="1" applyFill="1" applyBorder="1" applyAlignment="1">
      <alignment horizontal="center" vertical="center" textRotation="90" wrapText="1"/>
    </xf>
    <xf numFmtId="4" fontId="11" fillId="4" borderId="18" xfId="0" applyNumberFormat="1" applyFont="1" applyFill="1" applyBorder="1" applyAlignment="1">
      <alignment horizontal="center" vertical="center" textRotation="90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textRotation="90" wrapText="1"/>
    </xf>
    <xf numFmtId="4" fontId="5" fillId="4" borderId="19" xfId="0" applyNumberFormat="1" applyFont="1" applyFill="1" applyBorder="1" applyAlignment="1">
      <alignment horizontal="center" vertical="center" wrapText="1"/>
    </xf>
    <xf numFmtId="4" fontId="5" fillId="4" borderId="20" xfId="0" applyNumberFormat="1" applyFont="1" applyFill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center" vertical="center" wrapText="1"/>
    </xf>
    <xf numFmtId="4" fontId="5" fillId="4" borderId="21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4" fontId="5" fillId="4" borderId="2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4" borderId="19" xfId="0" applyNumberFormat="1" applyFont="1" applyFill="1" applyBorder="1" applyAlignment="1">
      <alignment horizontal="center" vertical="center" wrapText="1"/>
    </xf>
    <xf numFmtId="4" fontId="3" fillId="4" borderId="20" xfId="0" applyNumberFormat="1" applyFont="1" applyFill="1" applyBorder="1" applyAlignment="1">
      <alignment horizontal="center" vertical="center" wrapText="1"/>
    </xf>
    <xf numFmtId="4" fontId="3" fillId="4" borderId="0" xfId="0" applyNumberFormat="1" applyFont="1" applyFill="1" applyBorder="1" applyAlignment="1">
      <alignment horizontal="center" vertical="center" wrapText="1"/>
    </xf>
    <xf numFmtId="4" fontId="3" fillId="4" borderId="21" xfId="0" applyNumberFormat="1" applyFont="1" applyFill="1" applyBorder="1" applyAlignment="1">
      <alignment horizontal="center" vertical="center" wrapText="1"/>
    </xf>
    <xf numFmtId="4" fontId="3" fillId="4" borderId="17" xfId="0" applyNumberFormat="1" applyFont="1" applyFill="1" applyBorder="1" applyAlignment="1">
      <alignment horizontal="center" vertical="center" wrapText="1"/>
    </xf>
    <xf numFmtId="4" fontId="3" fillId="4" borderId="22" xfId="0" applyNumberFormat="1" applyFont="1" applyFill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4" fontId="3" fillId="4" borderId="23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 wrapText="1"/>
    </xf>
    <xf numFmtId="4" fontId="20" fillId="4" borderId="19" xfId="0" applyNumberFormat="1" applyFont="1" applyFill="1" applyBorder="1" applyAlignment="1">
      <alignment horizontal="center" vertical="center" wrapText="1"/>
    </xf>
    <xf numFmtId="4" fontId="20" fillId="4" borderId="20" xfId="0" applyNumberFormat="1" applyFont="1" applyFill="1" applyBorder="1" applyAlignment="1">
      <alignment horizontal="center" vertical="center" wrapText="1"/>
    </xf>
    <xf numFmtId="4" fontId="20" fillId="4" borderId="0" xfId="0" applyNumberFormat="1" applyFont="1" applyFill="1" applyBorder="1" applyAlignment="1">
      <alignment horizontal="center" vertical="center" wrapText="1"/>
    </xf>
    <xf numFmtId="4" fontId="20" fillId="4" borderId="21" xfId="0" applyNumberFormat="1" applyFont="1" applyFill="1" applyBorder="1" applyAlignment="1">
      <alignment horizontal="center" vertical="center" wrapText="1"/>
    </xf>
    <xf numFmtId="4" fontId="20" fillId="4" borderId="17" xfId="0" applyNumberFormat="1" applyFont="1" applyFill="1" applyBorder="1" applyAlignment="1">
      <alignment horizontal="center" vertical="center" wrapText="1"/>
    </xf>
    <xf numFmtId="4" fontId="20" fillId="4" borderId="2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2" fillId="9" borderId="5" xfId="0" applyNumberFormat="1" applyFont="1" applyFill="1" applyBorder="1" applyAlignment="1" applyProtection="1">
      <alignment horizontal="center" vertical="center" textRotation="90" wrapText="1"/>
    </xf>
    <xf numFmtId="4" fontId="4" fillId="4" borderId="17" xfId="0" applyNumberFormat="1" applyFont="1" applyFill="1" applyBorder="1" applyAlignment="1">
      <alignment horizontal="center" vertical="center" wrapText="1"/>
    </xf>
    <xf numFmtId="4" fontId="4" fillId="4" borderId="22" xfId="0" applyNumberFormat="1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 wrapText="1"/>
    </xf>
    <xf numFmtId="4" fontId="3" fillId="6" borderId="19" xfId="0" applyNumberFormat="1" applyFont="1" applyFill="1" applyBorder="1" applyAlignment="1">
      <alignment horizontal="center" vertical="center" wrapText="1"/>
    </xf>
    <xf numFmtId="4" fontId="3" fillId="6" borderId="20" xfId="0" applyNumberFormat="1" applyFont="1" applyFill="1" applyBorder="1" applyAlignment="1">
      <alignment horizontal="center" vertical="center" wrapText="1"/>
    </xf>
    <xf numFmtId="4" fontId="3" fillId="6" borderId="0" xfId="0" applyNumberFormat="1" applyFont="1" applyFill="1" applyBorder="1" applyAlignment="1">
      <alignment horizontal="center" vertical="center" wrapText="1"/>
    </xf>
    <xf numFmtId="4" fontId="3" fillId="6" borderId="21" xfId="0" applyNumberFormat="1" applyFont="1" applyFill="1" applyBorder="1" applyAlignment="1">
      <alignment horizontal="center" vertical="center" wrapText="1"/>
    </xf>
    <xf numFmtId="4" fontId="3" fillId="6" borderId="17" xfId="0" applyNumberFormat="1" applyFont="1" applyFill="1" applyBorder="1" applyAlignment="1">
      <alignment horizontal="center" vertical="center" wrapText="1"/>
    </xf>
    <xf numFmtId="4" fontId="3" fillId="6" borderId="22" xfId="0" applyNumberFormat="1" applyFont="1" applyFill="1" applyBorder="1" applyAlignment="1">
      <alignment horizontal="center" vertical="center" wrapText="1"/>
    </xf>
    <xf numFmtId="0" fontId="7" fillId="6" borderId="19" xfId="0" applyNumberFormat="1" applyFont="1" applyFill="1" applyBorder="1" applyAlignment="1" applyProtection="1">
      <alignment horizontal="center" vertical="center" wrapText="1"/>
    </xf>
    <xf numFmtId="0" fontId="7" fillId="6" borderId="2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 wrapText="1"/>
    </xf>
    <xf numFmtId="0" fontId="7" fillId="6" borderId="21" xfId="0" applyNumberFormat="1" applyFont="1" applyFill="1" applyBorder="1" applyAlignment="1" applyProtection="1">
      <alignment horizontal="center" vertical="center" wrapText="1"/>
    </xf>
    <xf numFmtId="0" fontId="7" fillId="6" borderId="17" xfId="0" applyNumberFormat="1" applyFont="1" applyFill="1" applyBorder="1" applyAlignment="1" applyProtection="1">
      <alignment horizontal="center" vertical="center" wrapText="1"/>
    </xf>
    <xf numFmtId="0" fontId="7" fillId="6" borderId="22" xfId="0" applyNumberFormat="1" applyFont="1" applyFill="1" applyBorder="1" applyAlignment="1" applyProtection="1">
      <alignment horizontal="center" vertical="center" wrapText="1"/>
    </xf>
    <xf numFmtId="0" fontId="3" fillId="6" borderId="19" xfId="0" applyNumberFormat="1" applyFont="1" applyFill="1" applyBorder="1" applyAlignment="1" applyProtection="1">
      <alignment horizontal="center" vertical="center" wrapText="1"/>
    </xf>
    <xf numFmtId="0" fontId="3" fillId="6" borderId="20" xfId="0" applyNumberFormat="1" applyFont="1" applyFill="1" applyBorder="1" applyAlignment="1" applyProtection="1">
      <alignment horizontal="center" vertical="center" wrapText="1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3" fillId="6" borderId="21" xfId="0" applyNumberFormat="1" applyFont="1" applyFill="1" applyBorder="1" applyAlignment="1" applyProtection="1">
      <alignment horizontal="center" vertical="center" wrapText="1"/>
    </xf>
    <xf numFmtId="0" fontId="3" fillId="6" borderId="17" xfId="0" applyNumberFormat="1" applyFont="1" applyFill="1" applyBorder="1" applyAlignment="1" applyProtection="1">
      <alignment horizontal="center" vertical="center" wrapText="1"/>
    </xf>
    <xf numFmtId="0" fontId="3" fillId="6" borderId="2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0" fontId="13" fillId="0" borderId="19" xfId="0" applyFont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center" vertical="center" wrapText="1"/>
    </xf>
    <xf numFmtId="4" fontId="13" fillId="0" borderId="19" xfId="0" applyNumberFormat="1" applyFont="1" applyBorder="1" applyAlignment="1">
      <alignment horizontal="center" vertical="center" wrapText="1"/>
    </xf>
    <xf numFmtId="4" fontId="13" fillId="0" borderId="2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4" fontId="13" fillId="0" borderId="21" xfId="0" applyNumberFormat="1" applyFont="1" applyBorder="1" applyAlignment="1">
      <alignment horizontal="center" vertical="center" wrapText="1"/>
    </xf>
    <xf numFmtId="4" fontId="13" fillId="0" borderId="17" xfId="0" applyNumberFormat="1" applyFont="1" applyBorder="1" applyAlignment="1">
      <alignment horizontal="center" vertical="center" wrapText="1"/>
    </xf>
    <xf numFmtId="4" fontId="13" fillId="0" borderId="2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 wrapText="1"/>
    </xf>
    <xf numFmtId="4" fontId="6" fillId="0" borderId="22" xfId="0" applyNumberFormat="1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center" vertical="center" wrapText="1"/>
    </xf>
    <xf numFmtId="4" fontId="5" fillId="0" borderId="22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0" fontId="36" fillId="14" borderId="4" xfId="0" applyFont="1" applyFill="1" applyBorder="1" applyAlignment="1">
      <alignment horizontal="center" vertical="center"/>
    </xf>
    <xf numFmtId="0" fontId="37" fillId="8" borderId="1" xfId="0" applyFont="1" applyFill="1" applyBorder="1" applyAlignment="1">
      <alignment horizontal="center" vertical="center" wrapText="1" readingOrder="1"/>
    </xf>
    <xf numFmtId="0" fontId="37" fillId="8" borderId="3" xfId="0" applyFont="1" applyFill="1" applyBorder="1" applyAlignment="1">
      <alignment horizontal="center" vertical="center" wrapText="1" readingOrder="1"/>
    </xf>
    <xf numFmtId="0" fontId="35" fillId="8" borderId="1" xfId="0" applyFont="1" applyFill="1" applyBorder="1" applyAlignment="1">
      <alignment horizontal="center" vertical="center" wrapText="1"/>
    </xf>
    <xf numFmtId="0" fontId="35" fillId="8" borderId="4" xfId="0" applyFont="1" applyFill="1" applyBorder="1" applyAlignment="1">
      <alignment horizontal="center" vertical="center" wrapText="1"/>
    </xf>
    <xf numFmtId="0" fontId="35" fillId="8" borderId="5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6" fillId="12" borderId="20" xfId="0" applyFont="1" applyFill="1" applyBorder="1" applyAlignment="1">
      <alignment horizontal="center" vertical="center"/>
    </xf>
    <xf numFmtId="0" fontId="36" fillId="12" borderId="4" xfId="0" applyFont="1" applyFill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left" vertical="center" wrapText="1"/>
    </xf>
    <xf numFmtId="4" fontId="8" fillId="6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23" xfId="0" applyNumberFormat="1" applyFont="1" applyBorder="1" applyAlignment="1">
      <alignment horizontal="center" vertical="center" wrapText="1"/>
    </xf>
    <xf numFmtId="4" fontId="13" fillId="0" borderId="24" xfId="0" applyNumberFormat="1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left" vertical="center" wrapText="1"/>
    </xf>
    <xf numFmtId="4" fontId="7" fillId="0" borderId="16" xfId="0" applyNumberFormat="1" applyFont="1" applyBorder="1" applyAlignment="1">
      <alignment horizontal="left" vertical="center" wrapText="1"/>
    </xf>
    <xf numFmtId="4" fontId="7" fillId="0" borderId="24" xfId="0" applyNumberFormat="1" applyFont="1" applyBorder="1" applyAlignment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23" xfId="0" applyFont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center" vertical="center" wrapText="1"/>
    </xf>
    <xf numFmtId="4" fontId="5" fillId="7" borderId="6" xfId="0" applyNumberFormat="1" applyFont="1" applyFill="1" applyBorder="1" applyAlignment="1">
      <alignment horizontal="center" vertical="center" wrapText="1"/>
    </xf>
    <xf numFmtId="4" fontId="5" fillId="7" borderId="24" xfId="0" applyNumberFormat="1" applyFont="1" applyFill="1" applyBorder="1" applyAlignment="1">
      <alignment horizontal="center" vertical="center" wrapText="1"/>
    </xf>
    <xf numFmtId="4" fontId="20" fillId="4" borderId="1" xfId="0" applyNumberFormat="1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23" xfId="0" applyNumberFormat="1" applyFont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4" fontId="4" fillId="4" borderId="19" xfId="0" applyNumberFormat="1" applyFont="1" applyFill="1" applyBorder="1" applyAlignment="1">
      <alignment horizontal="center" vertical="center" wrapText="1"/>
    </xf>
    <xf numFmtId="4" fontId="4" fillId="4" borderId="20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4" borderId="23" xfId="0" applyNumberFormat="1" applyFont="1" applyFill="1" applyBorder="1" applyAlignment="1">
      <alignment horizontal="center" vertical="center" wrapText="1"/>
    </xf>
    <xf numFmtId="4" fontId="4" fillId="4" borderId="0" xfId="0" applyNumberFormat="1" applyFont="1" applyFill="1" applyBorder="1" applyAlignment="1">
      <alignment horizontal="center" vertical="center" wrapText="1"/>
    </xf>
    <xf numFmtId="4" fontId="4" fillId="4" borderId="21" xfId="0" applyNumberFormat="1" applyFont="1" applyFill="1" applyBorder="1" applyAlignment="1">
      <alignment horizontal="center" vertical="center" wrapText="1"/>
    </xf>
    <xf numFmtId="4" fontId="4" fillId="4" borderId="24" xfId="0" applyNumberFormat="1" applyFont="1" applyFill="1" applyBorder="1" applyAlignment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center" vertical="center" wrapText="1"/>
    </xf>
    <xf numFmtId="0" fontId="7" fillId="6" borderId="6" xfId="0" applyNumberFormat="1" applyFont="1" applyFill="1" applyBorder="1" applyAlignment="1" applyProtection="1">
      <alignment horizontal="center" vertical="center" wrapText="1"/>
    </xf>
    <xf numFmtId="0" fontId="7" fillId="6" borderId="23" xfId="0" applyNumberFormat="1" applyFont="1" applyFill="1" applyBorder="1" applyAlignment="1" applyProtection="1">
      <alignment horizontal="center" vertical="center" wrapText="1"/>
    </xf>
    <xf numFmtId="0" fontId="7" fillId="6" borderId="24" xfId="0" applyNumberFormat="1" applyFont="1" applyFill="1" applyBorder="1" applyAlignment="1" applyProtection="1">
      <alignment horizontal="center" vertical="center" wrapText="1"/>
    </xf>
    <xf numFmtId="0" fontId="3" fillId="6" borderId="6" xfId="0" applyNumberFormat="1" applyFont="1" applyFill="1" applyBorder="1" applyAlignment="1" applyProtection="1">
      <alignment horizontal="center" vertical="center" wrapText="1"/>
    </xf>
    <xf numFmtId="0" fontId="3" fillId="6" borderId="23" xfId="0" applyNumberFormat="1" applyFont="1" applyFill="1" applyBorder="1" applyAlignment="1" applyProtection="1">
      <alignment horizontal="center" vertical="center" wrapText="1"/>
    </xf>
    <xf numFmtId="0" fontId="3" fillId="6" borderId="24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4" borderId="24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/>
    </xf>
    <xf numFmtId="4" fontId="6" fillId="7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</cellXfs>
  <cellStyles count="9">
    <cellStyle name="Normal 2" xfId="1"/>
    <cellStyle name="Normal 2 2" xfId="2"/>
    <cellStyle name="Normal 2 2 2" xfId="5"/>
    <cellStyle name="Normal 3" xfId="6"/>
    <cellStyle name="Normal 4" xfId="7"/>
    <cellStyle name="Обычный" xfId="0" builtinId="0"/>
    <cellStyle name="Обычный 2" xfId="3"/>
    <cellStyle name="Обычный 3" xfId="4"/>
    <cellStyle name="Процентный" xfId="8" builtin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24"/>
  <sheetViews>
    <sheetView tabSelected="1" zoomScale="70" zoomScaleNormal="70" zoomScaleSheetLayoutView="110" workbookViewId="0">
      <pane xSplit="2" ySplit="6" topLeftCell="C15" activePane="bottomRight" state="frozen"/>
      <selection activeCell="C10" sqref="C10"/>
      <selection pane="topRight" activeCell="C10" sqref="C10"/>
      <selection pane="bottomLeft" activeCell="C10" sqref="C10"/>
      <selection pane="bottomRight" activeCell="I31" sqref="I31"/>
    </sheetView>
  </sheetViews>
  <sheetFormatPr defaultRowHeight="17.25" x14ac:dyDescent="0.3"/>
  <cols>
    <col min="1" max="1" width="3.875" style="150" customWidth="1"/>
    <col min="2" max="2" width="19.375" style="150" customWidth="1"/>
    <col min="3" max="4" width="13.75" style="137" customWidth="1"/>
    <col min="5" max="5" width="7.125" style="150" customWidth="1"/>
    <col min="6" max="6" width="14.125" style="137" customWidth="1"/>
    <col min="7" max="7" width="8.5" style="150" customWidth="1"/>
    <col min="8" max="8" width="14.125" style="137" customWidth="1"/>
    <col min="9" max="9" width="14.25" style="137" customWidth="1"/>
    <col min="10" max="10" width="8.125" style="150" customWidth="1"/>
    <col min="11" max="11" width="7.25" style="137" customWidth="1"/>
    <col min="12" max="12" width="13" style="137" customWidth="1"/>
    <col min="13" max="13" width="14" style="137" customWidth="1"/>
    <col min="14" max="14" width="13.375" style="137" customWidth="1"/>
    <col min="15" max="15" width="13" style="137" customWidth="1"/>
    <col min="16" max="16" width="7.5" style="137" customWidth="1"/>
    <col min="17" max="17" width="13.125" style="137" customWidth="1"/>
    <col min="18" max="18" width="6.875" style="137" customWidth="1"/>
    <col min="19" max="19" width="14.375" style="137" customWidth="1"/>
    <col min="20" max="20" width="13.25" style="137" customWidth="1"/>
    <col min="21" max="21" width="8.875" style="137" customWidth="1"/>
    <col min="22" max="22" width="9.5" style="137" customWidth="1"/>
    <col min="23" max="23" width="12.375" style="137" customWidth="1"/>
    <col min="24" max="24" width="15.75" style="137" customWidth="1"/>
    <col min="25" max="25" width="14.875" style="137" customWidth="1"/>
    <col min="26" max="26" width="10.75" style="137" customWidth="1"/>
    <col min="27" max="27" width="14.625" style="137" customWidth="1"/>
    <col min="28" max="28" width="10.375" style="137" customWidth="1"/>
    <col min="29" max="29" width="14" style="137" customWidth="1"/>
    <col min="30" max="30" width="14.125" style="137" customWidth="1"/>
    <col min="31" max="31" width="8.125" style="137" customWidth="1"/>
    <col min="32" max="32" width="9.125" style="137" customWidth="1"/>
    <col min="33" max="33" width="11.25" style="137" customWidth="1"/>
    <col min="34" max="34" width="14.75" style="137" customWidth="1"/>
    <col min="35" max="35" width="13.875" style="137" customWidth="1"/>
    <col min="36" max="36" width="9.25" style="137" customWidth="1"/>
    <col min="37" max="37" width="13.125" style="173" customWidth="1"/>
    <col min="38" max="38" width="7.75" style="137" customWidth="1"/>
    <col min="39" max="39" width="16.25" style="137" customWidth="1"/>
    <col min="40" max="40" width="12.75" style="137" customWidth="1"/>
    <col min="41" max="41" width="10.75" style="137" customWidth="1"/>
    <col min="42" max="42" width="8.125" style="137" customWidth="1"/>
    <col min="43" max="43" width="12.625" style="137" customWidth="1"/>
    <col min="44" max="44" width="13.375" style="137" customWidth="1"/>
    <col min="45" max="45" width="13.75" style="137" customWidth="1"/>
    <col min="46" max="46" width="14.5" style="137" customWidth="1"/>
    <col min="47" max="47" width="14.5" style="173" customWidth="1"/>
    <col min="48" max="48" width="6.625" style="137" hidden="1" customWidth="1"/>
    <col min="49" max="49" width="9.125" style="137" customWidth="1"/>
    <col min="50" max="50" width="14.375" style="137" customWidth="1"/>
    <col min="51" max="51" width="12.5" style="137" customWidth="1"/>
    <col min="52" max="52" width="9.5" style="137" customWidth="1"/>
    <col min="53" max="53" width="9.625" style="137" customWidth="1"/>
    <col min="54" max="54" width="13" style="137" customWidth="1"/>
    <col min="55" max="55" width="14.75" style="137" customWidth="1"/>
    <col min="56" max="56" width="13.125" style="137" customWidth="1"/>
    <col min="57" max="57" width="8.625" style="137" customWidth="1"/>
    <col min="58" max="58" width="12.125" style="137" customWidth="1"/>
    <col min="59" max="59" width="8.5" style="137" customWidth="1"/>
    <col min="60" max="60" width="14.75" style="137" customWidth="1"/>
    <col min="61" max="61" width="14.5" style="137" customWidth="1"/>
    <col min="62" max="62" width="11.625" style="137" customWidth="1"/>
    <col min="63" max="63" width="10.625" style="137" customWidth="1"/>
    <col min="64" max="64" width="13.375" style="137" customWidth="1"/>
    <col min="65" max="65" width="15" style="137" customWidth="1"/>
    <col min="66" max="66" width="14.75" style="137" customWidth="1"/>
    <col min="67" max="67" width="10.625" style="137" customWidth="1"/>
    <col min="68" max="68" width="13.25" style="137" customWidth="1"/>
    <col min="69" max="69" width="10" style="137" customWidth="1"/>
    <col min="70" max="70" width="14.875" style="137" customWidth="1"/>
    <col min="71" max="71" width="10.25" style="137" customWidth="1"/>
    <col min="72" max="72" width="10" style="137" customWidth="1"/>
    <col min="73" max="73" width="8.625" style="137" customWidth="1"/>
    <col min="74" max="74" width="10.875" style="137" customWidth="1"/>
    <col min="75" max="75" width="13.875" style="137" customWidth="1"/>
    <col min="76" max="76" width="13.25" style="137" customWidth="1"/>
    <col min="77" max="77" width="8.25" style="137" customWidth="1"/>
    <col min="78" max="78" width="13.75" style="137" customWidth="1"/>
    <col min="79" max="79" width="8.625" style="137" customWidth="1"/>
    <col min="80" max="80" width="14.5" style="137" customWidth="1"/>
    <col min="81" max="81" width="15.25" style="137" customWidth="1"/>
    <col min="82" max="82" width="9.625" style="137" customWidth="1"/>
    <col min="83" max="83" width="9.5" style="137" customWidth="1"/>
    <col min="84" max="84" width="10.625" style="137" customWidth="1"/>
    <col min="85" max="85" width="11.625" style="137" customWidth="1"/>
    <col min="86" max="86" width="12.375" style="137" customWidth="1"/>
    <col min="87" max="87" width="5.875" style="137" customWidth="1"/>
    <col min="88" max="88" width="11.625" style="137" customWidth="1"/>
    <col min="89" max="89" width="4.875" style="137" customWidth="1"/>
    <col min="90" max="90" width="11.875" style="137" customWidth="1"/>
    <col min="91" max="91" width="11.75" style="137" customWidth="1"/>
    <col min="92" max="92" width="5.25" style="137" customWidth="1"/>
    <col min="93" max="93" width="11.375" style="137" customWidth="1"/>
    <col min="94" max="94" width="12.375" style="137" customWidth="1"/>
    <col min="95" max="96" width="5.125" style="137" customWidth="1"/>
    <col min="97" max="97" width="11" style="137" customWidth="1"/>
    <col min="98" max="16384" width="9" style="150"/>
  </cols>
  <sheetData>
    <row r="1" spans="1:97" ht="18.75" customHeight="1" x14ac:dyDescent="0.3">
      <c r="B1" s="151"/>
      <c r="C1" s="212" t="s">
        <v>118</v>
      </c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136"/>
      <c r="Y1" s="136"/>
      <c r="Z1" s="136"/>
      <c r="AA1" s="136"/>
      <c r="AB1" s="136"/>
      <c r="BW1" s="137" t="s">
        <v>126</v>
      </c>
    </row>
    <row r="2" spans="1:97" ht="21.75" customHeight="1" x14ac:dyDescent="0.3">
      <c r="A2" s="152"/>
      <c r="B2" s="153"/>
      <c r="C2" s="216" t="s">
        <v>148</v>
      </c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4"/>
      <c r="AL2" s="170"/>
      <c r="AM2" s="170"/>
      <c r="AN2" s="154"/>
      <c r="AO2" s="154"/>
      <c r="AP2" s="154"/>
      <c r="AQ2" s="154"/>
      <c r="AR2" s="154"/>
      <c r="AS2" s="172"/>
      <c r="AT2" s="154"/>
      <c r="AU2" s="175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204"/>
      <c r="BG2" s="204"/>
      <c r="BH2" s="204"/>
      <c r="BI2" s="204"/>
      <c r="BJ2" s="204"/>
      <c r="BK2" s="169"/>
      <c r="BL2" s="169"/>
      <c r="BM2" s="169"/>
      <c r="BN2" s="169"/>
      <c r="BO2" s="169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</row>
    <row r="3" spans="1:97" ht="13.5" customHeight="1" x14ac:dyDescent="0.3">
      <c r="A3" s="144"/>
      <c r="B3" s="155"/>
      <c r="C3" s="156"/>
      <c r="D3" s="156"/>
      <c r="E3" s="157"/>
      <c r="F3" s="156"/>
      <c r="G3" s="157"/>
      <c r="H3" s="156"/>
      <c r="I3" s="156"/>
      <c r="J3" s="157"/>
      <c r="K3" s="194" t="s">
        <v>65</v>
      </c>
      <c r="L3" s="194"/>
      <c r="M3" s="194"/>
      <c r="N3" s="140"/>
      <c r="O3" s="140"/>
      <c r="P3" s="140"/>
      <c r="Q3" s="140"/>
      <c r="R3" s="140"/>
      <c r="S3" s="140"/>
      <c r="T3" s="140"/>
      <c r="U3" s="140"/>
      <c r="V3" s="194" t="s">
        <v>65</v>
      </c>
      <c r="W3" s="194"/>
      <c r="X3" s="138"/>
      <c r="Y3" s="138"/>
      <c r="Z3" s="138"/>
      <c r="AA3" s="138"/>
      <c r="AB3" s="138"/>
      <c r="AC3" s="139"/>
      <c r="AD3" s="139"/>
      <c r="AE3" s="139"/>
      <c r="AF3" s="194" t="s">
        <v>65</v>
      </c>
      <c r="AG3" s="194"/>
      <c r="AH3" s="167"/>
      <c r="AI3" s="138"/>
      <c r="AJ3" s="138"/>
      <c r="AK3" s="176"/>
      <c r="AL3" s="138"/>
      <c r="AM3" s="138"/>
      <c r="AN3" s="139"/>
      <c r="AO3" s="139"/>
      <c r="AP3" s="194" t="s">
        <v>65</v>
      </c>
      <c r="AQ3" s="194"/>
      <c r="AR3" s="158"/>
      <c r="AS3" s="158"/>
      <c r="AT3" s="158"/>
      <c r="AU3" s="177"/>
      <c r="AV3" s="158"/>
      <c r="AW3" s="158"/>
      <c r="AX3" s="158"/>
      <c r="AY3" s="139"/>
      <c r="AZ3" s="139"/>
      <c r="BA3" s="194" t="s">
        <v>65</v>
      </c>
      <c r="BB3" s="194"/>
      <c r="BC3" s="138"/>
      <c r="BD3" s="138"/>
      <c r="BE3" s="138"/>
      <c r="BF3" s="158"/>
      <c r="BG3" s="158"/>
      <c r="BH3" s="158"/>
      <c r="BI3" s="158"/>
      <c r="BJ3" s="158"/>
      <c r="BK3" s="194" t="s">
        <v>65</v>
      </c>
      <c r="BL3" s="194"/>
      <c r="BM3" s="139"/>
      <c r="BN3" s="139"/>
      <c r="BO3" s="139"/>
      <c r="BP3" s="158"/>
      <c r="BQ3" s="158"/>
      <c r="BR3" s="158"/>
      <c r="BS3" s="158"/>
      <c r="BT3" s="158"/>
      <c r="BU3" s="139"/>
      <c r="BV3" s="138" t="s">
        <v>65</v>
      </c>
      <c r="BW3" s="139"/>
      <c r="BX3" s="139"/>
      <c r="BY3" s="139"/>
      <c r="BZ3" s="139"/>
      <c r="CA3" s="158"/>
      <c r="CB3" s="158"/>
      <c r="CC3" s="158"/>
      <c r="CD3" s="158"/>
      <c r="CE3" s="139"/>
      <c r="CF3" s="138"/>
    </row>
    <row r="4" spans="1:97" s="159" customFormat="1" ht="51" customHeight="1" x14ac:dyDescent="0.25">
      <c r="A4" s="227" t="s">
        <v>58</v>
      </c>
      <c r="B4" s="228" t="s">
        <v>56</v>
      </c>
      <c r="C4" s="197" t="s">
        <v>124</v>
      </c>
      <c r="D4" s="198"/>
      <c r="E4" s="198"/>
      <c r="F4" s="198"/>
      <c r="G4" s="198"/>
      <c r="H4" s="198"/>
      <c r="I4" s="198"/>
      <c r="J4" s="198"/>
      <c r="K4" s="198"/>
      <c r="L4" s="199"/>
      <c r="M4" s="229" t="s">
        <v>132</v>
      </c>
      <c r="N4" s="217" t="s">
        <v>117</v>
      </c>
      <c r="O4" s="218"/>
      <c r="P4" s="218"/>
      <c r="Q4" s="218"/>
      <c r="R4" s="218"/>
      <c r="S4" s="218"/>
      <c r="T4" s="218"/>
      <c r="U4" s="218"/>
      <c r="V4" s="218"/>
      <c r="W4" s="219"/>
      <c r="X4" s="201" t="s">
        <v>137</v>
      </c>
      <c r="Y4" s="202"/>
      <c r="Z4" s="202"/>
      <c r="AA4" s="202"/>
      <c r="AB4" s="202"/>
      <c r="AC4" s="202"/>
      <c r="AD4" s="202"/>
      <c r="AE4" s="202"/>
      <c r="AF4" s="202"/>
      <c r="AG4" s="203"/>
      <c r="AH4" s="210" t="s">
        <v>134</v>
      </c>
      <c r="AI4" s="210"/>
      <c r="AJ4" s="210"/>
      <c r="AK4" s="210"/>
      <c r="AL4" s="210"/>
      <c r="AM4" s="210"/>
      <c r="AN4" s="210"/>
      <c r="AO4" s="210"/>
      <c r="AP4" s="210"/>
      <c r="AQ4" s="211"/>
      <c r="AR4" s="210" t="s">
        <v>138</v>
      </c>
      <c r="AS4" s="210"/>
      <c r="AT4" s="210"/>
      <c r="AU4" s="210"/>
      <c r="AV4" s="210"/>
      <c r="AW4" s="210"/>
      <c r="AX4" s="210"/>
      <c r="AY4" s="210"/>
      <c r="AZ4" s="210"/>
      <c r="BA4" s="210"/>
      <c r="BB4" s="211"/>
      <c r="BC4" s="214" t="s">
        <v>39</v>
      </c>
      <c r="BD4" s="214"/>
      <c r="BE4" s="214"/>
      <c r="BF4" s="214"/>
      <c r="BG4" s="214"/>
      <c r="BH4" s="214"/>
      <c r="BI4" s="214"/>
      <c r="BJ4" s="214"/>
      <c r="BK4" s="214"/>
      <c r="BL4" s="214"/>
      <c r="BM4" s="210" t="s">
        <v>40</v>
      </c>
      <c r="BN4" s="210"/>
      <c r="BO4" s="210"/>
      <c r="BP4" s="210"/>
      <c r="BQ4" s="210"/>
      <c r="BR4" s="210"/>
      <c r="BS4" s="210"/>
      <c r="BT4" s="210"/>
      <c r="BU4" s="210"/>
      <c r="BV4" s="211"/>
      <c r="BW4" s="210" t="s">
        <v>41</v>
      </c>
      <c r="BX4" s="210"/>
      <c r="BY4" s="210"/>
      <c r="BZ4" s="210"/>
      <c r="CA4" s="210"/>
      <c r="CB4" s="210"/>
      <c r="CC4" s="210"/>
      <c r="CD4" s="210"/>
      <c r="CE4" s="210"/>
      <c r="CF4" s="211"/>
      <c r="CG4" s="221" t="s">
        <v>121</v>
      </c>
      <c r="CH4" s="222"/>
      <c r="CI4" s="222"/>
      <c r="CJ4" s="222"/>
      <c r="CK4" s="222"/>
      <c r="CL4" s="222"/>
      <c r="CM4" s="222"/>
      <c r="CN4" s="222"/>
      <c r="CO4" s="222"/>
      <c r="CP4" s="222"/>
      <c r="CQ4" s="222"/>
      <c r="CR4" s="222"/>
      <c r="CS4" s="223"/>
    </row>
    <row r="5" spans="1:97" s="144" customFormat="1" ht="29.25" customHeight="1" x14ac:dyDescent="0.25">
      <c r="A5" s="227"/>
      <c r="B5" s="228"/>
      <c r="C5" s="207" t="s">
        <v>127</v>
      </c>
      <c r="D5" s="207"/>
      <c r="E5" s="207"/>
      <c r="F5" s="207"/>
      <c r="G5" s="207"/>
      <c r="H5" s="198" t="s">
        <v>133</v>
      </c>
      <c r="I5" s="198"/>
      <c r="J5" s="199"/>
      <c r="K5" s="195" t="s">
        <v>130</v>
      </c>
      <c r="L5" s="195" t="s">
        <v>131</v>
      </c>
      <c r="M5" s="230"/>
      <c r="N5" s="220" t="s">
        <v>128</v>
      </c>
      <c r="O5" s="205"/>
      <c r="P5" s="205"/>
      <c r="Q5" s="205"/>
      <c r="R5" s="206"/>
      <c r="S5" s="200" t="s">
        <v>129</v>
      </c>
      <c r="T5" s="200"/>
      <c r="U5" s="200"/>
      <c r="V5" s="195" t="s">
        <v>130</v>
      </c>
      <c r="W5" s="195" t="s">
        <v>131</v>
      </c>
      <c r="X5" s="215" t="s">
        <v>128</v>
      </c>
      <c r="Y5" s="215"/>
      <c r="Z5" s="215"/>
      <c r="AA5" s="215"/>
      <c r="AB5" s="215"/>
      <c r="AC5" s="198" t="s">
        <v>133</v>
      </c>
      <c r="AD5" s="198"/>
      <c r="AE5" s="198"/>
      <c r="AF5" s="208" t="s">
        <v>130</v>
      </c>
      <c r="AG5" s="208" t="s">
        <v>131</v>
      </c>
      <c r="AH5" s="207" t="s">
        <v>127</v>
      </c>
      <c r="AI5" s="207"/>
      <c r="AJ5" s="207"/>
      <c r="AK5" s="207"/>
      <c r="AL5" s="207"/>
      <c r="AM5" s="200" t="s">
        <v>129</v>
      </c>
      <c r="AN5" s="200"/>
      <c r="AO5" s="200"/>
      <c r="AP5" s="195" t="s">
        <v>130</v>
      </c>
      <c r="AQ5" s="195" t="s">
        <v>131</v>
      </c>
      <c r="AR5" s="205" t="s">
        <v>127</v>
      </c>
      <c r="AS5" s="205"/>
      <c r="AT5" s="205"/>
      <c r="AU5" s="205"/>
      <c r="AV5" s="205"/>
      <c r="AW5" s="206"/>
      <c r="AX5" s="197" t="s">
        <v>129</v>
      </c>
      <c r="AY5" s="198"/>
      <c r="AZ5" s="199"/>
      <c r="BA5" s="195" t="s">
        <v>130</v>
      </c>
      <c r="BB5" s="195" t="s">
        <v>131</v>
      </c>
      <c r="BC5" s="207" t="s">
        <v>127</v>
      </c>
      <c r="BD5" s="207"/>
      <c r="BE5" s="207"/>
      <c r="BF5" s="207"/>
      <c r="BG5" s="207"/>
      <c r="BH5" s="214" t="s">
        <v>129</v>
      </c>
      <c r="BI5" s="214"/>
      <c r="BJ5" s="214"/>
      <c r="BK5" s="226" t="s">
        <v>130</v>
      </c>
      <c r="BL5" s="213" t="s">
        <v>131</v>
      </c>
      <c r="BM5" s="207" t="s">
        <v>127</v>
      </c>
      <c r="BN5" s="207"/>
      <c r="BO5" s="207"/>
      <c r="BP5" s="207"/>
      <c r="BQ5" s="207"/>
      <c r="BR5" s="200" t="s">
        <v>129</v>
      </c>
      <c r="BS5" s="200"/>
      <c r="BT5" s="200"/>
      <c r="BU5" s="195" t="s">
        <v>130</v>
      </c>
      <c r="BV5" s="195" t="s">
        <v>131</v>
      </c>
      <c r="BW5" s="207" t="s">
        <v>127</v>
      </c>
      <c r="BX5" s="207"/>
      <c r="BY5" s="207"/>
      <c r="BZ5" s="207"/>
      <c r="CA5" s="207"/>
      <c r="CB5" s="200" t="s">
        <v>133</v>
      </c>
      <c r="CC5" s="200"/>
      <c r="CD5" s="200"/>
      <c r="CE5" s="195" t="s">
        <v>130</v>
      </c>
      <c r="CF5" s="195" t="s">
        <v>131</v>
      </c>
      <c r="CG5" s="220" t="s">
        <v>127</v>
      </c>
      <c r="CH5" s="205"/>
      <c r="CI5" s="205"/>
      <c r="CJ5" s="205"/>
      <c r="CK5" s="206"/>
      <c r="CL5" s="200" t="s">
        <v>133</v>
      </c>
      <c r="CM5" s="200"/>
      <c r="CN5" s="200"/>
      <c r="CO5" s="200"/>
      <c r="CP5" s="200"/>
      <c r="CQ5" s="200"/>
      <c r="CR5" s="195" t="s">
        <v>130</v>
      </c>
      <c r="CS5" s="195" t="s">
        <v>131</v>
      </c>
    </row>
    <row r="6" spans="1:97" s="144" customFormat="1" ht="151.5" customHeight="1" x14ac:dyDescent="0.25">
      <c r="A6" s="227"/>
      <c r="B6" s="228"/>
      <c r="C6" s="180" t="s">
        <v>122</v>
      </c>
      <c r="D6" s="180" t="s">
        <v>123</v>
      </c>
      <c r="E6" s="181" t="s">
        <v>125</v>
      </c>
      <c r="F6" s="181" t="s">
        <v>144</v>
      </c>
      <c r="G6" s="189" t="s">
        <v>145</v>
      </c>
      <c r="H6" s="183" t="s">
        <v>146</v>
      </c>
      <c r="I6" s="181" t="str">
        <f>F6</f>
        <v xml:space="preserve">փաստ.    10 ամիս                                                           </v>
      </c>
      <c r="J6" s="182" t="str">
        <f>G6</f>
        <v>10 ամսվա կատ. %-ը
տարեկան պլանի նկատմամբ</v>
      </c>
      <c r="K6" s="196"/>
      <c r="L6" s="196"/>
      <c r="M6" s="231"/>
      <c r="N6" s="183" t="s">
        <v>119</v>
      </c>
      <c r="O6" s="180" t="s">
        <v>120</v>
      </c>
      <c r="P6" s="181" t="s">
        <v>125</v>
      </c>
      <c r="Q6" s="181" t="str">
        <f>I6</f>
        <v xml:space="preserve">փաստ.    10 ամիս                                                           </v>
      </c>
      <c r="R6" s="189" t="str">
        <f>J6</f>
        <v>10 ամսվա կատ. %-ը
տարեկան պլանի նկատմամբ</v>
      </c>
      <c r="S6" s="183" t="str">
        <f>H6</f>
        <v xml:space="preserve">ծրագիր 
տարեկան 31.10.2022թ. դրությամբ                                                                                                         </v>
      </c>
      <c r="T6" s="181" t="str">
        <f>Q6</f>
        <v xml:space="preserve">փաստ.    10 ամիս                                                           </v>
      </c>
      <c r="U6" s="182" t="str">
        <f>R6</f>
        <v>10 ամսվա կատ. %-ը
տարեկան պլանի նկատմամբ</v>
      </c>
      <c r="V6" s="196"/>
      <c r="W6" s="196"/>
      <c r="X6" s="183" t="s">
        <v>119</v>
      </c>
      <c r="Y6" s="183" t="s">
        <v>120</v>
      </c>
      <c r="Z6" s="181" t="s">
        <v>125</v>
      </c>
      <c r="AA6" s="181" t="str">
        <f>T6</f>
        <v xml:space="preserve">փաստ.    10 ամիս                                                           </v>
      </c>
      <c r="AB6" s="182" t="str">
        <f>U6</f>
        <v>10 ամսվա կատ. %-ը
տարեկան պլանի նկատմամբ</v>
      </c>
      <c r="AC6" s="183" t="str">
        <f>S6</f>
        <v xml:space="preserve">ծրագիր 
տարեկան 31.10.2022թ. դրությամբ                                                                                                         </v>
      </c>
      <c r="AD6" s="181" t="str">
        <f>AA6</f>
        <v xml:space="preserve">փաստ.    10 ամիս                                                           </v>
      </c>
      <c r="AE6" s="182" t="str">
        <f>AB6</f>
        <v>10 ամսվա կատ. %-ը
տարեկան պլանի նկատմամբ</v>
      </c>
      <c r="AF6" s="209"/>
      <c r="AG6" s="209"/>
      <c r="AH6" s="183" t="s">
        <v>119</v>
      </c>
      <c r="AI6" s="180" t="s">
        <v>120</v>
      </c>
      <c r="AJ6" s="181" t="s">
        <v>125</v>
      </c>
      <c r="AK6" s="181" t="str">
        <f>AD6</f>
        <v xml:space="preserve">փաստ.    10 ամիս                                                           </v>
      </c>
      <c r="AL6" s="182" t="str">
        <f>AE6</f>
        <v>10 ամսվա կատ. %-ը
տարեկան պլանի նկատմամբ</v>
      </c>
      <c r="AM6" s="183" t="str">
        <f>AC6</f>
        <v xml:space="preserve">ծրագիր 
տարեկան 31.10.2022թ. դրությամբ                                                                                                         </v>
      </c>
      <c r="AN6" s="181" t="str">
        <f>AK6</f>
        <v xml:space="preserve">փաստ.    10 ամիս                                                           </v>
      </c>
      <c r="AO6" s="182" t="str">
        <f>AL6</f>
        <v>10 ամսվա կատ. %-ը
տարեկան պլանի նկատմամբ</v>
      </c>
      <c r="AP6" s="196"/>
      <c r="AQ6" s="196"/>
      <c r="AR6" s="180" t="s">
        <v>119</v>
      </c>
      <c r="AS6" s="180" t="s">
        <v>120</v>
      </c>
      <c r="AT6" s="181" t="s">
        <v>125</v>
      </c>
      <c r="AU6" s="181" t="str">
        <f>AN6</f>
        <v xml:space="preserve">փաստ.    10 ամիս                                                           </v>
      </c>
      <c r="AV6" s="181" t="s">
        <v>57</v>
      </c>
      <c r="AW6" s="182" t="str">
        <f>AO6</f>
        <v>10 ամսվա կատ. %-ը
տարեկան պլանի նկատմամբ</v>
      </c>
      <c r="AX6" s="183" t="str">
        <f>AM6</f>
        <v xml:space="preserve">ծրագիր 
տարեկան 31.10.2022թ. դրությամբ                                                                                                         </v>
      </c>
      <c r="AY6" s="181" t="str">
        <f>AU6</f>
        <v xml:space="preserve">փաստ.    10 ամիս                                                           </v>
      </c>
      <c r="AZ6" s="182" t="str">
        <f>AW6</f>
        <v>10 ամսվա կատ. %-ը
տարեկան պլանի նկատմամբ</v>
      </c>
      <c r="BA6" s="196"/>
      <c r="BB6" s="196"/>
      <c r="BC6" s="180" t="s">
        <v>119</v>
      </c>
      <c r="BD6" s="180" t="s">
        <v>120</v>
      </c>
      <c r="BE6" s="181" t="s">
        <v>125</v>
      </c>
      <c r="BF6" s="181" t="str">
        <f>BI6</f>
        <v xml:space="preserve">փաստ.    10 ամիս                                                           </v>
      </c>
      <c r="BG6" s="182" t="str">
        <f>BJ6</f>
        <v>10 ամսվա կատ. %-ը
տարեկան պլանի նկատմամբ</v>
      </c>
      <c r="BH6" s="183" t="str">
        <f>AX6</f>
        <v xml:space="preserve">ծրագիր 
տարեկան 31.10.2022թ. դրությամբ                                                                                                         </v>
      </c>
      <c r="BI6" s="181" t="str">
        <f>AY6</f>
        <v xml:space="preserve">փաստ.    10 ամիս                                                           </v>
      </c>
      <c r="BJ6" s="182" t="str">
        <f>AZ6</f>
        <v>10 ամսվա կատ. %-ը
տարեկան պլանի նկատմամբ</v>
      </c>
      <c r="BK6" s="196"/>
      <c r="BL6" s="213"/>
      <c r="BM6" s="180" t="s">
        <v>119</v>
      </c>
      <c r="BN6" s="183" t="s">
        <v>120</v>
      </c>
      <c r="BO6" s="181" t="s">
        <v>125</v>
      </c>
      <c r="BP6" s="181" t="str">
        <f>BI6</f>
        <v xml:space="preserve">փաստ.    10 ամիս                                                           </v>
      </c>
      <c r="BQ6" s="182" t="str">
        <f>BJ6</f>
        <v>10 ամսվա կատ. %-ը
տարեկան պլանի նկատմամբ</v>
      </c>
      <c r="BR6" s="183" t="str">
        <f>BH6</f>
        <v xml:space="preserve">ծրագիր 
տարեկան 31.10.2022թ. դրությամբ                                                                                                         </v>
      </c>
      <c r="BS6" s="181" t="str">
        <f>BP6</f>
        <v xml:space="preserve">փաստ.    10 ամիս                                                           </v>
      </c>
      <c r="BT6" s="182" t="str">
        <f>BQ6</f>
        <v>10 ամսվա կատ. %-ը
տարեկան պլանի նկատմամբ</v>
      </c>
      <c r="BU6" s="196"/>
      <c r="BV6" s="196"/>
      <c r="BW6" s="183" t="s">
        <v>119</v>
      </c>
      <c r="BX6" s="180" t="s">
        <v>120</v>
      </c>
      <c r="BY6" s="181" t="s">
        <v>125</v>
      </c>
      <c r="BZ6" s="181" t="str">
        <f>BS6</f>
        <v xml:space="preserve">փաստ.    10 ամիս                                                           </v>
      </c>
      <c r="CA6" s="182" t="str">
        <f>BT6</f>
        <v>10 ամսվա կատ. %-ը
տարեկան պլանի նկատմամբ</v>
      </c>
      <c r="CB6" s="183" t="s">
        <v>139</v>
      </c>
      <c r="CC6" s="181" t="str">
        <f>BZ6</f>
        <v xml:space="preserve">փաստ.    10 ամիս                                                           </v>
      </c>
      <c r="CD6" s="182" t="str">
        <f>CA6</f>
        <v>10 ամսվա կատ. %-ը
տարեկան պլանի նկատմամբ</v>
      </c>
      <c r="CE6" s="196"/>
      <c r="CF6" s="196"/>
      <c r="CG6" s="183" t="s">
        <v>119</v>
      </c>
      <c r="CH6" s="180" t="s">
        <v>120</v>
      </c>
      <c r="CI6" s="181" t="s">
        <v>125</v>
      </c>
      <c r="CJ6" s="181" t="str">
        <f>CC6</f>
        <v xml:space="preserve">փաստ.    10 ամիս                                                           </v>
      </c>
      <c r="CK6" s="182" t="str">
        <f>CD6</f>
        <v>10 ամսվա կատ. %-ը
տարեկան պլանի նկատմամբ</v>
      </c>
      <c r="CL6" s="183" t="str">
        <f>CG6</f>
        <v xml:space="preserve">ծրագիր 
տարեկան                                                                                                              </v>
      </c>
      <c r="CM6" s="181" t="str">
        <f>CC6</f>
        <v xml:space="preserve">փաստ.    10 ամիս                                                           </v>
      </c>
      <c r="CN6" s="182" t="str">
        <f>CD6</f>
        <v>10 ամսվա կատ. %-ը
տարեկան պլանի նկատմամբ</v>
      </c>
      <c r="CO6" s="184" t="s">
        <v>135</v>
      </c>
      <c r="CP6" s="185" t="s">
        <v>147</v>
      </c>
      <c r="CQ6" s="182" t="str">
        <f>CK6</f>
        <v>10 ամսվա կատ. %-ը
տարեկան պլանի նկատմամբ</v>
      </c>
      <c r="CR6" s="196"/>
      <c r="CS6" s="196"/>
    </row>
    <row r="7" spans="1:97" s="144" customFormat="1" ht="29.25" customHeight="1" x14ac:dyDescent="0.25">
      <c r="A7" s="179">
        <v>1</v>
      </c>
      <c r="B7" s="146" t="s">
        <v>59</v>
      </c>
      <c r="C7" s="141">
        <v>90126396.200000003</v>
      </c>
      <c r="D7" s="141">
        <v>80769471.399999991</v>
      </c>
      <c r="E7" s="141">
        <f t="shared" ref="E7:E18" si="0">D7/C7*100</f>
        <v>89.61799739641647</v>
      </c>
      <c r="F7" s="141">
        <v>68364552.999999985</v>
      </c>
      <c r="G7" s="141">
        <f t="shared" ref="G7:G18" si="1">F7/C7*100</f>
        <v>75.854084799187817</v>
      </c>
      <c r="H7" s="141">
        <v>106501547.59999999</v>
      </c>
      <c r="I7" s="141">
        <v>64907920.399999991</v>
      </c>
      <c r="J7" s="141">
        <f t="shared" ref="J7:J18" si="2">I7/H7*100</f>
        <v>60.945518504371478</v>
      </c>
      <c r="K7" s="141">
        <f t="shared" ref="K7:K18" si="3">H7/C7*100-100</f>
        <v>18.169095947941599</v>
      </c>
      <c r="L7" s="141">
        <f t="shared" ref="L7:L17" si="4">I7-F7</f>
        <v>-3456632.599999994</v>
      </c>
      <c r="M7" s="147">
        <v>13430355.1</v>
      </c>
      <c r="N7" s="141">
        <v>30666826.199999996</v>
      </c>
      <c r="O7" s="141">
        <v>30561006.199999999</v>
      </c>
      <c r="P7" s="141">
        <f t="shared" ref="P7:P18" si="5">O7/N7*100</f>
        <v>99.654936577688645</v>
      </c>
      <c r="Q7" s="141">
        <v>26087962.400000006</v>
      </c>
      <c r="R7" s="141">
        <f t="shared" ref="R7:R18" si="6">Q7/N7*100</f>
        <v>85.069000064962736</v>
      </c>
      <c r="S7" s="141">
        <v>34500508.600000001</v>
      </c>
      <c r="T7" s="141">
        <v>25998487.5</v>
      </c>
      <c r="U7" s="141">
        <f t="shared" ref="U7:U16" si="7">T7/S7*100</f>
        <v>75.356823870126945</v>
      </c>
      <c r="V7" s="141">
        <f t="shared" ref="V7:V18" si="8">S7/N7*100-100</f>
        <v>12.50107322811256</v>
      </c>
      <c r="W7" s="141">
        <f t="shared" ref="W7:W17" si="9">T7-Q7</f>
        <v>-89474.90000000596</v>
      </c>
      <c r="X7" s="141">
        <f t="shared" ref="X7:X17" si="10">AH7+AR7+BC7+BM7+BW7</f>
        <v>23371510.900000002</v>
      </c>
      <c r="Y7" s="141">
        <f t="shared" ref="Y7:Y17" si="11">AI7+AS7+BD7+BN7+BX7</f>
        <v>22685208.400000002</v>
      </c>
      <c r="Z7" s="141">
        <f t="shared" ref="Z7:Z18" si="12">Y7/X7*100</f>
        <v>97.063508204769079</v>
      </c>
      <c r="AA7" s="141">
        <f t="shared" ref="AA7:AA17" si="13">AK7+AU7+BF7+BP7+BZ7</f>
        <v>19025291.100000001</v>
      </c>
      <c r="AB7" s="141">
        <f t="shared" ref="AB7:AB18" si="14">AA7/X7*100</f>
        <v>81.403770519602986</v>
      </c>
      <c r="AC7" s="141">
        <f t="shared" ref="AC7:AC17" si="15">AM7+AX7+BH7+BR7+CB7</f>
        <v>25437473.199999999</v>
      </c>
      <c r="AD7" s="141">
        <f t="shared" ref="AD7:AD17" si="16">AN7+AY7+BI7+BS7+CC7</f>
        <v>16930308</v>
      </c>
      <c r="AE7" s="141">
        <f t="shared" ref="AE7:AE18" si="17">AD7/AC7*100</f>
        <v>66.556563487603</v>
      </c>
      <c r="AF7" s="141">
        <f t="shared" ref="AF7:AF18" si="18">AC7/X7*100-100</f>
        <v>8.8396608539330686</v>
      </c>
      <c r="AG7" s="141">
        <f t="shared" ref="AG7:AG17" si="19">AD7-AA7</f>
        <v>-2094983.1000000015</v>
      </c>
      <c r="AH7" s="141">
        <v>6475644.9999999991</v>
      </c>
      <c r="AI7" s="141">
        <v>7166984.2999999998</v>
      </c>
      <c r="AJ7" s="141">
        <f t="shared" ref="AJ7:AJ18" si="20">AI7/AH7*100</f>
        <v>110.67599134912432</v>
      </c>
      <c r="AK7" s="141">
        <v>6056960.5000000009</v>
      </c>
      <c r="AL7" s="141">
        <f t="shared" ref="AL7:AL18" si="21">AK7/AH7*100</f>
        <v>93.534474172070915</v>
      </c>
      <c r="AM7" s="141">
        <v>7830226.7000000002</v>
      </c>
      <c r="AN7" s="141">
        <v>4152532.8</v>
      </c>
      <c r="AO7" s="141">
        <f t="shared" ref="AO7:AO18" si="22">AN7/AM7*100</f>
        <v>53.032089096475318</v>
      </c>
      <c r="AP7" s="141">
        <f t="shared" ref="AP7:AP18" si="23">AM7/AH7*100-100</f>
        <v>20.918096961769848</v>
      </c>
      <c r="AQ7" s="141">
        <f t="shared" ref="AQ7:AQ18" si="24">AN7-AK7</f>
        <v>-1904427.7000000011</v>
      </c>
      <c r="AR7" s="141">
        <v>12115110.200000001</v>
      </c>
      <c r="AS7" s="141">
        <v>10283490.500000002</v>
      </c>
      <c r="AT7" s="141">
        <f t="shared" ref="AT7:AT18" si="25">+AS7/AR7*100</f>
        <v>84.881526707037295</v>
      </c>
      <c r="AU7" s="141">
        <v>8202159.7999999989</v>
      </c>
      <c r="AV7" s="141"/>
      <c r="AW7" s="141">
        <f t="shared" ref="AW7:AW18" si="26">AU7/AR7*100</f>
        <v>67.701900061957318</v>
      </c>
      <c r="AX7" s="141">
        <v>12444850.300000001</v>
      </c>
      <c r="AY7" s="141">
        <v>7691661.8999999994</v>
      </c>
      <c r="AZ7" s="141">
        <f t="shared" ref="AZ7:AZ18" si="27">AY7/AX7*100</f>
        <v>61.805981707951915</v>
      </c>
      <c r="BA7" s="148">
        <f t="shared" ref="BA7:BA18" si="28">AX7/AR7*100-100</f>
        <v>2.7217259649854384</v>
      </c>
      <c r="BB7" s="148">
        <f t="shared" ref="BB7:BB18" si="29">AY7-AU7</f>
        <v>-510497.89999999944</v>
      </c>
      <c r="BC7" s="141">
        <v>3184562.6</v>
      </c>
      <c r="BD7" s="141">
        <v>3378675.8000000007</v>
      </c>
      <c r="BE7" s="148">
        <f t="shared" ref="BE7:BE18" si="30">BD7/BC7*100</f>
        <v>106.09544306021807</v>
      </c>
      <c r="BF7" s="141">
        <v>3129472.9</v>
      </c>
      <c r="BG7" s="141">
        <f t="shared" ref="BG7:BG18" si="31">BF7/BC7*100</f>
        <v>98.270101520378333</v>
      </c>
      <c r="BH7" s="141">
        <v>3197066.3000000003</v>
      </c>
      <c r="BI7" s="141">
        <v>3214925.4999999995</v>
      </c>
      <c r="BJ7" s="141">
        <f>BI7/BH7*100</f>
        <v>100.55861212512231</v>
      </c>
      <c r="BK7" s="141">
        <f t="shared" ref="BK7:BK18" si="32">BH7/BC7*100-100</f>
        <v>0.3926347687434486</v>
      </c>
      <c r="BL7" s="141">
        <f t="shared" ref="BL7:BL18" si="33">BI7-BF7</f>
        <v>85452.599999999627</v>
      </c>
      <c r="BM7" s="141">
        <v>457000</v>
      </c>
      <c r="BN7" s="141">
        <v>594895.5</v>
      </c>
      <c r="BO7" s="141">
        <f t="shared" ref="BO7:BO18" si="34">BN7/BM7*100</f>
        <v>130.17407002188185</v>
      </c>
      <c r="BP7" s="141">
        <v>536569.30000000005</v>
      </c>
      <c r="BQ7" s="141">
        <f t="shared" ref="BQ7:BQ18" si="35">BP7/BM7*100</f>
        <v>117.41122538293219</v>
      </c>
      <c r="BR7" s="141">
        <v>460000</v>
      </c>
      <c r="BS7" s="141">
        <v>632657.1</v>
      </c>
      <c r="BT7" s="141">
        <f t="shared" ref="BT7:BT18" si="36">BS7/BR7*100</f>
        <v>137.53415217391304</v>
      </c>
      <c r="BU7" s="141">
        <f t="shared" ref="BU7:BU18" si="37">BR7/BM7*100-100</f>
        <v>0.65645514223193402</v>
      </c>
      <c r="BV7" s="141">
        <f t="shared" ref="BV7:BV18" si="38">BS7-BP7</f>
        <v>96087.79999999993</v>
      </c>
      <c r="BW7" s="141">
        <v>1139193.1000000001</v>
      </c>
      <c r="BX7" s="141">
        <v>1261162.3000000003</v>
      </c>
      <c r="BY7" s="141">
        <f t="shared" ref="BY7:BY18" si="39">BX7/BW7*100</f>
        <v>110.70663086003594</v>
      </c>
      <c r="BZ7" s="141">
        <v>1100128.6000000001</v>
      </c>
      <c r="CA7" s="141">
        <f t="shared" ref="CA7:CA18" si="40">BZ7/BW7*100</f>
        <v>96.570862305960247</v>
      </c>
      <c r="CB7" s="149">
        <v>1505329.9000000001</v>
      </c>
      <c r="CC7" s="141">
        <v>1238530.7</v>
      </c>
      <c r="CD7" s="141">
        <f t="shared" ref="CD7:CD18" si="41">CC7/CB7*100</f>
        <v>82.276363473548201</v>
      </c>
      <c r="CE7" s="141">
        <f t="shared" ref="CE7:CE18" si="42">CB7/BW7*100-100</f>
        <v>32.140012083991735</v>
      </c>
      <c r="CF7" s="141">
        <f t="shared" ref="CF7:CF18" si="43">CC7-BZ7</f>
        <v>138402.09999999986</v>
      </c>
      <c r="CG7" s="141">
        <v>5726329.2999999998</v>
      </c>
      <c r="CH7" s="141">
        <v>5602686.5999999996</v>
      </c>
      <c r="CI7" s="141">
        <f t="shared" ref="CI7:CI18" si="44">CH7/CG7*100</f>
        <v>97.840803531854164</v>
      </c>
      <c r="CJ7" s="141">
        <v>4948332.3</v>
      </c>
      <c r="CK7" s="141">
        <f t="shared" ref="CK7:CK18" si="45">CJ7/CG7*100</f>
        <v>86.413687386088682</v>
      </c>
      <c r="CL7" s="141">
        <v>6012429.1000000006</v>
      </c>
      <c r="CM7" s="141">
        <v>4516809.5</v>
      </c>
      <c r="CN7" s="141">
        <f t="shared" ref="CN7:CN18" si="46">CM7/CL7*100</f>
        <v>75.124536603683197</v>
      </c>
      <c r="CO7" s="141">
        <v>3740996.3</v>
      </c>
      <c r="CP7" s="141">
        <v>2890707.4999999995</v>
      </c>
      <c r="CQ7" s="141">
        <f t="shared" ref="CQ7:CQ18" si="47">CP7/CO7*100</f>
        <v>77.27106011839679</v>
      </c>
      <c r="CR7" s="141">
        <f t="shared" ref="CR7:CR18" si="48">CL7/CG7*100-100</f>
        <v>4.9962163370520898</v>
      </c>
      <c r="CS7" s="141">
        <f t="shared" ref="CS7:CS18" si="49">CM7-CJ7</f>
        <v>-431522.79999999981</v>
      </c>
    </row>
    <row r="8" spans="1:97" s="144" customFormat="1" ht="28.5" customHeight="1" x14ac:dyDescent="0.25">
      <c r="A8" s="179">
        <v>2</v>
      </c>
      <c r="B8" s="146" t="s">
        <v>45</v>
      </c>
      <c r="C8" s="141">
        <v>6897396.4704</v>
      </c>
      <c r="D8" s="141">
        <v>6116358.8032999989</v>
      </c>
      <c r="E8" s="141">
        <f t="shared" si="0"/>
        <v>88.67634084176828</v>
      </c>
      <c r="F8" s="141">
        <v>4934410.0896000015</v>
      </c>
      <c r="G8" s="141">
        <f t="shared" si="1"/>
        <v>71.540183470326753</v>
      </c>
      <c r="H8" s="141">
        <v>6590248.3999999994</v>
      </c>
      <c r="I8" s="141">
        <v>4714175.284</v>
      </c>
      <c r="J8" s="141">
        <f t="shared" si="2"/>
        <v>71.532588726094161</v>
      </c>
      <c r="K8" s="141">
        <f t="shared" si="3"/>
        <v>-4.4531015683688508</v>
      </c>
      <c r="L8" s="141">
        <f t="shared" si="4"/>
        <v>-220234.80560000148</v>
      </c>
      <c r="M8" s="147">
        <v>3564004.4</v>
      </c>
      <c r="N8" s="141">
        <v>1776273.344</v>
      </c>
      <c r="O8" s="141">
        <v>1883357.2054999999</v>
      </c>
      <c r="P8" s="141">
        <f t="shared" si="5"/>
        <v>106.02856884959255</v>
      </c>
      <c r="Q8" s="141">
        <v>1545916.5776000002</v>
      </c>
      <c r="R8" s="141">
        <f t="shared" si="6"/>
        <v>87.031457338584033</v>
      </c>
      <c r="S8" s="141">
        <v>1945918.6</v>
      </c>
      <c r="T8" s="141">
        <v>1290339.51</v>
      </c>
      <c r="U8" s="141">
        <f t="shared" si="7"/>
        <v>66.310045548667858</v>
      </c>
      <c r="V8" s="141">
        <f t="shared" si="8"/>
        <v>9.5506278114817036</v>
      </c>
      <c r="W8" s="141">
        <f t="shared" si="9"/>
        <v>-255577.06760000018</v>
      </c>
      <c r="X8" s="141">
        <f t="shared" si="10"/>
        <v>1342340.7999999998</v>
      </c>
      <c r="Y8" s="141">
        <f t="shared" si="11"/>
        <v>1451723.69</v>
      </c>
      <c r="Z8" s="141">
        <f t="shared" si="12"/>
        <v>108.14866761108655</v>
      </c>
      <c r="AA8" s="141">
        <f t="shared" si="13"/>
        <v>1182027.6890999998</v>
      </c>
      <c r="AB8" s="141">
        <f t="shared" si="14"/>
        <v>88.057197479209449</v>
      </c>
      <c r="AC8" s="141">
        <f t="shared" si="15"/>
        <v>1505797.7</v>
      </c>
      <c r="AD8" s="141">
        <f t="shared" si="16"/>
        <v>974040.9</v>
      </c>
      <c r="AE8" s="141">
        <f t="shared" si="17"/>
        <v>64.686039831246916</v>
      </c>
      <c r="AF8" s="141">
        <f t="shared" si="18"/>
        <v>12.177004528209238</v>
      </c>
      <c r="AG8" s="141">
        <f t="shared" si="19"/>
        <v>-207986.78909999982</v>
      </c>
      <c r="AH8" s="141">
        <v>503470.2</v>
      </c>
      <c r="AI8" s="141">
        <v>465101.7</v>
      </c>
      <c r="AJ8" s="141">
        <f t="shared" si="20"/>
        <v>92.379191459593841</v>
      </c>
      <c r="AK8" s="141">
        <v>392343.98549999984</v>
      </c>
      <c r="AL8" s="141">
        <f t="shared" si="21"/>
        <v>77.927945983694741</v>
      </c>
      <c r="AM8" s="141">
        <v>594101.80000000005</v>
      </c>
      <c r="AN8" s="141">
        <v>279213.7</v>
      </c>
      <c r="AO8" s="141">
        <f t="shared" si="22"/>
        <v>46.997618926588004</v>
      </c>
      <c r="AP8" s="141">
        <f t="shared" si="23"/>
        <v>18.001383200038461</v>
      </c>
      <c r="AQ8" s="141">
        <f t="shared" si="24"/>
        <v>-113130.28549999982</v>
      </c>
      <c r="AR8" s="141">
        <v>623654.30000000005</v>
      </c>
      <c r="AS8" s="141">
        <v>703139.1</v>
      </c>
      <c r="AT8" s="141">
        <f t="shared" si="25"/>
        <v>112.74500953492984</v>
      </c>
      <c r="AU8" s="141">
        <v>523031.88160000002</v>
      </c>
      <c r="AV8" s="141" t="e">
        <f>AU8/#REF!*100</f>
        <v>#REF!</v>
      </c>
      <c r="AW8" s="141">
        <f t="shared" si="26"/>
        <v>83.865673915821631</v>
      </c>
      <c r="AX8" s="141">
        <v>684531.6</v>
      </c>
      <c r="AY8" s="141">
        <v>531690</v>
      </c>
      <c r="AZ8" s="141">
        <f t="shared" si="27"/>
        <v>77.672089937119054</v>
      </c>
      <c r="BA8" s="148">
        <f t="shared" si="28"/>
        <v>9.7613854342060762</v>
      </c>
      <c r="BB8" s="148">
        <f t="shared" si="29"/>
        <v>8658.1183999999776</v>
      </c>
      <c r="BC8" s="148">
        <v>51230.2</v>
      </c>
      <c r="BD8" s="148">
        <v>46031.831000000006</v>
      </c>
      <c r="BE8" s="148">
        <f t="shared" si="30"/>
        <v>89.852920738158375</v>
      </c>
      <c r="BF8" s="141">
        <v>39375.527000000002</v>
      </c>
      <c r="BG8" s="141">
        <f t="shared" si="31"/>
        <v>76.859990786684435</v>
      </c>
      <c r="BH8" s="141">
        <v>53593</v>
      </c>
      <c r="BI8" s="141">
        <v>40921.399999999994</v>
      </c>
      <c r="BJ8" s="141">
        <f>BI8/BH8*100</f>
        <v>76.355867370738707</v>
      </c>
      <c r="BK8" s="141">
        <f t="shared" si="32"/>
        <v>4.6121233178867129</v>
      </c>
      <c r="BL8" s="141">
        <f t="shared" si="33"/>
        <v>1545.8729999999923</v>
      </c>
      <c r="BM8" s="141">
        <v>25000</v>
      </c>
      <c r="BN8" s="141">
        <v>33181.199999999997</v>
      </c>
      <c r="BO8" s="141">
        <f t="shared" si="34"/>
        <v>132.72479999999999</v>
      </c>
      <c r="BP8" s="141">
        <v>29957.199999999997</v>
      </c>
      <c r="BQ8" s="141">
        <f t="shared" si="35"/>
        <v>119.82879999999997</v>
      </c>
      <c r="BR8" s="141">
        <v>34500</v>
      </c>
      <c r="BS8" s="141">
        <v>29499.9</v>
      </c>
      <c r="BT8" s="141">
        <f t="shared" si="36"/>
        <v>85.506956521739127</v>
      </c>
      <c r="BU8" s="141">
        <f t="shared" si="37"/>
        <v>38</v>
      </c>
      <c r="BV8" s="141">
        <f t="shared" si="38"/>
        <v>-457.29999999999563</v>
      </c>
      <c r="BW8" s="141">
        <v>138986.09999999998</v>
      </c>
      <c r="BX8" s="141">
        <v>204269.85900000003</v>
      </c>
      <c r="BY8" s="141">
        <f t="shared" si="39"/>
        <v>146.97143023654888</v>
      </c>
      <c r="BZ8" s="149">
        <v>197319.09499999991</v>
      </c>
      <c r="CA8" s="141">
        <f t="shared" si="40"/>
        <v>141.97038049128651</v>
      </c>
      <c r="CB8" s="149">
        <v>139071.29999999999</v>
      </c>
      <c r="CC8" s="141">
        <v>92715.9</v>
      </c>
      <c r="CD8" s="141">
        <f t="shared" si="41"/>
        <v>66.667889061222553</v>
      </c>
      <c r="CE8" s="141">
        <f t="shared" si="42"/>
        <v>6.1301094138201506E-2</v>
      </c>
      <c r="CF8" s="141">
        <f t="shared" si="43"/>
        <v>-104603.19499999992</v>
      </c>
      <c r="CG8" s="141">
        <v>317269.21000000002</v>
      </c>
      <c r="CH8" s="141">
        <v>292749.85559999995</v>
      </c>
      <c r="CI8" s="141">
        <f t="shared" si="44"/>
        <v>92.271751047005139</v>
      </c>
      <c r="CJ8" s="141">
        <v>260883.87449999998</v>
      </c>
      <c r="CK8" s="141">
        <f t="shared" si="45"/>
        <v>82.227920730158459</v>
      </c>
      <c r="CL8" s="141">
        <v>352557.9</v>
      </c>
      <c r="CM8" s="141">
        <v>238761</v>
      </c>
      <c r="CN8" s="141">
        <f t="shared" si="46"/>
        <v>67.722493241535645</v>
      </c>
      <c r="CO8" s="191">
        <v>132087.9</v>
      </c>
      <c r="CP8" s="141">
        <v>53663.4</v>
      </c>
      <c r="CQ8" s="141">
        <f t="shared" si="47"/>
        <v>40.627036995818692</v>
      </c>
      <c r="CR8" s="141">
        <f t="shared" si="48"/>
        <v>11.122633047184124</v>
      </c>
      <c r="CS8" s="141">
        <f t="shared" si="49"/>
        <v>-22122.874499999976</v>
      </c>
    </row>
    <row r="9" spans="1:97" s="144" customFormat="1" ht="28.5" customHeight="1" x14ac:dyDescent="0.25">
      <c r="A9" s="179">
        <v>3</v>
      </c>
      <c r="B9" s="146" t="s">
        <v>46</v>
      </c>
      <c r="C9" s="141">
        <v>11373250.6303</v>
      </c>
      <c r="D9" s="141">
        <v>10553595.020500002</v>
      </c>
      <c r="E9" s="141">
        <f t="shared" si="0"/>
        <v>92.793128047171365</v>
      </c>
      <c r="F9" s="141">
        <v>8879486.0281000007</v>
      </c>
      <c r="G9" s="141">
        <f t="shared" si="1"/>
        <v>78.073422601307612</v>
      </c>
      <c r="H9" s="141">
        <v>11861224.025</v>
      </c>
      <c r="I9" s="141">
        <v>8069425.3546000002</v>
      </c>
      <c r="J9" s="141">
        <f t="shared" si="2"/>
        <v>68.031978298293723</v>
      </c>
      <c r="K9" s="141">
        <f t="shared" si="3"/>
        <v>4.2905358420570536</v>
      </c>
      <c r="L9" s="141">
        <f t="shared" si="4"/>
        <v>-810060.6735000005</v>
      </c>
      <c r="M9" s="147">
        <v>5956650.0000000019</v>
      </c>
      <c r="N9" s="141">
        <v>3475937.4118999997</v>
      </c>
      <c r="O9" s="141">
        <v>3539972.6839999994</v>
      </c>
      <c r="P9" s="141">
        <f t="shared" si="5"/>
        <v>101.84224468141379</v>
      </c>
      <c r="Q9" s="141">
        <v>2861452.5389</v>
      </c>
      <c r="R9" s="141">
        <f t="shared" si="6"/>
        <v>82.321750935552288</v>
      </c>
      <c r="S9" s="141">
        <v>4528550.2889999999</v>
      </c>
      <c r="T9" s="141">
        <v>2642732.3826000001</v>
      </c>
      <c r="U9" s="141">
        <f t="shared" si="7"/>
        <v>58.357138906446181</v>
      </c>
      <c r="V9" s="141">
        <f t="shared" si="8"/>
        <v>30.282848980431595</v>
      </c>
      <c r="W9" s="141">
        <f t="shared" si="9"/>
        <v>-218720.15629999992</v>
      </c>
      <c r="X9" s="141">
        <f t="shared" si="10"/>
        <v>2447448.0820000004</v>
      </c>
      <c r="Y9" s="141">
        <f t="shared" si="11"/>
        <v>2550849.0285999998</v>
      </c>
      <c r="Z9" s="141">
        <f t="shared" si="12"/>
        <v>104.22484739760047</v>
      </c>
      <c r="AA9" s="141">
        <f t="shared" si="13"/>
        <v>1990441.8983000005</v>
      </c>
      <c r="AB9" s="141">
        <f t="shared" si="14"/>
        <v>81.327236844732383</v>
      </c>
      <c r="AC9" s="141">
        <f t="shared" si="15"/>
        <v>3315683.2939999998</v>
      </c>
      <c r="AD9" s="141">
        <f t="shared" si="16"/>
        <v>1819205.959</v>
      </c>
      <c r="AE9" s="141">
        <f t="shared" si="17"/>
        <v>54.866698586442261</v>
      </c>
      <c r="AF9" s="141">
        <f t="shared" si="18"/>
        <v>35.475122777292853</v>
      </c>
      <c r="AG9" s="141">
        <f t="shared" si="19"/>
        <v>-171235.93930000043</v>
      </c>
      <c r="AH9" s="141">
        <v>854046.8600000001</v>
      </c>
      <c r="AI9" s="141">
        <v>763982.39709999971</v>
      </c>
      <c r="AJ9" s="141">
        <f t="shared" si="20"/>
        <v>89.454388615163296</v>
      </c>
      <c r="AK9" s="141">
        <v>610284.44230000011</v>
      </c>
      <c r="AL9" s="141">
        <f t="shared" si="21"/>
        <v>71.457957505985092</v>
      </c>
      <c r="AM9" s="141">
        <v>1100516.1199999999</v>
      </c>
      <c r="AN9" s="141">
        <v>446257.201</v>
      </c>
      <c r="AO9" s="141">
        <f t="shared" si="22"/>
        <v>40.549810483466615</v>
      </c>
      <c r="AP9" s="141">
        <f t="shared" si="23"/>
        <v>28.858985559644793</v>
      </c>
      <c r="AQ9" s="141">
        <f t="shared" si="24"/>
        <v>-164027.24130000011</v>
      </c>
      <c r="AR9" s="141">
        <v>1250504.6380000003</v>
      </c>
      <c r="AS9" s="141">
        <v>1429648.2572999995</v>
      </c>
      <c r="AT9" s="141">
        <f t="shared" si="25"/>
        <v>114.32570610745701</v>
      </c>
      <c r="AU9" s="141">
        <v>1062617.3963000001</v>
      </c>
      <c r="AV9" s="141"/>
      <c r="AW9" s="141">
        <f t="shared" si="26"/>
        <v>84.975086377888346</v>
      </c>
      <c r="AX9" s="141">
        <v>1727746.514</v>
      </c>
      <c r="AY9" s="141">
        <v>1037512.1189999999</v>
      </c>
      <c r="AZ9" s="141">
        <f t="shared" si="27"/>
        <v>60.050019525028539</v>
      </c>
      <c r="BA9" s="148">
        <f t="shared" si="28"/>
        <v>38.163942899346495</v>
      </c>
      <c r="BB9" s="148">
        <f t="shared" si="29"/>
        <v>-25105.277300000191</v>
      </c>
      <c r="BC9" s="148">
        <v>100310.60500000003</v>
      </c>
      <c r="BD9" s="148">
        <v>106286.31080000001</v>
      </c>
      <c r="BE9" s="148">
        <f t="shared" si="30"/>
        <v>105.95720243138797</v>
      </c>
      <c r="BF9" s="141">
        <v>99614.497799999997</v>
      </c>
      <c r="BG9" s="141">
        <f t="shared" si="31"/>
        <v>99.306048248836674</v>
      </c>
      <c r="BH9" s="141">
        <v>157333.99999999997</v>
      </c>
      <c r="BI9" s="141">
        <v>140618.83739999999</v>
      </c>
      <c r="BJ9" s="141">
        <f>BI9*100/BH9</f>
        <v>89.376000991521224</v>
      </c>
      <c r="BK9" s="141">
        <f t="shared" si="32"/>
        <v>56.846825916362405</v>
      </c>
      <c r="BL9" s="141">
        <f t="shared" si="33"/>
        <v>41004.339599999992</v>
      </c>
      <c r="BM9" s="141">
        <v>52550</v>
      </c>
      <c r="BN9" s="141">
        <v>68428.856</v>
      </c>
      <c r="BO9" s="141">
        <f t="shared" si="34"/>
        <v>130.21666222645101</v>
      </c>
      <c r="BP9" s="141">
        <v>60739.856000000007</v>
      </c>
      <c r="BQ9" s="141">
        <f t="shared" si="35"/>
        <v>115.58488296860135</v>
      </c>
      <c r="BR9" s="141">
        <v>62500</v>
      </c>
      <c r="BS9" s="141">
        <v>63794.099999999991</v>
      </c>
      <c r="BT9" s="141">
        <f t="shared" si="36"/>
        <v>102.07055999999999</v>
      </c>
      <c r="BU9" s="141">
        <f t="shared" si="37"/>
        <v>18.934348239771651</v>
      </c>
      <c r="BV9" s="141">
        <f t="shared" si="38"/>
        <v>3054.2439999999842</v>
      </c>
      <c r="BW9" s="141">
        <v>190035.97900000002</v>
      </c>
      <c r="BX9" s="141">
        <v>182503.20740000004</v>
      </c>
      <c r="BY9" s="141">
        <f t="shared" si="39"/>
        <v>96.036133978608348</v>
      </c>
      <c r="BZ9" s="149">
        <v>157185.70590000006</v>
      </c>
      <c r="CA9" s="141">
        <f t="shared" si="40"/>
        <v>82.713655975640293</v>
      </c>
      <c r="CB9" s="149">
        <v>267586.66000000003</v>
      </c>
      <c r="CC9" s="141">
        <v>131023.7016</v>
      </c>
      <c r="CD9" s="141">
        <f t="shared" si="41"/>
        <v>48.96496021139469</v>
      </c>
      <c r="CE9" s="141">
        <f t="shared" si="42"/>
        <v>40.808420283403279</v>
      </c>
      <c r="CF9" s="141">
        <f t="shared" si="43"/>
        <v>-26162.004300000059</v>
      </c>
      <c r="CG9" s="141">
        <v>762603.99999999988</v>
      </c>
      <c r="CH9" s="141">
        <v>628346.07450000022</v>
      </c>
      <c r="CI9" s="141">
        <f t="shared" si="44"/>
        <v>82.394804446344409</v>
      </c>
      <c r="CJ9" s="141">
        <v>551437.29070000001</v>
      </c>
      <c r="CK9" s="141">
        <f t="shared" si="45"/>
        <v>72.309782101851042</v>
      </c>
      <c r="CL9" s="141">
        <v>920596.34000000008</v>
      </c>
      <c r="CM9" s="141">
        <v>586793.50760000001</v>
      </c>
      <c r="CN9" s="141">
        <f t="shared" si="46"/>
        <v>63.740586628880138</v>
      </c>
      <c r="CO9" s="191">
        <v>455197.27</v>
      </c>
      <c r="CP9" s="191">
        <v>277593.71400000004</v>
      </c>
      <c r="CQ9" s="141">
        <f t="shared" si="47"/>
        <v>60.983167583584155</v>
      </c>
      <c r="CR9" s="141">
        <f t="shared" si="48"/>
        <v>20.717481156668498</v>
      </c>
      <c r="CS9" s="141">
        <f t="shared" si="49"/>
        <v>35356.216899999999</v>
      </c>
    </row>
    <row r="10" spans="1:97" s="144" customFormat="1" ht="28.5" customHeight="1" x14ac:dyDescent="0.25">
      <c r="A10" s="179">
        <v>4</v>
      </c>
      <c r="B10" s="146" t="s">
        <v>47</v>
      </c>
      <c r="C10" s="141">
        <v>10724800.4</v>
      </c>
      <c r="D10" s="141">
        <v>10298883.414800001</v>
      </c>
      <c r="E10" s="141">
        <f t="shared" si="0"/>
        <v>96.028672149460249</v>
      </c>
      <c r="F10" s="141">
        <v>8937597.2773000058</v>
      </c>
      <c r="G10" s="141">
        <f t="shared" si="1"/>
        <v>83.335791287080781</v>
      </c>
      <c r="H10" s="141">
        <v>11168932</v>
      </c>
      <c r="I10" s="141">
        <v>8185082.1260000002</v>
      </c>
      <c r="J10" s="141">
        <f t="shared" si="2"/>
        <v>73.284376035237756</v>
      </c>
      <c r="K10" s="141">
        <f t="shared" si="3"/>
        <v>4.141164249546307</v>
      </c>
      <c r="L10" s="141">
        <f t="shared" si="4"/>
        <v>-752515.15130000561</v>
      </c>
      <c r="M10" s="147">
        <v>5617097.7999999989</v>
      </c>
      <c r="N10" s="141">
        <v>3600716.0999999996</v>
      </c>
      <c r="O10" s="141">
        <v>3699278.664400002</v>
      </c>
      <c r="P10" s="141">
        <f t="shared" si="5"/>
        <v>102.73730451562129</v>
      </c>
      <c r="Q10" s="141">
        <v>3012772.5081000011</v>
      </c>
      <c r="R10" s="141">
        <f t="shared" si="6"/>
        <v>83.671481572790512</v>
      </c>
      <c r="S10" s="141">
        <v>4517673.8</v>
      </c>
      <c r="T10" s="141">
        <v>3055066.068</v>
      </c>
      <c r="U10" s="141">
        <f t="shared" si="7"/>
        <v>67.624760070105111</v>
      </c>
      <c r="V10" s="141">
        <f t="shared" si="8"/>
        <v>25.465981614046157</v>
      </c>
      <c r="W10" s="141">
        <f t="shared" si="9"/>
        <v>42293.559899998829</v>
      </c>
      <c r="X10" s="141">
        <f t="shared" si="10"/>
        <v>2682245.1000000006</v>
      </c>
      <c r="Y10" s="141">
        <f t="shared" si="11"/>
        <v>2790851.5467999992</v>
      </c>
      <c r="Z10" s="141">
        <f t="shared" si="12"/>
        <v>104.04908734104868</v>
      </c>
      <c r="AA10" s="141">
        <f t="shared" si="13"/>
        <v>2202827.091</v>
      </c>
      <c r="AB10" s="141">
        <f t="shared" si="14"/>
        <v>82.126241595147278</v>
      </c>
      <c r="AC10" s="141">
        <f t="shared" si="15"/>
        <v>3262856.5999999996</v>
      </c>
      <c r="AD10" s="141">
        <f t="shared" si="16"/>
        <v>2210776.1779999998</v>
      </c>
      <c r="AE10" s="141">
        <f t="shared" si="17"/>
        <v>67.755848602111413</v>
      </c>
      <c r="AF10" s="141">
        <f t="shared" si="18"/>
        <v>21.646474440385745</v>
      </c>
      <c r="AG10" s="141">
        <f t="shared" si="19"/>
        <v>7949.0869999998249</v>
      </c>
      <c r="AH10" s="141">
        <v>1113632.2999999998</v>
      </c>
      <c r="AI10" s="141">
        <v>866893.57779999985</v>
      </c>
      <c r="AJ10" s="141">
        <f t="shared" si="20"/>
        <v>77.84378899570352</v>
      </c>
      <c r="AK10" s="141">
        <v>695285.11620000005</v>
      </c>
      <c r="AL10" s="141">
        <f t="shared" si="21"/>
        <v>62.433993356694138</v>
      </c>
      <c r="AM10" s="141">
        <v>1068486.3999999999</v>
      </c>
      <c r="AN10" s="141">
        <v>675052.43099999998</v>
      </c>
      <c r="AO10" s="141">
        <f t="shared" si="22"/>
        <v>63.178383084707491</v>
      </c>
      <c r="AP10" s="141">
        <f t="shared" si="23"/>
        <v>-4.0539323437367898</v>
      </c>
      <c r="AQ10" s="141">
        <f t="shared" si="24"/>
        <v>-20232.685200000065</v>
      </c>
      <c r="AR10" s="141">
        <v>1217420.4000000001</v>
      </c>
      <c r="AS10" s="141">
        <v>1538334.4635999999</v>
      </c>
      <c r="AT10" s="141">
        <f t="shared" si="25"/>
        <v>126.3601680734116</v>
      </c>
      <c r="AU10" s="141">
        <v>1172152.3188</v>
      </c>
      <c r="AV10" s="141"/>
      <c r="AW10" s="141">
        <f t="shared" si="26"/>
        <v>96.281639341676865</v>
      </c>
      <c r="AX10" s="141">
        <v>1749535.7</v>
      </c>
      <c r="AY10" s="141">
        <v>1131136.7550000001</v>
      </c>
      <c r="AZ10" s="141">
        <f t="shared" si="27"/>
        <v>64.653539507653377</v>
      </c>
      <c r="BA10" s="148">
        <f t="shared" si="28"/>
        <v>43.708426440036618</v>
      </c>
      <c r="BB10" s="148">
        <f t="shared" si="29"/>
        <v>-41015.563799999887</v>
      </c>
      <c r="BC10" s="148">
        <v>119295.19999999998</v>
      </c>
      <c r="BD10" s="148">
        <v>148130.05139999997</v>
      </c>
      <c r="BE10" s="148">
        <f t="shared" si="30"/>
        <v>124.17100721571362</v>
      </c>
      <c r="BF10" s="141">
        <v>133246.88539999994</v>
      </c>
      <c r="BG10" s="141">
        <f t="shared" si="31"/>
        <v>111.69509368356812</v>
      </c>
      <c r="BH10" s="141">
        <v>197049</v>
      </c>
      <c r="BI10" s="141">
        <v>173594.57499999998</v>
      </c>
      <c r="BJ10" s="141">
        <f t="shared" ref="BJ10:BJ18" si="50">BI10/BH10*100</f>
        <v>88.097161112210671</v>
      </c>
      <c r="BK10" s="141">
        <f t="shared" si="32"/>
        <v>65.177643358659878</v>
      </c>
      <c r="BL10" s="141">
        <f t="shared" si="33"/>
        <v>40347.689600000042</v>
      </c>
      <c r="BM10" s="141">
        <v>59710</v>
      </c>
      <c r="BN10" s="141">
        <v>75373.281000000003</v>
      </c>
      <c r="BO10" s="141">
        <f t="shared" si="34"/>
        <v>126.2322575782951</v>
      </c>
      <c r="BP10" s="141">
        <v>67601.760999999999</v>
      </c>
      <c r="BQ10" s="141">
        <f t="shared" si="35"/>
        <v>113.21681627868028</v>
      </c>
      <c r="BR10" s="141">
        <v>66800</v>
      </c>
      <c r="BS10" s="141">
        <v>73625.494999999995</v>
      </c>
      <c r="BT10" s="141">
        <f t="shared" si="36"/>
        <v>110.21780688622754</v>
      </c>
      <c r="BU10" s="141">
        <f t="shared" si="37"/>
        <v>11.874057946742596</v>
      </c>
      <c r="BV10" s="141">
        <f t="shared" si="38"/>
        <v>6023.7339999999967</v>
      </c>
      <c r="BW10" s="141">
        <v>172187.2</v>
      </c>
      <c r="BX10" s="141">
        <v>162120.17299999995</v>
      </c>
      <c r="BY10" s="141">
        <f t="shared" si="39"/>
        <v>94.15344055771854</v>
      </c>
      <c r="BZ10" s="149">
        <v>134541.00960000005</v>
      </c>
      <c r="CA10" s="141">
        <f t="shared" si="40"/>
        <v>78.136475649757969</v>
      </c>
      <c r="CB10" s="149">
        <v>180985.5</v>
      </c>
      <c r="CC10" s="141">
        <v>157366.92199999999</v>
      </c>
      <c r="CD10" s="141">
        <f t="shared" si="41"/>
        <v>86.950016437780917</v>
      </c>
      <c r="CE10" s="141">
        <f t="shared" si="42"/>
        <v>5.1097294107808295</v>
      </c>
      <c r="CF10" s="141">
        <f t="shared" si="43"/>
        <v>22825.912399999943</v>
      </c>
      <c r="CG10" s="141">
        <v>757918.4</v>
      </c>
      <c r="CH10" s="141">
        <v>668014.54730000009</v>
      </c>
      <c r="CI10" s="141">
        <f t="shared" si="44"/>
        <v>88.138056458320591</v>
      </c>
      <c r="CJ10" s="141">
        <v>591062.97930000012</v>
      </c>
      <c r="CK10" s="141">
        <f t="shared" si="45"/>
        <v>77.985041569118792</v>
      </c>
      <c r="CL10" s="141">
        <v>897144.7</v>
      </c>
      <c r="CM10" s="141">
        <v>609501.1</v>
      </c>
      <c r="CN10" s="141">
        <f t="shared" si="46"/>
        <v>67.937881146709117</v>
      </c>
      <c r="CO10" s="191">
        <v>397091.6</v>
      </c>
      <c r="CP10" s="191">
        <v>227063.40000000002</v>
      </c>
      <c r="CQ10" s="141">
        <f t="shared" si="47"/>
        <v>57.181617541141648</v>
      </c>
      <c r="CR10" s="141">
        <f t="shared" si="48"/>
        <v>18.369563266969095</v>
      </c>
      <c r="CS10" s="141">
        <f t="shared" si="49"/>
        <v>18438.120699999854</v>
      </c>
    </row>
    <row r="11" spans="1:97" s="144" customFormat="1" ht="28.5" customHeight="1" x14ac:dyDescent="0.25">
      <c r="A11" s="179">
        <v>5</v>
      </c>
      <c r="B11" s="146" t="s">
        <v>48</v>
      </c>
      <c r="C11" s="141">
        <v>11350601.650700001</v>
      </c>
      <c r="D11" s="141">
        <v>10273491.4663</v>
      </c>
      <c r="E11" s="141">
        <f t="shared" si="0"/>
        <v>90.510545453477562</v>
      </c>
      <c r="F11" s="141">
        <v>8074731.6690999996</v>
      </c>
      <c r="G11" s="141">
        <f t="shared" si="1"/>
        <v>71.139239289593291</v>
      </c>
      <c r="H11" s="141">
        <v>11485435.356799997</v>
      </c>
      <c r="I11" s="141">
        <v>8078499.1992000006</v>
      </c>
      <c r="J11" s="141">
        <f t="shared" si="2"/>
        <v>70.336900154307983</v>
      </c>
      <c r="K11" s="141">
        <f t="shared" si="3"/>
        <v>1.1878991990850238</v>
      </c>
      <c r="L11" s="141">
        <f t="shared" si="4"/>
        <v>3767.5301000010222</v>
      </c>
      <c r="M11" s="147">
        <v>6383757.8000000026</v>
      </c>
      <c r="N11" s="141">
        <v>2280275.6350999996</v>
      </c>
      <c r="O11" s="141">
        <v>2261940.6470999997</v>
      </c>
      <c r="P11" s="141">
        <f t="shared" si="5"/>
        <v>99.195931065623313</v>
      </c>
      <c r="Q11" s="141">
        <v>1690836.9860000003</v>
      </c>
      <c r="R11" s="141">
        <f t="shared" si="6"/>
        <v>74.150552677630571</v>
      </c>
      <c r="S11" s="141">
        <v>2547245.9110000003</v>
      </c>
      <c r="T11" s="141">
        <v>1606407.9042000007</v>
      </c>
      <c r="U11" s="141">
        <f t="shared" si="7"/>
        <v>63.064500261357004</v>
      </c>
      <c r="V11" s="141">
        <f t="shared" si="8"/>
        <v>11.707807240079248</v>
      </c>
      <c r="W11" s="141">
        <f t="shared" si="9"/>
        <v>-84429.081799999578</v>
      </c>
      <c r="X11" s="141">
        <f t="shared" si="10"/>
        <v>1844828.9221000001</v>
      </c>
      <c r="Y11" s="141">
        <f t="shared" si="11"/>
        <v>1821442.7079999999</v>
      </c>
      <c r="Z11" s="141">
        <f t="shared" si="12"/>
        <v>98.732336976082351</v>
      </c>
      <c r="AA11" s="141">
        <f t="shared" si="13"/>
        <v>1316133.3360000001</v>
      </c>
      <c r="AB11" s="141">
        <f t="shared" si="14"/>
        <v>71.341755337498896</v>
      </c>
      <c r="AC11" s="141">
        <f t="shared" si="15"/>
        <v>2106785.5980000002</v>
      </c>
      <c r="AD11" s="141">
        <f t="shared" si="16"/>
        <v>1284219.4738000003</v>
      </c>
      <c r="AE11" s="141">
        <f t="shared" si="17"/>
        <v>60.956343873772781</v>
      </c>
      <c r="AF11" s="141">
        <f t="shared" si="18"/>
        <v>14.199510467442721</v>
      </c>
      <c r="AG11" s="141">
        <f t="shared" si="19"/>
        <v>-31913.862199999858</v>
      </c>
      <c r="AH11" s="141">
        <v>501443.96000000008</v>
      </c>
      <c r="AI11" s="141">
        <v>341346.95329999994</v>
      </c>
      <c r="AJ11" s="141">
        <f t="shared" si="20"/>
        <v>68.072801854069581</v>
      </c>
      <c r="AK11" s="141">
        <v>253547.29839999997</v>
      </c>
      <c r="AL11" s="141">
        <f t="shared" si="21"/>
        <v>50.563436520403982</v>
      </c>
      <c r="AM11" s="141">
        <v>521446.40000000014</v>
      </c>
      <c r="AN11" s="141">
        <v>248212.44110000029</v>
      </c>
      <c r="AO11" s="141">
        <f t="shared" si="22"/>
        <v>47.600758409685099</v>
      </c>
      <c r="AP11" s="141">
        <f t="shared" si="23"/>
        <v>3.9889681790164673</v>
      </c>
      <c r="AQ11" s="141">
        <f t="shared" si="24"/>
        <v>-5334.8572999996832</v>
      </c>
      <c r="AR11" s="141">
        <v>943904.74509999994</v>
      </c>
      <c r="AS11" s="141">
        <v>1109880.1213</v>
      </c>
      <c r="AT11" s="141">
        <f t="shared" si="25"/>
        <v>117.58391162472822</v>
      </c>
      <c r="AU11" s="141">
        <v>768537.55420000001</v>
      </c>
      <c r="AV11" s="141"/>
      <c r="AW11" s="141">
        <f t="shared" si="26"/>
        <v>81.421092349586502</v>
      </c>
      <c r="AX11" s="141">
        <v>1145187.4379999998</v>
      </c>
      <c r="AY11" s="141">
        <v>731043.35389999999</v>
      </c>
      <c r="AZ11" s="141">
        <f t="shared" si="27"/>
        <v>63.836131068353552</v>
      </c>
      <c r="BA11" s="148">
        <f t="shared" si="28"/>
        <v>21.324470921975873</v>
      </c>
      <c r="BB11" s="148">
        <f t="shared" si="29"/>
        <v>-37494.200300000026</v>
      </c>
      <c r="BC11" s="148">
        <v>47460.116999999998</v>
      </c>
      <c r="BD11" s="148">
        <v>39958.751699999993</v>
      </c>
      <c r="BE11" s="148">
        <f t="shared" si="30"/>
        <v>84.194380936734731</v>
      </c>
      <c r="BF11" s="141">
        <v>34023.77870000001</v>
      </c>
      <c r="BG11" s="141">
        <f t="shared" si="31"/>
        <v>71.689201061177343</v>
      </c>
      <c r="BH11" s="141">
        <v>48366.1</v>
      </c>
      <c r="BI11" s="141">
        <v>41802.2978</v>
      </c>
      <c r="BJ11" s="141">
        <f t="shared" si="50"/>
        <v>86.428919842617049</v>
      </c>
      <c r="BK11" s="141">
        <f t="shared" si="32"/>
        <v>1.9089354541624886</v>
      </c>
      <c r="BL11" s="141">
        <f t="shared" si="33"/>
        <v>7778.5190999999904</v>
      </c>
      <c r="BM11" s="141">
        <v>27430</v>
      </c>
      <c r="BN11" s="141">
        <v>45885.009999999995</v>
      </c>
      <c r="BO11" s="141">
        <f t="shared" si="34"/>
        <v>167.28038643820634</v>
      </c>
      <c r="BP11" s="141">
        <v>40227.509999999995</v>
      </c>
      <c r="BQ11" s="141">
        <f t="shared" si="35"/>
        <v>146.65515858549031</v>
      </c>
      <c r="BR11" s="141">
        <v>40650</v>
      </c>
      <c r="BS11" s="141">
        <v>42858.35</v>
      </c>
      <c r="BT11" s="141">
        <f t="shared" si="36"/>
        <v>105.43259532595326</v>
      </c>
      <c r="BU11" s="141">
        <f t="shared" si="37"/>
        <v>48.195406489245357</v>
      </c>
      <c r="BV11" s="141">
        <f t="shared" si="38"/>
        <v>2630.8400000000038</v>
      </c>
      <c r="BW11" s="141">
        <v>324590.10000000009</v>
      </c>
      <c r="BX11" s="141">
        <v>284371.87170000002</v>
      </c>
      <c r="BY11" s="141">
        <f t="shared" si="39"/>
        <v>87.609533285211086</v>
      </c>
      <c r="BZ11" s="149">
        <v>219797.19469999999</v>
      </c>
      <c r="CA11" s="141">
        <f t="shared" si="40"/>
        <v>67.715310694934914</v>
      </c>
      <c r="CB11" s="149">
        <v>351135.66</v>
      </c>
      <c r="CC11" s="141">
        <v>220303.03100000002</v>
      </c>
      <c r="CD11" s="141">
        <f t="shared" si="41"/>
        <v>62.740147497408849</v>
      </c>
      <c r="CE11" s="141">
        <f t="shared" si="42"/>
        <v>8.1781791866110183</v>
      </c>
      <c r="CF11" s="141">
        <f t="shared" si="43"/>
        <v>505.83630000002449</v>
      </c>
      <c r="CG11" s="141">
        <v>374872.9599999999</v>
      </c>
      <c r="CH11" s="141">
        <v>309511.91119999997</v>
      </c>
      <c r="CI11" s="141">
        <f t="shared" si="44"/>
        <v>82.56448029753868</v>
      </c>
      <c r="CJ11" s="141">
        <v>258741.47259999989</v>
      </c>
      <c r="CK11" s="141">
        <f t="shared" si="45"/>
        <v>69.021108537676326</v>
      </c>
      <c r="CL11" s="141">
        <v>416479.2</v>
      </c>
      <c r="CM11" s="141">
        <v>245688.30869999997</v>
      </c>
      <c r="CN11" s="141">
        <f t="shared" si="46"/>
        <v>58.9917356497035</v>
      </c>
      <c r="CO11" s="191">
        <v>213613</v>
      </c>
      <c r="CP11" s="191">
        <v>107013.33530000001</v>
      </c>
      <c r="CQ11" s="141">
        <f t="shared" si="47"/>
        <v>50.096827112582098</v>
      </c>
      <c r="CR11" s="141">
        <f t="shared" si="48"/>
        <v>11.098757296338519</v>
      </c>
      <c r="CS11" s="141">
        <f t="shared" si="49"/>
        <v>-13053.163899999927</v>
      </c>
    </row>
    <row r="12" spans="1:97" s="144" customFormat="1" ht="28.5" customHeight="1" x14ac:dyDescent="0.25">
      <c r="A12" s="179">
        <v>6</v>
      </c>
      <c r="B12" s="146" t="s">
        <v>49</v>
      </c>
      <c r="C12" s="141">
        <v>13036437.774599999</v>
      </c>
      <c r="D12" s="141">
        <v>11343227.722199997</v>
      </c>
      <c r="E12" s="141">
        <f t="shared" si="0"/>
        <v>87.011712235538553</v>
      </c>
      <c r="F12" s="141">
        <v>9255174.0376999993</v>
      </c>
      <c r="G12" s="141">
        <f t="shared" si="1"/>
        <v>70.994655117616887</v>
      </c>
      <c r="H12" s="141">
        <v>9080635.8414000012</v>
      </c>
      <c r="I12" s="141">
        <v>8481698.0204000007</v>
      </c>
      <c r="J12" s="141">
        <f t="shared" si="2"/>
        <v>93.404230370417991</v>
      </c>
      <c r="K12" s="141">
        <f t="shared" si="3"/>
        <v>-30.344193725278416</v>
      </c>
      <c r="L12" s="141">
        <f t="shared" si="4"/>
        <v>-773476.01729999855</v>
      </c>
      <c r="M12" s="147">
        <v>6338589.7999999998</v>
      </c>
      <c r="N12" s="141">
        <v>2836779.2124999999</v>
      </c>
      <c r="O12" s="141">
        <v>2799379.2423</v>
      </c>
      <c r="P12" s="141">
        <f t="shared" si="5"/>
        <v>98.681604474708479</v>
      </c>
      <c r="Q12" s="141">
        <v>2288299.1376999998</v>
      </c>
      <c r="R12" s="141">
        <f t="shared" si="6"/>
        <v>80.665394318205159</v>
      </c>
      <c r="S12" s="141">
        <v>2001523.3869999999</v>
      </c>
      <c r="T12" s="141">
        <v>2281854.6479000002</v>
      </c>
      <c r="U12" s="141">
        <f t="shared" si="7"/>
        <v>114.00589484593419</v>
      </c>
      <c r="V12" s="141">
        <f t="shared" si="8"/>
        <v>-29.443808027763467</v>
      </c>
      <c r="W12" s="141">
        <f t="shared" si="9"/>
        <v>-6444.4897999996319</v>
      </c>
      <c r="X12" s="141">
        <f t="shared" si="10"/>
        <v>2044039.4524999999</v>
      </c>
      <c r="Y12" s="141">
        <f t="shared" si="11"/>
        <v>2040422.6248000001</v>
      </c>
      <c r="Z12" s="141">
        <f t="shared" si="12"/>
        <v>99.823054897713632</v>
      </c>
      <c r="AA12" s="141">
        <f t="shared" si="13"/>
        <v>1612417.8455000003</v>
      </c>
      <c r="AB12" s="141">
        <f t="shared" si="14"/>
        <v>78.883890598486389</v>
      </c>
      <c r="AC12" s="141">
        <f t="shared" si="15"/>
        <v>1554961.2869999998</v>
      </c>
      <c r="AD12" s="141">
        <f t="shared" si="16"/>
        <v>1691678.7568999999</v>
      </c>
      <c r="AE12" s="141">
        <f t="shared" si="17"/>
        <v>108.792339143296</v>
      </c>
      <c r="AF12" s="141">
        <f t="shared" si="18"/>
        <v>-23.927041373972699</v>
      </c>
      <c r="AG12" s="141">
        <f t="shared" si="19"/>
        <v>79260.911399999633</v>
      </c>
      <c r="AH12" s="141">
        <v>567011.76600000006</v>
      </c>
      <c r="AI12" s="141">
        <v>445831.90699999977</v>
      </c>
      <c r="AJ12" s="141">
        <f t="shared" si="20"/>
        <v>78.628334319256382</v>
      </c>
      <c r="AK12" s="141">
        <v>367841.27000000037</v>
      </c>
      <c r="AL12" s="141">
        <f t="shared" si="21"/>
        <v>64.873657313135951</v>
      </c>
      <c r="AM12" s="141">
        <v>484029.20200000005</v>
      </c>
      <c r="AN12" s="141">
        <v>278458.84289999987</v>
      </c>
      <c r="AO12" s="141">
        <f t="shared" si="22"/>
        <v>57.529347764435059</v>
      </c>
      <c r="AP12" s="141">
        <f t="shared" si="23"/>
        <v>-14.63506914246291</v>
      </c>
      <c r="AQ12" s="141">
        <f t="shared" si="24"/>
        <v>-89382.427100000496</v>
      </c>
      <c r="AR12" s="141">
        <v>1020452.4585000001</v>
      </c>
      <c r="AS12" s="141">
        <v>1113268.0848000003</v>
      </c>
      <c r="AT12" s="141">
        <f t="shared" si="25"/>
        <v>109.09553654625257</v>
      </c>
      <c r="AU12" s="141">
        <v>824361.47979999974</v>
      </c>
      <c r="AV12" s="141"/>
      <c r="AW12" s="141">
        <f t="shared" si="26"/>
        <v>80.783918244634194</v>
      </c>
      <c r="AX12" s="141">
        <v>752050.88499999989</v>
      </c>
      <c r="AY12" s="141">
        <v>1016749.8840000001</v>
      </c>
      <c r="AZ12" s="141">
        <f t="shared" si="27"/>
        <v>135.19695332849722</v>
      </c>
      <c r="BA12" s="148">
        <f t="shared" si="28"/>
        <v>-26.302212441580409</v>
      </c>
      <c r="BB12" s="148">
        <f t="shared" si="29"/>
        <v>192388.40420000034</v>
      </c>
      <c r="BC12" s="148">
        <v>119025.9</v>
      </c>
      <c r="BD12" s="148">
        <v>107745.54</v>
      </c>
      <c r="BE12" s="148">
        <f t="shared" si="30"/>
        <v>90.522768573898631</v>
      </c>
      <c r="BF12" s="141">
        <v>101508.62099999998</v>
      </c>
      <c r="BG12" s="141">
        <f t="shared" si="31"/>
        <v>85.282800634147677</v>
      </c>
      <c r="BH12" s="141">
        <v>51413.5</v>
      </c>
      <c r="BI12" s="141">
        <v>90318.761499999993</v>
      </c>
      <c r="BJ12" s="141">
        <f t="shared" si="50"/>
        <v>175.67129547686889</v>
      </c>
      <c r="BK12" s="141">
        <f t="shared" si="32"/>
        <v>-56.804779463965403</v>
      </c>
      <c r="BL12" s="141">
        <f t="shared" si="33"/>
        <v>-11189.859499999991</v>
      </c>
      <c r="BM12" s="141">
        <v>56037</v>
      </c>
      <c r="BN12" s="141">
        <v>73146.490000000005</v>
      </c>
      <c r="BO12" s="141">
        <f t="shared" si="34"/>
        <v>130.53248746364011</v>
      </c>
      <c r="BP12" s="141">
        <v>65569.289999999994</v>
      </c>
      <c r="BQ12" s="141">
        <f t="shared" si="35"/>
        <v>117.01070721130679</v>
      </c>
      <c r="BR12" s="141">
        <v>23800</v>
      </c>
      <c r="BS12" s="141">
        <v>67726.900000000009</v>
      </c>
      <c r="BT12" s="141">
        <f t="shared" si="36"/>
        <v>284.56680672268908</v>
      </c>
      <c r="BU12" s="141">
        <f t="shared" si="37"/>
        <v>-57.528061816299946</v>
      </c>
      <c r="BV12" s="141">
        <f t="shared" si="38"/>
        <v>2157.6100000000151</v>
      </c>
      <c r="BW12" s="141">
        <v>281512.32799999998</v>
      </c>
      <c r="BX12" s="141">
        <v>300430.60300000006</v>
      </c>
      <c r="BY12" s="141">
        <f t="shared" si="39"/>
        <v>106.72022967320993</v>
      </c>
      <c r="BZ12" s="149">
        <v>253137.18470000004</v>
      </c>
      <c r="CA12" s="141">
        <f t="shared" si="40"/>
        <v>89.920461565008296</v>
      </c>
      <c r="CB12" s="149">
        <v>243667.69999999998</v>
      </c>
      <c r="CC12" s="141">
        <v>238424.36850000001</v>
      </c>
      <c r="CD12" s="141">
        <f t="shared" si="41"/>
        <v>97.848163092605219</v>
      </c>
      <c r="CE12" s="141">
        <f t="shared" si="42"/>
        <v>-13.443328847751218</v>
      </c>
      <c r="CF12" s="141">
        <f t="shared" si="43"/>
        <v>-14712.81620000003</v>
      </c>
      <c r="CG12" s="141">
        <v>658358.90999999992</v>
      </c>
      <c r="CH12" s="141">
        <v>577548.68489999988</v>
      </c>
      <c r="CI12" s="141">
        <f t="shared" si="44"/>
        <v>87.725505970595876</v>
      </c>
      <c r="CJ12" s="141">
        <v>516512.63960000011</v>
      </c>
      <c r="CK12" s="141">
        <f t="shared" si="45"/>
        <v>78.454568132145454</v>
      </c>
      <c r="CL12" s="141">
        <v>307652.09999999998</v>
      </c>
      <c r="CM12" s="141">
        <v>452651.99309999996</v>
      </c>
      <c r="CN12" s="141">
        <f t="shared" si="46"/>
        <v>147.131124117144</v>
      </c>
      <c r="CO12" s="191">
        <v>126573.7</v>
      </c>
      <c r="CP12" s="191">
        <v>206650.9541</v>
      </c>
      <c r="CQ12" s="141">
        <f t="shared" si="47"/>
        <v>163.26531822961644</v>
      </c>
      <c r="CR12" s="141">
        <f t="shared" si="48"/>
        <v>-53.269850938905037</v>
      </c>
      <c r="CS12" s="141">
        <f t="shared" si="49"/>
        <v>-63860.646500000148</v>
      </c>
    </row>
    <row r="13" spans="1:97" s="144" customFormat="1" ht="28.5" customHeight="1" x14ac:dyDescent="0.25">
      <c r="A13" s="179">
        <v>7</v>
      </c>
      <c r="B13" s="146" t="s">
        <v>50</v>
      </c>
      <c r="C13" s="141">
        <v>14625971.837000005</v>
      </c>
      <c r="D13" s="141">
        <v>13183324.253399996</v>
      </c>
      <c r="E13" s="141">
        <f t="shared" si="0"/>
        <v>90.136398458320045</v>
      </c>
      <c r="F13" s="141">
        <v>10848711.629599998</v>
      </c>
      <c r="G13" s="141">
        <f t="shared" si="1"/>
        <v>74.174295906652205</v>
      </c>
      <c r="H13" s="141">
        <v>15618854.1613</v>
      </c>
      <c r="I13" s="141">
        <v>10718497.373100001</v>
      </c>
      <c r="J13" s="141">
        <f t="shared" si="2"/>
        <v>68.625375859248507</v>
      </c>
      <c r="K13" s="141">
        <f t="shared" si="3"/>
        <v>6.7884878718845556</v>
      </c>
      <c r="L13" s="141">
        <f t="shared" si="4"/>
        <v>-130214.25649999641</v>
      </c>
      <c r="M13" s="147">
        <v>6183732.5</v>
      </c>
      <c r="N13" s="141">
        <v>4684118.5033999998</v>
      </c>
      <c r="O13" s="141">
        <v>5125765.5780000007</v>
      </c>
      <c r="P13" s="141">
        <f t="shared" si="5"/>
        <v>109.42860592189179</v>
      </c>
      <c r="Q13" s="141">
        <v>4249231.1525999997</v>
      </c>
      <c r="R13" s="141">
        <f t="shared" si="6"/>
        <v>90.715705623494927</v>
      </c>
      <c r="S13" s="141">
        <v>5597578.2589999996</v>
      </c>
      <c r="T13" s="141">
        <v>4058061.3058999996</v>
      </c>
      <c r="U13" s="141">
        <f t="shared" si="7"/>
        <v>72.496731946092837</v>
      </c>
      <c r="V13" s="141">
        <f t="shared" si="8"/>
        <v>19.501209351064858</v>
      </c>
      <c r="W13" s="141">
        <f t="shared" si="9"/>
        <v>-191169.84670000011</v>
      </c>
      <c r="X13" s="141">
        <f t="shared" si="10"/>
        <v>2753591.5840000007</v>
      </c>
      <c r="Y13" s="141">
        <f t="shared" si="11"/>
        <v>3355785.1628999994</v>
      </c>
      <c r="Z13" s="141">
        <f t="shared" si="12"/>
        <v>121.86938623720019</v>
      </c>
      <c r="AA13" s="141">
        <f t="shared" si="13"/>
        <v>2675273.2040999993</v>
      </c>
      <c r="AB13" s="141">
        <f t="shared" si="14"/>
        <v>97.155773559336907</v>
      </c>
      <c r="AC13" s="141">
        <f t="shared" si="15"/>
        <v>3571809.659</v>
      </c>
      <c r="AD13" s="141">
        <f t="shared" si="16"/>
        <v>2600098.4275000007</v>
      </c>
      <c r="AE13" s="141">
        <f t="shared" si="17"/>
        <v>72.794988415702718</v>
      </c>
      <c r="AF13" s="141">
        <f t="shared" si="18"/>
        <v>29.714576401029518</v>
      </c>
      <c r="AG13" s="141">
        <f t="shared" si="19"/>
        <v>-75174.776599998586</v>
      </c>
      <c r="AH13" s="141">
        <v>1035088.6000000003</v>
      </c>
      <c r="AI13" s="141">
        <v>1515184.5171999992</v>
      </c>
      <c r="AJ13" s="141">
        <f t="shared" si="20"/>
        <v>146.38210846878218</v>
      </c>
      <c r="AK13" s="141">
        <v>899907.99119999958</v>
      </c>
      <c r="AL13" s="141">
        <f t="shared" si="21"/>
        <v>86.940189583770831</v>
      </c>
      <c r="AM13" s="141">
        <v>1333247.5</v>
      </c>
      <c r="AN13" s="141">
        <v>811428.8228000002</v>
      </c>
      <c r="AO13" s="141">
        <f t="shared" si="22"/>
        <v>60.861079642001968</v>
      </c>
      <c r="AP13" s="141">
        <f t="shared" si="23"/>
        <v>28.80515735561184</v>
      </c>
      <c r="AQ13" s="141">
        <f t="shared" si="24"/>
        <v>-88479.168399999384</v>
      </c>
      <c r="AR13" s="141">
        <v>1214047.0000000002</v>
      </c>
      <c r="AS13" s="141">
        <v>1256556.9950000001</v>
      </c>
      <c r="AT13" s="141">
        <f t="shared" si="25"/>
        <v>103.5015114736085</v>
      </c>
      <c r="AU13" s="141">
        <v>1256556.9950000001</v>
      </c>
      <c r="AV13" s="141"/>
      <c r="AW13" s="141">
        <f t="shared" si="26"/>
        <v>103.5015114736085</v>
      </c>
      <c r="AX13" s="141">
        <v>1643399.5000000002</v>
      </c>
      <c r="AY13" s="141">
        <v>1248635.5054000001</v>
      </c>
      <c r="AZ13" s="141">
        <f t="shared" si="27"/>
        <v>75.978817408670253</v>
      </c>
      <c r="BA13" s="148">
        <f t="shared" si="28"/>
        <v>35.365393596788266</v>
      </c>
      <c r="BB13" s="148">
        <f t="shared" si="29"/>
        <v>-7921.4895999999717</v>
      </c>
      <c r="BC13" s="148">
        <v>196450.9</v>
      </c>
      <c r="BD13" s="148">
        <v>241388.734</v>
      </c>
      <c r="BE13" s="148">
        <f t="shared" si="30"/>
        <v>122.87484251790141</v>
      </c>
      <c r="BF13" s="141">
        <v>226294.30000000002</v>
      </c>
      <c r="BG13" s="141">
        <f t="shared" si="31"/>
        <v>115.19127680249875</v>
      </c>
      <c r="BH13" s="141">
        <v>244309.1</v>
      </c>
      <c r="BI13" s="141">
        <v>274476.30199999997</v>
      </c>
      <c r="BJ13" s="141">
        <f t="shared" si="50"/>
        <v>112.34796493458489</v>
      </c>
      <c r="BK13" s="141">
        <f t="shared" si="32"/>
        <v>24.361405318071846</v>
      </c>
      <c r="BL13" s="141">
        <f t="shared" si="33"/>
        <v>48182.001999999949</v>
      </c>
      <c r="BM13" s="141">
        <v>60800</v>
      </c>
      <c r="BN13" s="141">
        <v>89114.775999999998</v>
      </c>
      <c r="BO13" s="141">
        <f t="shared" si="34"/>
        <v>146.57035526315789</v>
      </c>
      <c r="BP13" s="141">
        <v>82040.475999999995</v>
      </c>
      <c r="BQ13" s="141">
        <f t="shared" si="35"/>
        <v>134.93499342105261</v>
      </c>
      <c r="BR13" s="141">
        <v>88400</v>
      </c>
      <c r="BS13" s="141">
        <v>81064.87000000001</v>
      </c>
      <c r="BT13" s="141">
        <f t="shared" si="36"/>
        <v>91.702341628959289</v>
      </c>
      <c r="BU13" s="141">
        <f t="shared" si="37"/>
        <v>45.39473684210526</v>
      </c>
      <c r="BV13" s="141">
        <f t="shared" si="38"/>
        <v>-975.60599999998522</v>
      </c>
      <c r="BW13" s="141">
        <v>247205.08400000003</v>
      </c>
      <c r="BX13" s="141">
        <v>253540.14070000005</v>
      </c>
      <c r="BY13" s="141">
        <f t="shared" si="39"/>
        <v>102.56267249746369</v>
      </c>
      <c r="BZ13" s="149">
        <v>210473.44190000006</v>
      </c>
      <c r="CA13" s="141">
        <f t="shared" si="40"/>
        <v>85.141227071203772</v>
      </c>
      <c r="CB13" s="149">
        <v>262453.55900000001</v>
      </c>
      <c r="CC13" s="141">
        <v>184492.92730000001</v>
      </c>
      <c r="CD13" s="141">
        <f t="shared" si="41"/>
        <v>70.295456462070689</v>
      </c>
      <c r="CE13" s="141">
        <f t="shared" si="42"/>
        <v>6.1683500813437746</v>
      </c>
      <c r="CF13" s="141">
        <f t="shared" si="43"/>
        <v>-25980.514600000053</v>
      </c>
      <c r="CG13" s="141">
        <v>1220662.3613999998</v>
      </c>
      <c r="CH13" s="141">
        <v>1150364.6600000001</v>
      </c>
      <c r="CI13" s="141">
        <f t="shared" si="44"/>
        <v>94.241019988576198</v>
      </c>
      <c r="CJ13" s="141">
        <v>1010946.7940999998</v>
      </c>
      <c r="CK13" s="141">
        <f t="shared" si="45"/>
        <v>82.819527009952736</v>
      </c>
      <c r="CL13" s="141">
        <v>1362852.8</v>
      </c>
      <c r="CM13" s="141">
        <v>959383.14280000015</v>
      </c>
      <c r="CN13" s="141">
        <f t="shared" si="46"/>
        <v>70.395213833805087</v>
      </c>
      <c r="CO13" s="191">
        <v>607706.4</v>
      </c>
      <c r="CP13" s="191">
        <v>376684.05640000006</v>
      </c>
      <c r="CQ13" s="141">
        <f t="shared" si="47"/>
        <v>61.984546550768606</v>
      </c>
      <c r="CR13" s="141">
        <f t="shared" si="48"/>
        <v>11.648629719107532</v>
      </c>
      <c r="CS13" s="141">
        <f t="shared" si="49"/>
        <v>-51563.651299999678</v>
      </c>
    </row>
    <row r="14" spans="1:97" s="144" customFormat="1" ht="28.5" customHeight="1" x14ac:dyDescent="0.25">
      <c r="A14" s="179">
        <v>8</v>
      </c>
      <c r="B14" s="146" t="s">
        <v>51</v>
      </c>
      <c r="C14" s="141">
        <v>12608193.840000002</v>
      </c>
      <c r="D14" s="141">
        <v>10737748.382699998</v>
      </c>
      <c r="E14" s="141">
        <f t="shared" si="0"/>
        <v>85.164842157122138</v>
      </c>
      <c r="F14" s="141">
        <v>8736516.1454999987</v>
      </c>
      <c r="G14" s="141">
        <f t="shared" si="1"/>
        <v>69.292368568946401</v>
      </c>
      <c r="H14" s="192">
        <v>11098113.435000001</v>
      </c>
      <c r="I14" s="192">
        <v>8250402.2977000009</v>
      </c>
      <c r="J14" s="141">
        <f t="shared" si="2"/>
        <v>74.34058361379509</v>
      </c>
      <c r="K14" s="141">
        <f t="shared" si="3"/>
        <v>-11.976976434239219</v>
      </c>
      <c r="L14" s="141">
        <f t="shared" si="4"/>
        <v>-486113.84779999778</v>
      </c>
      <c r="M14" s="147">
        <v>6467424.9000000004</v>
      </c>
      <c r="N14" s="141">
        <v>3422161.8499999996</v>
      </c>
      <c r="O14" s="141">
        <v>2876224.7703999993</v>
      </c>
      <c r="P14" s="141">
        <f t="shared" si="5"/>
        <v>84.04701169817551</v>
      </c>
      <c r="Q14" s="141">
        <v>2238626.9535000008</v>
      </c>
      <c r="R14" s="141">
        <f t="shared" si="6"/>
        <v>65.41557797741217</v>
      </c>
      <c r="S14" s="192">
        <v>3574957.6589999995</v>
      </c>
      <c r="T14" s="192">
        <v>2411167.6456999998</v>
      </c>
      <c r="U14" s="141">
        <f t="shared" si="7"/>
        <v>67.446047637231615</v>
      </c>
      <c r="V14" s="141">
        <f t="shared" si="8"/>
        <v>4.4648913668416981</v>
      </c>
      <c r="W14" s="141">
        <f t="shared" si="9"/>
        <v>172540.692199999</v>
      </c>
      <c r="X14" s="141">
        <f t="shared" si="10"/>
        <v>2668221.0099999993</v>
      </c>
      <c r="Y14" s="141">
        <f t="shared" si="11"/>
        <v>2081433.2398000008</v>
      </c>
      <c r="Z14" s="141">
        <f t="shared" si="12"/>
        <v>78.00827712543952</v>
      </c>
      <c r="AA14" s="141">
        <f t="shared" si="13"/>
        <v>1586291.7722999996</v>
      </c>
      <c r="AB14" s="141">
        <f t="shared" si="14"/>
        <v>59.451288568483321</v>
      </c>
      <c r="AC14" s="141">
        <f t="shared" si="15"/>
        <v>2670759.5589999999</v>
      </c>
      <c r="AD14" s="141">
        <f t="shared" si="16"/>
        <v>1747889.8995000001</v>
      </c>
      <c r="AE14" s="141">
        <f t="shared" si="17"/>
        <v>65.445423329476142</v>
      </c>
      <c r="AF14" s="141">
        <f t="shared" si="18"/>
        <v>9.5140132338599415E-2</v>
      </c>
      <c r="AG14" s="141">
        <f t="shared" si="19"/>
        <v>161598.12720000045</v>
      </c>
      <c r="AH14" s="141">
        <v>617342.95999999985</v>
      </c>
      <c r="AI14" s="141">
        <v>406569.34610000008</v>
      </c>
      <c r="AJ14" s="141">
        <f t="shared" si="20"/>
        <v>65.857938365410391</v>
      </c>
      <c r="AK14" s="141">
        <v>265234.30210000003</v>
      </c>
      <c r="AL14" s="141">
        <f t="shared" si="21"/>
        <v>42.963849802385383</v>
      </c>
      <c r="AM14" s="141">
        <v>580021.94999999995</v>
      </c>
      <c r="AN14" s="141">
        <v>348034.62950000004</v>
      </c>
      <c r="AO14" s="141">
        <f t="shared" si="22"/>
        <v>60.003699773775807</v>
      </c>
      <c r="AP14" s="141">
        <f t="shared" si="23"/>
        <v>-6.0454257063205006</v>
      </c>
      <c r="AQ14" s="141">
        <f t="shared" si="24"/>
        <v>82800.327400000009</v>
      </c>
      <c r="AR14" s="141">
        <v>1494980.1999999995</v>
      </c>
      <c r="AS14" s="141">
        <v>1239640.0526000005</v>
      </c>
      <c r="AT14" s="141">
        <f t="shared" si="25"/>
        <v>82.920165270416362</v>
      </c>
      <c r="AU14" s="141">
        <v>905230.75359999971</v>
      </c>
      <c r="AV14" s="141"/>
      <c r="AW14" s="141">
        <f t="shared" si="26"/>
        <v>60.551354031310922</v>
      </c>
      <c r="AX14" s="141">
        <v>1488101.959</v>
      </c>
      <c r="AY14" s="141">
        <v>960745.42599999998</v>
      </c>
      <c r="AZ14" s="141">
        <f t="shared" si="27"/>
        <v>64.561801037182832</v>
      </c>
      <c r="BA14" s="148">
        <f t="shared" si="28"/>
        <v>-0.46008910352119869</v>
      </c>
      <c r="BB14" s="148">
        <f t="shared" si="29"/>
        <v>55514.672400000272</v>
      </c>
      <c r="BC14" s="148">
        <v>132863.1</v>
      </c>
      <c r="BD14" s="148">
        <v>120244.93240000001</v>
      </c>
      <c r="BE14" s="148">
        <f t="shared" si="30"/>
        <v>90.50288033321516</v>
      </c>
      <c r="BF14" s="141">
        <v>107877.60789999999</v>
      </c>
      <c r="BG14" s="141">
        <f t="shared" si="31"/>
        <v>81.194558835372646</v>
      </c>
      <c r="BH14" s="141">
        <v>151609.90000000002</v>
      </c>
      <c r="BI14" s="141">
        <v>124366.34099999999</v>
      </c>
      <c r="BJ14" s="141">
        <f t="shared" si="50"/>
        <v>82.030488114562417</v>
      </c>
      <c r="BK14" s="141">
        <f t="shared" si="32"/>
        <v>14.109861955652121</v>
      </c>
      <c r="BL14" s="141">
        <f t="shared" si="33"/>
        <v>16488.733099999998</v>
      </c>
      <c r="BM14" s="141">
        <v>52300</v>
      </c>
      <c r="BN14" s="141">
        <v>65866.739000000001</v>
      </c>
      <c r="BO14" s="141">
        <f t="shared" si="34"/>
        <v>125.94022753346081</v>
      </c>
      <c r="BP14" s="141">
        <v>58836.938999999998</v>
      </c>
      <c r="BQ14" s="141">
        <f t="shared" si="35"/>
        <v>112.49892734225622</v>
      </c>
      <c r="BR14" s="141">
        <v>49950</v>
      </c>
      <c r="BS14" s="141">
        <v>60412.720000000008</v>
      </c>
      <c r="BT14" s="141">
        <f t="shared" si="36"/>
        <v>120.94638638638639</v>
      </c>
      <c r="BU14" s="141">
        <f t="shared" si="37"/>
        <v>-4.4933078393881516</v>
      </c>
      <c r="BV14" s="141">
        <f t="shared" si="38"/>
        <v>1575.78100000001</v>
      </c>
      <c r="BW14" s="141">
        <v>370734.75</v>
      </c>
      <c r="BX14" s="141">
        <v>249112.16970000003</v>
      </c>
      <c r="BY14" s="141">
        <f t="shared" si="39"/>
        <v>67.194178506331014</v>
      </c>
      <c r="BZ14" s="149">
        <v>249112.16970000003</v>
      </c>
      <c r="CA14" s="141">
        <f t="shared" si="40"/>
        <v>67.194178506331014</v>
      </c>
      <c r="CB14" s="149">
        <v>401075.75</v>
      </c>
      <c r="CC14" s="141">
        <v>254330.783</v>
      </c>
      <c r="CD14" s="141">
        <f t="shared" si="41"/>
        <v>63.412156681125694</v>
      </c>
      <c r="CE14" s="141">
        <f t="shared" si="42"/>
        <v>8.1840183581388004</v>
      </c>
      <c r="CF14" s="141">
        <f t="shared" si="43"/>
        <v>5218.6132999999681</v>
      </c>
      <c r="CG14" s="141">
        <v>673066.95000000007</v>
      </c>
      <c r="CH14" s="141">
        <v>598000.79639999976</v>
      </c>
      <c r="CI14" s="141">
        <f t="shared" si="44"/>
        <v>88.847149068900151</v>
      </c>
      <c r="CJ14" s="141">
        <v>524464.32799999998</v>
      </c>
      <c r="CK14" s="141">
        <f t="shared" si="45"/>
        <v>77.921569020734111</v>
      </c>
      <c r="CL14" s="141">
        <v>808980.1</v>
      </c>
      <c r="CM14" s="141">
        <v>536471.55790000001</v>
      </c>
      <c r="CN14" s="141">
        <f t="shared" si="46"/>
        <v>66.314555561997139</v>
      </c>
      <c r="CO14" s="191">
        <v>322937.8</v>
      </c>
      <c r="CP14" s="191">
        <v>188600.61200000002</v>
      </c>
      <c r="CQ14" s="141">
        <f t="shared" si="47"/>
        <v>58.401528715436854</v>
      </c>
      <c r="CR14" s="141">
        <f t="shared" si="48"/>
        <v>20.193110061339354</v>
      </c>
      <c r="CS14" s="141">
        <f t="shared" si="49"/>
        <v>12007.229900000035</v>
      </c>
    </row>
    <row r="15" spans="1:97" s="144" customFormat="1" ht="28.5" customHeight="1" x14ac:dyDescent="0.25">
      <c r="A15" s="179">
        <v>9</v>
      </c>
      <c r="B15" s="146" t="s">
        <v>52</v>
      </c>
      <c r="C15" s="141">
        <v>12155905.001700001</v>
      </c>
      <c r="D15" s="141">
        <v>10010456.3936</v>
      </c>
      <c r="E15" s="141">
        <f t="shared" si="0"/>
        <v>82.350564537975899</v>
      </c>
      <c r="F15" s="141">
        <v>8796916.632100001</v>
      </c>
      <c r="G15" s="141">
        <f t="shared" si="1"/>
        <v>72.367434846436808</v>
      </c>
      <c r="H15" s="141">
        <v>16431753.624199999</v>
      </c>
      <c r="I15" s="141">
        <v>9563172.4329000004</v>
      </c>
      <c r="J15" s="141">
        <f t="shared" si="2"/>
        <v>58.199341662570689</v>
      </c>
      <c r="K15" s="141">
        <f t="shared" si="3"/>
        <v>35.175074351946819</v>
      </c>
      <c r="L15" s="141">
        <f t="shared" si="4"/>
        <v>766255.80079999939</v>
      </c>
      <c r="M15" s="147">
        <v>5044946</v>
      </c>
      <c r="N15" s="141">
        <v>2448750.8157000002</v>
      </c>
      <c r="O15" s="141">
        <v>2686586.8530999999</v>
      </c>
      <c r="P15" s="141">
        <f t="shared" si="5"/>
        <v>109.71254550994452</v>
      </c>
      <c r="Q15" s="141">
        <v>2167437.5866999999</v>
      </c>
      <c r="R15" s="141">
        <f t="shared" si="6"/>
        <v>88.511969972755921</v>
      </c>
      <c r="S15" s="141">
        <v>2995704.8760000002</v>
      </c>
      <c r="T15" s="141">
        <v>2490556.4853000003</v>
      </c>
      <c r="U15" s="141">
        <f t="shared" si="7"/>
        <v>83.137578245875261</v>
      </c>
      <c r="V15" s="141">
        <f t="shared" si="8"/>
        <v>22.336044026743807</v>
      </c>
      <c r="W15" s="141">
        <f t="shared" si="9"/>
        <v>323118.89860000042</v>
      </c>
      <c r="X15" s="141">
        <f t="shared" si="10"/>
        <v>1698882.0857000002</v>
      </c>
      <c r="Y15" s="141">
        <f t="shared" si="11"/>
        <v>1935375.3938999996</v>
      </c>
      <c r="Z15" s="141">
        <f t="shared" si="12"/>
        <v>113.92052516125955</v>
      </c>
      <c r="AA15" s="141">
        <f t="shared" si="13"/>
        <v>1546350.2394999997</v>
      </c>
      <c r="AB15" s="141">
        <f t="shared" si="14"/>
        <v>91.021634315653415</v>
      </c>
      <c r="AC15" s="141">
        <f t="shared" si="15"/>
        <v>2203895.0410000002</v>
      </c>
      <c r="AD15" s="141">
        <f t="shared" si="16"/>
        <v>1762342.6586000002</v>
      </c>
      <c r="AE15" s="141">
        <f t="shared" si="17"/>
        <v>79.96490875538025</v>
      </c>
      <c r="AF15" s="141">
        <f t="shared" si="18"/>
        <v>29.726192273780839</v>
      </c>
      <c r="AG15" s="141">
        <f t="shared" si="19"/>
        <v>215992.41910000052</v>
      </c>
      <c r="AH15" s="141">
        <v>327762.674</v>
      </c>
      <c r="AI15" s="141">
        <v>367328.42489999963</v>
      </c>
      <c r="AJ15" s="141">
        <f t="shared" si="20"/>
        <v>112.07146329908196</v>
      </c>
      <c r="AK15" s="141">
        <v>261328.22739999986</v>
      </c>
      <c r="AL15" s="141">
        <f t="shared" si="21"/>
        <v>79.73092976413777</v>
      </c>
      <c r="AM15" s="141">
        <v>411273.34999999992</v>
      </c>
      <c r="AN15" s="141">
        <v>250958.30910000013</v>
      </c>
      <c r="AO15" s="141">
        <f t="shared" si="22"/>
        <v>61.019832454497767</v>
      </c>
      <c r="AP15" s="141">
        <f t="shared" si="23"/>
        <v>25.479007411319785</v>
      </c>
      <c r="AQ15" s="141">
        <f t="shared" si="24"/>
        <v>-10369.918299999728</v>
      </c>
      <c r="AR15" s="141">
        <v>538597.4</v>
      </c>
      <c r="AS15" s="141">
        <v>588419.95530000003</v>
      </c>
      <c r="AT15" s="141">
        <f t="shared" si="25"/>
        <v>109.25042625530683</v>
      </c>
      <c r="AU15" s="141">
        <v>476197.4803</v>
      </c>
      <c r="AV15" s="141"/>
      <c r="AW15" s="141">
        <f t="shared" si="26"/>
        <v>88.414366705075068</v>
      </c>
      <c r="AX15" s="141">
        <v>572811.56400000001</v>
      </c>
      <c r="AY15" s="141">
        <v>470536.54230000003</v>
      </c>
      <c r="AZ15" s="141">
        <f t="shared" si="27"/>
        <v>82.145084330036326</v>
      </c>
      <c r="BA15" s="148">
        <f t="shared" si="28"/>
        <v>6.3524562131194813</v>
      </c>
      <c r="BB15" s="148">
        <f t="shared" si="29"/>
        <v>-5660.9379999999655</v>
      </c>
      <c r="BC15" s="148">
        <v>89347.640000000014</v>
      </c>
      <c r="BD15" s="148">
        <v>95425.492999999988</v>
      </c>
      <c r="BE15" s="148">
        <f t="shared" si="30"/>
        <v>106.80247737936892</v>
      </c>
      <c r="BF15" s="141">
        <v>83775.413</v>
      </c>
      <c r="BG15" s="141">
        <f t="shared" si="31"/>
        <v>93.763431244518586</v>
      </c>
      <c r="BH15" s="141">
        <v>92606.2</v>
      </c>
      <c r="BI15" s="141">
        <v>92671.14899999999</v>
      </c>
      <c r="BJ15" s="141">
        <f t="shared" si="50"/>
        <v>100.07013461301726</v>
      </c>
      <c r="BK15" s="141">
        <f t="shared" si="32"/>
        <v>3.6470577174729755</v>
      </c>
      <c r="BL15" s="141">
        <f t="shared" si="33"/>
        <v>8895.7359999999899</v>
      </c>
      <c r="BM15" s="141">
        <v>25891</v>
      </c>
      <c r="BN15" s="141">
        <v>38264.699999999997</v>
      </c>
      <c r="BO15" s="141">
        <f t="shared" si="34"/>
        <v>147.79151056351628</v>
      </c>
      <c r="BP15" s="141">
        <v>34293.100000000006</v>
      </c>
      <c r="BQ15" s="141">
        <f t="shared" si="35"/>
        <v>132.45181723378784</v>
      </c>
      <c r="BR15" s="141">
        <v>27050</v>
      </c>
      <c r="BS15" s="141">
        <v>38501</v>
      </c>
      <c r="BT15" s="141">
        <f t="shared" si="36"/>
        <v>142.33271719038817</v>
      </c>
      <c r="BU15" s="141">
        <f t="shared" si="37"/>
        <v>4.4764590011973269</v>
      </c>
      <c r="BV15" s="141">
        <f t="shared" si="38"/>
        <v>4207.8999999999942</v>
      </c>
      <c r="BW15" s="141">
        <v>717283.37170000002</v>
      </c>
      <c r="BX15" s="141">
        <v>845936.82069999992</v>
      </c>
      <c r="BY15" s="141">
        <f t="shared" si="39"/>
        <v>117.93620960361653</v>
      </c>
      <c r="BZ15" s="149">
        <v>690756.01879999985</v>
      </c>
      <c r="CA15" s="141">
        <f t="shared" si="40"/>
        <v>96.301691361235811</v>
      </c>
      <c r="CB15" s="149">
        <v>1100153.9270000001</v>
      </c>
      <c r="CC15" s="141">
        <v>909675.65819999995</v>
      </c>
      <c r="CD15" s="141">
        <f t="shared" si="41"/>
        <v>82.68621652613524</v>
      </c>
      <c r="CE15" s="141">
        <f t="shared" si="42"/>
        <v>53.377865764903532</v>
      </c>
      <c r="CF15" s="141">
        <f t="shared" si="43"/>
        <v>218919.6394000001</v>
      </c>
      <c r="CG15" s="141">
        <v>487169.42</v>
      </c>
      <c r="CH15" s="141">
        <v>473566.39939999994</v>
      </c>
      <c r="CI15" s="141">
        <f t="shared" si="44"/>
        <v>97.207743334957257</v>
      </c>
      <c r="CJ15" s="141">
        <v>400913.08740000002</v>
      </c>
      <c r="CK15" s="141">
        <f t="shared" si="45"/>
        <v>82.294386909588866</v>
      </c>
      <c r="CL15" s="141">
        <v>504843.12</v>
      </c>
      <c r="CM15" s="141">
        <v>451157.46809999994</v>
      </c>
      <c r="CN15" s="141">
        <f t="shared" si="46"/>
        <v>89.365874313588733</v>
      </c>
      <c r="CO15" s="191">
        <v>271905.82</v>
      </c>
      <c r="CP15" s="191">
        <v>268682.1165</v>
      </c>
      <c r="CQ15" s="141">
        <f t="shared" si="47"/>
        <v>98.814404377221493</v>
      </c>
      <c r="CR15" s="141">
        <f t="shared" si="48"/>
        <v>3.6278344400188445</v>
      </c>
      <c r="CS15" s="141">
        <f t="shared" si="49"/>
        <v>50244.380699999921</v>
      </c>
    </row>
    <row r="16" spans="1:97" s="144" customFormat="1" ht="27" customHeight="1" x14ac:dyDescent="0.25">
      <c r="A16" s="179">
        <v>10</v>
      </c>
      <c r="B16" s="146" t="s">
        <v>53</v>
      </c>
      <c r="C16" s="141">
        <v>3778581.0451000002</v>
      </c>
      <c r="D16" s="141">
        <v>3362014.1368999993</v>
      </c>
      <c r="E16" s="141">
        <f t="shared" si="0"/>
        <v>88.975573019925093</v>
      </c>
      <c r="F16" s="141">
        <v>2737414.5153999995</v>
      </c>
      <c r="G16" s="141">
        <f t="shared" si="1"/>
        <v>72.445568395306282</v>
      </c>
      <c r="H16" s="141">
        <v>3465069.8622999997</v>
      </c>
      <c r="I16" s="141">
        <v>2651507.3903000001</v>
      </c>
      <c r="J16" s="141">
        <f t="shared" si="2"/>
        <v>76.521036968068984</v>
      </c>
      <c r="K16" s="141">
        <f t="shared" si="3"/>
        <v>-8.2970612263711132</v>
      </c>
      <c r="L16" s="141">
        <f t="shared" si="4"/>
        <v>-85907.125099999364</v>
      </c>
      <c r="M16" s="147">
        <v>1594212.4999999998</v>
      </c>
      <c r="N16" s="141">
        <v>1078650.6740999999</v>
      </c>
      <c r="O16" s="141">
        <v>1063037.8906999999</v>
      </c>
      <c r="P16" s="141">
        <f t="shared" si="5"/>
        <v>98.552563515243065</v>
      </c>
      <c r="Q16" s="141">
        <v>888297.42619999987</v>
      </c>
      <c r="R16" s="141">
        <f t="shared" si="6"/>
        <v>82.352651097277047</v>
      </c>
      <c r="S16" s="141">
        <v>1170887.1812999998</v>
      </c>
      <c r="T16" s="141">
        <v>787257.7612999999</v>
      </c>
      <c r="U16" s="141">
        <f t="shared" si="7"/>
        <v>67.236004789627287</v>
      </c>
      <c r="V16" s="141">
        <f t="shared" si="8"/>
        <v>8.5511008721113342</v>
      </c>
      <c r="W16" s="141">
        <f t="shared" si="9"/>
        <v>-101039.66489999997</v>
      </c>
      <c r="X16" s="141">
        <f t="shared" si="10"/>
        <v>819032.76010000007</v>
      </c>
      <c r="Y16" s="141">
        <f t="shared" si="11"/>
        <v>817580.09580000001</v>
      </c>
      <c r="Z16" s="141">
        <f t="shared" si="12"/>
        <v>99.822636606156905</v>
      </c>
      <c r="AA16" s="141">
        <f t="shared" si="13"/>
        <v>676227.47179999994</v>
      </c>
      <c r="AB16" s="141">
        <f t="shared" si="14"/>
        <v>82.564154297983848</v>
      </c>
      <c r="AC16" s="141">
        <f t="shared" si="15"/>
        <v>874489.23200000008</v>
      </c>
      <c r="AD16" s="141">
        <f t="shared" si="16"/>
        <v>603353.23230000003</v>
      </c>
      <c r="AE16" s="141">
        <f t="shared" si="17"/>
        <v>68.994929865528633</v>
      </c>
      <c r="AF16" s="141">
        <f t="shared" si="18"/>
        <v>6.7709711505592196</v>
      </c>
      <c r="AG16" s="141">
        <f t="shared" si="19"/>
        <v>-72874.239499999909</v>
      </c>
      <c r="AH16" s="141">
        <v>116338.93</v>
      </c>
      <c r="AI16" s="141">
        <v>130080.23450000001</v>
      </c>
      <c r="AJ16" s="141">
        <f t="shared" si="20"/>
        <v>111.81144136360889</v>
      </c>
      <c r="AK16" s="141">
        <v>102988.34050000001</v>
      </c>
      <c r="AL16" s="141">
        <f t="shared" si="21"/>
        <v>88.524400645596458</v>
      </c>
      <c r="AM16" s="141">
        <v>121855.505</v>
      </c>
      <c r="AN16" s="141">
        <v>69945.971999999994</v>
      </c>
      <c r="AO16" s="141">
        <f t="shared" si="22"/>
        <v>57.400748534093715</v>
      </c>
      <c r="AP16" s="141">
        <f t="shared" si="23"/>
        <v>4.7418134239330101</v>
      </c>
      <c r="AQ16" s="141">
        <f t="shared" si="24"/>
        <v>-33042.368500000011</v>
      </c>
      <c r="AR16" s="141">
        <v>266660.647</v>
      </c>
      <c r="AS16" s="141">
        <v>269157.11249999999</v>
      </c>
      <c r="AT16" s="141">
        <f t="shared" si="25"/>
        <v>100.93619569594759</v>
      </c>
      <c r="AU16" s="141">
        <v>200949.18950000001</v>
      </c>
      <c r="AV16" s="141" t="e">
        <f>AU16/#REF!*100</f>
        <v>#REF!</v>
      </c>
      <c r="AW16" s="141">
        <f t="shared" si="26"/>
        <v>75.35764716718775</v>
      </c>
      <c r="AX16" s="141">
        <v>299931.5</v>
      </c>
      <c r="AY16" s="141">
        <v>193967.82299999997</v>
      </c>
      <c r="AZ16" s="141">
        <f t="shared" si="27"/>
        <v>64.670707478207518</v>
      </c>
      <c r="BA16" s="148">
        <f t="shared" si="28"/>
        <v>12.476851524327088</v>
      </c>
      <c r="BB16" s="148">
        <f t="shared" si="29"/>
        <v>-6981.3665000000328</v>
      </c>
      <c r="BC16" s="148">
        <v>27232.465</v>
      </c>
      <c r="BD16" s="148">
        <v>29430.978500000005</v>
      </c>
      <c r="BE16" s="148">
        <f t="shared" si="30"/>
        <v>108.07313440042981</v>
      </c>
      <c r="BF16" s="141">
        <v>26045.803500000002</v>
      </c>
      <c r="BG16" s="141">
        <f t="shared" si="31"/>
        <v>95.642474891641285</v>
      </c>
      <c r="BH16" s="141">
        <v>26106.114999999998</v>
      </c>
      <c r="BI16" s="141">
        <v>29522.333999999999</v>
      </c>
      <c r="BJ16" s="141">
        <f t="shared" si="50"/>
        <v>113.08589577575982</v>
      </c>
      <c r="BK16" s="141">
        <f t="shared" si="32"/>
        <v>-4.1360559905245537</v>
      </c>
      <c r="BL16" s="141">
        <f t="shared" si="33"/>
        <v>3476.5304999999971</v>
      </c>
      <c r="BM16" s="141">
        <v>6350</v>
      </c>
      <c r="BN16" s="141">
        <v>10054.299999999999</v>
      </c>
      <c r="BO16" s="141">
        <f t="shared" si="34"/>
        <v>158.33543307086612</v>
      </c>
      <c r="BP16" s="141">
        <v>9053.4</v>
      </c>
      <c r="BQ16" s="141">
        <f t="shared" si="35"/>
        <v>142.57322834645669</v>
      </c>
      <c r="BR16" s="141">
        <v>9785</v>
      </c>
      <c r="BS16" s="141">
        <v>9106.7999999999993</v>
      </c>
      <c r="BT16" s="141">
        <f t="shared" si="36"/>
        <v>93.068983137455291</v>
      </c>
      <c r="BU16" s="141">
        <f t="shared" si="37"/>
        <v>54.094488188976385</v>
      </c>
      <c r="BV16" s="141">
        <f t="shared" si="38"/>
        <v>53.399999999999636</v>
      </c>
      <c r="BW16" s="141">
        <v>402450.7181</v>
      </c>
      <c r="BX16" s="141">
        <v>378857.47029999999</v>
      </c>
      <c r="BY16" s="141">
        <f t="shared" si="39"/>
        <v>94.137605739310018</v>
      </c>
      <c r="BZ16" s="149">
        <v>337190.73829999997</v>
      </c>
      <c r="CA16" s="141">
        <f t="shared" si="40"/>
        <v>83.784354986842288</v>
      </c>
      <c r="CB16" s="149">
        <v>416811.11200000002</v>
      </c>
      <c r="CC16" s="149">
        <v>300810.30330000003</v>
      </c>
      <c r="CD16" s="141">
        <f t="shared" si="41"/>
        <v>72.169453894021913</v>
      </c>
      <c r="CE16" s="141">
        <f t="shared" si="42"/>
        <v>3.568236619826763</v>
      </c>
      <c r="CF16" s="141">
        <f t="shared" si="43"/>
        <v>-36380.434999999939</v>
      </c>
      <c r="CG16" s="141">
        <v>175473.679</v>
      </c>
      <c r="CH16" s="141">
        <v>155623.56809999997</v>
      </c>
      <c r="CI16" s="141">
        <f t="shared" si="44"/>
        <v>88.687698911242393</v>
      </c>
      <c r="CJ16" s="141">
        <v>130793.03810000001</v>
      </c>
      <c r="CK16" s="141">
        <f t="shared" si="45"/>
        <v>74.537126505451567</v>
      </c>
      <c r="CL16" s="141">
        <v>240762.23930000002</v>
      </c>
      <c r="CM16" s="141">
        <v>136943.28819999998</v>
      </c>
      <c r="CN16" s="141">
        <f t="shared" si="46"/>
        <v>56.879055701655446</v>
      </c>
      <c r="CO16" s="191">
        <v>81391.363299999997</v>
      </c>
      <c r="CP16" s="191">
        <v>41769.706000000006</v>
      </c>
      <c r="CQ16" s="141">
        <f t="shared" si="47"/>
        <v>51.319580243472842</v>
      </c>
      <c r="CR16" s="141">
        <f t="shared" si="48"/>
        <v>37.207039068235417</v>
      </c>
      <c r="CS16" s="141">
        <f t="shared" si="49"/>
        <v>6150.2500999999756</v>
      </c>
    </row>
    <row r="17" spans="1:97" s="144" customFormat="1" ht="27.75" customHeight="1" x14ac:dyDescent="0.25">
      <c r="A17" s="178">
        <v>11</v>
      </c>
      <c r="B17" s="146" t="s">
        <v>54</v>
      </c>
      <c r="C17" s="141">
        <v>6348093.3305000002</v>
      </c>
      <c r="D17" s="141">
        <v>5817121.9822999993</v>
      </c>
      <c r="E17" s="141">
        <f t="shared" si="0"/>
        <v>91.635735006464074</v>
      </c>
      <c r="F17" s="141">
        <v>4982044.5895000007</v>
      </c>
      <c r="G17" s="141">
        <f t="shared" si="1"/>
        <v>78.480960031940739</v>
      </c>
      <c r="H17" s="141">
        <v>5983209.5</v>
      </c>
      <c r="I17" s="141">
        <v>4770046.2</v>
      </c>
      <c r="J17" s="141">
        <f t="shared" si="2"/>
        <v>79.723870608241285</v>
      </c>
      <c r="K17" s="141">
        <f t="shared" si="3"/>
        <v>-5.7479279447087208</v>
      </c>
      <c r="L17" s="141">
        <f t="shared" si="4"/>
        <v>-211998.38950000051</v>
      </c>
      <c r="M17" s="141">
        <v>3768352.2000000011</v>
      </c>
      <c r="N17" s="141">
        <v>1344581.3230000003</v>
      </c>
      <c r="O17" s="141">
        <v>1342647.3045999999</v>
      </c>
      <c r="P17" s="141">
        <f t="shared" si="5"/>
        <v>99.85616203594995</v>
      </c>
      <c r="Q17" s="141">
        <v>1118952.9169000005</v>
      </c>
      <c r="R17" s="141">
        <f t="shared" si="6"/>
        <v>83.219430298452863</v>
      </c>
      <c r="S17" s="141">
        <v>1555992.2</v>
      </c>
      <c r="T17" s="141">
        <v>1048484.6000000001</v>
      </c>
      <c r="U17" s="141">
        <f>T17*100/S17</f>
        <v>67.383666833291329</v>
      </c>
      <c r="V17" s="141">
        <f t="shared" si="8"/>
        <v>15.723175190943778</v>
      </c>
      <c r="W17" s="141">
        <f t="shared" si="9"/>
        <v>-70468.316900000442</v>
      </c>
      <c r="X17" s="141">
        <f t="shared" si="10"/>
        <v>922695.68400000001</v>
      </c>
      <c r="Y17" s="141">
        <f t="shared" si="11"/>
        <v>956640.15709999995</v>
      </c>
      <c r="Z17" s="141">
        <f t="shared" si="12"/>
        <v>103.67883731208609</v>
      </c>
      <c r="AA17" s="141">
        <f t="shared" si="13"/>
        <v>787698.57829999994</v>
      </c>
      <c r="AB17" s="141">
        <f t="shared" si="14"/>
        <v>85.369270926382683</v>
      </c>
      <c r="AC17" s="141">
        <f t="shared" si="15"/>
        <v>1095648.2000000002</v>
      </c>
      <c r="AD17" s="141">
        <f t="shared" si="16"/>
        <v>723695.5</v>
      </c>
      <c r="AE17" s="141">
        <f t="shared" si="17"/>
        <v>66.051812981575637</v>
      </c>
      <c r="AF17" s="141">
        <f t="shared" si="18"/>
        <v>18.744264116445166</v>
      </c>
      <c r="AG17" s="141">
        <f t="shared" si="19"/>
        <v>-64003.078299999936</v>
      </c>
      <c r="AH17" s="141">
        <v>249964.82199999999</v>
      </c>
      <c r="AI17" s="141">
        <v>244795.19700000004</v>
      </c>
      <c r="AJ17" s="141">
        <f t="shared" si="20"/>
        <v>97.931858987741904</v>
      </c>
      <c r="AK17" s="141">
        <v>215589.4798</v>
      </c>
      <c r="AL17" s="141">
        <f t="shared" si="21"/>
        <v>86.247928038450155</v>
      </c>
      <c r="AM17" s="141">
        <v>304910.09999999998</v>
      </c>
      <c r="AN17" s="141">
        <v>158864.29999999999</v>
      </c>
      <c r="AO17" s="141">
        <f t="shared" si="22"/>
        <v>52.102013019575274</v>
      </c>
      <c r="AP17" s="141">
        <f t="shared" si="23"/>
        <v>21.981204219208081</v>
      </c>
      <c r="AQ17" s="141">
        <f t="shared" si="24"/>
        <v>-56725.179800000013</v>
      </c>
      <c r="AR17" s="141">
        <v>490798.06200000003</v>
      </c>
      <c r="AS17" s="141">
        <v>531922.01239999989</v>
      </c>
      <c r="AT17" s="141">
        <f t="shared" si="25"/>
        <v>108.37899608495192</v>
      </c>
      <c r="AU17" s="141">
        <v>418994.47679999995</v>
      </c>
      <c r="AV17" s="141" t="e">
        <f>AU17/#REF!*100</f>
        <v>#REF!</v>
      </c>
      <c r="AW17" s="141">
        <f t="shared" si="26"/>
        <v>85.370034896348045</v>
      </c>
      <c r="AX17" s="141">
        <v>585008</v>
      </c>
      <c r="AY17" s="141">
        <v>420483.7</v>
      </c>
      <c r="AZ17" s="141">
        <f t="shared" si="27"/>
        <v>71.876572628066626</v>
      </c>
      <c r="BA17" s="141">
        <f t="shared" si="28"/>
        <v>19.195254687048859</v>
      </c>
      <c r="BB17" s="141">
        <f t="shared" si="29"/>
        <v>1489.2232000000658</v>
      </c>
      <c r="BC17" s="141">
        <v>41934.600000000006</v>
      </c>
      <c r="BD17" s="141">
        <v>44102.216000000008</v>
      </c>
      <c r="BE17" s="141">
        <f t="shared" si="30"/>
        <v>105.16903940898447</v>
      </c>
      <c r="BF17" s="141">
        <v>40153.838000000011</v>
      </c>
      <c r="BG17" s="141">
        <f t="shared" si="31"/>
        <v>95.753478034844747</v>
      </c>
      <c r="BH17" s="141">
        <v>47627.299999999996</v>
      </c>
      <c r="BI17" s="141">
        <v>37736.5</v>
      </c>
      <c r="BJ17" s="141">
        <f t="shared" si="50"/>
        <v>79.232918935148547</v>
      </c>
      <c r="BK17" s="141">
        <f t="shared" si="32"/>
        <v>13.575186123153642</v>
      </c>
      <c r="BL17" s="141">
        <f t="shared" si="33"/>
        <v>-2417.3380000000107</v>
      </c>
      <c r="BM17" s="141">
        <v>24600</v>
      </c>
      <c r="BN17" s="141">
        <v>27143.699999999997</v>
      </c>
      <c r="BO17" s="141">
        <f t="shared" si="34"/>
        <v>110.34024390243901</v>
      </c>
      <c r="BP17" s="141">
        <v>22677.9</v>
      </c>
      <c r="BQ17" s="141">
        <f t="shared" si="35"/>
        <v>92.186585365853674</v>
      </c>
      <c r="BR17" s="141">
        <v>26195.3</v>
      </c>
      <c r="BS17" s="141">
        <v>25883.800000000003</v>
      </c>
      <c r="BT17" s="141">
        <f t="shared" si="36"/>
        <v>98.810855382454122</v>
      </c>
      <c r="BU17" s="141">
        <f t="shared" si="37"/>
        <v>6.4849593495934954</v>
      </c>
      <c r="BV17" s="141">
        <f t="shared" si="38"/>
        <v>3205.9000000000015</v>
      </c>
      <c r="BW17" s="141">
        <v>115398.2</v>
      </c>
      <c r="BX17" s="141">
        <v>108677.03170000001</v>
      </c>
      <c r="BY17" s="141">
        <f t="shared" si="39"/>
        <v>94.175673190743012</v>
      </c>
      <c r="BZ17" s="141">
        <v>90282.883699999991</v>
      </c>
      <c r="CA17" s="141">
        <f t="shared" si="40"/>
        <v>78.235954893577187</v>
      </c>
      <c r="CB17" s="149">
        <v>131907.5</v>
      </c>
      <c r="CC17" s="141">
        <v>80727.200000000012</v>
      </c>
      <c r="CD17" s="141">
        <f t="shared" si="41"/>
        <v>61.199855959668717</v>
      </c>
      <c r="CE17" s="141">
        <f t="shared" si="42"/>
        <v>14.306375662705321</v>
      </c>
      <c r="CF17" s="141">
        <f t="shared" si="43"/>
        <v>-9555.6836999999796</v>
      </c>
      <c r="CG17" s="141">
        <v>333218.40000000002</v>
      </c>
      <c r="CH17" s="141">
        <v>303583.10800000007</v>
      </c>
      <c r="CI17" s="141">
        <f t="shared" si="44"/>
        <v>91.106345868055314</v>
      </c>
      <c r="CJ17" s="141">
        <v>261516.14110000001</v>
      </c>
      <c r="CK17" s="141">
        <f t="shared" si="45"/>
        <v>78.481902890116501</v>
      </c>
      <c r="CL17" s="141">
        <v>365818.8</v>
      </c>
      <c r="CM17" s="141">
        <v>284094.80000000005</v>
      </c>
      <c r="CN17" s="141">
        <f t="shared" si="46"/>
        <v>77.659978109380944</v>
      </c>
      <c r="CO17" s="141">
        <v>108264</v>
      </c>
      <c r="CP17" s="141">
        <v>66343.3</v>
      </c>
      <c r="CQ17" s="141">
        <f t="shared" si="47"/>
        <v>61.279187911032295</v>
      </c>
      <c r="CR17" s="141">
        <f t="shared" si="48"/>
        <v>9.7834933485065392</v>
      </c>
      <c r="CS17" s="141">
        <f t="shared" si="49"/>
        <v>22578.658900000039</v>
      </c>
    </row>
    <row r="18" spans="1:97" s="144" customFormat="1" ht="35.25" customHeight="1" x14ac:dyDescent="0.25">
      <c r="A18" s="168"/>
      <c r="B18" s="160" t="s">
        <v>55</v>
      </c>
      <c r="C18" s="161">
        <f>SUM(C7:C17)</f>
        <v>193025628.18030006</v>
      </c>
      <c r="D18" s="161">
        <f>SUM(D7:D17)</f>
        <v>172465692.97599998</v>
      </c>
      <c r="E18" s="161">
        <f t="shared" si="0"/>
        <v>89.348598215623682</v>
      </c>
      <c r="F18" s="161">
        <f>SUM(F7:F17)</f>
        <v>144547555.61390001</v>
      </c>
      <c r="G18" s="161">
        <f t="shared" si="1"/>
        <v>74.885162647356864</v>
      </c>
      <c r="H18" s="161">
        <f>SUM(H7:H17)</f>
        <v>209285023.80599999</v>
      </c>
      <c r="I18" s="161">
        <f t="shared" ref="I18" si="51">SUM(I7:I17)</f>
        <v>138390426.07819998</v>
      </c>
      <c r="J18" s="161">
        <f t="shared" si="2"/>
        <v>66.125336424685187</v>
      </c>
      <c r="K18" s="161">
        <f t="shared" si="3"/>
        <v>8.423438783223375</v>
      </c>
      <c r="L18" s="161">
        <f>SUM(L7:L17)</f>
        <v>-6157129.5356999943</v>
      </c>
      <c r="M18" s="161">
        <f t="shared" ref="M18:Q18" si="52">SUM(M7:M17)</f>
        <v>64349123</v>
      </c>
      <c r="N18" s="161">
        <f>SUM(N7:N17)</f>
        <v>57615071.069699995</v>
      </c>
      <c r="O18" s="161">
        <f t="shared" si="52"/>
        <v>57839197.040100001</v>
      </c>
      <c r="P18" s="161">
        <f t="shared" si="5"/>
        <v>100.38900580393081</v>
      </c>
      <c r="Q18" s="161">
        <f t="shared" si="52"/>
        <v>48149786.184200011</v>
      </c>
      <c r="R18" s="161">
        <f t="shared" si="6"/>
        <v>83.571512262738807</v>
      </c>
      <c r="S18" s="161">
        <f t="shared" ref="S18" si="53">SUM(S7:S17)</f>
        <v>64936540.762300007</v>
      </c>
      <c r="T18" s="161">
        <f>SUM(T7:T17)</f>
        <v>47670415.810899995</v>
      </c>
      <c r="U18" s="161">
        <f>T18/S18*100</f>
        <v>73.410771887891883</v>
      </c>
      <c r="V18" s="161">
        <f t="shared" si="8"/>
        <v>12.707559943374605</v>
      </c>
      <c r="W18" s="161">
        <f>SUM(W7:W17)</f>
        <v>-479370.37330000754</v>
      </c>
      <c r="X18" s="161">
        <f>SUM(X7:X17)</f>
        <v>42594836.380400002</v>
      </c>
      <c r="Y18" s="161">
        <f t="shared" ref="Y18" si="54">SUM(Y7:Y17)</f>
        <v>42487312.047699995</v>
      </c>
      <c r="Z18" s="161">
        <f t="shared" si="12"/>
        <v>99.747564865046684</v>
      </c>
      <c r="AA18" s="161">
        <f>SUM(AA7:AA17)</f>
        <v>34600980.225900002</v>
      </c>
      <c r="AB18" s="161">
        <f t="shared" si="14"/>
        <v>81.232804645357504</v>
      </c>
      <c r="AC18" s="161">
        <f>SUM(AC7:AC17)</f>
        <v>47600159.370000005</v>
      </c>
      <c r="AD18" s="161">
        <f>AN18+AY18+BI18+BS18+CC18</f>
        <v>32347608.985600002</v>
      </c>
      <c r="AE18" s="161">
        <f t="shared" si="17"/>
        <v>67.956934207214175</v>
      </c>
      <c r="AF18" s="161">
        <f t="shared" si="18"/>
        <v>11.751008842713162</v>
      </c>
      <c r="AG18" s="161">
        <f>SUM(AG7:AG17)</f>
        <v>-2253371.2402999997</v>
      </c>
      <c r="AH18" s="161">
        <f>SUM(AH7:AH17)</f>
        <v>12361748.072000001</v>
      </c>
      <c r="AI18" s="161">
        <f t="shared" ref="AI18:AK18" si="55">SUM(AI7:AI17)</f>
        <v>12714098.554899998</v>
      </c>
      <c r="AJ18" s="161">
        <f t="shared" si="20"/>
        <v>102.8503289409213</v>
      </c>
      <c r="AK18" s="161">
        <f t="shared" si="55"/>
        <v>10121310.953400003</v>
      </c>
      <c r="AL18" s="161">
        <f t="shared" si="21"/>
        <v>81.8760493617023</v>
      </c>
      <c r="AM18" s="161">
        <f>SUM(AM7:AM17)</f>
        <v>14350115.026999999</v>
      </c>
      <c r="AN18" s="161">
        <f t="shared" ref="AN18" si="56">SUM(AN7:AN17)</f>
        <v>7718959.4494000003</v>
      </c>
      <c r="AO18" s="161">
        <f t="shared" si="22"/>
        <v>53.790227011258374</v>
      </c>
      <c r="AP18" s="161">
        <f t="shared" si="23"/>
        <v>16.084836411637866</v>
      </c>
      <c r="AQ18" s="161">
        <f t="shared" si="24"/>
        <v>-2402351.5040000025</v>
      </c>
      <c r="AR18" s="161">
        <f>SUM(AR7:AR17)</f>
        <v>21176130.0506</v>
      </c>
      <c r="AS18" s="161">
        <f>SUM(AS7:AS17)</f>
        <v>20063456.654800005</v>
      </c>
      <c r="AT18" s="161">
        <f t="shared" si="25"/>
        <v>94.745624468959718</v>
      </c>
      <c r="AU18" s="161">
        <f>SUM(AU7:AU17)</f>
        <v>15810789.325899998</v>
      </c>
      <c r="AV18" s="161">
        <f t="shared" ref="AV18" si="57">AU18/AT18*100</f>
        <v>16687619.52282016</v>
      </c>
      <c r="AW18" s="161">
        <f t="shared" si="26"/>
        <v>74.663261361355396</v>
      </c>
      <c r="AX18" s="161">
        <f>SUM(AX7:AX17)</f>
        <v>23093154.960000001</v>
      </c>
      <c r="AY18" s="161">
        <f>SUM(AY7:AY17)</f>
        <v>15434163.008600002</v>
      </c>
      <c r="AZ18" s="161">
        <f t="shared" si="27"/>
        <v>66.834362976101559</v>
      </c>
      <c r="BA18" s="161">
        <f t="shared" si="28"/>
        <v>9.0527632046993602</v>
      </c>
      <c r="BB18" s="161">
        <f t="shared" si="29"/>
        <v>-376626.31729999557</v>
      </c>
      <c r="BC18" s="162">
        <f>SUM(BC7:BC17)</f>
        <v>4109713.3270000005</v>
      </c>
      <c r="BD18" s="162">
        <f t="shared" ref="BD18:BF18" si="58">SUM(BD7:BD17)</f>
        <v>4357420.6388000008</v>
      </c>
      <c r="BE18" s="162">
        <f t="shared" si="30"/>
        <v>106.02736230219787</v>
      </c>
      <c r="BF18" s="162">
        <f t="shared" si="58"/>
        <v>4021389.1723000002</v>
      </c>
      <c r="BG18" s="162">
        <f t="shared" si="31"/>
        <v>97.850843899020205</v>
      </c>
      <c r="BH18" s="162">
        <f t="shared" ref="BH18:BI18" si="59">SUM(BH7:BH17)</f>
        <v>4267080.5150000006</v>
      </c>
      <c r="BI18" s="162">
        <f t="shared" si="59"/>
        <v>4260953.9977000002</v>
      </c>
      <c r="BJ18" s="162">
        <f t="shared" si="50"/>
        <v>99.856423677067639</v>
      </c>
      <c r="BK18" s="162">
        <f t="shared" si="32"/>
        <v>3.8291524366463392</v>
      </c>
      <c r="BL18" s="162">
        <f t="shared" si="33"/>
        <v>239564.82539999997</v>
      </c>
      <c r="BM18" s="162">
        <f t="shared" ref="BM18" si="60">SUM(BM7:BM17)</f>
        <v>847668</v>
      </c>
      <c r="BN18" s="162">
        <f t="shared" ref="BN18" si="61">SUM(BN7:BN17)</f>
        <v>1121354.5519999999</v>
      </c>
      <c r="BO18" s="162">
        <f t="shared" si="34"/>
        <v>132.28699821156397</v>
      </c>
      <c r="BP18" s="162">
        <f t="shared" ref="BP18" si="62">SUM(BP7:BP17)</f>
        <v>1007566.7320000002</v>
      </c>
      <c r="BQ18" s="162">
        <f t="shared" si="35"/>
        <v>118.86336773359383</v>
      </c>
      <c r="BR18" s="162">
        <f t="shared" ref="BR18" si="63">SUM(BR7:BR17)</f>
        <v>889630.3</v>
      </c>
      <c r="BS18" s="162">
        <f t="shared" ref="BS18" si="64">SUM(BS7:BS17)</f>
        <v>1125131.0350000001</v>
      </c>
      <c r="BT18" s="162">
        <f t="shared" si="36"/>
        <v>126.47175292927861</v>
      </c>
      <c r="BU18" s="162">
        <f t="shared" si="37"/>
        <v>4.9503225319346882</v>
      </c>
      <c r="BV18" s="162">
        <f t="shared" si="38"/>
        <v>117564.30299999996</v>
      </c>
      <c r="BW18" s="162">
        <f t="shared" ref="BW18" si="65">SUM(BW7:BW17)</f>
        <v>4099576.9308000002</v>
      </c>
      <c r="BX18" s="162">
        <f t="shared" ref="BX18" si="66">SUM(BX7:BX17)</f>
        <v>4230981.6472000005</v>
      </c>
      <c r="BY18" s="162">
        <f t="shared" si="39"/>
        <v>103.20532383263161</v>
      </c>
      <c r="BZ18" s="162">
        <f t="shared" ref="BZ18" si="67">SUM(BZ7:BZ17)</f>
        <v>3639924.0422999999</v>
      </c>
      <c r="CA18" s="162">
        <f t="shared" si="40"/>
        <v>88.7877969785945</v>
      </c>
      <c r="CB18" s="162">
        <f t="shared" ref="CB18" si="68">SUM(CB7:CB17)</f>
        <v>5000178.568</v>
      </c>
      <c r="CC18" s="162">
        <f t="shared" ref="CC18" si="69">SUM(CC7:CC17)</f>
        <v>3808401.4949000003</v>
      </c>
      <c r="CD18" s="162">
        <f t="shared" si="41"/>
        <v>76.165309760593331</v>
      </c>
      <c r="CE18" s="162">
        <f t="shared" si="42"/>
        <v>21.968160432209643</v>
      </c>
      <c r="CF18" s="162">
        <f t="shared" si="43"/>
        <v>168477.45260000043</v>
      </c>
      <c r="CG18" s="162">
        <f t="shared" ref="CG18" si="70">SUM(CG7:CG17)</f>
        <v>11486943.590399997</v>
      </c>
      <c r="CH18" s="162">
        <f t="shared" ref="CH18" si="71">SUM(CH7:CH17)</f>
        <v>10759996.205399999</v>
      </c>
      <c r="CI18" s="162">
        <f t="shared" si="44"/>
        <v>93.67153343028923</v>
      </c>
      <c r="CJ18" s="162">
        <f t="shared" ref="CJ18" si="72">SUM(CJ7:CJ17)</f>
        <v>9455603.9454000015</v>
      </c>
      <c r="CK18" s="162">
        <f t="shared" si="45"/>
        <v>82.316099761318142</v>
      </c>
      <c r="CL18" s="162">
        <f t="shared" ref="CL18" si="73">SUM(CL7:CL17)</f>
        <v>12190116.3993</v>
      </c>
      <c r="CM18" s="162">
        <f t="shared" ref="CM18" si="74">SUM(CM7:CM17)</f>
        <v>9018255.6664000005</v>
      </c>
      <c r="CN18" s="162">
        <f t="shared" si="46"/>
        <v>73.980061969858312</v>
      </c>
      <c r="CO18" s="162">
        <f t="shared" ref="CO18" si="75">SUM(CO7:CO17)</f>
        <v>6457765.1533000004</v>
      </c>
      <c r="CP18" s="162">
        <f t="shared" ref="CP18" si="76">SUM(CP7:CP17)</f>
        <v>4704772.0942999991</v>
      </c>
      <c r="CQ18" s="162">
        <f t="shared" si="47"/>
        <v>72.854493506872117</v>
      </c>
      <c r="CR18" s="162">
        <f t="shared" si="48"/>
        <v>6.12149614356656</v>
      </c>
      <c r="CS18" s="161">
        <f t="shared" si="49"/>
        <v>-437348.27900000103</v>
      </c>
    </row>
    <row r="19" spans="1:97" s="144" customFormat="1" ht="8.25" customHeight="1" x14ac:dyDescent="0.25">
      <c r="C19" s="163"/>
      <c r="D19" s="163"/>
      <c r="E19" s="163"/>
      <c r="F19" s="225"/>
      <c r="G19" s="225"/>
      <c r="H19" s="142"/>
      <c r="I19" s="142"/>
      <c r="J19" s="142"/>
      <c r="K19" s="142"/>
      <c r="L19" s="143"/>
      <c r="M19" s="143"/>
      <c r="N19" s="142"/>
      <c r="O19" s="143"/>
      <c r="P19" s="145"/>
      <c r="Q19" s="145"/>
      <c r="R19" s="143"/>
      <c r="S19" s="143"/>
      <c r="T19" s="142"/>
      <c r="U19" s="142"/>
      <c r="V19" s="142"/>
      <c r="W19" s="142"/>
      <c r="X19" s="145"/>
      <c r="Y19" s="145"/>
      <c r="Z19" s="145"/>
      <c r="AA19" s="164"/>
      <c r="AB19" s="164"/>
      <c r="AC19" s="164"/>
      <c r="AD19" s="164"/>
      <c r="AE19" s="141"/>
      <c r="AF19" s="145"/>
      <c r="AG19" s="145"/>
      <c r="AH19" s="145"/>
      <c r="AI19" s="164"/>
      <c r="AJ19" s="145"/>
      <c r="AK19" s="164"/>
      <c r="AL19" s="161"/>
      <c r="AM19" s="165"/>
      <c r="AN19" s="143"/>
      <c r="AO19" s="143"/>
      <c r="AP19" s="143"/>
      <c r="AQ19" s="143"/>
      <c r="AR19" s="142"/>
      <c r="AS19" s="142"/>
      <c r="AT19" s="142"/>
      <c r="AU19" s="164"/>
      <c r="AV19" s="164"/>
      <c r="AW19" s="161"/>
      <c r="AX19" s="164"/>
      <c r="AY19" s="164"/>
      <c r="AZ19" s="143"/>
      <c r="BA19" s="143"/>
      <c r="BB19" s="143"/>
      <c r="BC19" s="143"/>
      <c r="BD19" s="143"/>
      <c r="BE19" s="143"/>
      <c r="BF19" s="166"/>
      <c r="BH19" s="166"/>
      <c r="BI19" s="166"/>
      <c r="BM19" s="166"/>
      <c r="BN19" s="166"/>
      <c r="BP19" s="166"/>
      <c r="BR19" s="166"/>
      <c r="BS19" s="166"/>
      <c r="BW19" s="166"/>
      <c r="BX19" s="166"/>
      <c r="BZ19" s="166"/>
      <c r="CB19" s="166"/>
      <c r="CC19" s="166"/>
      <c r="CG19" s="166"/>
      <c r="CH19" s="166"/>
      <c r="CJ19" s="166"/>
      <c r="CL19" s="166"/>
      <c r="CM19" s="166"/>
      <c r="CO19" s="166"/>
      <c r="CP19" s="166"/>
    </row>
    <row r="20" spans="1:97" s="144" customFormat="1" ht="42.75" customHeight="1" x14ac:dyDescent="0.25">
      <c r="A20" s="168"/>
      <c r="B20" s="171" t="s">
        <v>136</v>
      </c>
      <c r="C20" s="161">
        <f>C18-C7</f>
        <v>102899231.98030005</v>
      </c>
      <c r="D20" s="161">
        <f>D18-D7</f>
        <v>91696221.57599999</v>
      </c>
      <c r="E20" s="161">
        <f>D20/C20*100</f>
        <v>89.112639435010692</v>
      </c>
      <c r="F20" s="161">
        <f>F18-F7</f>
        <v>76183002.613900021</v>
      </c>
      <c r="G20" s="161">
        <f>F20/C20*100</f>
        <v>74.036512370165383</v>
      </c>
      <c r="H20" s="161">
        <f>H18-H7</f>
        <v>102783476.206</v>
      </c>
      <c r="I20" s="161">
        <f t="shared" ref="I20" si="77">I18-I7</f>
        <v>73482505.678199992</v>
      </c>
      <c r="J20" s="161">
        <f>I20/H20*100</f>
        <v>71.492528167587352</v>
      </c>
      <c r="K20" s="161">
        <f>H20/C20*100-100</f>
        <v>-0.11249430347761802</v>
      </c>
      <c r="L20" s="161">
        <f>L18-L7</f>
        <v>-2700496.9357000003</v>
      </c>
      <c r="M20" s="161">
        <f>M18-M7</f>
        <v>50918767.899999999</v>
      </c>
      <c r="N20" s="161">
        <f>N18-N7</f>
        <v>26948244.8697</v>
      </c>
      <c r="O20" s="161">
        <f t="shared" ref="O20" si="78">O18-O7</f>
        <v>27278190.840100002</v>
      </c>
      <c r="P20" s="161">
        <f>O20/N20*100</f>
        <v>101.22436905258712</v>
      </c>
      <c r="Q20" s="161">
        <f>Q18-Q7</f>
        <v>22061823.784200005</v>
      </c>
      <c r="R20" s="161">
        <f>Q20/N20*100</f>
        <v>81.867386506517249</v>
      </c>
      <c r="S20" s="161">
        <f>S18-S7</f>
        <v>30436032.162300006</v>
      </c>
      <c r="T20" s="161">
        <f t="shared" ref="T20" si="79">T18-T7</f>
        <v>21671928.310899995</v>
      </c>
      <c r="U20" s="161">
        <f>T20/S20*100</f>
        <v>71.204841009940239</v>
      </c>
      <c r="V20" s="161">
        <f>S20/N20*100-100</f>
        <v>12.942539706998119</v>
      </c>
      <c r="W20" s="161">
        <f>W18-W7</f>
        <v>-389895.47330000158</v>
      </c>
      <c r="X20" s="161">
        <f>X18-X7</f>
        <v>19223325.4804</v>
      </c>
      <c r="Y20" s="161">
        <f t="shared" ref="Y20" si="80">Y18-Y7</f>
        <v>19802103.647699993</v>
      </c>
      <c r="Z20" s="161">
        <f>Y20/X20*100</f>
        <v>103.01081188002624</v>
      </c>
      <c r="AA20" s="161">
        <f>AA18-AA7</f>
        <v>15575689.1259</v>
      </c>
      <c r="AB20" s="161">
        <f>AA20/X20*100</f>
        <v>81.024946187281117</v>
      </c>
      <c r="AC20" s="161">
        <f>AC18-AC7</f>
        <v>22162686.170000006</v>
      </c>
      <c r="AD20" s="161">
        <f>AN20+AY20+BI20+BS20+CC20</f>
        <v>15417300.985600004</v>
      </c>
      <c r="AE20" s="161">
        <f>AD20/AC20*100</f>
        <v>69.564225506514944</v>
      </c>
      <c r="AF20" s="161">
        <f>AC20/X20*100-100</f>
        <v>15.290594192960867</v>
      </c>
      <c r="AG20" s="161">
        <f>AG18-AG7</f>
        <v>-158388.14029999822</v>
      </c>
      <c r="AH20" s="161">
        <f>AH18-AH7</f>
        <v>5886103.0720000016</v>
      </c>
      <c r="AI20" s="161">
        <f t="shared" ref="AI20" si="81">AI18-AI7</f>
        <v>5547114.2548999982</v>
      </c>
      <c r="AJ20" s="161">
        <f>AI20/AH20*100</f>
        <v>94.240861688057038</v>
      </c>
      <c r="AK20" s="161">
        <f>AK18-AK7</f>
        <v>4064350.4534000019</v>
      </c>
      <c r="AL20" s="161">
        <f>AK20/AH20*100</f>
        <v>69.049936837395578</v>
      </c>
      <c r="AM20" s="161">
        <f>AM18-AM7</f>
        <v>6519888.3269999987</v>
      </c>
      <c r="AN20" s="161">
        <f t="shared" ref="AN20" si="82">AN18-AN7</f>
        <v>3566426.6494000005</v>
      </c>
      <c r="AO20" s="161">
        <f>AN20/AM20*100</f>
        <v>54.700732137248472</v>
      </c>
      <c r="AP20" s="161">
        <f>AM20/AH20*100-100</f>
        <v>10.767484823955826</v>
      </c>
      <c r="AQ20" s="161">
        <f>AN20-AK20</f>
        <v>-497923.8040000014</v>
      </c>
      <c r="AR20" s="161">
        <f>AR18-AR7</f>
        <v>9061019.8505999986</v>
      </c>
      <c r="AS20" s="161">
        <f>AS18-AS7</f>
        <v>9779966.1548000034</v>
      </c>
      <c r="AT20" s="161">
        <f>+AS20/AR20*100</f>
        <v>107.93449651423508</v>
      </c>
      <c r="AU20" s="161">
        <f>AU18-AU7</f>
        <v>7608629.5258999988</v>
      </c>
      <c r="AV20" s="161">
        <f>AU20/AT20*100</f>
        <v>7049302.8379453504</v>
      </c>
      <c r="AW20" s="161">
        <f>AU20/AR20*100</f>
        <v>83.971006038533005</v>
      </c>
      <c r="AX20" s="161">
        <f>AX18-AX7</f>
        <v>10648304.66</v>
      </c>
      <c r="AY20" s="161">
        <f>AY18-AY7</f>
        <v>7742501.1086000027</v>
      </c>
      <c r="AZ20" s="161">
        <f>AY20/AX20*100</f>
        <v>72.711115579595017</v>
      </c>
      <c r="BA20" s="161">
        <f>AX20/AR20*100-100</f>
        <v>17.517727977330225</v>
      </c>
      <c r="BB20" s="161">
        <f>AY20-AU20</f>
        <v>133871.58270000387</v>
      </c>
      <c r="BC20" s="162">
        <f>BC18-BC7</f>
        <v>925150.72700000042</v>
      </c>
      <c r="BD20" s="162">
        <f t="shared" ref="BD20" si="83">BD18-BD7</f>
        <v>978744.83880000003</v>
      </c>
      <c r="BE20" s="162">
        <f>BD20/BC20*100</f>
        <v>105.79301407174914</v>
      </c>
      <c r="BF20" s="162">
        <f>BF18-BF7</f>
        <v>891916.2723000003</v>
      </c>
      <c r="BG20" s="162">
        <f>BF20/BC20*100</f>
        <v>96.407671341536968</v>
      </c>
      <c r="BH20" s="162">
        <f t="shared" ref="BH20:BI20" si="84">BH18-BH7</f>
        <v>1070014.2150000003</v>
      </c>
      <c r="BI20" s="162">
        <f t="shared" si="84"/>
        <v>1046028.4977000006</v>
      </c>
      <c r="BJ20" s="162">
        <f>BI20/BH20*100</f>
        <v>97.758373957676852</v>
      </c>
      <c r="BK20" s="162">
        <f>BH20/BC20*100-100</f>
        <v>15.658366120486207</v>
      </c>
      <c r="BL20" s="162">
        <f>BI20-BF20</f>
        <v>154112.22540000034</v>
      </c>
      <c r="BM20" s="162">
        <f t="shared" ref="BM20:BN20" si="85">BM18-BM7</f>
        <v>390668</v>
      </c>
      <c r="BN20" s="162">
        <f t="shared" si="85"/>
        <v>526459.05199999991</v>
      </c>
      <c r="BO20" s="162">
        <f>BN20/BM20*100</f>
        <v>134.75868307616696</v>
      </c>
      <c r="BP20" s="162">
        <f t="shared" ref="BP20" si="86">BP18-BP7</f>
        <v>470997.43200000015</v>
      </c>
      <c r="BQ20" s="162">
        <f>BP20/BM20*100</f>
        <v>120.56207111921124</v>
      </c>
      <c r="BR20" s="162">
        <f t="shared" ref="BR20" si="87">BR18-BR7</f>
        <v>429630.30000000005</v>
      </c>
      <c r="BS20" s="162">
        <f>BS18-BS7</f>
        <v>492473.93500000017</v>
      </c>
      <c r="BT20" s="162">
        <f>BS20/BR20*100</f>
        <v>114.62737497797528</v>
      </c>
      <c r="BU20" s="162">
        <f>BR20/BM20*100-100</f>
        <v>9.9732509445360336</v>
      </c>
      <c r="BV20" s="162">
        <f>BS20-BP20</f>
        <v>21476.503000000026</v>
      </c>
      <c r="BW20" s="162">
        <f t="shared" ref="BW20:BX20" si="88">BW18-BW7</f>
        <v>2960383.8308000001</v>
      </c>
      <c r="BX20" s="162">
        <f t="shared" si="88"/>
        <v>2969819.3472000002</v>
      </c>
      <c r="BY20" s="162">
        <f>BX20/BW20*100</f>
        <v>100.31872611591214</v>
      </c>
      <c r="BZ20" s="162">
        <f>BZ18-BZ7</f>
        <v>2539795.4422999998</v>
      </c>
      <c r="CA20" s="162">
        <f>BZ20/BW20*100</f>
        <v>85.792775108275649</v>
      </c>
      <c r="CB20" s="162">
        <f t="shared" ref="CB20" si="89">CB18-CB7</f>
        <v>3494848.6679999996</v>
      </c>
      <c r="CC20" s="162">
        <f>CC18-CC7</f>
        <v>2569870.7949000001</v>
      </c>
      <c r="CD20" s="162">
        <f>CC20/CB20*100</f>
        <v>73.533106552812839</v>
      </c>
      <c r="CE20" s="162">
        <f>CB20/BW20*100-100</f>
        <v>18.053903403990972</v>
      </c>
      <c r="CF20" s="162">
        <f>CC20-BZ20</f>
        <v>30075.352600000333</v>
      </c>
      <c r="CG20" s="162">
        <f t="shared" ref="CG20:CH20" si="90">CG18-CG7</f>
        <v>5760614.2903999975</v>
      </c>
      <c r="CH20" s="162">
        <f t="shared" si="90"/>
        <v>5157309.6053999998</v>
      </c>
      <c r="CI20" s="162">
        <f>CH20/CG20*100</f>
        <v>89.527077242345527</v>
      </c>
      <c r="CJ20" s="162">
        <f t="shared" ref="CJ20" si="91">CJ18-CJ7</f>
        <v>4507271.6454000017</v>
      </c>
      <c r="CK20" s="162">
        <f>CJ20/CG20*100</f>
        <v>78.242899423266749</v>
      </c>
      <c r="CL20" s="162">
        <f t="shared" ref="CL20:CM20" si="92">CL18-CL7</f>
        <v>6177687.2992999991</v>
      </c>
      <c r="CM20" s="162">
        <f t="shared" si="92"/>
        <v>4501446.1664000005</v>
      </c>
      <c r="CN20" s="162">
        <f>CM20/CL20*100</f>
        <v>72.866202970649951</v>
      </c>
      <c r="CO20" s="162">
        <f t="shared" ref="CO20" si="93">CO18-CO7</f>
        <v>2716768.8533000005</v>
      </c>
      <c r="CP20" s="162">
        <f>CP18-CP7</f>
        <v>1814064.5942999995</v>
      </c>
      <c r="CQ20" s="162">
        <f>CP20/CO20*100</f>
        <v>66.772872196929612</v>
      </c>
      <c r="CR20" s="162">
        <f>CL20/CG20*100-100</f>
        <v>7.2400787116583984</v>
      </c>
      <c r="CS20" s="161">
        <f>CM20-CJ20</f>
        <v>-5825.4790000012144</v>
      </c>
    </row>
    <row r="21" spans="1:97" x14ac:dyDescent="0.3">
      <c r="AK21" s="193"/>
    </row>
    <row r="22" spans="1:97" hidden="1" x14ac:dyDescent="0.3">
      <c r="A22" s="150" t="s">
        <v>143</v>
      </c>
    </row>
    <row r="23" spans="1:97" ht="44.25" customHeight="1" x14ac:dyDescent="0.3">
      <c r="A23" s="224"/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</row>
    <row r="24" spans="1:97" hidden="1" x14ac:dyDescent="0.3">
      <c r="A24" s="150" t="s">
        <v>143</v>
      </c>
    </row>
  </sheetData>
  <mergeCells count="63">
    <mergeCell ref="A23:L23"/>
    <mergeCell ref="F19:G19"/>
    <mergeCell ref="BH5:BJ5"/>
    <mergeCell ref="BK5:BK6"/>
    <mergeCell ref="BC5:BG5"/>
    <mergeCell ref="C5:G5"/>
    <mergeCell ref="N5:R5"/>
    <mergeCell ref="A4:A6"/>
    <mergeCell ref="B4:B6"/>
    <mergeCell ref="M4:M6"/>
    <mergeCell ref="BU5:BU6"/>
    <mergeCell ref="AX5:AZ5"/>
    <mergeCell ref="AG5:AG6"/>
    <mergeCell ref="BB5:BB6"/>
    <mergeCell ref="CL5:CQ5"/>
    <mergeCell ref="BW4:CF4"/>
    <mergeCell ref="CG5:CK5"/>
    <mergeCell ref="CG4:CS4"/>
    <mergeCell ref="CS5:CS6"/>
    <mergeCell ref="CR5:CR6"/>
    <mergeCell ref="CB5:CD5"/>
    <mergeCell ref="CF5:CF6"/>
    <mergeCell ref="BW5:CA5"/>
    <mergeCell ref="N1:W1"/>
    <mergeCell ref="BF2:BJ2"/>
    <mergeCell ref="AC5:AE5"/>
    <mergeCell ref="H5:J5"/>
    <mergeCell ref="BL5:BL6"/>
    <mergeCell ref="BC4:BL4"/>
    <mergeCell ref="AQ5:AQ6"/>
    <mergeCell ref="X5:AB5"/>
    <mergeCell ref="AH4:AQ4"/>
    <mergeCell ref="C1:M1"/>
    <mergeCell ref="C2:M2"/>
    <mergeCell ref="N2:W2"/>
    <mergeCell ref="W5:W6"/>
    <mergeCell ref="V5:V6"/>
    <mergeCell ref="N4:W4"/>
    <mergeCell ref="K5:K6"/>
    <mergeCell ref="BW2:CF2"/>
    <mergeCell ref="AR5:AW5"/>
    <mergeCell ref="BA5:BA6"/>
    <mergeCell ref="AM5:AO5"/>
    <mergeCell ref="V3:W3"/>
    <mergeCell ref="BP2:BV2"/>
    <mergeCell ref="CE5:CE6"/>
    <mergeCell ref="BM5:BQ5"/>
    <mergeCell ref="BV5:BV6"/>
    <mergeCell ref="AF5:AF6"/>
    <mergeCell ref="BM4:BV4"/>
    <mergeCell ref="BK3:BL3"/>
    <mergeCell ref="BA3:BB3"/>
    <mergeCell ref="BR5:BT5"/>
    <mergeCell ref="AR4:BB4"/>
    <mergeCell ref="AH5:AL5"/>
    <mergeCell ref="AP3:AQ3"/>
    <mergeCell ref="L5:L6"/>
    <mergeCell ref="K3:M3"/>
    <mergeCell ref="C4:L4"/>
    <mergeCell ref="AF3:AG3"/>
    <mergeCell ref="AP5:AP6"/>
    <mergeCell ref="S5:U5"/>
    <mergeCell ref="X4:AG4"/>
  </mergeCells>
  <conditionalFormatting sqref="V7:V16 N19:Q19">
    <cfRule type="cellIs" dxfId="1" priority="128" stopIfTrue="1" operator="lessThan">
      <formula>-1</formula>
    </cfRule>
  </conditionalFormatting>
  <conditionalFormatting sqref="O19:Q19">
    <cfRule type="cellIs" dxfId="0" priority="2" stopIfTrue="1" operator="lessThan">
      <formula>-1000</formula>
    </cfRule>
  </conditionalFormatting>
  <pageMargins left="0.17" right="0.2" top="0.32" bottom="0.15748031496063" header="0.28999999999999998" footer="0.1574803149606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workbookViewId="0">
      <selection activeCell="C9" sqref="C9"/>
    </sheetView>
  </sheetViews>
  <sheetFormatPr defaultRowHeight="15" x14ac:dyDescent="0.2"/>
  <cols>
    <col min="2" max="2" width="17.5" customWidth="1"/>
    <col min="3" max="5" width="14" customWidth="1"/>
    <col min="6" max="6" width="18.625" customWidth="1"/>
    <col min="7" max="7" width="27.75" customWidth="1"/>
  </cols>
  <sheetData>
    <row r="2" spans="1:7" ht="45" x14ac:dyDescent="0.2">
      <c r="A2" s="234" t="s">
        <v>58</v>
      </c>
      <c r="B2" s="232" t="s">
        <v>56</v>
      </c>
      <c r="C2" s="236" t="s">
        <v>124</v>
      </c>
      <c r="D2" s="237"/>
      <c r="E2" s="238"/>
      <c r="F2" s="186" t="s">
        <v>140</v>
      </c>
      <c r="G2" s="190">
        <v>6.8000000000000005E-2</v>
      </c>
    </row>
    <row r="3" spans="1:7" ht="30" customHeight="1" x14ac:dyDescent="0.2">
      <c r="A3" s="235"/>
      <c r="B3" s="233"/>
      <c r="C3" s="188" t="s">
        <v>141</v>
      </c>
      <c r="D3" s="187" t="s">
        <v>142</v>
      </c>
      <c r="E3" s="186"/>
    </row>
    <row r="4" spans="1:7" x14ac:dyDescent="0.2">
      <c r="A4" s="179">
        <v>1</v>
      </c>
      <c r="B4" s="146" t="s">
        <v>59</v>
      </c>
    </row>
    <row r="5" spans="1:7" x14ac:dyDescent="0.2">
      <c r="A5" s="179">
        <v>2</v>
      </c>
      <c r="B5" s="146" t="s">
        <v>45</v>
      </c>
    </row>
    <row r="6" spans="1:7" x14ac:dyDescent="0.2">
      <c r="A6" s="179">
        <v>3</v>
      </c>
      <c r="B6" s="146" t="s">
        <v>46</v>
      </c>
    </row>
    <row r="7" spans="1:7" x14ac:dyDescent="0.2">
      <c r="A7" s="179">
        <v>4</v>
      </c>
      <c r="B7" s="146" t="s">
        <v>47</v>
      </c>
    </row>
    <row r="8" spans="1:7" x14ac:dyDescent="0.2">
      <c r="A8" s="179">
        <v>5</v>
      </c>
      <c r="B8" s="146" t="s">
        <v>48</v>
      </c>
    </row>
    <row r="9" spans="1:7" x14ac:dyDescent="0.2">
      <c r="A9" s="179">
        <v>6</v>
      </c>
      <c r="B9" s="146" t="s">
        <v>49</v>
      </c>
    </row>
    <row r="10" spans="1:7" x14ac:dyDescent="0.2">
      <c r="A10" s="179">
        <v>7</v>
      </c>
      <c r="B10" s="146" t="s">
        <v>50</v>
      </c>
    </row>
    <row r="11" spans="1:7" x14ac:dyDescent="0.2">
      <c r="A11" s="179">
        <v>8</v>
      </c>
      <c r="B11" s="146" t="s">
        <v>51</v>
      </c>
    </row>
    <row r="12" spans="1:7" x14ac:dyDescent="0.2">
      <c r="A12" s="179">
        <v>9</v>
      </c>
      <c r="B12" s="146" t="s">
        <v>52</v>
      </c>
    </row>
    <row r="13" spans="1:7" x14ac:dyDescent="0.2">
      <c r="A13" s="179">
        <v>10</v>
      </c>
      <c r="B13" s="146" t="s">
        <v>53</v>
      </c>
    </row>
    <row r="14" spans="1:7" x14ac:dyDescent="0.2">
      <c r="A14" s="178">
        <v>11</v>
      </c>
      <c r="B14" s="146" t="s">
        <v>54</v>
      </c>
    </row>
  </sheetData>
  <mergeCells count="3">
    <mergeCell ref="B2:B3"/>
    <mergeCell ref="A2:A3"/>
    <mergeCell ref="C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18"/>
  <sheetViews>
    <sheetView topLeftCell="B1" workbookViewId="0">
      <pane xSplit="2" ySplit="10" topLeftCell="D11" activePane="bottomRight" state="frozen"/>
      <selection activeCell="B1" sqref="B1"/>
      <selection pane="topRight" activeCell="D1" sqref="D1"/>
      <selection pane="bottomLeft" activeCell="B12" sqref="B12"/>
      <selection pane="bottomRight" activeCell="D11" sqref="D11"/>
    </sheetView>
  </sheetViews>
  <sheetFormatPr defaultRowHeight="15" x14ac:dyDescent="0.2"/>
  <cols>
    <col min="1" max="1" width="0.875" style="1" hidden="1" customWidth="1"/>
    <col min="2" max="2" width="4.25" style="1" customWidth="1"/>
    <col min="3" max="3" width="14.625" style="1" customWidth="1"/>
    <col min="4" max="4" width="9.125" style="1" customWidth="1"/>
    <col min="5" max="5" width="10" style="1" customWidth="1"/>
    <col min="6" max="7" width="10.5" style="1" customWidth="1"/>
    <col min="8" max="8" width="7.125" style="1" customWidth="1"/>
    <col min="9" max="9" width="10" style="1" customWidth="1"/>
    <col min="10" max="10" width="10.125" style="1" customWidth="1"/>
    <col min="11" max="11" width="6.25" style="1" customWidth="1"/>
    <col min="12" max="12" width="10.25" style="1" customWidth="1"/>
    <col min="13" max="13" width="10" style="1" customWidth="1"/>
    <col min="14" max="14" width="6.125" style="1" customWidth="1"/>
    <col min="15" max="16" width="10.375" style="1" customWidth="1"/>
    <col min="17" max="17" width="10.125" style="1" customWidth="1"/>
    <col min="18" max="18" width="7.25" style="1" customWidth="1"/>
    <col min="19" max="19" width="8.875" style="1" customWidth="1"/>
    <col min="20" max="21" width="8.375" style="1" customWidth="1"/>
    <col min="22" max="22" width="10.75" style="1" customWidth="1"/>
    <col min="23" max="23" width="10.625" style="1" customWidth="1"/>
    <col min="24" max="24" width="10.5" style="1" customWidth="1"/>
    <col min="25" max="25" width="10.25" style="1" customWidth="1"/>
    <col min="26" max="26" width="11" style="1" customWidth="1"/>
    <col min="27" max="27" width="7.75" style="1" customWidth="1"/>
    <col min="28" max="28" width="8.75" style="1" customWidth="1"/>
    <col min="29" max="29" width="8.25" style="1" customWidth="1"/>
    <col min="30" max="30" width="6.625" style="1" customWidth="1"/>
    <col min="31" max="31" width="10.375" style="1" customWidth="1"/>
    <col min="32" max="32" width="11" style="1" customWidth="1"/>
    <col min="33" max="33" width="10.25" style="1" customWidth="1"/>
    <col min="34" max="34" width="10.375" style="1" customWidth="1"/>
    <col min="35" max="35" width="11.125" style="1" customWidth="1"/>
    <col min="36" max="36" width="9.25" style="1" customWidth="1"/>
    <col min="37" max="37" width="9.625" style="1" customWidth="1"/>
    <col min="38" max="38" width="9.25" style="1" customWidth="1"/>
    <col min="39" max="39" width="6.875" style="1" customWidth="1"/>
    <col min="40" max="41" width="9.125" style="1" customWidth="1"/>
    <col min="42" max="43" width="11.5" style="1" customWidth="1"/>
    <col min="44" max="44" width="11.75" style="1" customWidth="1"/>
    <col min="45" max="45" width="10.75" style="1" customWidth="1"/>
    <col min="46" max="46" width="10.375" style="1" customWidth="1"/>
    <col min="47" max="47" width="9" style="1" customWidth="1"/>
    <col min="48" max="48" width="9.625" style="1" customWidth="1"/>
    <col min="49" max="49" width="10.5" style="1" customWidth="1"/>
    <col min="50" max="50" width="10.25" style="1" customWidth="1"/>
    <col min="51" max="51" width="10.5" style="1" customWidth="1"/>
    <col min="52" max="52" width="12.25" style="1" customWidth="1"/>
    <col min="53" max="53" width="12" style="1" customWidth="1"/>
    <col min="54" max="54" width="13.125" style="1" customWidth="1"/>
    <col min="55" max="55" width="13.75" style="1" customWidth="1"/>
    <col min="56" max="56" width="10.875" style="1" customWidth="1"/>
    <col min="57" max="57" width="9.75" style="1" customWidth="1"/>
    <col min="58" max="58" width="8.625" style="1" customWidth="1"/>
    <col min="59" max="59" width="12.125" style="1" customWidth="1"/>
    <col min="60" max="60" width="11.625" style="1" customWidth="1"/>
    <col min="61" max="61" width="10.25" style="1" customWidth="1"/>
    <col min="62" max="62" width="9.5" style="1" customWidth="1"/>
    <col min="63" max="63" width="7.5" style="1" customWidth="1"/>
    <col min="64" max="64" width="9.375" style="1" customWidth="1"/>
    <col min="65" max="65" width="8" style="1" customWidth="1"/>
    <col min="66" max="66" width="8.125" style="1" customWidth="1"/>
    <col min="67" max="67" width="6.375" style="1" customWidth="1"/>
    <col min="68" max="68" width="8.25" style="1" customWidth="1"/>
    <col min="69" max="69" width="7.875" style="1" customWidth="1"/>
    <col min="70" max="70" width="11.375" style="1" customWidth="1"/>
    <col min="71" max="71" width="8.875" style="1" customWidth="1"/>
    <col min="72" max="72" width="7" style="1" customWidth="1"/>
    <col min="73" max="73" width="6.25" style="1" customWidth="1"/>
    <col min="74" max="74" width="7" style="1" customWidth="1"/>
    <col min="75" max="75" width="11.25" style="1" customWidth="1"/>
    <col min="76" max="76" width="10.625" style="1" customWidth="1"/>
    <col min="77" max="77" width="9.75" style="1" customWidth="1"/>
    <col min="78" max="78" width="8.875" style="1" customWidth="1"/>
    <col min="79" max="79" width="7.875" style="1" customWidth="1"/>
    <col min="80" max="80" width="12.75" style="1" bestFit="1" customWidth="1"/>
    <col min="81" max="16384" width="9" style="1"/>
  </cols>
  <sheetData>
    <row r="1" spans="2:80" ht="15.75" customHeight="1" x14ac:dyDescent="0.2">
      <c r="B1" s="239" t="s">
        <v>5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42"/>
      <c r="T1" s="36"/>
      <c r="U1" s="36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</row>
    <row r="2" spans="2:80" ht="30" customHeight="1" x14ac:dyDescent="0.2">
      <c r="B2" s="240" t="s">
        <v>103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43"/>
      <c r="T2" s="37"/>
      <c r="U2" s="37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7"/>
      <c r="AO2" s="7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9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6"/>
    </row>
    <row r="3" spans="2:80" ht="13.5" customHeight="1" x14ac:dyDescent="0.2">
      <c r="C3" s="10"/>
      <c r="G3" s="3"/>
      <c r="O3" s="241" t="s">
        <v>4</v>
      </c>
      <c r="P3" s="241"/>
      <c r="Q3" s="241"/>
      <c r="R3" s="241"/>
      <c r="S3" s="11"/>
      <c r="T3" s="11"/>
      <c r="U3" s="11"/>
      <c r="V3" s="11"/>
      <c r="W3" s="11"/>
      <c r="X3" s="11"/>
      <c r="Y3" s="241"/>
      <c r="Z3" s="241"/>
      <c r="AA3" s="24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</row>
    <row r="4" spans="2:80" ht="16.5" customHeight="1" x14ac:dyDescent="0.2">
      <c r="B4" s="312" t="s">
        <v>1</v>
      </c>
      <c r="C4" s="253" t="s">
        <v>6</v>
      </c>
      <c r="D4" s="254" t="s">
        <v>7</v>
      </c>
      <c r="E4" s="254" t="s">
        <v>8</v>
      </c>
      <c r="F4" s="323" t="s">
        <v>9</v>
      </c>
      <c r="G4" s="323"/>
      <c r="H4" s="324"/>
      <c r="I4" s="329" t="s">
        <v>10</v>
      </c>
      <c r="J4" s="329"/>
      <c r="K4" s="330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  <c r="BB4" s="252"/>
      <c r="BC4" s="252"/>
      <c r="BD4" s="252"/>
      <c r="BE4" s="252"/>
      <c r="BF4" s="12"/>
      <c r="BG4" s="317" t="s">
        <v>11</v>
      </c>
      <c r="BH4" s="318"/>
      <c r="BI4" s="252"/>
      <c r="BJ4" s="252"/>
      <c r="BK4" s="252"/>
      <c r="BL4" s="252"/>
      <c r="BM4" s="252"/>
      <c r="BN4" s="252"/>
      <c r="BO4" s="252"/>
      <c r="BP4" s="252"/>
      <c r="BQ4" s="252"/>
      <c r="BR4" s="252"/>
      <c r="BS4" s="252"/>
      <c r="BT4" s="12"/>
      <c r="BU4" s="12"/>
      <c r="BV4" s="12"/>
      <c r="BW4" s="278" t="s">
        <v>12</v>
      </c>
      <c r="BX4" s="279"/>
    </row>
    <row r="5" spans="2:80" ht="18" customHeight="1" x14ac:dyDescent="0.2">
      <c r="B5" s="312"/>
      <c r="C5" s="253"/>
      <c r="D5" s="255"/>
      <c r="E5" s="255"/>
      <c r="F5" s="325"/>
      <c r="G5" s="325"/>
      <c r="H5" s="326"/>
      <c r="I5" s="331"/>
      <c r="J5" s="331"/>
      <c r="K5" s="332"/>
      <c r="L5" s="338" t="s">
        <v>13</v>
      </c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39"/>
      <c r="AF5" s="339"/>
      <c r="AG5" s="339"/>
      <c r="AH5" s="339"/>
      <c r="AI5" s="339"/>
      <c r="AJ5" s="339"/>
      <c r="AK5" s="339"/>
      <c r="AL5" s="339"/>
      <c r="AM5" s="340"/>
      <c r="AN5" s="316"/>
      <c r="AO5" s="316"/>
      <c r="AP5" s="316"/>
      <c r="AQ5" s="316"/>
      <c r="AR5" s="316"/>
      <c r="AS5" s="316"/>
      <c r="AT5" s="316"/>
      <c r="AU5" s="316"/>
      <c r="AV5" s="292"/>
      <c r="AW5" s="293"/>
      <c r="AX5" s="293"/>
      <c r="AY5" s="293"/>
      <c r="AZ5" s="293"/>
      <c r="BA5" s="293"/>
      <c r="BB5" s="293"/>
      <c r="BC5" s="293"/>
      <c r="BD5" s="293"/>
      <c r="BE5" s="294"/>
      <c r="BF5" s="285" t="s">
        <v>15</v>
      </c>
      <c r="BG5" s="319"/>
      <c r="BH5" s="320"/>
      <c r="BI5" s="292" t="s">
        <v>14</v>
      </c>
      <c r="BJ5" s="293"/>
      <c r="BK5" s="293"/>
      <c r="BL5" s="294"/>
      <c r="BM5" s="284"/>
      <c r="BN5" s="301"/>
      <c r="BO5" s="41"/>
      <c r="BP5" s="284"/>
      <c r="BQ5" s="284"/>
      <c r="BR5" s="284"/>
      <c r="BS5" s="284"/>
      <c r="BT5" s="284"/>
      <c r="BU5" s="284"/>
      <c r="BV5" s="285" t="s">
        <v>16</v>
      </c>
      <c r="BW5" s="280"/>
      <c r="BX5" s="281"/>
    </row>
    <row r="6" spans="2:80" ht="37.5" customHeight="1" x14ac:dyDescent="0.2">
      <c r="B6" s="312"/>
      <c r="C6" s="253"/>
      <c r="D6" s="255"/>
      <c r="E6" s="255"/>
      <c r="F6" s="325"/>
      <c r="G6" s="325"/>
      <c r="H6" s="326"/>
      <c r="I6" s="331"/>
      <c r="J6" s="331"/>
      <c r="K6" s="332"/>
      <c r="L6" s="335" t="s">
        <v>17</v>
      </c>
      <c r="M6" s="336"/>
      <c r="N6" s="336"/>
      <c r="O6" s="336"/>
      <c r="P6" s="336"/>
      <c r="Q6" s="336"/>
      <c r="R6" s="337"/>
      <c r="S6" s="242" t="s">
        <v>74</v>
      </c>
      <c r="T6" s="242" t="s">
        <v>67</v>
      </c>
      <c r="U6" s="250" t="s">
        <v>68</v>
      </c>
      <c r="V6" s="245" t="s">
        <v>73</v>
      </c>
      <c r="W6" s="245" t="s">
        <v>18</v>
      </c>
      <c r="X6" s="245" t="s">
        <v>42</v>
      </c>
      <c r="Y6" s="258" t="s">
        <v>19</v>
      </c>
      <c r="Z6" s="258"/>
      <c r="AA6" s="259"/>
      <c r="AB6" s="242" t="s">
        <v>69</v>
      </c>
      <c r="AC6" s="242" t="s">
        <v>67</v>
      </c>
      <c r="AD6" s="250" t="s">
        <v>68</v>
      </c>
      <c r="AE6" s="245" t="s">
        <v>62</v>
      </c>
      <c r="AF6" s="245" t="s">
        <v>18</v>
      </c>
      <c r="AG6" s="245" t="s">
        <v>43</v>
      </c>
      <c r="AH6" s="341" t="s">
        <v>20</v>
      </c>
      <c r="AI6" s="342"/>
      <c r="AJ6" s="258" t="s">
        <v>70</v>
      </c>
      <c r="AK6" s="259"/>
      <c r="AL6" s="258" t="s">
        <v>21</v>
      </c>
      <c r="AM6" s="259"/>
      <c r="AN6" s="347" t="s">
        <v>36</v>
      </c>
      <c r="AO6" s="348"/>
      <c r="AP6" s="353" t="s">
        <v>22</v>
      </c>
      <c r="AQ6" s="284"/>
      <c r="AR6" s="284"/>
      <c r="AS6" s="284"/>
      <c r="AT6" s="284"/>
      <c r="AU6" s="301"/>
      <c r="AV6" s="362" t="s">
        <v>23</v>
      </c>
      <c r="AW6" s="363"/>
      <c r="AX6" s="270" t="s">
        <v>24</v>
      </c>
      <c r="AY6" s="271"/>
      <c r="AZ6" s="353" t="s">
        <v>25</v>
      </c>
      <c r="BA6" s="284"/>
      <c r="BB6" s="284"/>
      <c r="BC6" s="301"/>
      <c r="BD6" s="270" t="s">
        <v>26</v>
      </c>
      <c r="BE6" s="271"/>
      <c r="BF6" s="285"/>
      <c r="BG6" s="319"/>
      <c r="BH6" s="320"/>
      <c r="BI6" s="286" t="s">
        <v>63</v>
      </c>
      <c r="BJ6" s="287"/>
      <c r="BK6" s="295" t="s">
        <v>64</v>
      </c>
      <c r="BL6" s="296"/>
      <c r="BM6" s="302" t="s">
        <v>60</v>
      </c>
      <c r="BN6" s="296"/>
      <c r="BO6" s="276" t="s">
        <v>66</v>
      </c>
      <c r="BP6" s="306" t="s">
        <v>71</v>
      </c>
      <c r="BQ6" s="307"/>
      <c r="BR6" s="264" t="s">
        <v>27</v>
      </c>
      <c r="BS6" s="265"/>
      <c r="BT6" s="270" t="s">
        <v>26</v>
      </c>
      <c r="BU6" s="271"/>
      <c r="BV6" s="285"/>
      <c r="BW6" s="280"/>
      <c r="BX6" s="281"/>
    </row>
    <row r="7" spans="2:80" ht="34.5" customHeight="1" x14ac:dyDescent="0.2">
      <c r="B7" s="312"/>
      <c r="C7" s="253"/>
      <c r="D7" s="255"/>
      <c r="E7" s="255"/>
      <c r="F7" s="325"/>
      <c r="G7" s="325"/>
      <c r="H7" s="326"/>
      <c r="I7" s="331"/>
      <c r="J7" s="331"/>
      <c r="K7" s="332"/>
      <c r="L7" s="258" t="s">
        <v>28</v>
      </c>
      <c r="M7" s="258"/>
      <c r="N7" s="259"/>
      <c r="O7" s="258" t="s">
        <v>29</v>
      </c>
      <c r="P7" s="258"/>
      <c r="Q7" s="258"/>
      <c r="R7" s="259"/>
      <c r="S7" s="243"/>
      <c r="T7" s="243"/>
      <c r="U7" s="251"/>
      <c r="V7" s="246"/>
      <c r="W7" s="248"/>
      <c r="X7" s="257"/>
      <c r="Y7" s="260"/>
      <c r="Z7" s="260"/>
      <c r="AA7" s="261"/>
      <c r="AB7" s="243"/>
      <c r="AC7" s="243"/>
      <c r="AD7" s="251"/>
      <c r="AE7" s="257"/>
      <c r="AF7" s="257"/>
      <c r="AG7" s="257"/>
      <c r="AH7" s="343"/>
      <c r="AI7" s="344"/>
      <c r="AJ7" s="260"/>
      <c r="AK7" s="261"/>
      <c r="AL7" s="260"/>
      <c r="AM7" s="261"/>
      <c r="AN7" s="349"/>
      <c r="AO7" s="350"/>
      <c r="AP7" s="347" t="s">
        <v>30</v>
      </c>
      <c r="AQ7" s="348"/>
      <c r="AR7" s="347" t="s">
        <v>31</v>
      </c>
      <c r="AS7" s="348"/>
      <c r="AT7" s="347" t="s">
        <v>32</v>
      </c>
      <c r="AU7" s="348"/>
      <c r="AV7" s="364"/>
      <c r="AW7" s="365"/>
      <c r="AX7" s="272"/>
      <c r="AY7" s="273"/>
      <c r="AZ7" s="354" t="s">
        <v>33</v>
      </c>
      <c r="BA7" s="355"/>
      <c r="BB7" s="358" t="s">
        <v>34</v>
      </c>
      <c r="BC7" s="359"/>
      <c r="BD7" s="272"/>
      <c r="BE7" s="273"/>
      <c r="BF7" s="285"/>
      <c r="BG7" s="319"/>
      <c r="BH7" s="320"/>
      <c r="BI7" s="288"/>
      <c r="BJ7" s="289"/>
      <c r="BK7" s="297"/>
      <c r="BL7" s="298"/>
      <c r="BM7" s="303" t="s">
        <v>61</v>
      </c>
      <c r="BN7" s="298"/>
      <c r="BO7" s="277"/>
      <c r="BP7" s="308"/>
      <c r="BQ7" s="309"/>
      <c r="BR7" s="266"/>
      <c r="BS7" s="267"/>
      <c r="BT7" s="272"/>
      <c r="BU7" s="273"/>
      <c r="BV7" s="285"/>
      <c r="BW7" s="280"/>
      <c r="BX7" s="281"/>
    </row>
    <row r="8" spans="2:80" ht="70.5" customHeight="1" x14ac:dyDescent="0.2">
      <c r="B8" s="312"/>
      <c r="C8" s="253"/>
      <c r="D8" s="255"/>
      <c r="E8" s="255"/>
      <c r="F8" s="327"/>
      <c r="G8" s="327"/>
      <c r="H8" s="328"/>
      <c r="I8" s="333"/>
      <c r="J8" s="333"/>
      <c r="K8" s="334"/>
      <c r="L8" s="262"/>
      <c r="M8" s="262"/>
      <c r="N8" s="263"/>
      <c r="O8" s="262"/>
      <c r="P8" s="262"/>
      <c r="Q8" s="262"/>
      <c r="R8" s="263"/>
      <c r="S8" s="243"/>
      <c r="T8" s="243"/>
      <c r="U8" s="251"/>
      <c r="V8" s="246"/>
      <c r="W8" s="248"/>
      <c r="X8" s="257"/>
      <c r="Y8" s="262"/>
      <c r="Z8" s="262"/>
      <c r="AA8" s="263"/>
      <c r="AB8" s="243"/>
      <c r="AC8" s="243"/>
      <c r="AD8" s="251"/>
      <c r="AE8" s="257"/>
      <c r="AF8" s="257"/>
      <c r="AG8" s="257"/>
      <c r="AH8" s="345"/>
      <c r="AI8" s="346"/>
      <c r="AJ8" s="262"/>
      <c r="AK8" s="263"/>
      <c r="AL8" s="262"/>
      <c r="AM8" s="263"/>
      <c r="AN8" s="351"/>
      <c r="AO8" s="352"/>
      <c r="AP8" s="351"/>
      <c r="AQ8" s="352"/>
      <c r="AR8" s="351"/>
      <c r="AS8" s="352"/>
      <c r="AT8" s="351"/>
      <c r="AU8" s="352"/>
      <c r="AV8" s="366"/>
      <c r="AW8" s="367"/>
      <c r="AX8" s="274"/>
      <c r="AY8" s="275"/>
      <c r="AZ8" s="356"/>
      <c r="BA8" s="357"/>
      <c r="BB8" s="360"/>
      <c r="BC8" s="361"/>
      <c r="BD8" s="274"/>
      <c r="BE8" s="275"/>
      <c r="BF8" s="285"/>
      <c r="BG8" s="321"/>
      <c r="BH8" s="322"/>
      <c r="BI8" s="290"/>
      <c r="BJ8" s="291"/>
      <c r="BK8" s="299"/>
      <c r="BL8" s="300"/>
      <c r="BM8" s="314"/>
      <c r="BN8" s="315"/>
      <c r="BO8" s="277"/>
      <c r="BP8" s="310"/>
      <c r="BQ8" s="311"/>
      <c r="BR8" s="268"/>
      <c r="BS8" s="269"/>
      <c r="BT8" s="274"/>
      <c r="BU8" s="275"/>
      <c r="BV8" s="285"/>
      <c r="BW8" s="282"/>
      <c r="BX8" s="283"/>
    </row>
    <row r="9" spans="2:80" ht="27.75" customHeight="1" x14ac:dyDescent="0.2">
      <c r="B9" s="312"/>
      <c r="C9" s="253"/>
      <c r="D9" s="256"/>
      <c r="E9" s="256"/>
      <c r="F9" s="25" t="s">
        <v>35</v>
      </c>
      <c r="G9" s="24" t="s">
        <v>0</v>
      </c>
      <c r="H9" s="24" t="s">
        <v>2</v>
      </c>
      <c r="I9" s="25" t="s">
        <v>35</v>
      </c>
      <c r="J9" s="24" t="s">
        <v>0</v>
      </c>
      <c r="K9" s="26" t="s">
        <v>2</v>
      </c>
      <c r="L9" s="25" t="s">
        <v>35</v>
      </c>
      <c r="M9" s="4" t="s">
        <v>0</v>
      </c>
      <c r="N9" s="26" t="s">
        <v>2</v>
      </c>
      <c r="O9" s="25" t="s">
        <v>35</v>
      </c>
      <c r="P9" s="25"/>
      <c r="Q9" s="4" t="s">
        <v>0</v>
      </c>
      <c r="R9" s="38" t="s">
        <v>2</v>
      </c>
      <c r="S9" s="243"/>
      <c r="T9" s="243"/>
      <c r="U9" s="251"/>
      <c r="V9" s="246"/>
      <c r="W9" s="248"/>
      <c r="X9" s="257"/>
      <c r="Y9" s="25" t="s">
        <v>35</v>
      </c>
      <c r="Z9" s="4" t="s">
        <v>0</v>
      </c>
      <c r="AA9" s="38" t="s">
        <v>2</v>
      </c>
      <c r="AB9" s="243"/>
      <c r="AC9" s="243"/>
      <c r="AD9" s="251"/>
      <c r="AE9" s="257"/>
      <c r="AF9" s="257"/>
      <c r="AG9" s="257"/>
      <c r="AH9" s="25" t="s">
        <v>35</v>
      </c>
      <c r="AI9" s="4" t="s">
        <v>0</v>
      </c>
      <c r="AJ9" s="25" t="s">
        <v>35</v>
      </c>
      <c r="AK9" s="4" t="s">
        <v>0</v>
      </c>
      <c r="AL9" s="25" t="s">
        <v>35</v>
      </c>
      <c r="AM9" s="4" t="s">
        <v>0</v>
      </c>
      <c r="AN9" s="25" t="s">
        <v>35</v>
      </c>
      <c r="AO9" s="4" t="s">
        <v>0</v>
      </c>
      <c r="AP9" s="25" t="s">
        <v>35</v>
      </c>
      <c r="AQ9" s="4" t="s">
        <v>0</v>
      </c>
      <c r="AR9" s="25" t="s">
        <v>35</v>
      </c>
      <c r="AS9" s="4" t="s">
        <v>0</v>
      </c>
      <c r="AT9" s="25" t="s">
        <v>35</v>
      </c>
      <c r="AU9" s="13" t="s">
        <v>0</v>
      </c>
      <c r="AV9" s="25" t="s">
        <v>35</v>
      </c>
      <c r="AW9" s="13" t="s">
        <v>0</v>
      </c>
      <c r="AX9" s="25" t="s">
        <v>35</v>
      </c>
      <c r="AY9" s="13" t="s">
        <v>0</v>
      </c>
      <c r="AZ9" s="25" t="s">
        <v>35</v>
      </c>
      <c r="BA9" s="13" t="s">
        <v>0</v>
      </c>
      <c r="BB9" s="25" t="s">
        <v>35</v>
      </c>
      <c r="BC9" s="13" t="s">
        <v>0</v>
      </c>
      <c r="BD9" s="25" t="s">
        <v>35</v>
      </c>
      <c r="BE9" s="14" t="s">
        <v>0</v>
      </c>
      <c r="BF9" s="14"/>
      <c r="BG9" s="25" t="s">
        <v>35</v>
      </c>
      <c r="BH9" s="13" t="s">
        <v>0</v>
      </c>
      <c r="BI9" s="25" t="s">
        <v>35</v>
      </c>
      <c r="BJ9" s="4" t="s">
        <v>0</v>
      </c>
      <c r="BK9" s="25" t="s">
        <v>35</v>
      </c>
      <c r="BL9" s="13" t="s">
        <v>0</v>
      </c>
      <c r="BM9" s="25" t="s">
        <v>72</v>
      </c>
      <c r="BN9" s="13" t="s">
        <v>0</v>
      </c>
      <c r="BO9" s="54"/>
      <c r="BP9" s="25" t="s">
        <v>35</v>
      </c>
      <c r="BQ9" s="13" t="s">
        <v>0</v>
      </c>
      <c r="BR9" s="25" t="s">
        <v>35</v>
      </c>
      <c r="BS9" s="13" t="s">
        <v>0</v>
      </c>
      <c r="BT9" s="25" t="s">
        <v>35</v>
      </c>
      <c r="BU9" s="13" t="s">
        <v>0</v>
      </c>
      <c r="BV9" s="13"/>
      <c r="BW9" s="25" t="s">
        <v>35</v>
      </c>
      <c r="BX9" s="13" t="s">
        <v>0</v>
      </c>
      <c r="BY9" s="25" t="s">
        <v>35</v>
      </c>
      <c r="BZ9" s="13" t="s">
        <v>0</v>
      </c>
      <c r="CA9" s="13" t="s">
        <v>44</v>
      </c>
    </row>
    <row r="10" spans="2:80" ht="12.75" customHeight="1" x14ac:dyDescent="0.2">
      <c r="B10" s="15"/>
      <c r="C10" s="15">
        <v>1</v>
      </c>
      <c r="D10" s="15">
        <v>2</v>
      </c>
      <c r="E10" s="15">
        <v>3</v>
      </c>
      <c r="F10" s="15">
        <v>5</v>
      </c>
      <c r="G10" s="16">
        <v>6</v>
      </c>
      <c r="H10" s="15">
        <v>7</v>
      </c>
      <c r="I10" s="15">
        <v>9</v>
      </c>
      <c r="J10" s="16">
        <v>10</v>
      </c>
      <c r="K10" s="15">
        <v>11</v>
      </c>
      <c r="L10" s="15">
        <v>13</v>
      </c>
      <c r="M10" s="16">
        <v>14</v>
      </c>
      <c r="N10" s="15">
        <v>15</v>
      </c>
      <c r="O10" s="15">
        <v>17</v>
      </c>
      <c r="P10" s="15"/>
      <c r="Q10" s="16">
        <v>18</v>
      </c>
      <c r="R10" s="39"/>
      <c r="S10" s="46"/>
      <c r="T10" s="46"/>
      <c r="U10" s="44"/>
      <c r="V10" s="247"/>
      <c r="W10" s="249"/>
      <c r="X10" s="313"/>
      <c r="Y10" s="17">
        <v>21</v>
      </c>
      <c r="Z10" s="17">
        <v>22</v>
      </c>
      <c r="AA10" s="18">
        <v>23</v>
      </c>
      <c r="AB10" s="45"/>
      <c r="AC10" s="244"/>
      <c r="AD10" s="44"/>
      <c r="AE10" s="40"/>
      <c r="AF10" s="40"/>
      <c r="AG10" s="40"/>
      <c r="AH10" s="17">
        <v>25</v>
      </c>
      <c r="AI10" s="17">
        <v>26</v>
      </c>
      <c r="AJ10" s="17">
        <v>28</v>
      </c>
      <c r="AK10" s="17">
        <v>29</v>
      </c>
      <c r="AL10" s="17">
        <v>31</v>
      </c>
      <c r="AM10" s="17">
        <v>32</v>
      </c>
      <c r="AN10" s="17">
        <v>34</v>
      </c>
      <c r="AO10" s="17">
        <v>35</v>
      </c>
      <c r="AP10" s="17">
        <v>37</v>
      </c>
      <c r="AQ10" s="17">
        <v>38</v>
      </c>
      <c r="AR10" s="17">
        <v>40</v>
      </c>
      <c r="AS10" s="17">
        <v>41</v>
      </c>
      <c r="AT10" s="17">
        <v>43</v>
      </c>
      <c r="AU10" s="17">
        <v>44</v>
      </c>
      <c r="AV10" s="17">
        <v>46</v>
      </c>
      <c r="AW10" s="17">
        <v>47</v>
      </c>
      <c r="AX10" s="17">
        <v>49</v>
      </c>
      <c r="AY10" s="17">
        <v>50</v>
      </c>
      <c r="AZ10" s="17">
        <v>52</v>
      </c>
      <c r="BA10" s="17">
        <v>53</v>
      </c>
      <c r="BB10" s="17">
        <v>55</v>
      </c>
      <c r="BC10" s="17">
        <v>56</v>
      </c>
      <c r="BD10" s="17">
        <v>58</v>
      </c>
      <c r="BE10" s="17">
        <v>59</v>
      </c>
      <c r="BF10" s="17"/>
      <c r="BG10" s="17">
        <v>61</v>
      </c>
      <c r="BH10" s="17">
        <v>62</v>
      </c>
      <c r="BI10" s="19">
        <v>64</v>
      </c>
      <c r="BJ10" s="19">
        <v>65</v>
      </c>
      <c r="BK10" s="17">
        <v>67</v>
      </c>
      <c r="BL10" s="17">
        <v>68</v>
      </c>
      <c r="BM10" s="17"/>
      <c r="BN10" s="17"/>
      <c r="BO10" s="17"/>
      <c r="BP10" s="17">
        <v>70</v>
      </c>
      <c r="BQ10" s="17">
        <v>71</v>
      </c>
      <c r="BR10" s="17">
        <v>73</v>
      </c>
      <c r="BS10" s="17">
        <v>74</v>
      </c>
      <c r="BT10" s="19"/>
      <c r="BU10" s="19"/>
      <c r="BV10" s="19"/>
      <c r="BW10" s="17">
        <v>76</v>
      </c>
      <c r="BX10" s="17">
        <v>77</v>
      </c>
      <c r="BY10" s="47"/>
      <c r="BZ10" s="47"/>
      <c r="CA10" s="47"/>
    </row>
    <row r="11" spans="2:80" ht="27" customHeight="1" x14ac:dyDescent="0.2">
      <c r="B11" s="29">
        <v>1</v>
      </c>
      <c r="C11" s="27" t="s">
        <v>59</v>
      </c>
      <c r="D11" s="30">
        <v>554643.11750000005</v>
      </c>
      <c r="E11" s="30">
        <v>2655625.0044</v>
      </c>
      <c r="F11" s="30">
        <v>59724588.400000006</v>
      </c>
      <c r="G11" s="30">
        <v>58910309.652500004</v>
      </c>
      <c r="H11" s="28">
        <f>G11/F11*100</f>
        <v>98.636610532924152</v>
      </c>
      <c r="I11" s="30">
        <v>15165190.200000001</v>
      </c>
      <c r="J11" s="30">
        <v>13183414.559500003</v>
      </c>
      <c r="K11" s="28">
        <f>J11/I11*100</f>
        <v>86.932075269982462</v>
      </c>
      <c r="L11" s="30">
        <v>4301881</v>
      </c>
      <c r="M11" s="30">
        <v>4261871.9340000004</v>
      </c>
      <c r="N11" s="28">
        <f>M11/L11*100</f>
        <v>99.069963441573591</v>
      </c>
      <c r="O11" s="30">
        <v>792405.4</v>
      </c>
      <c r="P11" s="30">
        <v>506927</v>
      </c>
      <c r="Q11" s="30">
        <v>659317.9227</v>
      </c>
      <c r="R11" s="28">
        <f>Q11/O11*100</f>
        <v>83.204622621198681</v>
      </c>
      <c r="S11" s="30">
        <v>237721.62</v>
      </c>
      <c r="T11" s="30">
        <v>237721.62</v>
      </c>
      <c r="U11" s="28">
        <f t="shared" ref="U11:U18" si="0">T11/S11*100</f>
        <v>100</v>
      </c>
      <c r="V11" s="30">
        <v>1000000</v>
      </c>
      <c r="W11" s="30">
        <v>538615</v>
      </c>
      <c r="X11" s="30">
        <v>237721.62</v>
      </c>
      <c r="Y11" s="30">
        <v>4698919</v>
      </c>
      <c r="Z11" s="30">
        <v>3759665.0129</v>
      </c>
      <c r="AA11" s="28">
        <f>Z11/Y11*100</f>
        <v>80.011275208191506</v>
      </c>
      <c r="AB11" s="30">
        <v>1870711</v>
      </c>
      <c r="AC11" s="30">
        <v>1870711</v>
      </c>
      <c r="AD11" s="28">
        <f>AC11/AB11*100</f>
        <v>100</v>
      </c>
      <c r="AE11" s="30">
        <v>4590863</v>
      </c>
      <c r="AF11" s="30">
        <v>2443975</v>
      </c>
      <c r="AG11" s="30">
        <v>1870711</v>
      </c>
      <c r="AH11" s="30">
        <v>1883100</v>
      </c>
      <c r="AI11" s="30">
        <v>1882238.1410000001</v>
      </c>
      <c r="AJ11" s="30">
        <v>445000</v>
      </c>
      <c r="AK11" s="30">
        <v>436399.34100000001</v>
      </c>
      <c r="AL11" s="30"/>
      <c r="AM11" s="30"/>
      <c r="AN11" s="30"/>
      <c r="AO11" s="30"/>
      <c r="AP11" s="30">
        <v>8965288.6999999993</v>
      </c>
      <c r="AQ11" s="30">
        <v>8965288.6999999993</v>
      </c>
      <c r="AR11" s="30">
        <v>6580278.7000000002</v>
      </c>
      <c r="AS11" s="30">
        <v>6580171.6880000001</v>
      </c>
      <c r="AT11" s="30"/>
      <c r="AU11" s="30"/>
      <c r="AV11" s="30">
        <v>583700</v>
      </c>
      <c r="AW11" s="30">
        <v>720620.20140000002</v>
      </c>
      <c r="AX11" s="30">
        <v>890480</v>
      </c>
      <c r="AY11" s="30">
        <v>779865.61690000002</v>
      </c>
      <c r="AZ11" s="30">
        <v>178351</v>
      </c>
      <c r="BA11" s="30">
        <v>120897.481</v>
      </c>
      <c r="BB11" s="30">
        <v>26030840.599999998</v>
      </c>
      <c r="BC11" s="30">
        <f>242153.27+26781639</f>
        <v>27023792.27</v>
      </c>
      <c r="BD11" s="30">
        <v>1391353.8</v>
      </c>
      <c r="BE11" s="30">
        <v>562538.90859999997</v>
      </c>
      <c r="BF11" s="30"/>
      <c r="BG11" s="30">
        <v>59684442.400000006</v>
      </c>
      <c r="BH11" s="30">
        <f>31924733.9935+26781639</f>
        <v>58706372.993500002</v>
      </c>
      <c r="BI11" s="34"/>
      <c r="BJ11" s="34"/>
      <c r="BK11" s="30">
        <v>40146</v>
      </c>
      <c r="BL11" s="30">
        <v>33207.159</v>
      </c>
      <c r="BM11" s="28"/>
      <c r="BN11" s="28"/>
      <c r="BO11" s="28"/>
      <c r="BP11" s="28"/>
      <c r="BQ11" s="28">
        <v>170729.5</v>
      </c>
      <c r="BR11" s="32">
        <v>2496395.6</v>
      </c>
      <c r="BS11" s="32">
        <v>1360000</v>
      </c>
      <c r="BT11" s="28"/>
      <c r="BU11" s="28"/>
      <c r="BV11" s="28"/>
      <c r="BW11" s="30">
        <v>2536541.6</v>
      </c>
      <c r="BX11" s="30">
        <v>1563936.659</v>
      </c>
      <c r="BY11" s="51">
        <f t="shared" ref="BY11:BZ16" si="1">L11+Y11</f>
        <v>9000800</v>
      </c>
      <c r="BZ11" s="51">
        <f t="shared" si="1"/>
        <v>8021536.9469000008</v>
      </c>
      <c r="CA11" s="34">
        <f>BZ11/BY11*100</f>
        <v>89.120266497422463</v>
      </c>
      <c r="CB11" s="50">
        <f t="shared" ref="CB11:CB22" si="2">AO11+AQ11+AS11+AU11+BC11+BJ11+BL11+BN11</f>
        <v>42602459.817000002</v>
      </c>
    </row>
    <row r="12" spans="2:80" s="21" customFormat="1" ht="27" customHeight="1" x14ac:dyDescent="0.2">
      <c r="B12" s="29">
        <v>2</v>
      </c>
      <c r="C12" s="27" t="s">
        <v>45</v>
      </c>
      <c r="D12" s="30">
        <v>274073.02010000002</v>
      </c>
      <c r="E12" s="30">
        <v>198384.02519999997</v>
      </c>
      <c r="F12" s="30">
        <v>2480397.1101000011</v>
      </c>
      <c r="G12" s="30">
        <v>2336679.5160000008</v>
      </c>
      <c r="H12" s="28">
        <v>94.20586350811358</v>
      </c>
      <c r="I12" s="30">
        <v>853719.60009999992</v>
      </c>
      <c r="J12" s="30">
        <v>726882.01600000006</v>
      </c>
      <c r="K12" s="28">
        <v>85.1</v>
      </c>
      <c r="L12" s="30">
        <v>92681.000000000029</v>
      </c>
      <c r="M12" s="30">
        <v>36326.500999999997</v>
      </c>
      <c r="N12" s="28">
        <v>39.19519750542181</v>
      </c>
      <c r="O12" s="30">
        <v>359964.2</v>
      </c>
      <c r="P12" s="30"/>
      <c r="Q12" s="30">
        <v>328270.29999999993</v>
      </c>
      <c r="R12" s="28">
        <v>91.195263306739932</v>
      </c>
      <c r="S12" s="30">
        <v>34285.299999999988</v>
      </c>
      <c r="T12" s="30">
        <v>34951.760000000009</v>
      </c>
      <c r="U12" s="28">
        <f t="shared" si="0"/>
        <v>101.94386515503734</v>
      </c>
      <c r="V12" s="30">
        <v>2122658.1000000006</v>
      </c>
      <c r="W12" s="30">
        <v>1355148.7999999993</v>
      </c>
      <c r="X12" s="30">
        <v>34285.299999999988</v>
      </c>
      <c r="Y12" s="30">
        <v>145807.20000000001</v>
      </c>
      <c r="Z12" s="30">
        <v>168860.2999999999</v>
      </c>
      <c r="AA12" s="28">
        <v>115.81067327265038</v>
      </c>
      <c r="AB12" s="30">
        <v>22466.099999999991</v>
      </c>
      <c r="AC12" s="30">
        <v>22445.9</v>
      </c>
      <c r="AD12" s="28">
        <f>AC12/AB12*100</f>
        <v>99.910086752930013</v>
      </c>
      <c r="AE12" s="30">
        <v>1030252.6999999997</v>
      </c>
      <c r="AF12" s="30">
        <v>490473.6</v>
      </c>
      <c r="AG12" s="30">
        <v>22466.099999999991</v>
      </c>
      <c r="AH12" s="30">
        <v>33412.300000000003</v>
      </c>
      <c r="AI12" s="30">
        <v>22917.100000000002</v>
      </c>
      <c r="AJ12" s="30">
        <v>27507.599999999999</v>
      </c>
      <c r="AK12" s="30">
        <v>19644.099999999999</v>
      </c>
      <c r="AL12" s="30">
        <v>0</v>
      </c>
      <c r="AM12" s="30">
        <v>0</v>
      </c>
      <c r="AN12" s="30">
        <v>732.2</v>
      </c>
      <c r="AO12" s="30">
        <v>732.2</v>
      </c>
      <c r="AP12" s="30">
        <v>1559584.5</v>
      </c>
      <c r="AQ12" s="30">
        <v>1559584.5</v>
      </c>
      <c r="AR12" s="30">
        <v>9379.9</v>
      </c>
      <c r="AS12" s="30">
        <v>9379.9</v>
      </c>
      <c r="AT12" s="30">
        <v>0</v>
      </c>
      <c r="AU12" s="30">
        <v>0</v>
      </c>
      <c r="AV12" s="30">
        <v>9654.1</v>
      </c>
      <c r="AW12" s="30">
        <v>4761.7640000000001</v>
      </c>
      <c r="AX12" s="30">
        <v>116260.49999999997</v>
      </c>
      <c r="AY12" s="30">
        <v>115646.76000000004</v>
      </c>
      <c r="AZ12" s="30">
        <v>10327.1</v>
      </c>
      <c r="BA12" s="30">
        <v>8414.1</v>
      </c>
      <c r="BB12" s="30">
        <v>46653.91</v>
      </c>
      <c r="BC12" s="30">
        <v>40100.9</v>
      </c>
      <c r="BD12" s="30">
        <v>68432.600099999996</v>
      </c>
      <c r="BE12" s="30">
        <v>30736.891000000003</v>
      </c>
      <c r="BF12" s="30"/>
      <c r="BG12" s="30">
        <v>2480397.1101000011</v>
      </c>
      <c r="BH12" s="30">
        <v>2345375.3160000006</v>
      </c>
      <c r="BI12" s="34">
        <v>0</v>
      </c>
      <c r="BJ12" s="34">
        <v>0</v>
      </c>
      <c r="BK12" s="28"/>
      <c r="BL12" s="28"/>
      <c r="BM12" s="28"/>
      <c r="BN12" s="28"/>
      <c r="BO12" s="28"/>
      <c r="BP12" s="28"/>
      <c r="BQ12" s="30">
        <v>-8695.7999999999993</v>
      </c>
      <c r="BR12" s="30">
        <v>169602.5</v>
      </c>
      <c r="BS12" s="30">
        <v>54758.65600000001</v>
      </c>
      <c r="BT12" s="28"/>
      <c r="BU12" s="28"/>
      <c r="BV12" s="28"/>
      <c r="BW12" s="28">
        <v>169602.5</v>
      </c>
      <c r="BX12" s="28">
        <v>46062.856000000007</v>
      </c>
      <c r="BY12" s="34">
        <f t="shared" si="1"/>
        <v>238488.20000000004</v>
      </c>
      <c r="BZ12" s="34">
        <f t="shared" si="1"/>
        <v>205186.80099999989</v>
      </c>
      <c r="CA12" s="34">
        <f t="shared" ref="CA12:CA22" si="3">BZ12/BY12*100</f>
        <v>86.036458407585727</v>
      </c>
      <c r="CB12" s="50">
        <f t="shared" si="2"/>
        <v>1609797.4999999998</v>
      </c>
    </row>
    <row r="13" spans="2:80" s="21" customFormat="1" ht="27" customHeight="1" x14ac:dyDescent="0.2">
      <c r="B13" s="29">
        <v>3</v>
      </c>
      <c r="C13" s="27" t="s">
        <v>46</v>
      </c>
      <c r="D13" s="30">
        <v>359699.26839999988</v>
      </c>
      <c r="E13" s="30">
        <v>590719.14830000012</v>
      </c>
      <c r="F13" s="30">
        <v>4406652.910000002</v>
      </c>
      <c r="G13" s="30">
        <v>4428332.4700000007</v>
      </c>
      <c r="H13" s="28">
        <v>100.49197339665217</v>
      </c>
      <c r="I13" s="30">
        <v>1402429.78</v>
      </c>
      <c r="J13" s="30">
        <v>1443717.07</v>
      </c>
      <c r="K13" s="28">
        <v>102.94398269266644</v>
      </c>
      <c r="L13" s="30">
        <v>146696.30000000005</v>
      </c>
      <c r="M13" s="30">
        <v>132043.19000000003</v>
      </c>
      <c r="N13" s="28">
        <v>90.011261361056825</v>
      </c>
      <c r="O13" s="30">
        <v>619867.10000000009</v>
      </c>
      <c r="P13" s="30"/>
      <c r="Q13" s="30">
        <v>626646.30000000016</v>
      </c>
      <c r="R13" s="28">
        <v>101.09365378481937</v>
      </c>
      <c r="S13" s="30">
        <v>77378.400000000038</v>
      </c>
      <c r="T13" s="30">
        <v>84156.709999999992</v>
      </c>
      <c r="U13" s="28">
        <f t="shared" si="0"/>
        <v>108.75995109746384</v>
      </c>
      <c r="V13" s="30">
        <v>1207109.3999999999</v>
      </c>
      <c r="W13" s="30">
        <v>651839.07600000012</v>
      </c>
      <c r="X13" s="30">
        <v>77378.400000000038</v>
      </c>
      <c r="Y13" s="30">
        <v>282619.18</v>
      </c>
      <c r="Z13" s="30">
        <v>315727.29999999993</v>
      </c>
      <c r="AA13" s="28">
        <v>111.71474632401096</v>
      </c>
      <c r="AB13" s="30">
        <v>36143.78</v>
      </c>
      <c r="AC13" s="30">
        <v>54599.080000000009</v>
      </c>
      <c r="AD13" s="28">
        <f t="shared" ref="AD13:AD22" si="4">AC13/AB13*100</f>
        <v>151.06079109600603</v>
      </c>
      <c r="AE13" s="30">
        <v>598890.59999999986</v>
      </c>
      <c r="AF13" s="30">
        <v>323400.924</v>
      </c>
      <c r="AG13" s="30">
        <v>36143.78</v>
      </c>
      <c r="AH13" s="30">
        <v>72820.2</v>
      </c>
      <c r="AI13" s="30">
        <v>77551.900000000009</v>
      </c>
      <c r="AJ13" s="30">
        <v>43000</v>
      </c>
      <c r="AK13" s="30">
        <v>45985</v>
      </c>
      <c r="AL13" s="30"/>
      <c r="AM13" s="30"/>
      <c r="AN13" s="30"/>
      <c r="AO13" s="30"/>
      <c r="AP13" s="30">
        <v>2926344.0000000014</v>
      </c>
      <c r="AQ13" s="30">
        <v>2926344.0000000014</v>
      </c>
      <c r="AR13" s="30">
        <v>5692.5999999999985</v>
      </c>
      <c r="AS13" s="30">
        <v>5692.5999999999985</v>
      </c>
      <c r="AT13" s="30">
        <v>0</v>
      </c>
      <c r="AU13" s="30">
        <v>0</v>
      </c>
      <c r="AV13" s="30">
        <v>7696.4</v>
      </c>
      <c r="AW13" s="30">
        <v>9083.9499999999971</v>
      </c>
      <c r="AX13" s="30">
        <v>126945.5</v>
      </c>
      <c r="AY13" s="30">
        <v>135123.22999999998</v>
      </c>
      <c r="AZ13" s="30">
        <v>35094.5</v>
      </c>
      <c r="BA13" s="30">
        <v>31823.200000000001</v>
      </c>
      <c r="BB13" s="30">
        <v>47167.130000000005</v>
      </c>
      <c r="BC13" s="30">
        <v>40069.100000000006</v>
      </c>
      <c r="BD13" s="30">
        <v>67690.600000000006</v>
      </c>
      <c r="BE13" s="30">
        <v>69731.800000000017</v>
      </c>
      <c r="BF13" s="30">
        <v>-24394.600000000006</v>
      </c>
      <c r="BG13" s="30">
        <v>4381633.5100000026</v>
      </c>
      <c r="BH13" s="30">
        <v>4415822.7700000005</v>
      </c>
      <c r="BI13" s="34">
        <v>0</v>
      </c>
      <c r="BJ13" s="34">
        <v>0</v>
      </c>
      <c r="BK13" s="30">
        <v>25019.4</v>
      </c>
      <c r="BL13" s="30">
        <v>12509.7</v>
      </c>
      <c r="BM13" s="30"/>
      <c r="BN13" s="30"/>
      <c r="BO13" s="30"/>
      <c r="BP13" s="30">
        <v>0</v>
      </c>
      <c r="BQ13" s="30"/>
      <c r="BR13" s="30">
        <v>190701.4</v>
      </c>
      <c r="BS13" s="30">
        <v>148228.68</v>
      </c>
      <c r="BT13" s="30"/>
      <c r="BU13" s="30"/>
      <c r="BV13" s="30">
        <v>-3008.88</v>
      </c>
      <c r="BW13" s="52">
        <v>215720.79999999996</v>
      </c>
      <c r="BX13" s="52">
        <v>160738.38</v>
      </c>
      <c r="BY13" s="51">
        <f t="shared" si="1"/>
        <v>429315.48000000004</v>
      </c>
      <c r="BZ13" s="51">
        <f t="shared" si="1"/>
        <v>447770.49</v>
      </c>
      <c r="CA13" s="34">
        <f t="shared" si="3"/>
        <v>104.29870593065964</v>
      </c>
      <c r="CB13" s="50">
        <f t="shared" si="2"/>
        <v>2984615.4000000018</v>
      </c>
    </row>
    <row r="14" spans="2:80" s="21" customFormat="1" ht="27" customHeight="1" x14ac:dyDescent="0.2">
      <c r="B14" s="29">
        <v>4</v>
      </c>
      <c r="C14" s="27" t="s">
        <v>47</v>
      </c>
      <c r="D14" s="51">
        <v>666589.69999999972</v>
      </c>
      <c r="E14" s="51">
        <v>49163.6</v>
      </c>
      <c r="F14" s="30">
        <v>4894229.5</v>
      </c>
      <c r="G14" s="30">
        <v>4854633.2000000011</v>
      </c>
      <c r="H14" s="28">
        <v>99.190959475848061</v>
      </c>
      <c r="I14" s="30">
        <v>1944465.7000000009</v>
      </c>
      <c r="J14" s="30">
        <v>1896338.1999999993</v>
      </c>
      <c r="K14" s="28">
        <v>97.524898484966755</v>
      </c>
      <c r="L14" s="30">
        <v>236411.09999999998</v>
      </c>
      <c r="M14" s="30">
        <v>212772.40000000005</v>
      </c>
      <c r="N14" s="28">
        <v>90.001019410679135</v>
      </c>
      <c r="O14" s="30">
        <v>811873.5</v>
      </c>
      <c r="P14" s="30"/>
      <c r="Q14" s="30">
        <v>793964.90000000026</v>
      </c>
      <c r="R14" s="28">
        <v>97.794163745953071</v>
      </c>
      <c r="S14" s="28">
        <v>92877.5</v>
      </c>
      <c r="T14" s="30">
        <v>133322.20000000001</v>
      </c>
      <c r="U14" s="28">
        <f t="shared" si="0"/>
        <v>143.54628408387393</v>
      </c>
      <c r="V14" s="30">
        <v>3751162.4</v>
      </c>
      <c r="W14" s="30">
        <v>1966722.5</v>
      </c>
      <c r="X14" s="30">
        <v>92877.5</v>
      </c>
      <c r="Y14" s="30">
        <v>337466.89999999997</v>
      </c>
      <c r="Z14" s="30">
        <v>375128.20000000013</v>
      </c>
      <c r="AA14" s="28">
        <v>111.15999821019489</v>
      </c>
      <c r="AB14" s="30">
        <v>30073.300000000003</v>
      </c>
      <c r="AC14" s="30">
        <v>55976.899999999994</v>
      </c>
      <c r="AD14" s="28">
        <f t="shared" si="4"/>
        <v>186.13487711691096</v>
      </c>
      <c r="AE14" s="30">
        <v>1406455.4000000001</v>
      </c>
      <c r="AF14" s="30">
        <v>722956.70000000007</v>
      </c>
      <c r="AG14" s="30">
        <v>30073.300000000003</v>
      </c>
      <c r="AH14" s="30">
        <v>86567.6</v>
      </c>
      <c r="AI14" s="30">
        <v>79708.099999999991</v>
      </c>
      <c r="AJ14" s="30">
        <v>48270</v>
      </c>
      <c r="AK14" s="30">
        <v>53835.7</v>
      </c>
      <c r="AL14" s="30">
        <v>1381.4</v>
      </c>
      <c r="AM14" s="30">
        <v>199.9</v>
      </c>
      <c r="AN14" s="30"/>
      <c r="AO14" s="30"/>
      <c r="AP14" s="30">
        <v>2910954.2000000016</v>
      </c>
      <c r="AQ14" s="30">
        <v>2910954.2000000016</v>
      </c>
      <c r="AR14" s="30">
        <v>0</v>
      </c>
      <c r="AS14" s="30">
        <v>0</v>
      </c>
      <c r="AT14" s="30">
        <v>0</v>
      </c>
      <c r="AU14" s="30">
        <v>0</v>
      </c>
      <c r="AV14" s="30">
        <v>17364.3</v>
      </c>
      <c r="AW14" s="30">
        <v>21958.700000000004</v>
      </c>
      <c r="AX14" s="30">
        <v>166906.70000000001</v>
      </c>
      <c r="AY14" s="30">
        <v>135251.09999999998</v>
      </c>
      <c r="AZ14" s="30">
        <v>185664.2</v>
      </c>
      <c r="BA14" s="30">
        <v>154179.70000000001</v>
      </c>
      <c r="BB14" s="30">
        <v>32290</v>
      </c>
      <c r="BC14" s="30">
        <v>27099.9</v>
      </c>
      <c r="BD14" s="30">
        <v>52560</v>
      </c>
      <c r="BE14" s="30">
        <v>69339.500000000015</v>
      </c>
      <c r="BF14" s="30">
        <v>-19645.8</v>
      </c>
      <c r="BG14" s="30">
        <v>4887709.8999999994</v>
      </c>
      <c r="BH14" s="30">
        <v>4834392.3</v>
      </c>
      <c r="BI14" s="34"/>
      <c r="BJ14" s="34"/>
      <c r="BK14" s="30">
        <v>6519.6</v>
      </c>
      <c r="BL14" s="30">
        <v>18519.599999999999</v>
      </c>
      <c r="BM14" s="30"/>
      <c r="BN14" s="30"/>
      <c r="BO14" s="30"/>
      <c r="BP14" s="30"/>
      <c r="BQ14" s="30"/>
      <c r="BR14" s="30">
        <v>137861.4</v>
      </c>
      <c r="BS14" s="30">
        <v>114043.49999999997</v>
      </c>
      <c r="BT14" s="30">
        <v>0</v>
      </c>
      <c r="BU14" s="30">
        <v>1721.3000000000002</v>
      </c>
      <c r="BV14" s="30">
        <v>-6019.8</v>
      </c>
      <c r="BW14" s="30">
        <v>144381</v>
      </c>
      <c r="BX14" s="30">
        <v>134284.4</v>
      </c>
      <c r="BY14" s="51">
        <f t="shared" si="1"/>
        <v>573878</v>
      </c>
      <c r="BZ14" s="51">
        <f t="shared" si="1"/>
        <v>587900.60000000021</v>
      </c>
      <c r="CA14" s="34">
        <f t="shared" si="3"/>
        <v>102.44348101861375</v>
      </c>
      <c r="CB14" s="50">
        <f t="shared" si="2"/>
        <v>2956573.7000000016</v>
      </c>
    </row>
    <row r="15" spans="2:80" s="21" customFormat="1" ht="27" customHeight="1" x14ac:dyDescent="0.2">
      <c r="B15" s="29">
        <v>5</v>
      </c>
      <c r="C15" s="27" t="s">
        <v>48</v>
      </c>
      <c r="D15" s="51">
        <v>148300.97049999997</v>
      </c>
      <c r="E15" s="51">
        <v>194832.58490000002</v>
      </c>
      <c r="F15" s="30">
        <v>4177656.0071999999</v>
      </c>
      <c r="G15" s="30">
        <v>4129186.2999999993</v>
      </c>
      <c r="H15" s="28">
        <v>98.839787021323318</v>
      </c>
      <c r="I15" s="30">
        <v>1053235.8072000004</v>
      </c>
      <c r="J15" s="30">
        <v>1035475</v>
      </c>
      <c r="K15" s="28">
        <v>98.313691285599475</v>
      </c>
      <c r="L15" s="30">
        <v>79359.407200000016</v>
      </c>
      <c r="M15" s="30">
        <v>67695.100000000006</v>
      </c>
      <c r="N15" s="28">
        <v>85.301922466981324</v>
      </c>
      <c r="O15" s="30">
        <v>438116.99999999994</v>
      </c>
      <c r="P15" s="30"/>
      <c r="Q15" s="30">
        <v>390934.60000000003</v>
      </c>
      <c r="R15" s="28">
        <v>89.230639304112842</v>
      </c>
      <c r="S15" s="30">
        <v>93122.299999999988</v>
      </c>
      <c r="T15" s="30">
        <v>84948.6</v>
      </c>
      <c r="U15" s="28">
        <f>T15/S15*100</f>
        <v>91.222617998052044</v>
      </c>
      <c r="V15" s="30">
        <v>1859662.5999999994</v>
      </c>
      <c r="W15" s="30">
        <v>1125186.7</v>
      </c>
      <c r="X15" s="30">
        <v>87758.399999999994</v>
      </c>
      <c r="Y15" s="30">
        <v>235893.6</v>
      </c>
      <c r="Z15" s="30">
        <v>252762.19999999995</v>
      </c>
      <c r="AA15" s="28">
        <v>107.15093584565243</v>
      </c>
      <c r="AB15" s="30">
        <v>66182.807199999981</v>
      </c>
      <c r="AC15" s="30">
        <v>61399.8</v>
      </c>
      <c r="AD15" s="28">
        <f>AC15/AB15*100</f>
        <v>92.773036680740887</v>
      </c>
      <c r="AE15" s="30">
        <v>767912.9</v>
      </c>
      <c r="AF15" s="30">
        <v>372663.69999999995</v>
      </c>
      <c r="AG15" s="30">
        <v>66182.807199999981</v>
      </c>
      <c r="AH15" s="30">
        <v>31671</v>
      </c>
      <c r="AI15" s="30">
        <v>29252.000000000004</v>
      </c>
      <c r="AJ15" s="30">
        <v>21550</v>
      </c>
      <c r="AK15" s="30">
        <v>22467</v>
      </c>
      <c r="AL15" s="30">
        <v>10</v>
      </c>
      <c r="AM15" s="30">
        <v>90</v>
      </c>
      <c r="AN15" s="30"/>
      <c r="AO15" s="30"/>
      <c r="AP15" s="30">
        <v>2891626.4999999995</v>
      </c>
      <c r="AQ15" s="30">
        <v>2891626.4999999995</v>
      </c>
      <c r="AR15" s="30">
        <v>15251.5</v>
      </c>
      <c r="AS15" s="30">
        <v>15864.9</v>
      </c>
      <c r="AT15" s="30">
        <v>0</v>
      </c>
      <c r="AU15" s="30">
        <v>0</v>
      </c>
      <c r="AV15" s="30">
        <v>8385.6</v>
      </c>
      <c r="AW15" s="30">
        <v>11931.699999999999</v>
      </c>
      <c r="AX15" s="30">
        <v>201831.1</v>
      </c>
      <c r="AY15" s="30">
        <v>225875.8</v>
      </c>
      <c r="AZ15" s="30">
        <v>18778</v>
      </c>
      <c r="BA15" s="30">
        <v>16411.400000000001</v>
      </c>
      <c r="BB15" s="30">
        <v>77192.2</v>
      </c>
      <c r="BC15" s="30">
        <v>49600.899999999994</v>
      </c>
      <c r="BD15" s="30">
        <v>17283.099999999999</v>
      </c>
      <c r="BE15" s="30">
        <v>18055.2</v>
      </c>
      <c r="BF15" s="30">
        <v>-7321.9169999999995</v>
      </c>
      <c r="BG15" s="30">
        <v>4036949.0071999999</v>
      </c>
      <c r="BH15" s="30">
        <v>3992567.2999999984</v>
      </c>
      <c r="BI15" s="34">
        <v>0</v>
      </c>
      <c r="BJ15" s="34">
        <v>0</v>
      </c>
      <c r="BK15" s="30">
        <v>0</v>
      </c>
      <c r="BL15" s="30">
        <v>0</v>
      </c>
      <c r="BM15" s="30">
        <v>140350</v>
      </c>
      <c r="BN15" s="30">
        <v>136619</v>
      </c>
      <c r="BO15" s="30"/>
      <c r="BP15" s="30">
        <v>357</v>
      </c>
      <c r="BQ15" s="30">
        <v>0</v>
      </c>
      <c r="BR15" s="30">
        <v>372388.30000000005</v>
      </c>
      <c r="BS15" s="30">
        <v>59260.3</v>
      </c>
      <c r="BT15" s="30"/>
      <c r="BU15" s="30"/>
      <c r="BV15" s="30"/>
      <c r="BW15" s="30">
        <v>513095.3</v>
      </c>
      <c r="BX15" s="30">
        <v>195879.3</v>
      </c>
      <c r="BY15" s="51">
        <f t="shared" si="1"/>
        <v>315253.00719999999</v>
      </c>
      <c r="BZ15" s="51">
        <f t="shared" si="1"/>
        <v>320457.29999999993</v>
      </c>
      <c r="CA15" s="34">
        <f t="shared" si="3"/>
        <v>101.65083050157816</v>
      </c>
      <c r="CB15" s="50">
        <f t="shared" si="2"/>
        <v>3093711.2999999993</v>
      </c>
    </row>
    <row r="16" spans="2:80" s="21" customFormat="1" ht="27" customHeight="1" x14ac:dyDescent="0.2">
      <c r="B16" s="29">
        <v>6</v>
      </c>
      <c r="C16" s="27" t="s">
        <v>49</v>
      </c>
      <c r="D16" s="51">
        <v>534172.10420000006</v>
      </c>
      <c r="E16" s="51">
        <v>15183.388499999999</v>
      </c>
      <c r="F16" s="30">
        <v>4904396.8801999995</v>
      </c>
      <c r="G16" s="30">
        <v>4699134.147400002</v>
      </c>
      <c r="H16" s="28">
        <v>95.814720182441121</v>
      </c>
      <c r="I16" s="30">
        <v>1612573.9497000002</v>
      </c>
      <c r="J16" s="30">
        <v>1415689.7014000008</v>
      </c>
      <c r="K16" s="28">
        <v>87.790684059070443</v>
      </c>
      <c r="L16" s="30">
        <v>154603.9112</v>
      </c>
      <c r="M16" s="30">
        <v>150528.10499999989</v>
      </c>
      <c r="N16" s="28">
        <v>97.363710808889223</v>
      </c>
      <c r="O16" s="30">
        <v>448980.02500000002</v>
      </c>
      <c r="P16" s="30"/>
      <c r="Q16" s="30">
        <v>362643.28260000015</v>
      </c>
      <c r="R16" s="28">
        <v>80.770471381215714</v>
      </c>
      <c r="S16" s="30">
        <v>86084.599999999991</v>
      </c>
      <c r="T16" s="30">
        <v>69423.779988694165</v>
      </c>
      <c r="U16" s="28">
        <f>T16/S16*100</f>
        <v>80.645992417568507</v>
      </c>
      <c r="V16" s="30">
        <v>2078424.8000000005</v>
      </c>
      <c r="W16" s="30">
        <v>1381370.9676000006</v>
      </c>
      <c r="X16" s="30">
        <v>86084.599999999991</v>
      </c>
      <c r="Y16" s="30">
        <v>294918.45100000012</v>
      </c>
      <c r="Z16" s="30">
        <v>267088.31130000006</v>
      </c>
      <c r="AA16" s="28">
        <v>90.563445723509489</v>
      </c>
      <c r="AB16" s="30">
        <v>52609.200000000012</v>
      </c>
      <c r="AC16" s="30">
        <v>39755</v>
      </c>
      <c r="AD16" s="28">
        <f>AC16/AB16*100</f>
        <v>75.566630931472048</v>
      </c>
      <c r="AE16" s="28">
        <v>500234.40100000001</v>
      </c>
      <c r="AF16" s="30">
        <v>280645.54499999987</v>
      </c>
      <c r="AG16" s="30">
        <v>52609.200000000012</v>
      </c>
      <c r="AH16" s="30">
        <v>106282.6802</v>
      </c>
      <c r="AI16" s="30">
        <v>101809.70299999996</v>
      </c>
      <c r="AJ16" s="30">
        <v>56170</v>
      </c>
      <c r="AK16" s="30">
        <v>54330.799999999996</v>
      </c>
      <c r="AL16" s="30"/>
      <c r="AM16" s="30"/>
      <c r="AN16" s="30"/>
      <c r="AO16" s="30"/>
      <c r="AP16" s="30">
        <v>3081190.7000000007</v>
      </c>
      <c r="AQ16" s="30">
        <v>3081132.1000000006</v>
      </c>
      <c r="AR16" s="30">
        <v>45595.7</v>
      </c>
      <c r="AS16" s="30">
        <v>44858.493000000002</v>
      </c>
      <c r="AT16" s="30"/>
      <c r="AU16" s="30"/>
      <c r="AV16" s="30">
        <v>57632.365499999993</v>
      </c>
      <c r="AW16" s="30">
        <v>54574.120999999999</v>
      </c>
      <c r="AX16" s="30">
        <v>233474.20009999999</v>
      </c>
      <c r="AY16" s="30">
        <v>194440.38689999992</v>
      </c>
      <c r="AZ16" s="30">
        <v>23509.400099999999</v>
      </c>
      <c r="BA16" s="30">
        <v>15573.634999999998</v>
      </c>
      <c r="BB16" s="30">
        <v>78487.030499999979</v>
      </c>
      <c r="BC16" s="30">
        <v>71817.250000000015</v>
      </c>
      <c r="BD16" s="30">
        <v>236602.91660000006</v>
      </c>
      <c r="BE16" s="30">
        <v>214301.35659999997</v>
      </c>
      <c r="BF16" s="30">
        <v>-1834</v>
      </c>
      <c r="BG16" s="30">
        <v>4817447.3801999995</v>
      </c>
      <c r="BH16" s="30">
        <v>4613097.5444000009</v>
      </c>
      <c r="BI16" s="34"/>
      <c r="BJ16" s="34"/>
      <c r="BK16" s="30">
        <v>86549.5</v>
      </c>
      <c r="BL16" s="30">
        <v>85636.603000000003</v>
      </c>
      <c r="BM16" s="30"/>
      <c r="BN16" s="30"/>
      <c r="BO16" s="30"/>
      <c r="BP16" s="30">
        <v>400</v>
      </c>
      <c r="BQ16" s="30">
        <v>400</v>
      </c>
      <c r="BR16" s="30">
        <v>249586.59520000001</v>
      </c>
      <c r="BS16" s="30">
        <v>192638.79649999997</v>
      </c>
      <c r="BT16" s="30"/>
      <c r="BU16" s="30"/>
      <c r="BV16" s="30"/>
      <c r="BW16" s="30">
        <v>336536.09519999992</v>
      </c>
      <c r="BX16" s="30">
        <v>278675.3995</v>
      </c>
      <c r="BY16" s="51">
        <f t="shared" si="1"/>
        <v>449522.36220000009</v>
      </c>
      <c r="BZ16" s="51">
        <f t="shared" si="1"/>
        <v>417616.41629999992</v>
      </c>
      <c r="CA16" s="34">
        <f t="shared" si="3"/>
        <v>92.902256131630509</v>
      </c>
      <c r="CB16" s="50">
        <f t="shared" si="2"/>
        <v>3283444.4460000005</v>
      </c>
    </row>
    <row r="17" spans="1:80" s="21" customFormat="1" ht="27" customHeight="1" x14ac:dyDescent="0.2">
      <c r="B17" s="29">
        <v>7</v>
      </c>
      <c r="C17" s="27" t="s">
        <v>50</v>
      </c>
      <c r="D17" s="51">
        <v>501153.62140000006</v>
      </c>
      <c r="E17" s="51">
        <v>384057.46620000002</v>
      </c>
      <c r="F17" s="30">
        <v>4847629.2004000004</v>
      </c>
      <c r="G17" s="30">
        <v>4782768.9090999989</v>
      </c>
      <c r="H17" s="28">
        <v>98.662020368747477</v>
      </c>
      <c r="I17" s="30">
        <v>1880127.1001999995</v>
      </c>
      <c r="J17" s="30">
        <v>1827876.8090000004</v>
      </c>
      <c r="K17" s="28">
        <v>97.220917075529584</v>
      </c>
      <c r="L17" s="30">
        <v>496905.29999999987</v>
      </c>
      <c r="M17" s="30">
        <v>490467.40000000008</v>
      </c>
      <c r="N17" s="28">
        <v>98.674616672432393</v>
      </c>
      <c r="O17" s="30">
        <v>412712.20000000007</v>
      </c>
      <c r="P17" s="30"/>
      <c r="Q17" s="30">
        <v>413570.10000000003</v>
      </c>
      <c r="R17" s="28">
        <v>100.20786882481303</v>
      </c>
      <c r="S17" s="30">
        <v>71330.05</v>
      </c>
      <c r="T17" s="30">
        <v>77425.527000000016</v>
      </c>
      <c r="U17" s="28">
        <f t="shared" si="0"/>
        <v>108.54545454545456</v>
      </c>
      <c r="V17" s="30">
        <v>1779613.2999999998</v>
      </c>
      <c r="W17" s="30">
        <v>1105478.2406000001</v>
      </c>
      <c r="X17" s="30">
        <v>71330.05</v>
      </c>
      <c r="Y17" s="28">
        <v>358757.60000000015</v>
      </c>
      <c r="Z17" s="28">
        <v>402886.10000000003</v>
      </c>
      <c r="AA17" s="28">
        <v>112.30036659850546</v>
      </c>
      <c r="AB17" s="30">
        <v>149875.82500000001</v>
      </c>
      <c r="AC17" s="30">
        <v>161865.89099999995</v>
      </c>
      <c r="AD17" s="28">
        <f t="shared" si="4"/>
        <v>107.99999999999996</v>
      </c>
      <c r="AE17" s="28">
        <v>1850674.9000000001</v>
      </c>
      <c r="AF17" s="28">
        <v>948397.76433700009</v>
      </c>
      <c r="AG17" s="28">
        <v>163500.90000000002</v>
      </c>
      <c r="AH17" s="30">
        <v>112351.8</v>
      </c>
      <c r="AI17" s="30">
        <v>112469.1</v>
      </c>
      <c r="AJ17" s="30">
        <v>50400</v>
      </c>
      <c r="AK17" s="30">
        <v>53237.9</v>
      </c>
      <c r="AL17" s="28"/>
      <c r="AM17" s="28"/>
      <c r="AN17" s="28"/>
      <c r="AO17" s="28"/>
      <c r="AP17" s="30">
        <v>2860143.7</v>
      </c>
      <c r="AQ17" s="30">
        <v>2860143.7</v>
      </c>
      <c r="AR17" s="28">
        <v>33687.700100000002</v>
      </c>
      <c r="AS17" s="28">
        <v>33491.700100000002</v>
      </c>
      <c r="AT17" s="30">
        <v>20000</v>
      </c>
      <c r="AU17" s="30">
        <v>20766.900000000001</v>
      </c>
      <c r="AV17" s="30">
        <v>121685.3002</v>
      </c>
      <c r="AW17" s="30">
        <v>95882.257999999987</v>
      </c>
      <c r="AX17" s="28">
        <v>180684.19999999998</v>
      </c>
      <c r="AY17" s="30">
        <v>185483.6</v>
      </c>
      <c r="AZ17" s="30">
        <v>7416.1</v>
      </c>
      <c r="BA17" s="30">
        <v>4805.3</v>
      </c>
      <c r="BB17" s="28">
        <v>48330.700100000002</v>
      </c>
      <c r="BC17" s="28">
        <v>29749.899999999998</v>
      </c>
      <c r="BD17" s="28">
        <v>139214.6</v>
      </c>
      <c r="BE17" s="28">
        <v>69223.050999999992</v>
      </c>
      <c r="BF17" s="28"/>
      <c r="BG17" s="30">
        <v>4842289.2004000004</v>
      </c>
      <c r="BH17" s="30">
        <v>4772029.0090999994</v>
      </c>
      <c r="BI17" s="28"/>
      <c r="BJ17" s="28"/>
      <c r="BK17" s="28">
        <v>1700</v>
      </c>
      <c r="BL17" s="28">
        <v>3300</v>
      </c>
      <c r="BM17" s="28">
        <v>4895</v>
      </c>
      <c r="BN17" s="28">
        <v>9140.41</v>
      </c>
      <c r="BO17" s="51">
        <v>15000</v>
      </c>
      <c r="BP17" s="28">
        <v>3640</v>
      </c>
      <c r="BQ17" s="28">
        <v>7440.4000000000005</v>
      </c>
      <c r="BR17" s="30">
        <v>141750.20000000001</v>
      </c>
      <c r="BS17" s="30">
        <v>129946.55</v>
      </c>
      <c r="BT17" s="28"/>
      <c r="BU17" s="28"/>
      <c r="BV17" s="28"/>
      <c r="BW17" s="28">
        <v>147090.19999999998</v>
      </c>
      <c r="BX17" s="28">
        <v>140686.95000000001</v>
      </c>
      <c r="BY17" s="51">
        <v>855662.9</v>
      </c>
      <c r="BZ17" s="51">
        <f t="shared" ref="BZ17:BZ22" si="5">M17+Z17</f>
        <v>893353.50000000012</v>
      </c>
      <c r="CA17" s="34">
        <f t="shared" si="3"/>
        <v>104.40484214052053</v>
      </c>
      <c r="CB17" s="50">
        <f t="shared" si="2"/>
        <v>2956592.6101000002</v>
      </c>
    </row>
    <row r="18" spans="1:80" s="21" customFormat="1" ht="27" customHeight="1" x14ac:dyDescent="0.2">
      <c r="B18" s="29">
        <v>8</v>
      </c>
      <c r="C18" s="27" t="s">
        <v>51</v>
      </c>
      <c r="D18" s="51">
        <v>383575.0999999998</v>
      </c>
      <c r="E18" s="51">
        <v>22847.4</v>
      </c>
      <c r="F18" s="30">
        <v>5156005</v>
      </c>
      <c r="G18" s="30">
        <v>4964803.2980999984</v>
      </c>
      <c r="H18" s="28">
        <v>96.291669579451494</v>
      </c>
      <c r="I18" s="30">
        <v>1779929.9000000008</v>
      </c>
      <c r="J18" s="30">
        <v>1593091.1381000017</v>
      </c>
      <c r="K18" s="28">
        <v>89.503026950668158</v>
      </c>
      <c r="L18" s="30">
        <v>127624.90000000004</v>
      </c>
      <c r="M18" s="30">
        <v>106087.12619999998</v>
      </c>
      <c r="N18" s="28">
        <v>83.124160097285056</v>
      </c>
      <c r="O18" s="30">
        <v>458799.7</v>
      </c>
      <c r="P18" s="30"/>
      <c r="Q18" s="30">
        <v>415615.67690000025</v>
      </c>
      <c r="R18" s="28">
        <v>90.587608688497454</v>
      </c>
      <c r="S18" s="28">
        <v>71141.199999999983</v>
      </c>
      <c r="T18" s="30">
        <v>64635.4</v>
      </c>
      <c r="U18" s="28">
        <f t="shared" si="0"/>
        <v>90.855088190809283</v>
      </c>
      <c r="V18" s="28">
        <v>1327115.6999999995</v>
      </c>
      <c r="W18" s="30">
        <v>991008.49999999965</v>
      </c>
      <c r="X18" s="30">
        <v>71141.199999999983</v>
      </c>
      <c r="Y18" s="30">
        <v>324541.09999999998</v>
      </c>
      <c r="Z18" s="30">
        <v>324527.43499999988</v>
      </c>
      <c r="AA18" s="28">
        <v>99.99578943930365</v>
      </c>
      <c r="AB18" s="30">
        <v>43171.399999999987</v>
      </c>
      <c r="AC18" s="30">
        <v>39174.699999999983</v>
      </c>
      <c r="AD18" s="28">
        <f t="shared" si="4"/>
        <v>90.742250656684746</v>
      </c>
      <c r="AE18" s="28">
        <v>498920.4</v>
      </c>
      <c r="AF18" s="30">
        <v>264038.3000000001</v>
      </c>
      <c r="AG18" s="30">
        <v>43171.399999999987</v>
      </c>
      <c r="AH18" s="30">
        <v>152472.20000000001</v>
      </c>
      <c r="AI18" s="30">
        <v>122942.9</v>
      </c>
      <c r="AJ18" s="30">
        <v>51680</v>
      </c>
      <c r="AK18" s="30">
        <v>56379.3</v>
      </c>
      <c r="AL18" s="30"/>
      <c r="AM18" s="30"/>
      <c r="AN18" s="30"/>
      <c r="AO18" s="30"/>
      <c r="AP18" s="30">
        <v>3292920.5999999987</v>
      </c>
      <c r="AQ18" s="30">
        <v>3292920.5999999987</v>
      </c>
      <c r="AR18" s="28"/>
      <c r="AS18" s="28"/>
      <c r="AT18" s="30">
        <v>2142.1999999999998</v>
      </c>
      <c r="AU18" s="30">
        <v>3742.2</v>
      </c>
      <c r="AV18" s="30">
        <v>2142.1999999999998</v>
      </c>
      <c r="AW18" s="30">
        <v>3742.2</v>
      </c>
      <c r="AX18" s="30">
        <v>331923.99999999994</v>
      </c>
      <c r="AY18" s="30">
        <v>277059.3000000001</v>
      </c>
      <c r="AZ18" s="30"/>
      <c r="BA18" s="30"/>
      <c r="BB18" s="30">
        <v>83154.5</v>
      </c>
      <c r="BC18" s="30">
        <v>78465.260000000009</v>
      </c>
      <c r="BD18" s="30">
        <v>330745.8</v>
      </c>
      <c r="BE18" s="30">
        <v>286737.19999999995</v>
      </c>
      <c r="BF18" s="30">
        <v>-4008.6689999999999</v>
      </c>
      <c r="BG18" s="30">
        <v>5156005</v>
      </c>
      <c r="BH18" s="30">
        <v>4964476.9980999986</v>
      </c>
      <c r="BI18" s="34"/>
      <c r="BJ18" s="34"/>
      <c r="BK18" s="30"/>
      <c r="BL18" s="30"/>
      <c r="BM18" s="30"/>
      <c r="BN18" s="30"/>
      <c r="BO18" s="30"/>
      <c r="BP18" s="30"/>
      <c r="BQ18" s="30">
        <v>326.3</v>
      </c>
      <c r="BR18" s="30"/>
      <c r="BS18" s="30"/>
      <c r="BT18" s="30"/>
      <c r="BU18" s="30"/>
      <c r="BV18" s="30">
        <v>-3449.1010000000006</v>
      </c>
      <c r="BW18" s="30">
        <v>0</v>
      </c>
      <c r="BX18" s="30">
        <v>326.3</v>
      </c>
      <c r="BY18" s="51">
        <f>L18+Y18</f>
        <v>452166</v>
      </c>
      <c r="BZ18" s="51">
        <f t="shared" si="5"/>
        <v>430614.56119999988</v>
      </c>
      <c r="CA18" s="34">
        <f t="shared" si="3"/>
        <v>95.233733009558406</v>
      </c>
      <c r="CB18" s="50">
        <f t="shared" si="2"/>
        <v>3375128.0599999987</v>
      </c>
    </row>
    <row r="19" spans="1:80" s="21" customFormat="1" ht="27" customHeight="1" x14ac:dyDescent="0.2">
      <c r="B19" s="29">
        <v>9</v>
      </c>
      <c r="C19" s="27" t="s">
        <v>52</v>
      </c>
      <c r="D19" s="51">
        <v>159547.5</v>
      </c>
      <c r="E19" s="51">
        <v>26150.499999999996</v>
      </c>
      <c r="F19" s="30">
        <v>3051702.1000000015</v>
      </c>
      <c r="G19" s="30">
        <v>2985626</v>
      </c>
      <c r="H19" s="28">
        <v>97.834778827199358</v>
      </c>
      <c r="I19" s="30">
        <v>1056327.2999999998</v>
      </c>
      <c r="J19" s="30">
        <v>998941.50000000023</v>
      </c>
      <c r="K19" s="28">
        <v>94.567422426742212</v>
      </c>
      <c r="L19" s="30">
        <v>44893</v>
      </c>
      <c r="M19" s="30">
        <v>34704.600000000006</v>
      </c>
      <c r="N19" s="28">
        <v>77.305147795870184</v>
      </c>
      <c r="O19" s="30">
        <v>195387.20000000004</v>
      </c>
      <c r="P19" s="30"/>
      <c r="Q19" s="30">
        <v>196083.49999999997</v>
      </c>
      <c r="R19" s="28">
        <v>100.35636930157142</v>
      </c>
      <c r="S19" s="28">
        <v>32959.200000000012</v>
      </c>
      <c r="T19" s="30">
        <v>32959.200000000012</v>
      </c>
      <c r="U19" s="28">
        <f>T19/S19*100</f>
        <v>100</v>
      </c>
      <c r="V19" s="30">
        <v>410685.02500000008</v>
      </c>
      <c r="W19" s="30">
        <v>260508.09999999995</v>
      </c>
      <c r="X19" s="30">
        <v>32959.200000000012</v>
      </c>
      <c r="Y19" s="30">
        <v>163100.5</v>
      </c>
      <c r="Z19" s="30">
        <v>178275.10000000009</v>
      </c>
      <c r="AA19" s="28">
        <v>109.30383413907381</v>
      </c>
      <c r="AB19" s="30">
        <v>23410</v>
      </c>
      <c r="AC19" s="30">
        <v>23410.000000000004</v>
      </c>
      <c r="AD19" s="28">
        <f t="shared" si="4"/>
        <v>100.00000000000003</v>
      </c>
      <c r="AE19" s="28">
        <v>78562.7</v>
      </c>
      <c r="AF19" s="30">
        <v>76346.600000000035</v>
      </c>
      <c r="AG19" s="30">
        <v>23410</v>
      </c>
      <c r="AH19" s="30">
        <v>69357.399999999994</v>
      </c>
      <c r="AI19" s="30">
        <v>64729.099999999991</v>
      </c>
      <c r="AJ19" s="30">
        <v>23224</v>
      </c>
      <c r="AK19" s="30">
        <v>23197.7</v>
      </c>
      <c r="AL19" s="30">
        <v>1000</v>
      </c>
      <c r="AM19" s="30">
        <v>0</v>
      </c>
      <c r="AN19" s="30">
        <v>0</v>
      </c>
      <c r="AO19" s="30"/>
      <c r="AP19" s="30">
        <v>1863210.9000000004</v>
      </c>
      <c r="AQ19" s="30">
        <v>1863210.9000000004</v>
      </c>
      <c r="AR19" s="30">
        <v>21064.300000000003</v>
      </c>
      <c r="AS19" s="30">
        <v>21064.300000000003</v>
      </c>
      <c r="AT19" s="30">
        <v>0</v>
      </c>
      <c r="AU19" s="30">
        <v>0</v>
      </c>
      <c r="AV19" s="30">
        <v>85568</v>
      </c>
      <c r="AW19" s="30">
        <v>88302.9</v>
      </c>
      <c r="AX19" s="30">
        <v>387133.19999999995</v>
      </c>
      <c r="AY19" s="30">
        <v>354430.89999999985</v>
      </c>
      <c r="AZ19" s="30"/>
      <c r="BA19" s="30"/>
      <c r="BB19" s="30">
        <v>45056.899999999994</v>
      </c>
      <c r="BC19" s="30">
        <v>36366.6</v>
      </c>
      <c r="BD19" s="30">
        <v>86664.000000000015</v>
      </c>
      <c r="BE19" s="30">
        <v>59217.700000000004</v>
      </c>
      <c r="BF19" s="30">
        <v>-1120.8</v>
      </c>
      <c r="BG19" s="30">
        <v>2985659.4000000018</v>
      </c>
      <c r="BH19" s="30">
        <v>2919583.3000000003</v>
      </c>
      <c r="BI19" s="34">
        <v>65000</v>
      </c>
      <c r="BJ19" s="34">
        <v>65000</v>
      </c>
      <c r="BK19" s="30">
        <v>1042.7</v>
      </c>
      <c r="BL19" s="30">
        <v>1042.7</v>
      </c>
      <c r="BM19" s="30"/>
      <c r="BN19" s="30"/>
      <c r="BO19" s="30"/>
      <c r="BP19" s="30"/>
      <c r="BQ19" s="30"/>
      <c r="BR19" s="30">
        <v>40455.899999999994</v>
      </c>
      <c r="BS19" s="30">
        <v>17982.899999999998</v>
      </c>
      <c r="BT19" s="30"/>
      <c r="BU19" s="30"/>
      <c r="BV19" s="30"/>
      <c r="BW19" s="30">
        <v>106498.6</v>
      </c>
      <c r="BX19" s="30">
        <v>84025.60000000002</v>
      </c>
      <c r="BY19" s="51">
        <f>L19+Y19</f>
        <v>207993.5</v>
      </c>
      <c r="BZ19" s="51">
        <f t="shared" si="5"/>
        <v>212979.7000000001</v>
      </c>
      <c r="CA19" s="34">
        <f t="shared" si="3"/>
        <v>102.39728645366326</v>
      </c>
      <c r="CB19" s="50">
        <f t="shared" si="2"/>
        <v>1986684.5000000005</v>
      </c>
    </row>
    <row r="20" spans="1:80" s="21" customFormat="1" ht="27" customHeight="1" x14ac:dyDescent="0.2">
      <c r="B20" s="29">
        <v>10</v>
      </c>
      <c r="C20" s="27" t="s">
        <v>53</v>
      </c>
      <c r="D20" s="51">
        <v>82119.8</v>
      </c>
      <c r="E20" s="51">
        <v>111877.59999999999</v>
      </c>
      <c r="F20" s="30">
        <v>1050929.2</v>
      </c>
      <c r="G20" s="30">
        <v>1051189</v>
      </c>
      <c r="H20" s="28">
        <v>100.02472098025252</v>
      </c>
      <c r="I20" s="30">
        <v>345573.59999999992</v>
      </c>
      <c r="J20" s="30">
        <v>348792.20000000007</v>
      </c>
      <c r="K20" s="28">
        <v>100.9313790173787</v>
      </c>
      <c r="L20" s="30">
        <v>25248.5</v>
      </c>
      <c r="M20" s="30">
        <v>25293.5</v>
      </c>
      <c r="N20" s="28">
        <v>100.17822840960848</v>
      </c>
      <c r="O20" s="30">
        <v>82769</v>
      </c>
      <c r="P20" s="30"/>
      <c r="Q20" s="30">
        <v>84733.700000000012</v>
      </c>
      <c r="R20" s="28">
        <v>102.3737147966026</v>
      </c>
      <c r="S20" s="28">
        <v>22792.1</v>
      </c>
      <c r="T20" s="28">
        <v>24335.5</v>
      </c>
      <c r="U20" s="28">
        <f>T20/S20*100</f>
        <v>106.77164456105406</v>
      </c>
      <c r="V20" s="30">
        <v>97420.800000000017</v>
      </c>
      <c r="W20" s="30">
        <v>82832.7</v>
      </c>
      <c r="X20" s="30">
        <v>22792.1</v>
      </c>
      <c r="Y20" s="30">
        <v>69304.7</v>
      </c>
      <c r="Z20" s="30">
        <v>79158.199999999983</v>
      </c>
      <c r="AA20" s="28">
        <v>114.21765046237844</v>
      </c>
      <c r="AB20" s="30">
        <v>9895.9000000000015</v>
      </c>
      <c r="AC20" s="30">
        <v>6108.6</v>
      </c>
      <c r="AD20" s="28">
        <f t="shared" si="4"/>
        <v>61.72859467052011</v>
      </c>
      <c r="AE20" s="28">
        <v>41834.19999999999</v>
      </c>
      <c r="AF20" s="30">
        <v>34936.300000000003</v>
      </c>
      <c r="AG20" s="30">
        <v>6108.6</v>
      </c>
      <c r="AH20" s="30">
        <v>18850.099999999999</v>
      </c>
      <c r="AI20" s="30">
        <v>14085.9</v>
      </c>
      <c r="AJ20" s="30">
        <v>8000</v>
      </c>
      <c r="AK20" s="30">
        <v>7399</v>
      </c>
      <c r="AL20" s="30"/>
      <c r="AM20" s="30"/>
      <c r="AN20" s="30"/>
      <c r="AO20" s="30"/>
      <c r="AP20" s="30">
        <v>664523</v>
      </c>
      <c r="AQ20" s="30">
        <v>664531</v>
      </c>
      <c r="AR20" s="30">
        <v>6276.6</v>
      </c>
      <c r="AS20" s="30">
        <v>6276.6</v>
      </c>
      <c r="AT20" s="30">
        <v>0</v>
      </c>
      <c r="AU20" s="30">
        <v>0</v>
      </c>
      <c r="AV20" s="30">
        <v>9997</v>
      </c>
      <c r="AW20" s="30">
        <v>8746.7999999999993</v>
      </c>
      <c r="AX20" s="30">
        <v>46822.400000000001</v>
      </c>
      <c r="AY20" s="30">
        <v>66922.400000000009</v>
      </c>
      <c r="AZ20" s="30">
        <v>400</v>
      </c>
      <c r="BA20" s="30">
        <v>388</v>
      </c>
      <c r="BB20" s="30">
        <v>27556</v>
      </c>
      <c r="BC20" s="30">
        <v>24589.200000000001</v>
      </c>
      <c r="BD20" s="30">
        <v>84181.9</v>
      </c>
      <c r="BE20" s="30">
        <v>62064.700000000004</v>
      </c>
      <c r="BF20" s="30"/>
      <c r="BG20" s="30">
        <v>1043929.1999999998</v>
      </c>
      <c r="BH20" s="30">
        <v>1044189</v>
      </c>
      <c r="BI20" s="34"/>
      <c r="BJ20" s="34"/>
      <c r="BK20" s="30">
        <v>7000</v>
      </c>
      <c r="BL20" s="30">
        <v>7000</v>
      </c>
      <c r="BM20" s="30"/>
      <c r="BN20" s="30"/>
      <c r="BO20" s="30"/>
      <c r="BP20" s="30"/>
      <c r="BQ20" s="30"/>
      <c r="BR20" s="30">
        <v>2925.4</v>
      </c>
      <c r="BS20" s="30">
        <v>2925.4</v>
      </c>
      <c r="BT20" s="30"/>
      <c r="BU20" s="30"/>
      <c r="BV20" s="30"/>
      <c r="BW20" s="30">
        <v>9925.4</v>
      </c>
      <c r="BX20" s="30">
        <v>9925.4</v>
      </c>
      <c r="BY20" s="51">
        <f>L20+Y20</f>
        <v>94553.2</v>
      </c>
      <c r="BZ20" s="51">
        <f t="shared" si="5"/>
        <v>104451.69999999998</v>
      </c>
      <c r="CA20" s="34">
        <f t="shared" si="3"/>
        <v>110.46870967878399</v>
      </c>
      <c r="CB20" s="50">
        <f t="shared" si="2"/>
        <v>702396.79999999993</v>
      </c>
    </row>
    <row r="21" spans="1:80" s="21" customFormat="1" ht="27" customHeight="1" x14ac:dyDescent="0.2">
      <c r="B21" s="29">
        <v>11</v>
      </c>
      <c r="C21" s="27" t="s">
        <v>54</v>
      </c>
      <c r="D21" s="55">
        <v>512739.90000000008</v>
      </c>
      <c r="E21" s="55">
        <v>0</v>
      </c>
      <c r="F21" s="56">
        <v>2160653.1</v>
      </c>
      <c r="G21" s="56">
        <v>2113046.9999999991</v>
      </c>
      <c r="H21" s="57">
        <v>97.79668008714583</v>
      </c>
      <c r="I21" s="56">
        <v>569156</v>
      </c>
      <c r="J21" s="56">
        <v>527092.99999999988</v>
      </c>
      <c r="K21" s="57">
        <v>92.609583312835113</v>
      </c>
      <c r="L21" s="56">
        <v>33045.1</v>
      </c>
      <c r="M21" s="56">
        <v>32765.799999999996</v>
      </c>
      <c r="N21" s="58">
        <v>99.154791481944358</v>
      </c>
      <c r="O21" s="56">
        <v>183782.20000000007</v>
      </c>
      <c r="P21" s="56"/>
      <c r="Q21" s="56">
        <v>162880.6</v>
      </c>
      <c r="R21" s="58">
        <v>88.626972579498968</v>
      </c>
      <c r="S21" s="58">
        <v>21732.200000000004</v>
      </c>
      <c r="T21" s="56">
        <v>15475.899999999994</v>
      </c>
      <c r="U21" s="28">
        <f>T21/S21*100</f>
        <v>71.211842335336456</v>
      </c>
      <c r="V21" s="56">
        <v>773268.4</v>
      </c>
      <c r="W21" s="56">
        <v>388959.00000000006</v>
      </c>
      <c r="X21" s="56">
        <v>21732.200000000004</v>
      </c>
      <c r="Y21" s="56">
        <v>108357.69999999998</v>
      </c>
      <c r="Z21" s="56">
        <v>118442.69999999994</v>
      </c>
      <c r="AA21" s="58">
        <v>109.30713737925404</v>
      </c>
      <c r="AB21" s="56">
        <v>12264.8</v>
      </c>
      <c r="AC21" s="56">
        <v>11515.6</v>
      </c>
      <c r="AD21" s="28">
        <f t="shared" si="4"/>
        <v>93.891461744178471</v>
      </c>
      <c r="AE21" s="56">
        <v>220182.50000000003</v>
      </c>
      <c r="AF21" s="56">
        <v>57003.299999999988</v>
      </c>
      <c r="AG21" s="56">
        <v>12264.8</v>
      </c>
      <c r="AH21" s="56">
        <v>38923</v>
      </c>
      <c r="AI21" s="56">
        <v>35944</v>
      </c>
      <c r="AJ21" s="56">
        <v>22235</v>
      </c>
      <c r="AK21" s="56">
        <v>18872</v>
      </c>
      <c r="AL21" s="30"/>
      <c r="AM21" s="30"/>
      <c r="AN21" s="30"/>
      <c r="AO21" s="30"/>
      <c r="AP21" s="56">
        <v>1478077.899999999</v>
      </c>
      <c r="AQ21" s="56">
        <v>1478077.0999999989</v>
      </c>
      <c r="AR21" s="56">
        <v>18149.7</v>
      </c>
      <c r="AS21" s="56">
        <v>18149.7</v>
      </c>
      <c r="AT21" s="30"/>
      <c r="AU21" s="30"/>
      <c r="AV21" s="56">
        <v>32530</v>
      </c>
      <c r="AW21" s="56">
        <v>27853.100000000006</v>
      </c>
      <c r="AX21" s="56">
        <v>101513.9</v>
      </c>
      <c r="AY21" s="56">
        <v>102283.89999999998</v>
      </c>
      <c r="AZ21" s="56">
        <v>15800</v>
      </c>
      <c r="BA21" s="56">
        <v>13286</v>
      </c>
      <c r="BB21" s="56">
        <v>31654.5</v>
      </c>
      <c r="BC21" s="56">
        <v>28544.100000000002</v>
      </c>
      <c r="BD21" s="56">
        <v>32969.100000000006</v>
      </c>
      <c r="BE21" s="56">
        <v>14764.9</v>
      </c>
      <c r="BF21" s="56">
        <v>-3843.5</v>
      </c>
      <c r="BG21" s="56">
        <v>2097038.0999999996</v>
      </c>
      <c r="BH21" s="56">
        <v>2051863.8999999994</v>
      </c>
      <c r="BI21" s="34"/>
      <c r="BJ21" s="34"/>
      <c r="BK21" s="56">
        <v>62665</v>
      </c>
      <c r="BL21" s="56">
        <v>61604.1</v>
      </c>
      <c r="BM21" s="30">
        <v>950</v>
      </c>
      <c r="BN21" s="30">
        <v>-420.99999999999989</v>
      </c>
      <c r="BO21" s="30"/>
      <c r="BP21" s="30"/>
      <c r="BQ21" s="30"/>
      <c r="BR21" s="56">
        <v>22705.000000000004</v>
      </c>
      <c r="BS21" s="56">
        <v>19693.2</v>
      </c>
      <c r="BT21" s="30"/>
      <c r="BU21" s="30"/>
      <c r="BV21" s="30">
        <v>-1371.5</v>
      </c>
      <c r="BW21" s="56">
        <v>86319.099999999991</v>
      </c>
      <c r="BX21" s="56">
        <v>80875.7</v>
      </c>
      <c r="BY21" s="51">
        <f>L21+Y21</f>
        <v>141402.79999999999</v>
      </c>
      <c r="BZ21" s="51">
        <f t="shared" si="5"/>
        <v>151208.49999999994</v>
      </c>
      <c r="CA21" s="34">
        <f t="shared" si="3"/>
        <v>106.93458686815251</v>
      </c>
      <c r="CB21" s="50">
        <f t="shared" si="2"/>
        <v>1585953.9999999991</v>
      </c>
    </row>
    <row r="22" spans="1:80" s="21" customFormat="1" ht="29.25" customHeight="1" x14ac:dyDescent="0.2">
      <c r="B22" s="304" t="s">
        <v>3</v>
      </c>
      <c r="C22" s="305"/>
      <c r="D22" s="53">
        <f>SUM(D11:D21)</f>
        <v>4176614.1020999993</v>
      </c>
      <c r="E22" s="53">
        <f>SUM(E11:E21)</f>
        <v>4248840.7175000003</v>
      </c>
      <c r="F22" s="33">
        <f>SUM(F11:F21)</f>
        <v>96854839.407899991</v>
      </c>
      <c r="G22" s="33">
        <f>SUM(G11:G21)</f>
        <v>95255709.493100002</v>
      </c>
      <c r="H22" s="31">
        <f>G22/F22*100</f>
        <v>98.348941648578531</v>
      </c>
      <c r="I22" s="33">
        <f>SUM(I11:I21)</f>
        <v>27662728.937200006</v>
      </c>
      <c r="J22" s="33">
        <f>SUM(J11:J21)</f>
        <v>24997311.194000006</v>
      </c>
      <c r="K22" s="31">
        <f>J22/I22*100</f>
        <v>90.364588579633491</v>
      </c>
      <c r="L22" s="33">
        <f>SUM(L11:L21)</f>
        <v>5739349.5183999995</v>
      </c>
      <c r="M22" s="33">
        <f>SUM(M11:M21)</f>
        <v>5550555.6562000001</v>
      </c>
      <c r="N22" s="31">
        <f>M22/L22*100</f>
        <v>96.710535547717768</v>
      </c>
      <c r="O22" s="33">
        <f>SUM(O11:O21)</f>
        <v>4804657.5250000004</v>
      </c>
      <c r="P22" s="33"/>
      <c r="Q22" s="33">
        <f>SUM(Q11:Q21)</f>
        <v>4434660.8822000008</v>
      </c>
      <c r="R22" s="31">
        <f>Q22/O22*100</f>
        <v>92.299208822381161</v>
      </c>
      <c r="S22" s="33">
        <f>SUM(S11:S21)</f>
        <v>841424.46999999986</v>
      </c>
      <c r="T22" s="33">
        <f>SUM(T11:T21)</f>
        <v>859356.19698869425</v>
      </c>
      <c r="U22" s="31">
        <f>T22/S22*100</f>
        <v>102.13111546288812</v>
      </c>
      <c r="V22" s="33">
        <f>SUM(V11:V21)</f>
        <v>16407120.525000002</v>
      </c>
      <c r="W22" s="33">
        <f>SUM(W11:W21)</f>
        <v>9847669.5841999985</v>
      </c>
      <c r="X22" s="33">
        <f>SUM(X11:X21)</f>
        <v>836060.57</v>
      </c>
      <c r="Y22" s="33">
        <f>SUM(Y11:Y21)</f>
        <v>7019685.9310000008</v>
      </c>
      <c r="Z22" s="33">
        <f>SUM(Z11:Z21)</f>
        <v>6242520.8592000008</v>
      </c>
      <c r="AA22" s="31">
        <f>Z22/Y22*100</f>
        <v>88.928777164118969</v>
      </c>
      <c r="AB22" s="33">
        <f>SUM(AB11:AB21)</f>
        <v>2316804.1121999999</v>
      </c>
      <c r="AC22" s="33">
        <f>SUM(AC11:AC21)</f>
        <v>2346962.4709999999</v>
      </c>
      <c r="AD22" s="31">
        <f t="shared" si="4"/>
        <v>101.30172243053221</v>
      </c>
      <c r="AE22" s="33">
        <f t="shared" ref="AE22:BX22" si="6">SUM(AE11:AE21)</f>
        <v>11584783.700999999</v>
      </c>
      <c r="AF22" s="33">
        <f t="shared" si="6"/>
        <v>6014837.733337</v>
      </c>
      <c r="AG22" s="33">
        <f t="shared" si="6"/>
        <v>2326641.8871999998</v>
      </c>
      <c r="AH22" s="33">
        <f t="shared" si="6"/>
        <v>2605808.2801999999</v>
      </c>
      <c r="AI22" s="33">
        <f t="shared" si="6"/>
        <v>2543647.9440000001</v>
      </c>
      <c r="AJ22" s="33">
        <f t="shared" si="6"/>
        <v>797036.6</v>
      </c>
      <c r="AK22" s="33">
        <f t="shared" si="6"/>
        <v>791747.84100000001</v>
      </c>
      <c r="AL22" s="33">
        <f t="shared" si="6"/>
        <v>2391.4</v>
      </c>
      <c r="AM22" s="33">
        <f t="shared" si="6"/>
        <v>289.89999999999998</v>
      </c>
      <c r="AN22" s="33">
        <f t="shared" si="6"/>
        <v>732.2</v>
      </c>
      <c r="AO22" s="33">
        <f t="shared" si="6"/>
        <v>732.2</v>
      </c>
      <c r="AP22" s="33">
        <f t="shared" si="6"/>
        <v>32493864.699999996</v>
      </c>
      <c r="AQ22" s="33">
        <f t="shared" si="6"/>
        <v>32493813.300000001</v>
      </c>
      <c r="AR22" s="33">
        <f t="shared" si="6"/>
        <v>6735376.7001</v>
      </c>
      <c r="AS22" s="33">
        <f t="shared" si="6"/>
        <v>6734949.8810999999</v>
      </c>
      <c r="AT22" s="33">
        <f t="shared" si="6"/>
        <v>22142.2</v>
      </c>
      <c r="AU22" s="33">
        <f t="shared" si="6"/>
        <v>24509.100000000002</v>
      </c>
      <c r="AV22" s="33">
        <f t="shared" si="6"/>
        <v>936355.26569999987</v>
      </c>
      <c r="AW22" s="33">
        <f t="shared" si="6"/>
        <v>1047457.6943999999</v>
      </c>
      <c r="AX22" s="33">
        <f t="shared" si="6"/>
        <v>2783975.7001</v>
      </c>
      <c r="AY22" s="33">
        <f t="shared" si="6"/>
        <v>2572382.9937999998</v>
      </c>
      <c r="AZ22" s="33">
        <f t="shared" si="6"/>
        <v>475340.30009999999</v>
      </c>
      <c r="BA22" s="33">
        <f t="shared" si="6"/>
        <v>365778.81600000005</v>
      </c>
      <c r="BB22" s="33">
        <f t="shared" si="6"/>
        <v>26548383.470599994</v>
      </c>
      <c r="BC22" s="33">
        <f t="shared" si="6"/>
        <v>27450195.379999999</v>
      </c>
      <c r="BD22" s="33">
        <f t="shared" si="6"/>
        <v>2507698.4167000004</v>
      </c>
      <c r="BE22" s="33">
        <f t="shared" si="6"/>
        <v>1456711.2071999996</v>
      </c>
      <c r="BF22" s="33">
        <f t="shared" si="6"/>
        <v>-62169.286000000015</v>
      </c>
      <c r="BG22" s="33">
        <f t="shared" si="6"/>
        <v>96413500.207900017</v>
      </c>
      <c r="BH22" s="33">
        <f t="shared" si="6"/>
        <v>94659770.431100011</v>
      </c>
      <c r="BI22" s="35">
        <f t="shared" si="6"/>
        <v>65000</v>
      </c>
      <c r="BJ22" s="35">
        <f t="shared" si="6"/>
        <v>65000</v>
      </c>
      <c r="BK22" s="33">
        <f t="shared" si="6"/>
        <v>230642.2</v>
      </c>
      <c r="BL22" s="33">
        <f t="shared" si="6"/>
        <v>222819.86200000002</v>
      </c>
      <c r="BM22" s="33">
        <f t="shared" si="6"/>
        <v>146195</v>
      </c>
      <c r="BN22" s="33">
        <f t="shared" si="6"/>
        <v>145338.41</v>
      </c>
      <c r="BO22" s="33">
        <f t="shared" si="6"/>
        <v>15000</v>
      </c>
      <c r="BP22" s="33">
        <f t="shared" si="6"/>
        <v>4397</v>
      </c>
      <c r="BQ22" s="33">
        <f t="shared" si="6"/>
        <v>170200.4</v>
      </c>
      <c r="BR22" s="33">
        <f t="shared" si="6"/>
        <v>3824372.2952000001</v>
      </c>
      <c r="BS22" s="33">
        <f t="shared" si="6"/>
        <v>2099477.9824999999</v>
      </c>
      <c r="BT22" s="33">
        <f t="shared" si="6"/>
        <v>0</v>
      </c>
      <c r="BU22" s="33">
        <f t="shared" si="6"/>
        <v>1721.3000000000002</v>
      </c>
      <c r="BV22" s="33">
        <f t="shared" si="6"/>
        <v>-13849.281000000001</v>
      </c>
      <c r="BW22" s="33">
        <f t="shared" si="6"/>
        <v>4265710.5951999994</v>
      </c>
      <c r="BX22" s="33">
        <f t="shared" si="6"/>
        <v>2695416.9444999998</v>
      </c>
      <c r="BY22" s="51">
        <f>L22+Y22</f>
        <v>12759035.4494</v>
      </c>
      <c r="BZ22" s="51">
        <f t="shared" si="5"/>
        <v>11793076.5154</v>
      </c>
      <c r="CA22" s="34">
        <f t="shared" si="3"/>
        <v>92.429216629808607</v>
      </c>
      <c r="CB22" s="50">
        <f t="shared" si="2"/>
        <v>67137358.133100003</v>
      </c>
    </row>
    <row r="23" spans="1:80" ht="18" customHeight="1" x14ac:dyDescent="0.2">
      <c r="A23" s="22"/>
      <c r="J23" s="20"/>
      <c r="AQ23" s="3"/>
      <c r="BB23" s="48"/>
      <c r="BC23" s="48"/>
      <c r="BD23" s="49"/>
      <c r="BE23" s="20"/>
      <c r="BI23" s="49"/>
      <c r="BJ23" s="49"/>
      <c r="BK23" s="49"/>
      <c r="BL23" s="49"/>
    </row>
    <row r="24" spans="1:80" ht="16.5" customHeight="1" x14ac:dyDescent="0.2">
      <c r="A24" s="22"/>
      <c r="AQ24" s="3"/>
      <c r="AS24" s="3"/>
      <c r="BB24" s="48"/>
      <c r="BC24" s="48"/>
      <c r="BD24" s="49"/>
      <c r="BE24" s="20"/>
    </row>
    <row r="25" spans="1:80" ht="16.5" customHeight="1" x14ac:dyDescent="0.2">
      <c r="A25" s="22"/>
      <c r="AQ25" s="3"/>
      <c r="AS25" s="3"/>
    </row>
    <row r="26" spans="1:80" ht="16.5" customHeight="1" x14ac:dyDescent="0.2">
      <c r="A26" s="22"/>
    </row>
    <row r="27" spans="1:80" ht="16.5" customHeight="1" x14ac:dyDescent="0.2">
      <c r="A27" s="22"/>
    </row>
    <row r="28" spans="1:80" ht="16.5" customHeight="1" x14ac:dyDescent="0.2">
      <c r="A28" s="22"/>
    </row>
    <row r="29" spans="1:80" ht="16.5" customHeight="1" x14ac:dyDescent="0.2">
      <c r="A29" s="22"/>
    </row>
    <row r="30" spans="1:80" ht="16.5" customHeight="1" x14ac:dyDescent="0.2">
      <c r="A30" s="22"/>
    </row>
    <row r="31" spans="1:80" ht="16.5" customHeight="1" x14ac:dyDescent="0.2">
      <c r="A31" s="22"/>
    </row>
    <row r="32" spans="1:80" ht="16.5" customHeight="1" x14ac:dyDescent="0.2">
      <c r="A32" s="22"/>
    </row>
    <row r="33" spans="1:1" ht="16.5" customHeight="1" x14ac:dyDescent="0.2">
      <c r="A33" s="22"/>
    </row>
    <row r="34" spans="1:1" ht="16.5" customHeight="1" x14ac:dyDescent="0.2">
      <c r="A34" s="22"/>
    </row>
    <row r="35" spans="1:1" ht="16.5" customHeight="1" x14ac:dyDescent="0.2">
      <c r="A35" s="22"/>
    </row>
    <row r="36" spans="1:1" ht="16.5" customHeight="1" x14ac:dyDescent="0.2">
      <c r="A36" s="22"/>
    </row>
    <row r="37" spans="1:1" ht="16.5" customHeight="1" x14ac:dyDescent="0.2">
      <c r="A37" s="22"/>
    </row>
    <row r="38" spans="1:1" ht="16.5" customHeight="1" x14ac:dyDescent="0.2">
      <c r="A38" s="22"/>
    </row>
    <row r="39" spans="1:1" ht="16.5" customHeight="1" x14ac:dyDescent="0.2">
      <c r="A39" s="22"/>
    </row>
    <row r="40" spans="1:1" ht="16.5" customHeight="1" x14ac:dyDescent="0.2">
      <c r="A40" s="22"/>
    </row>
    <row r="41" spans="1:1" ht="16.5" customHeight="1" x14ac:dyDescent="0.2">
      <c r="A41" s="22"/>
    </row>
    <row r="42" spans="1:1" ht="16.5" customHeight="1" x14ac:dyDescent="0.2">
      <c r="A42" s="22"/>
    </row>
    <row r="43" spans="1:1" ht="16.5" customHeight="1" x14ac:dyDescent="0.2">
      <c r="A43" s="22"/>
    </row>
    <row r="44" spans="1:1" ht="16.5" customHeight="1" x14ac:dyDescent="0.2">
      <c r="A44" s="22"/>
    </row>
    <row r="45" spans="1:1" ht="16.5" customHeight="1" x14ac:dyDescent="0.2">
      <c r="A45" s="22"/>
    </row>
    <row r="46" spans="1:1" ht="16.5" customHeight="1" x14ac:dyDescent="0.2">
      <c r="A46" s="22"/>
    </row>
    <row r="47" spans="1:1" ht="16.5" customHeight="1" x14ac:dyDescent="0.2">
      <c r="A47" s="22"/>
    </row>
    <row r="48" spans="1:1" ht="16.5" customHeight="1" x14ac:dyDescent="0.2">
      <c r="A48" s="22"/>
    </row>
    <row r="49" spans="1:1" ht="16.5" customHeight="1" x14ac:dyDescent="0.2">
      <c r="A49" s="22"/>
    </row>
    <row r="50" spans="1:1" ht="16.5" customHeight="1" x14ac:dyDescent="0.2">
      <c r="A50" s="22"/>
    </row>
    <row r="51" spans="1:1" ht="16.5" customHeight="1" x14ac:dyDescent="0.2">
      <c r="A51" s="22"/>
    </row>
    <row r="52" spans="1:1" ht="16.5" customHeight="1" x14ac:dyDescent="0.2">
      <c r="A52" s="22"/>
    </row>
    <row r="53" spans="1:1" ht="16.5" customHeight="1" x14ac:dyDescent="0.2">
      <c r="A53" s="22"/>
    </row>
    <row r="54" spans="1:1" ht="16.5" customHeight="1" x14ac:dyDescent="0.2">
      <c r="A54" s="22"/>
    </row>
    <row r="55" spans="1:1" ht="16.5" customHeight="1" x14ac:dyDescent="0.2">
      <c r="A55" s="22"/>
    </row>
    <row r="56" spans="1:1" ht="16.5" customHeight="1" x14ac:dyDescent="0.2">
      <c r="A56" s="22"/>
    </row>
    <row r="57" spans="1:1" ht="16.5" customHeight="1" x14ac:dyDescent="0.2">
      <c r="A57" s="22"/>
    </row>
    <row r="58" spans="1:1" ht="16.5" customHeight="1" x14ac:dyDescent="0.2">
      <c r="A58" s="22"/>
    </row>
    <row r="59" spans="1:1" ht="16.5" customHeight="1" x14ac:dyDescent="0.2">
      <c r="A59" s="22"/>
    </row>
    <row r="60" spans="1:1" ht="16.5" customHeight="1" x14ac:dyDescent="0.2">
      <c r="A60" s="22"/>
    </row>
    <row r="61" spans="1:1" ht="16.5" customHeight="1" x14ac:dyDescent="0.2">
      <c r="A61" s="22"/>
    </row>
    <row r="62" spans="1:1" ht="16.5" customHeight="1" x14ac:dyDescent="0.2">
      <c r="A62" s="22"/>
    </row>
    <row r="63" spans="1:1" ht="16.5" customHeight="1" x14ac:dyDescent="0.2">
      <c r="A63" s="22"/>
    </row>
    <row r="64" spans="1:1" ht="16.5" customHeight="1" x14ac:dyDescent="0.2">
      <c r="A64" s="22"/>
    </row>
    <row r="65" spans="1:1" ht="16.5" customHeight="1" x14ac:dyDescent="0.2">
      <c r="A65" s="22"/>
    </row>
    <row r="66" spans="1:1" ht="16.5" customHeight="1" x14ac:dyDescent="0.2">
      <c r="A66" s="22"/>
    </row>
    <row r="67" spans="1:1" ht="16.5" customHeight="1" x14ac:dyDescent="0.2">
      <c r="A67" s="22"/>
    </row>
    <row r="68" spans="1:1" ht="16.5" customHeight="1" x14ac:dyDescent="0.2">
      <c r="A68" s="22"/>
    </row>
    <row r="69" spans="1:1" ht="16.5" customHeight="1" x14ac:dyDescent="0.2">
      <c r="A69" s="22"/>
    </row>
    <row r="70" spans="1:1" ht="16.5" customHeight="1" x14ac:dyDescent="0.2">
      <c r="A70" s="22"/>
    </row>
    <row r="71" spans="1:1" ht="16.5" customHeight="1" x14ac:dyDescent="0.2">
      <c r="A71" s="22"/>
    </row>
    <row r="72" spans="1:1" ht="16.5" customHeight="1" x14ac:dyDescent="0.2">
      <c r="A72" s="22"/>
    </row>
    <row r="73" spans="1:1" ht="16.5" customHeight="1" x14ac:dyDescent="0.2">
      <c r="A73" s="22"/>
    </row>
    <row r="74" spans="1:1" ht="16.5" customHeight="1" x14ac:dyDescent="0.2">
      <c r="A74" s="22"/>
    </row>
    <row r="75" spans="1:1" ht="16.5" customHeight="1" x14ac:dyDescent="0.2">
      <c r="A75" s="22"/>
    </row>
    <row r="76" spans="1:1" ht="16.5" customHeight="1" x14ac:dyDescent="0.2">
      <c r="A76" s="22"/>
    </row>
    <row r="77" spans="1:1" ht="16.5" customHeight="1" x14ac:dyDescent="0.2">
      <c r="A77" s="22"/>
    </row>
    <row r="78" spans="1:1" ht="16.5" customHeight="1" x14ac:dyDescent="0.2">
      <c r="A78" s="22"/>
    </row>
    <row r="79" spans="1:1" ht="16.5" customHeight="1" x14ac:dyDescent="0.2">
      <c r="A79" s="22"/>
    </row>
    <row r="80" spans="1:1" ht="16.5" customHeight="1" x14ac:dyDescent="0.2">
      <c r="A80" s="22"/>
    </row>
    <row r="81" spans="1:1" ht="16.5" customHeight="1" x14ac:dyDescent="0.2">
      <c r="A81" s="22"/>
    </row>
    <row r="82" spans="1:1" ht="16.5" customHeight="1" x14ac:dyDescent="0.2">
      <c r="A82" s="22"/>
    </row>
    <row r="83" spans="1:1" ht="16.5" customHeight="1" x14ac:dyDescent="0.2">
      <c r="A83" s="22"/>
    </row>
    <row r="84" spans="1:1" ht="16.5" customHeight="1" x14ac:dyDescent="0.2">
      <c r="A84" s="22"/>
    </row>
    <row r="85" spans="1:1" ht="16.5" customHeight="1" x14ac:dyDescent="0.2">
      <c r="A85" s="22"/>
    </row>
    <row r="86" spans="1:1" ht="16.5" customHeight="1" x14ac:dyDescent="0.2">
      <c r="A86" s="22"/>
    </row>
    <row r="87" spans="1:1" ht="16.5" customHeight="1" x14ac:dyDescent="0.2">
      <c r="A87" s="22"/>
    </row>
    <row r="88" spans="1:1" ht="16.5" customHeight="1" x14ac:dyDescent="0.2">
      <c r="A88" s="22"/>
    </row>
    <row r="89" spans="1:1" ht="16.5" customHeight="1" x14ac:dyDescent="0.2">
      <c r="A89" s="22"/>
    </row>
    <row r="90" spans="1:1" ht="16.5" customHeight="1" x14ac:dyDescent="0.2">
      <c r="A90" s="22"/>
    </row>
    <row r="91" spans="1:1" ht="16.5" customHeight="1" x14ac:dyDescent="0.2">
      <c r="A91" s="22"/>
    </row>
    <row r="92" spans="1:1" ht="16.5" customHeight="1" x14ac:dyDescent="0.2">
      <c r="A92" s="22"/>
    </row>
    <row r="93" spans="1:1" ht="16.5" customHeight="1" x14ac:dyDescent="0.2">
      <c r="A93" s="22"/>
    </row>
    <row r="94" spans="1:1" ht="16.5" customHeight="1" x14ac:dyDescent="0.2">
      <c r="A94" s="22"/>
    </row>
    <row r="95" spans="1:1" ht="16.5" customHeight="1" x14ac:dyDescent="0.2">
      <c r="A95" s="22"/>
    </row>
    <row r="96" spans="1:1" ht="16.5" customHeight="1" x14ac:dyDescent="0.2">
      <c r="A96" s="22"/>
    </row>
    <row r="97" spans="1:1" ht="16.5" customHeight="1" x14ac:dyDescent="0.2">
      <c r="A97" s="22"/>
    </row>
    <row r="98" spans="1:1" ht="16.5" customHeight="1" x14ac:dyDescent="0.2">
      <c r="A98" s="22"/>
    </row>
    <row r="99" spans="1:1" ht="16.5" customHeight="1" x14ac:dyDescent="0.2">
      <c r="A99" s="22"/>
    </row>
    <row r="100" spans="1:1" ht="16.5" customHeight="1" x14ac:dyDescent="0.2">
      <c r="A100" s="22"/>
    </row>
    <row r="101" spans="1:1" ht="16.5" customHeight="1" x14ac:dyDescent="0.2">
      <c r="A101" s="22"/>
    </row>
    <row r="102" spans="1:1" ht="16.5" customHeight="1" x14ac:dyDescent="0.2">
      <c r="A102" s="22"/>
    </row>
    <row r="103" spans="1:1" ht="16.5" customHeight="1" x14ac:dyDescent="0.2">
      <c r="A103" s="22"/>
    </row>
    <row r="104" spans="1:1" ht="16.5" customHeight="1" x14ac:dyDescent="0.2">
      <c r="A104" s="22"/>
    </row>
    <row r="105" spans="1:1" ht="16.5" customHeight="1" x14ac:dyDescent="0.2">
      <c r="A105" s="22"/>
    </row>
    <row r="106" spans="1:1" ht="16.5" customHeight="1" x14ac:dyDescent="0.2">
      <c r="A106" s="22"/>
    </row>
    <row r="107" spans="1:1" ht="16.5" customHeight="1" x14ac:dyDescent="0.2">
      <c r="A107" s="22"/>
    </row>
    <row r="108" spans="1:1" ht="16.5" customHeight="1" x14ac:dyDescent="0.2">
      <c r="A108" s="22"/>
    </row>
    <row r="109" spans="1:1" ht="16.5" customHeight="1" x14ac:dyDescent="0.2">
      <c r="A109" s="22"/>
    </row>
    <row r="110" spans="1:1" ht="16.5" customHeight="1" x14ac:dyDescent="0.2">
      <c r="A110" s="22"/>
    </row>
    <row r="111" spans="1:1" ht="16.5" customHeight="1" x14ac:dyDescent="0.2">
      <c r="A111" s="22"/>
    </row>
    <row r="112" spans="1:1" ht="16.5" customHeight="1" x14ac:dyDescent="0.2">
      <c r="A112" s="22"/>
    </row>
    <row r="113" spans="2:74" s="23" customFormat="1" ht="22.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</row>
    <row r="114" spans="2:74" s="23" customFormat="1" ht="24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</row>
    <row r="115" spans="2:74" s="23" customForma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</row>
    <row r="116" spans="2:74" s="23" customForma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</row>
    <row r="118" spans="2:74" ht="45" customHeight="1" x14ac:dyDescent="0.2"/>
  </sheetData>
  <mergeCells count="62">
    <mergeCell ref="AV5:BE5"/>
    <mergeCell ref="AX6:AY8"/>
    <mergeCell ref="AZ7:BA8"/>
    <mergeCell ref="AZ6:BC6"/>
    <mergeCell ref="BB7:BC8"/>
    <mergeCell ref="BD6:BE8"/>
    <mergeCell ref="AV6:AW8"/>
    <mergeCell ref="AN6:AO8"/>
    <mergeCell ref="AP6:AU6"/>
    <mergeCell ref="AP7:AQ8"/>
    <mergeCell ref="AR7:AS8"/>
    <mergeCell ref="AT7:AU8"/>
    <mergeCell ref="L5:AM5"/>
    <mergeCell ref="Y6:AA8"/>
    <mergeCell ref="AH6:AI8"/>
    <mergeCell ref="AJ6:AK8"/>
    <mergeCell ref="AG6:AG9"/>
    <mergeCell ref="B22:C22"/>
    <mergeCell ref="AD6:AD9"/>
    <mergeCell ref="T6:T9"/>
    <mergeCell ref="BP6:BQ8"/>
    <mergeCell ref="B4:B9"/>
    <mergeCell ref="X6:X10"/>
    <mergeCell ref="BM8:BN8"/>
    <mergeCell ref="AE6:AE9"/>
    <mergeCell ref="BF5:BF8"/>
    <mergeCell ref="AN5:AU5"/>
    <mergeCell ref="BG4:BH8"/>
    <mergeCell ref="F4:H8"/>
    <mergeCell ref="I4:K8"/>
    <mergeCell ref="L7:N8"/>
    <mergeCell ref="O7:R8"/>
    <mergeCell ref="L6:R6"/>
    <mergeCell ref="BR6:BS8"/>
    <mergeCell ref="BT6:BU8"/>
    <mergeCell ref="BO6:BO8"/>
    <mergeCell ref="BW4:BX8"/>
    <mergeCell ref="BP5:BU5"/>
    <mergeCell ref="BV5:BV8"/>
    <mergeCell ref="BI4:BS4"/>
    <mergeCell ref="BI6:BJ8"/>
    <mergeCell ref="BI5:BL5"/>
    <mergeCell ref="BK6:BL8"/>
    <mergeCell ref="BM5:BN5"/>
    <mergeCell ref="BM6:BN6"/>
    <mergeCell ref="BM7:BN7"/>
    <mergeCell ref="B1:R1"/>
    <mergeCell ref="B2:R2"/>
    <mergeCell ref="O3:R3"/>
    <mergeCell ref="AC6:AC10"/>
    <mergeCell ref="AB6:AB9"/>
    <mergeCell ref="V6:V10"/>
    <mergeCell ref="W6:W10"/>
    <mergeCell ref="S6:S9"/>
    <mergeCell ref="U6:U9"/>
    <mergeCell ref="Y3:AA3"/>
    <mergeCell ref="L4:BE4"/>
    <mergeCell ref="C4:C9"/>
    <mergeCell ref="D4:D9"/>
    <mergeCell ref="E4:E9"/>
    <mergeCell ref="AF6:AF9"/>
    <mergeCell ref="AL6:AM8"/>
  </mergeCells>
  <phoneticPr fontId="2" type="noConversion"/>
  <pageMargins left="0.23622047244094499" right="0.15748031496063" top="0.43307086614173201" bottom="0.59055118110236204" header="0.39370078740157499" footer="0.31496062992126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6.5" x14ac:dyDescent="0.3"/>
  <cols>
    <col min="1" max="1" width="5" style="59" customWidth="1"/>
    <col min="2" max="2" width="17.125" style="59" customWidth="1"/>
    <col min="3" max="3" width="12" style="59" customWidth="1"/>
    <col min="4" max="4" width="10" style="59" customWidth="1"/>
    <col min="5" max="5" width="0" style="59" hidden="1" customWidth="1"/>
    <col min="6" max="6" width="10.625" style="59" customWidth="1"/>
    <col min="7" max="7" width="10.25" style="59" customWidth="1"/>
    <col min="8" max="8" width="11.125" style="59" customWidth="1"/>
    <col min="9" max="9" width="10.75" style="59" customWidth="1"/>
    <col min="10" max="10" width="11.25" style="59" customWidth="1"/>
    <col min="11" max="11" width="9.875" style="59" customWidth="1"/>
    <col min="12" max="12" width="9" style="59"/>
    <col min="13" max="13" width="10.75" style="59" customWidth="1"/>
    <col min="14" max="14" width="10.375" style="59" customWidth="1"/>
    <col min="15" max="15" width="9" style="59"/>
    <col min="16" max="16" width="9.75" style="60" customWidth="1"/>
    <col min="17" max="17" width="10.625" style="60" customWidth="1"/>
    <col min="18" max="18" width="9" style="60"/>
    <col min="19" max="20" width="10.5" style="60" customWidth="1"/>
    <col min="21" max="21" width="9.125" style="60" customWidth="1"/>
    <col min="22" max="22" width="7.5" style="60" customWidth="1"/>
    <col min="23" max="23" width="11.375" style="60" customWidth="1"/>
    <col min="24" max="24" width="11" style="60" customWidth="1"/>
    <col min="25" max="25" width="9" style="60" customWidth="1"/>
    <col min="26" max="26" width="10.625" style="60" customWidth="1"/>
    <col min="27" max="27" width="10" style="60" customWidth="1"/>
    <col min="28" max="28" width="8.625" style="60" customWidth="1"/>
    <col min="29" max="16384" width="9" style="60"/>
  </cols>
  <sheetData>
    <row r="1" spans="1:28" ht="3" customHeight="1" x14ac:dyDescent="0.3">
      <c r="M1" s="374" t="s">
        <v>75</v>
      </c>
      <c r="N1" s="374"/>
      <c r="O1" s="374"/>
    </row>
    <row r="2" spans="1:28" ht="39" customHeight="1" x14ac:dyDescent="0.3">
      <c r="C2" s="375" t="s">
        <v>76</v>
      </c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</row>
    <row r="3" spans="1:28" ht="22.5" customHeight="1" x14ac:dyDescent="0.3">
      <c r="C3" s="376" t="s">
        <v>100</v>
      </c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</row>
    <row r="4" spans="1:28" x14ac:dyDescent="0.3"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28" ht="22.5" customHeight="1" thickBot="1" x14ac:dyDescent="0.35">
      <c r="A5" s="372"/>
      <c r="B5" s="371" t="s">
        <v>77</v>
      </c>
      <c r="C5" s="377" t="s">
        <v>37</v>
      </c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68" t="s">
        <v>38</v>
      </c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8"/>
    </row>
    <row r="6" spans="1:28" ht="105" customHeight="1" x14ac:dyDescent="0.3">
      <c r="A6" s="373"/>
      <c r="B6" s="371"/>
      <c r="C6" s="107" t="s">
        <v>78</v>
      </c>
      <c r="D6" s="63" t="s">
        <v>79</v>
      </c>
      <c r="E6" s="63" t="s">
        <v>80</v>
      </c>
      <c r="F6" s="64" t="s">
        <v>101</v>
      </c>
      <c r="G6" s="65" t="s">
        <v>81</v>
      </c>
      <c r="H6" s="65" t="s">
        <v>96</v>
      </c>
      <c r="I6" s="66" t="s">
        <v>98</v>
      </c>
      <c r="J6" s="67" t="s">
        <v>99</v>
      </c>
      <c r="K6" s="68" t="s">
        <v>85</v>
      </c>
      <c r="L6" s="69" t="s">
        <v>84</v>
      </c>
      <c r="M6" s="70" t="s">
        <v>86</v>
      </c>
      <c r="N6" s="71" t="s">
        <v>87</v>
      </c>
      <c r="O6" s="72" t="s">
        <v>84</v>
      </c>
      <c r="P6" s="62" t="s">
        <v>88</v>
      </c>
      <c r="Q6" s="63" t="s">
        <v>79</v>
      </c>
      <c r="R6" s="63" t="s">
        <v>89</v>
      </c>
      <c r="S6" s="64" t="s">
        <v>102</v>
      </c>
      <c r="T6" s="65" t="s">
        <v>82</v>
      </c>
      <c r="U6" s="65" t="s">
        <v>83</v>
      </c>
      <c r="V6" s="66" t="s">
        <v>97</v>
      </c>
      <c r="W6" s="67" t="s">
        <v>90</v>
      </c>
      <c r="X6" s="68" t="s">
        <v>91</v>
      </c>
      <c r="Y6" s="69" t="s">
        <v>97</v>
      </c>
      <c r="Z6" s="70" t="s">
        <v>92</v>
      </c>
      <c r="AA6" s="71" t="s">
        <v>93</v>
      </c>
      <c r="AB6" s="72" t="s">
        <v>97</v>
      </c>
    </row>
    <row r="7" spans="1:28" x14ac:dyDescent="0.3">
      <c r="A7" s="109"/>
      <c r="B7" s="109"/>
      <c r="C7" s="108">
        <v>1</v>
      </c>
      <c r="D7" s="74">
        <v>2</v>
      </c>
      <c r="E7" s="74">
        <v>3</v>
      </c>
      <c r="F7" s="75">
        <v>4</v>
      </c>
      <c r="G7" s="76">
        <v>6</v>
      </c>
      <c r="H7" s="76">
        <v>7</v>
      </c>
      <c r="I7" s="77">
        <v>8</v>
      </c>
      <c r="J7" s="78">
        <v>9</v>
      </c>
      <c r="K7" s="79">
        <v>10</v>
      </c>
      <c r="L7" s="80">
        <v>11</v>
      </c>
      <c r="M7" s="81">
        <v>12</v>
      </c>
      <c r="N7" s="82">
        <v>13</v>
      </c>
      <c r="O7" s="83">
        <v>14</v>
      </c>
      <c r="P7" s="73">
        <v>1</v>
      </c>
      <c r="Q7" s="74">
        <v>2</v>
      </c>
      <c r="R7" s="74">
        <v>3</v>
      </c>
      <c r="S7" s="75">
        <v>4</v>
      </c>
      <c r="T7" s="76">
        <v>6</v>
      </c>
      <c r="U7" s="76">
        <v>7</v>
      </c>
      <c r="V7" s="77">
        <v>8</v>
      </c>
      <c r="W7" s="78">
        <v>9</v>
      </c>
      <c r="X7" s="79">
        <v>10</v>
      </c>
      <c r="Y7" s="80">
        <v>11</v>
      </c>
      <c r="Z7" s="81">
        <v>12</v>
      </c>
      <c r="AA7" s="82">
        <v>13</v>
      </c>
      <c r="AB7" s="83">
        <v>14</v>
      </c>
    </row>
    <row r="8" spans="1:28" ht="27.95" customHeight="1" x14ac:dyDescent="0.3">
      <c r="A8" s="84">
        <v>1</v>
      </c>
      <c r="B8" s="131" t="s">
        <v>45</v>
      </c>
      <c r="C8" s="110">
        <v>2122658.1000000006</v>
      </c>
      <c r="D8" s="111">
        <v>1355148.7999999993</v>
      </c>
      <c r="E8" s="111">
        <v>34285.299999999988</v>
      </c>
      <c r="F8" s="112">
        <f>N8/C8*100</f>
        <v>1.6466033790368781</v>
      </c>
      <c r="G8" s="113">
        <v>359964.2</v>
      </c>
      <c r="H8" s="113">
        <v>328270.29999999993</v>
      </c>
      <c r="I8" s="114">
        <v>91.195263306739932</v>
      </c>
      <c r="J8" s="115">
        <f>G8-M8</f>
        <v>325678.90000000002</v>
      </c>
      <c r="K8" s="116">
        <f>H8-N8</f>
        <v>293318.53999999992</v>
      </c>
      <c r="L8" s="117">
        <f>K8/J8*100</f>
        <v>90.063722273687333</v>
      </c>
      <c r="M8" s="90">
        <v>34285.299999999988</v>
      </c>
      <c r="N8" s="91">
        <v>34951.760000000009</v>
      </c>
      <c r="O8" s="118">
        <f>N8/M8*100</f>
        <v>101.94386515503734</v>
      </c>
      <c r="P8" s="127">
        <v>1030252.6999999997</v>
      </c>
      <c r="Q8" s="128">
        <v>490473.6</v>
      </c>
      <c r="R8" s="119">
        <v>22466.099999999991</v>
      </c>
      <c r="S8" s="120">
        <f>AA8/P8*100</f>
        <v>2.1786790755316638</v>
      </c>
      <c r="T8" s="121">
        <v>238488.20000000004</v>
      </c>
      <c r="U8" s="121">
        <v>205186.80099999989</v>
      </c>
      <c r="V8" s="122">
        <v>86.036458407585727</v>
      </c>
      <c r="W8" s="123">
        <f>T8-Z8</f>
        <v>216022.10000000003</v>
      </c>
      <c r="X8" s="124">
        <f>U8-AA8</f>
        <v>182740.9009999999</v>
      </c>
      <c r="Y8" s="125">
        <f>X8/W8*100</f>
        <v>84.593613801550788</v>
      </c>
      <c r="Z8" s="85">
        <v>22466.099999999991</v>
      </c>
      <c r="AA8" s="86">
        <v>22445.9</v>
      </c>
      <c r="AB8" s="87">
        <f>AA8/Z8*100</f>
        <v>99.910086752930013</v>
      </c>
    </row>
    <row r="9" spans="1:28" ht="27.95" customHeight="1" x14ac:dyDescent="0.3">
      <c r="A9" s="84">
        <v>2</v>
      </c>
      <c r="B9" s="132" t="s">
        <v>46</v>
      </c>
      <c r="C9" s="126">
        <v>1207109.3999999999</v>
      </c>
      <c r="D9" s="111">
        <v>651839.07600000012</v>
      </c>
      <c r="E9" s="111">
        <v>77378.400000000038</v>
      </c>
      <c r="F9" s="112">
        <f t="shared" ref="F9:F18" si="0">N9/C9*100</f>
        <v>6.9717550041446117</v>
      </c>
      <c r="G9" s="113">
        <v>619867.10000000009</v>
      </c>
      <c r="H9" s="113">
        <v>626646.30000000016</v>
      </c>
      <c r="I9" s="114">
        <v>101.09365378481937</v>
      </c>
      <c r="J9" s="115">
        <f t="shared" ref="J9:K17" si="1">G9-M9</f>
        <v>542488.70000000007</v>
      </c>
      <c r="K9" s="116">
        <f t="shared" si="1"/>
        <v>542489.5900000002</v>
      </c>
      <c r="L9" s="117">
        <f>K9/J9*100</f>
        <v>100.00016405871683</v>
      </c>
      <c r="M9" s="90">
        <v>77378.400000000038</v>
      </c>
      <c r="N9" s="91">
        <v>84156.709999999992</v>
      </c>
      <c r="O9" s="118">
        <f t="shared" ref="O9:O18" si="2">N9/M9*100</f>
        <v>108.75995109746384</v>
      </c>
      <c r="P9" s="127">
        <v>598890.59999999986</v>
      </c>
      <c r="Q9" s="128">
        <v>323400.924</v>
      </c>
      <c r="R9" s="119">
        <v>36143.78</v>
      </c>
      <c r="S9" s="120">
        <f t="shared" ref="S9:S18" si="3">AA9/P9*100</f>
        <v>9.1167034513482132</v>
      </c>
      <c r="T9" s="121">
        <v>429315.48000000004</v>
      </c>
      <c r="U9" s="122">
        <v>447770.49</v>
      </c>
      <c r="V9" s="122">
        <v>104.29870593065964</v>
      </c>
      <c r="W9" s="123">
        <f>T9-Z9</f>
        <v>393171.70000000007</v>
      </c>
      <c r="X9" s="124">
        <f t="shared" ref="X9:X17" si="4">U9-AA9</f>
        <v>393171.41</v>
      </c>
      <c r="Y9" s="125">
        <f>X9/W9*100</f>
        <v>99.99992624087642</v>
      </c>
      <c r="Z9" s="85">
        <v>36143.78</v>
      </c>
      <c r="AA9" s="86">
        <v>54599.080000000009</v>
      </c>
      <c r="AB9" s="87">
        <f t="shared" ref="AB9:AB18" si="5">AA9/Z9*100</f>
        <v>151.06079109600603</v>
      </c>
    </row>
    <row r="10" spans="1:28" ht="27.95" customHeight="1" x14ac:dyDescent="0.3">
      <c r="A10" s="84">
        <v>3</v>
      </c>
      <c r="B10" s="132" t="s">
        <v>47</v>
      </c>
      <c r="C10" s="126">
        <v>3751162.4</v>
      </c>
      <c r="D10" s="111">
        <v>1966722.5</v>
      </c>
      <c r="E10" s="111">
        <v>92877.5</v>
      </c>
      <c r="F10" s="112">
        <f t="shared" si="0"/>
        <v>3.5541569727826241</v>
      </c>
      <c r="G10" s="113">
        <v>811873.5</v>
      </c>
      <c r="H10" s="113">
        <v>793964.90000000026</v>
      </c>
      <c r="I10" s="114">
        <v>97.794163745953071</v>
      </c>
      <c r="J10" s="115">
        <f t="shared" si="1"/>
        <v>718996</v>
      </c>
      <c r="K10" s="116">
        <f t="shared" si="1"/>
        <v>660642.70000000019</v>
      </c>
      <c r="L10" s="117">
        <f t="shared" ref="L10:L18" si="6">K10/J10*100</f>
        <v>91.884057769445192</v>
      </c>
      <c r="M10" s="90">
        <v>92877.5</v>
      </c>
      <c r="N10" s="91">
        <v>133322.20000000001</v>
      </c>
      <c r="O10" s="118">
        <f t="shared" si="2"/>
        <v>143.54628408387393</v>
      </c>
      <c r="P10" s="127">
        <v>1406455.4000000001</v>
      </c>
      <c r="Q10" s="128">
        <v>722956.70000000007</v>
      </c>
      <c r="R10" s="128">
        <v>30073.300000000003</v>
      </c>
      <c r="S10" s="120">
        <f t="shared" si="3"/>
        <v>3.979998228169908</v>
      </c>
      <c r="T10" s="121">
        <v>573878</v>
      </c>
      <c r="U10" s="121">
        <v>587900.60000000021</v>
      </c>
      <c r="V10" s="122">
        <v>102.44348101861375</v>
      </c>
      <c r="W10" s="123">
        <f t="shared" ref="W10:W17" si="7">T10-Z10</f>
        <v>543804.69999999995</v>
      </c>
      <c r="X10" s="124">
        <f t="shared" si="4"/>
        <v>531923.70000000019</v>
      </c>
      <c r="Y10" s="125">
        <f t="shared" ref="Y10:Y18" si="8">X10/W10*100</f>
        <v>97.815208290770599</v>
      </c>
      <c r="Z10" s="88">
        <v>30073.300000000003</v>
      </c>
      <c r="AA10" s="89">
        <v>55976.899999999994</v>
      </c>
      <c r="AB10" s="87">
        <f t="shared" si="5"/>
        <v>186.13487711691096</v>
      </c>
    </row>
    <row r="11" spans="1:28" ht="27.95" customHeight="1" x14ac:dyDescent="0.3">
      <c r="A11" s="84">
        <v>4</v>
      </c>
      <c r="B11" s="132" t="s">
        <v>48</v>
      </c>
      <c r="C11" s="126">
        <v>1859662.5999999994</v>
      </c>
      <c r="D11" s="111">
        <v>1125186.7</v>
      </c>
      <c r="E11" s="111">
        <v>87758.399999999994</v>
      </c>
      <c r="F11" s="112">
        <f t="shared" si="0"/>
        <v>4.567957649952203</v>
      </c>
      <c r="G11" s="113">
        <v>438116.99999999994</v>
      </c>
      <c r="H11" s="113">
        <v>390934.60000000003</v>
      </c>
      <c r="I11" s="114">
        <v>89.230639304112842</v>
      </c>
      <c r="J11" s="115">
        <f t="shared" si="1"/>
        <v>344994.69999999995</v>
      </c>
      <c r="K11" s="116">
        <f t="shared" si="1"/>
        <v>305986</v>
      </c>
      <c r="L11" s="117">
        <f t="shared" si="6"/>
        <v>88.692956732378804</v>
      </c>
      <c r="M11" s="90">
        <v>93122.299999999988</v>
      </c>
      <c r="N11" s="91">
        <v>84948.6</v>
      </c>
      <c r="O11" s="118">
        <f t="shared" si="2"/>
        <v>91.222617998052044</v>
      </c>
      <c r="P11" s="127">
        <v>767912.9</v>
      </c>
      <c r="Q11" s="128">
        <v>372663.69999999995</v>
      </c>
      <c r="R11" s="128">
        <v>66182.807199999981</v>
      </c>
      <c r="S11" s="120">
        <f t="shared" si="3"/>
        <v>7.9956724258701737</v>
      </c>
      <c r="T11" s="121">
        <v>315253.00719999999</v>
      </c>
      <c r="U11" s="121">
        <v>320457.29999999993</v>
      </c>
      <c r="V11" s="122">
        <v>101.65083050157816</v>
      </c>
      <c r="W11" s="123">
        <f t="shared" si="7"/>
        <v>249070.2</v>
      </c>
      <c r="X11" s="124">
        <f t="shared" si="4"/>
        <v>259057.49999999994</v>
      </c>
      <c r="Y11" s="125">
        <f t="shared" si="8"/>
        <v>104.00983337227817</v>
      </c>
      <c r="Z11" s="88">
        <v>66182.807199999981</v>
      </c>
      <c r="AA11" s="89">
        <v>61399.8</v>
      </c>
      <c r="AB11" s="87">
        <f t="shared" si="5"/>
        <v>92.773036680740887</v>
      </c>
    </row>
    <row r="12" spans="1:28" ht="27.95" customHeight="1" x14ac:dyDescent="0.3">
      <c r="A12" s="84">
        <v>5</v>
      </c>
      <c r="B12" s="132" t="s">
        <v>49</v>
      </c>
      <c r="C12" s="126">
        <v>2078424.8000000005</v>
      </c>
      <c r="D12" s="111">
        <v>1381370.9676000006</v>
      </c>
      <c r="E12" s="111">
        <v>86084.599999999991</v>
      </c>
      <c r="F12" s="112">
        <f t="shared" si="0"/>
        <v>3.3402112979355398</v>
      </c>
      <c r="G12" s="113">
        <v>448980.02500000002</v>
      </c>
      <c r="H12" s="113">
        <v>362643.28260000015</v>
      </c>
      <c r="I12" s="114">
        <v>80.770471381215714</v>
      </c>
      <c r="J12" s="115">
        <v>448980.02500000002</v>
      </c>
      <c r="K12" s="116">
        <v>362643.28260000015</v>
      </c>
      <c r="L12" s="117">
        <f t="shared" si="6"/>
        <v>80.770471381215714</v>
      </c>
      <c r="M12" s="90">
        <v>86084.599999999991</v>
      </c>
      <c r="N12" s="91">
        <v>69423.779988694165</v>
      </c>
      <c r="O12" s="118">
        <f t="shared" si="2"/>
        <v>80.645992417568507</v>
      </c>
      <c r="P12" s="127">
        <v>500234.40100000001</v>
      </c>
      <c r="Q12" s="128">
        <v>280645.54499999987</v>
      </c>
      <c r="R12" s="128">
        <v>52609.200000000012</v>
      </c>
      <c r="S12" s="120">
        <f t="shared" si="3"/>
        <v>7.9472743019127146</v>
      </c>
      <c r="T12" s="121">
        <v>449522.36220000009</v>
      </c>
      <c r="U12" s="121">
        <v>417616.41629999992</v>
      </c>
      <c r="V12" s="122">
        <v>92.902256131630509</v>
      </c>
      <c r="W12" s="123">
        <f t="shared" si="7"/>
        <v>396913.16220000008</v>
      </c>
      <c r="X12" s="124">
        <f t="shared" si="4"/>
        <v>377861.41629999992</v>
      </c>
      <c r="Y12" s="125">
        <f t="shared" si="8"/>
        <v>95.200021638385422</v>
      </c>
      <c r="Z12" s="88">
        <v>52609.200000000012</v>
      </c>
      <c r="AA12" s="89">
        <v>39755</v>
      </c>
      <c r="AB12" s="87">
        <f t="shared" si="5"/>
        <v>75.566630931472048</v>
      </c>
    </row>
    <row r="13" spans="1:28" ht="27.95" customHeight="1" x14ac:dyDescent="0.3">
      <c r="A13" s="84">
        <v>6</v>
      </c>
      <c r="B13" s="132" t="s">
        <v>50</v>
      </c>
      <c r="C13" s="126">
        <v>1779613.2999999998</v>
      </c>
      <c r="D13" s="111">
        <v>1105478.2406000001</v>
      </c>
      <c r="E13" s="111">
        <v>71330.05</v>
      </c>
      <c r="F13" s="112">
        <f t="shared" si="0"/>
        <v>4.3506938838903952</v>
      </c>
      <c r="G13" s="113">
        <v>412712.20000000007</v>
      </c>
      <c r="H13" s="113">
        <v>413570.10000000003</v>
      </c>
      <c r="I13" s="114">
        <v>100.20786882481303</v>
      </c>
      <c r="J13" s="115">
        <f t="shared" si="1"/>
        <v>341382.15000000008</v>
      </c>
      <c r="K13" s="116">
        <f t="shared" si="1"/>
        <v>336144.57300000003</v>
      </c>
      <c r="L13" s="117">
        <f t="shared" si="6"/>
        <v>98.465773034706103</v>
      </c>
      <c r="M13" s="90">
        <v>71330.05</v>
      </c>
      <c r="N13" s="91">
        <v>77425.527000000016</v>
      </c>
      <c r="O13" s="118">
        <f t="shared" si="2"/>
        <v>108.54545454545456</v>
      </c>
      <c r="P13" s="127">
        <v>1850674.9000000001</v>
      </c>
      <c r="Q13" s="128">
        <v>948397.76433700009</v>
      </c>
      <c r="R13" s="128">
        <v>163500.90000000002</v>
      </c>
      <c r="S13" s="120">
        <f t="shared" si="3"/>
        <v>8.7463168706724197</v>
      </c>
      <c r="T13" s="121">
        <v>855662.9</v>
      </c>
      <c r="U13" s="121">
        <v>893353.50000000012</v>
      </c>
      <c r="V13" s="122">
        <v>104.40484214052053</v>
      </c>
      <c r="W13" s="123">
        <f t="shared" si="7"/>
        <v>705787.07499999995</v>
      </c>
      <c r="X13" s="124">
        <f t="shared" si="4"/>
        <v>731487.60900000017</v>
      </c>
      <c r="Y13" s="125">
        <f t="shared" si="8"/>
        <v>103.64140048895061</v>
      </c>
      <c r="Z13" s="88">
        <v>149875.82500000001</v>
      </c>
      <c r="AA13" s="89">
        <v>161865.89099999995</v>
      </c>
      <c r="AB13" s="87">
        <f t="shared" si="5"/>
        <v>107.99999999999996</v>
      </c>
    </row>
    <row r="14" spans="1:28" ht="27.95" customHeight="1" x14ac:dyDescent="0.3">
      <c r="A14" s="84">
        <v>7</v>
      </c>
      <c r="B14" s="132" t="s">
        <v>51</v>
      </c>
      <c r="C14" s="126">
        <v>1327115.6999999995</v>
      </c>
      <c r="D14" s="111">
        <v>991008.49999999965</v>
      </c>
      <c r="E14" s="111">
        <v>71141.199999999983</v>
      </c>
      <c r="F14" s="112">
        <f t="shared" si="0"/>
        <v>4.8703666153599139</v>
      </c>
      <c r="G14" s="113">
        <v>458799.7</v>
      </c>
      <c r="H14" s="113">
        <v>415615.67690000025</v>
      </c>
      <c r="I14" s="114">
        <v>90.587608688497454</v>
      </c>
      <c r="J14" s="115">
        <f t="shared" si="1"/>
        <v>387658.5</v>
      </c>
      <c r="K14" s="116">
        <f t="shared" si="1"/>
        <v>350980.27690000023</v>
      </c>
      <c r="L14" s="117">
        <f t="shared" si="6"/>
        <v>90.538522152874307</v>
      </c>
      <c r="M14" s="90">
        <v>71141.199999999983</v>
      </c>
      <c r="N14" s="90">
        <v>64635.4</v>
      </c>
      <c r="O14" s="118">
        <f t="shared" si="2"/>
        <v>90.855088190809283</v>
      </c>
      <c r="P14" s="127">
        <v>498920.4</v>
      </c>
      <c r="Q14" s="128">
        <v>264038.3000000001</v>
      </c>
      <c r="R14" s="128">
        <v>43171.399999999987</v>
      </c>
      <c r="S14" s="120">
        <f t="shared" si="3"/>
        <v>7.8518938091126325</v>
      </c>
      <c r="T14" s="121">
        <v>452166</v>
      </c>
      <c r="U14" s="121">
        <v>430614.56119999988</v>
      </c>
      <c r="V14" s="122">
        <v>95.233733009558406</v>
      </c>
      <c r="W14" s="123">
        <f t="shared" si="7"/>
        <v>408994.60000000003</v>
      </c>
      <c r="X14" s="124">
        <f t="shared" si="4"/>
        <v>391439.86119999993</v>
      </c>
      <c r="Y14" s="125">
        <f t="shared" si="8"/>
        <v>95.707831154738926</v>
      </c>
      <c r="Z14" s="88">
        <v>43171.399999999987</v>
      </c>
      <c r="AA14" s="89">
        <v>39174.699999999983</v>
      </c>
      <c r="AB14" s="87">
        <f t="shared" si="5"/>
        <v>90.742250656684746</v>
      </c>
    </row>
    <row r="15" spans="1:28" ht="27.95" customHeight="1" x14ac:dyDescent="0.3">
      <c r="A15" s="84">
        <v>8</v>
      </c>
      <c r="B15" s="132" t="s">
        <v>52</v>
      </c>
      <c r="C15" s="126">
        <v>410685.02500000008</v>
      </c>
      <c r="D15" s="111">
        <v>260508.09999999995</v>
      </c>
      <c r="E15" s="111">
        <v>32959.200000000012</v>
      </c>
      <c r="F15" s="112">
        <f t="shared" si="0"/>
        <v>8.0254204545198604</v>
      </c>
      <c r="G15" s="113">
        <v>195387.20000000004</v>
      </c>
      <c r="H15" s="113">
        <v>196083.49999999997</v>
      </c>
      <c r="I15" s="114">
        <v>100.35636930157142</v>
      </c>
      <c r="J15" s="115">
        <f t="shared" si="1"/>
        <v>162428.00000000003</v>
      </c>
      <c r="K15" s="116">
        <f t="shared" si="1"/>
        <v>163124.29999999996</v>
      </c>
      <c r="L15" s="117">
        <f t="shared" si="6"/>
        <v>100.42868224690321</v>
      </c>
      <c r="M15" s="90">
        <v>32959.200000000012</v>
      </c>
      <c r="N15" s="91">
        <v>32959.200000000012</v>
      </c>
      <c r="O15" s="118">
        <f t="shared" si="2"/>
        <v>100</v>
      </c>
      <c r="P15" s="127">
        <v>78562.7</v>
      </c>
      <c r="Q15" s="128">
        <v>76346.600000000035</v>
      </c>
      <c r="R15" s="128">
        <v>23410</v>
      </c>
      <c r="S15" s="120">
        <f t="shared" si="3"/>
        <v>29.79785572542696</v>
      </c>
      <c r="T15" s="121">
        <v>207993.5</v>
      </c>
      <c r="U15" s="121">
        <v>212979.7000000001</v>
      </c>
      <c r="V15" s="122">
        <v>102.39728645366326</v>
      </c>
      <c r="W15" s="123">
        <f t="shared" si="7"/>
        <v>184583.5</v>
      </c>
      <c r="X15" s="124">
        <f t="shared" si="4"/>
        <v>189569.7000000001</v>
      </c>
      <c r="Y15" s="125">
        <f t="shared" si="8"/>
        <v>102.7013248746503</v>
      </c>
      <c r="Z15" s="88">
        <v>23410</v>
      </c>
      <c r="AA15" s="89">
        <v>23410.000000000004</v>
      </c>
      <c r="AB15" s="87">
        <f t="shared" si="5"/>
        <v>100.00000000000003</v>
      </c>
    </row>
    <row r="16" spans="1:28" ht="27.95" customHeight="1" x14ac:dyDescent="0.3">
      <c r="A16" s="84">
        <v>9</v>
      </c>
      <c r="B16" s="132" t="s">
        <v>94</v>
      </c>
      <c r="C16" s="126">
        <v>97420.800000000017</v>
      </c>
      <c r="D16" s="111">
        <v>82832.7</v>
      </c>
      <c r="E16" s="111">
        <v>22792.1</v>
      </c>
      <c r="F16" s="112">
        <f t="shared" si="0"/>
        <v>24.979778445670735</v>
      </c>
      <c r="G16" s="113">
        <v>82769</v>
      </c>
      <c r="H16" s="113">
        <v>84733.700000000012</v>
      </c>
      <c r="I16" s="114">
        <v>102.3737147966026</v>
      </c>
      <c r="J16" s="115">
        <f t="shared" si="1"/>
        <v>59976.9</v>
      </c>
      <c r="K16" s="116">
        <f t="shared" si="1"/>
        <v>60398.200000000012</v>
      </c>
      <c r="L16" s="117">
        <f t="shared" si="6"/>
        <v>100.70243710495208</v>
      </c>
      <c r="M16" s="90">
        <v>22792.1</v>
      </c>
      <c r="N16" s="91">
        <v>24335.5</v>
      </c>
      <c r="O16" s="118">
        <f t="shared" si="2"/>
        <v>106.77164456105406</v>
      </c>
      <c r="P16" s="126">
        <v>41834.19999999999</v>
      </c>
      <c r="Q16" s="128">
        <v>34936.300000000003</v>
      </c>
      <c r="R16" s="128">
        <v>6108.6</v>
      </c>
      <c r="S16" s="120">
        <f t="shared" si="3"/>
        <v>14.601928565623346</v>
      </c>
      <c r="T16" s="121">
        <v>94553.2</v>
      </c>
      <c r="U16" s="121">
        <v>104451.69999999998</v>
      </c>
      <c r="V16" s="122">
        <v>110.46870967878399</v>
      </c>
      <c r="W16" s="123">
        <v>6108.6</v>
      </c>
      <c r="X16" s="124">
        <v>9895.9000000000015</v>
      </c>
      <c r="Y16" s="125">
        <f t="shared" si="8"/>
        <v>161.99947614838101</v>
      </c>
      <c r="Z16" s="90">
        <v>9895.9000000000015</v>
      </c>
      <c r="AA16" s="91">
        <v>6108.6</v>
      </c>
      <c r="AB16" s="87">
        <f t="shared" si="5"/>
        <v>61.72859467052011</v>
      </c>
    </row>
    <row r="17" spans="1:28" ht="27.95" customHeight="1" x14ac:dyDescent="0.3">
      <c r="A17" s="84">
        <v>10</v>
      </c>
      <c r="B17" s="132" t="s">
        <v>54</v>
      </c>
      <c r="C17" s="126">
        <v>773268.4</v>
      </c>
      <c r="D17" s="111">
        <v>388959.00000000006</v>
      </c>
      <c r="E17" s="111">
        <v>21732.200000000004</v>
      </c>
      <c r="F17" s="112">
        <f t="shared" si="0"/>
        <v>2.0013620109136743</v>
      </c>
      <c r="G17" s="113">
        <v>183782.20000000007</v>
      </c>
      <c r="H17" s="113">
        <v>162880.6</v>
      </c>
      <c r="I17" s="114">
        <v>88.626972579498968</v>
      </c>
      <c r="J17" s="115">
        <f t="shared" si="1"/>
        <v>162050.00000000006</v>
      </c>
      <c r="K17" s="116">
        <f t="shared" si="1"/>
        <v>147404.70000000001</v>
      </c>
      <c r="L17" s="117">
        <f t="shared" si="6"/>
        <v>90.96248071582842</v>
      </c>
      <c r="M17" s="90">
        <v>21732.200000000004</v>
      </c>
      <c r="N17" s="91">
        <v>15475.899999999994</v>
      </c>
      <c r="O17" s="118">
        <f t="shared" si="2"/>
        <v>71.211842335336456</v>
      </c>
      <c r="P17" s="126">
        <v>220182.50000000003</v>
      </c>
      <c r="Q17" s="128">
        <v>57003.299999999988</v>
      </c>
      <c r="R17" s="128">
        <v>12264.8</v>
      </c>
      <c r="S17" s="120">
        <f t="shared" si="3"/>
        <v>5.2300250928207275</v>
      </c>
      <c r="T17" s="121">
        <v>141402.79999999999</v>
      </c>
      <c r="U17" s="121">
        <v>151208.49999999994</v>
      </c>
      <c r="V17" s="122">
        <v>106.93458686815251</v>
      </c>
      <c r="W17" s="123">
        <f t="shared" si="7"/>
        <v>129137.99999999999</v>
      </c>
      <c r="X17" s="124">
        <f t="shared" si="4"/>
        <v>139692.89999999994</v>
      </c>
      <c r="Y17" s="125">
        <f t="shared" si="8"/>
        <v>108.17334944013378</v>
      </c>
      <c r="Z17" s="90">
        <v>12264.8</v>
      </c>
      <c r="AA17" s="91">
        <v>11515.6</v>
      </c>
      <c r="AB17" s="87">
        <f t="shared" si="5"/>
        <v>93.891461744178471</v>
      </c>
    </row>
    <row r="18" spans="1:28" ht="27.95" customHeight="1" thickBot="1" x14ac:dyDescent="0.35">
      <c r="A18" s="369" t="s">
        <v>95</v>
      </c>
      <c r="B18" s="370"/>
      <c r="C18" s="92">
        <f>SUM(C8:C17)</f>
        <v>15407120.525000002</v>
      </c>
      <c r="D18" s="93">
        <f>SUM(D8:D17)</f>
        <v>9309054.5841999985</v>
      </c>
      <c r="E18" s="93">
        <f>SUM(E8:E17)</f>
        <v>598338.94999999984</v>
      </c>
      <c r="F18" s="112">
        <f t="shared" si="0"/>
        <v>4.0347226204923459</v>
      </c>
      <c r="G18" s="94">
        <f>SUM(G8:G17)</f>
        <v>4012252.1250000005</v>
      </c>
      <c r="H18" s="94">
        <f>SUM(H8:H17)</f>
        <v>3775342.9595000013</v>
      </c>
      <c r="I18" s="114">
        <v>88.626972579498968</v>
      </c>
      <c r="J18" s="95">
        <f>SUM(J8:J17)</f>
        <v>3494633.875</v>
      </c>
      <c r="K18" s="96">
        <f>SUM(K8:K17)</f>
        <v>3223132.162500001</v>
      </c>
      <c r="L18" s="129">
        <f t="shared" si="6"/>
        <v>92.230896791727602</v>
      </c>
      <c r="M18" s="97">
        <f>SUM(M8:M17)</f>
        <v>603702.85</v>
      </c>
      <c r="N18" s="98">
        <f>SUM(N8:N17)</f>
        <v>621634.57698869414</v>
      </c>
      <c r="O18" s="118">
        <f t="shared" si="2"/>
        <v>102.97029026593036</v>
      </c>
      <c r="P18" s="99">
        <f>SUM(P8:P17)</f>
        <v>6993920.7010000004</v>
      </c>
      <c r="Q18" s="100">
        <f>SUM(Q8:Q17)</f>
        <v>3570862.7333369995</v>
      </c>
      <c r="R18" s="100">
        <f>SUM(R8:R17)</f>
        <v>455930.88719999994</v>
      </c>
      <c r="S18" s="120">
        <f t="shared" si="3"/>
        <v>6.8095063035516654</v>
      </c>
      <c r="T18" s="101">
        <f>SUM(T8:T17)</f>
        <v>3758235.4494000003</v>
      </c>
      <c r="U18" s="101">
        <f>SUM(U8:U17)</f>
        <v>3771539.5685000005</v>
      </c>
      <c r="V18" s="122">
        <f>U18/T18*100</f>
        <v>100.35399908491959</v>
      </c>
      <c r="W18" s="102">
        <f>SUM(W8:W17)</f>
        <v>3233593.6372000002</v>
      </c>
      <c r="X18" s="103">
        <f>SUM(X8:X17)</f>
        <v>3206840.8975</v>
      </c>
      <c r="Y18" s="130">
        <f t="shared" si="8"/>
        <v>99.172662285321493</v>
      </c>
      <c r="Z18" s="104">
        <f>SUM(Z8:Z17)</f>
        <v>446093.11219999997</v>
      </c>
      <c r="AA18" s="105">
        <f>SUM(AA8:AA17)</f>
        <v>476251.4709999999</v>
      </c>
      <c r="AB18" s="106">
        <f t="shared" si="5"/>
        <v>106.76055244414509</v>
      </c>
    </row>
  </sheetData>
  <mergeCells count="8">
    <mergeCell ref="P5:AB5"/>
    <mergeCell ref="A18:B18"/>
    <mergeCell ref="B5:B6"/>
    <mergeCell ref="A5:A6"/>
    <mergeCell ref="M1:O1"/>
    <mergeCell ref="C2:O2"/>
    <mergeCell ref="C3:O3"/>
    <mergeCell ref="C5:O5"/>
  </mergeCells>
  <pageMargins left="0.17" right="0.16" top="0.17" bottom="0.17" header="0.17" footer="0.17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19"/>
  <sheetViews>
    <sheetView topLeftCell="B1" workbookViewId="0">
      <selection activeCell="D12" sqref="D12"/>
    </sheetView>
  </sheetViews>
  <sheetFormatPr defaultRowHeight="15" x14ac:dyDescent="0.2"/>
  <cols>
    <col min="1" max="1" width="0.875" style="1" hidden="1" customWidth="1"/>
    <col min="2" max="2" width="4.25" style="1" customWidth="1"/>
    <col min="3" max="3" width="14.625" style="1" customWidth="1"/>
    <col min="4" max="4" width="8.75" style="1" customWidth="1"/>
    <col min="5" max="5" width="9" style="1" customWidth="1"/>
    <col min="6" max="6" width="10.5" style="1" customWidth="1"/>
    <col min="7" max="7" width="9.625" style="1" customWidth="1"/>
    <col min="8" max="8" width="10" style="1" customWidth="1"/>
    <col min="9" max="9" width="7.125" style="1" customWidth="1"/>
    <col min="10" max="10" width="10.25" style="1" customWidth="1"/>
    <col min="11" max="11" width="8.625" style="1" customWidth="1"/>
    <col min="12" max="12" width="9.5" style="1" customWidth="1"/>
    <col min="13" max="13" width="6.25" style="1" customWidth="1"/>
    <col min="14" max="14" width="9.625" style="1" customWidth="1"/>
    <col min="15" max="15" width="8.75" style="1" customWidth="1"/>
    <col min="16" max="16" width="8.875" style="1" customWidth="1"/>
    <col min="17" max="17" width="6.125" style="1" customWidth="1"/>
    <col min="18" max="18" width="9.125" style="1" customWidth="1"/>
    <col min="19" max="19" width="9.375" style="1" customWidth="1"/>
    <col min="20" max="20" width="9.125" style="1" customWidth="1"/>
    <col min="21" max="21" width="7.25" style="1" customWidth="1"/>
    <col min="22" max="22" width="7.625" style="1" customWidth="1"/>
    <col min="23" max="23" width="7.75" style="1" customWidth="1"/>
    <col min="24" max="24" width="6.375" style="1" customWidth="1"/>
    <col min="25" max="25" width="10" style="1" customWidth="1"/>
    <col min="26" max="26" width="10.625" style="1" customWidth="1"/>
    <col min="27" max="27" width="10.5" style="1" customWidth="1"/>
    <col min="28" max="28" width="10.375" style="1" customWidth="1"/>
    <col min="29" max="29" width="9.625" style="1" customWidth="1"/>
    <col min="30" max="30" width="10.25" style="1" customWidth="1"/>
    <col min="31" max="31" width="7.75" style="1" customWidth="1"/>
    <col min="32" max="32" width="10.25" style="1" customWidth="1"/>
    <col min="33" max="33" width="8.25" style="1" customWidth="1"/>
    <col min="34" max="34" width="6.625" style="1" customWidth="1"/>
    <col min="35" max="35" width="10.375" style="1" customWidth="1"/>
    <col min="36" max="36" width="11" style="1" customWidth="1"/>
    <col min="37" max="37" width="10.25" style="1" customWidth="1"/>
    <col min="38" max="38" width="10.5" style="1" customWidth="1"/>
    <col min="39" max="39" width="8.875" style="1" customWidth="1"/>
    <col min="40" max="40" width="10.375" style="1" customWidth="1"/>
    <col min="41" max="41" width="9.125" style="1" customWidth="1"/>
    <col min="42" max="42" width="9.25" style="1" customWidth="1"/>
    <col min="43" max="43" width="9.625" style="1" customWidth="1"/>
    <col min="44" max="44" width="7.625" style="1" customWidth="1"/>
    <col min="45" max="45" width="8.125" style="1" customWidth="1"/>
    <col min="46" max="46" width="6.875" style="1" customWidth="1"/>
    <col min="47" max="47" width="8.875" style="1" customWidth="1"/>
    <col min="48" max="49" width="6.625" style="1" customWidth="1"/>
    <col min="50" max="50" width="15.125" style="1" customWidth="1"/>
    <col min="51" max="51" width="15.5" style="1" customWidth="1"/>
    <col min="52" max="52" width="13.75" style="1" customWidth="1"/>
    <col min="53" max="53" width="10.875" style="1" customWidth="1"/>
    <col min="54" max="54" width="11.75" style="1" customWidth="1"/>
    <col min="55" max="55" width="10.75" style="1" customWidth="1"/>
    <col min="56" max="56" width="9" style="1" customWidth="1"/>
    <col min="57" max="57" width="6.875" style="1" customWidth="1"/>
    <col min="58" max="58" width="9" style="1" customWidth="1"/>
    <col min="59" max="59" width="12.25" style="1" customWidth="1"/>
    <col min="60" max="60" width="10" style="1" customWidth="1"/>
    <col min="61" max="61" width="10.5" style="1" customWidth="1"/>
    <col min="62" max="62" width="13.625" style="1" customWidth="1"/>
    <col min="63" max="63" width="12" style="1" customWidth="1"/>
    <col min="64" max="64" width="12.625" style="1" customWidth="1"/>
    <col min="65" max="65" width="10.375" style="1" customWidth="1"/>
    <col min="66" max="66" width="8.75" style="1" customWidth="1"/>
    <col min="67" max="67" width="9.625" style="1" customWidth="1"/>
    <col min="68" max="68" width="7.5" style="1" customWidth="1"/>
    <col min="69" max="69" width="11.5" style="1" customWidth="1"/>
    <col min="70" max="70" width="10.875" style="1" customWidth="1"/>
    <col min="71" max="71" width="10.375" style="1" customWidth="1"/>
    <col min="72" max="72" width="12" style="1" customWidth="1"/>
    <col min="73" max="73" width="10.875" style="1" customWidth="1"/>
    <col min="74" max="74" width="9.75" style="1" customWidth="1"/>
    <col min="75" max="75" width="7.125" style="1" customWidth="1"/>
    <col min="76" max="76" width="8.625" style="1" customWidth="1"/>
    <col min="77" max="77" width="10.375" style="1" customWidth="1"/>
    <col min="78" max="78" width="9.875" style="1" customWidth="1"/>
    <col min="79" max="79" width="11.625" style="1" customWidth="1"/>
    <col min="80" max="80" width="6.5" style="1" customWidth="1"/>
    <col min="81" max="81" width="5" style="1" customWidth="1"/>
    <col min="82" max="82" width="6" style="1" customWidth="1"/>
    <col min="83" max="83" width="7.75" style="1" customWidth="1"/>
    <col min="84" max="84" width="6.625" style="1" customWidth="1"/>
    <col min="85" max="85" width="7" style="1" customWidth="1"/>
    <col min="86" max="86" width="8.5" style="1" customWidth="1"/>
    <col min="87" max="87" width="7.5" style="1" customWidth="1"/>
    <col min="88" max="88" width="8.125" style="1" customWidth="1"/>
    <col min="89" max="89" width="7.375" style="1" customWidth="1"/>
    <col min="90" max="90" width="8.875" style="1" customWidth="1"/>
    <col min="91" max="91" width="5.125" style="1" customWidth="1"/>
    <col min="92" max="92" width="6.625" style="1" customWidth="1"/>
    <col min="93" max="93" width="9.5" style="1" customWidth="1"/>
    <col min="94" max="94" width="9.375" style="1" customWidth="1"/>
    <col min="95" max="95" width="7.75" style="1" customWidth="1"/>
    <col min="96" max="96" width="1.625" style="1" customWidth="1"/>
    <col min="97" max="97" width="1.25" style="1" customWidth="1"/>
    <col min="98" max="98" width="6.25" style="1" customWidth="1"/>
    <col min="99" max="99" width="7" style="1" customWidth="1"/>
    <col min="100" max="100" width="8.75" style="1" customWidth="1"/>
    <col min="101" max="101" width="8.5" style="1" customWidth="1"/>
    <col min="102" max="102" width="8" style="1" customWidth="1"/>
    <col min="103" max="103" width="8.875" style="1" customWidth="1"/>
    <col min="104" max="104" width="8.625" style="1" customWidth="1"/>
    <col min="105" max="105" width="8.875" style="1" customWidth="1"/>
    <col min="106" max="106" width="7.875" style="1" customWidth="1"/>
    <col min="107" max="107" width="12.75" style="1" hidden="1" customWidth="1"/>
    <col min="108" max="16384" width="9" style="1"/>
  </cols>
  <sheetData>
    <row r="1" spans="2:107" ht="18" customHeight="1" x14ac:dyDescent="0.2">
      <c r="B1" s="239" t="s">
        <v>5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42"/>
      <c r="W1" s="36"/>
      <c r="X1" s="36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</row>
    <row r="2" spans="2:107" ht="33" customHeight="1" x14ac:dyDescent="0.2">
      <c r="B2" s="240" t="s">
        <v>114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43"/>
      <c r="W2" s="37"/>
      <c r="X2" s="37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7"/>
      <c r="AV2" s="7"/>
      <c r="AW2" s="7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9"/>
      <c r="BZ2" s="8"/>
      <c r="CA2" s="9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6"/>
      <c r="CW2" s="6"/>
    </row>
    <row r="3" spans="2:107" ht="13.5" customHeight="1" x14ac:dyDescent="0.2">
      <c r="C3" s="10"/>
      <c r="F3" s="3"/>
      <c r="H3" s="3"/>
      <c r="J3" s="3"/>
      <c r="S3" s="241" t="s">
        <v>4</v>
      </c>
      <c r="T3" s="241"/>
      <c r="U3" s="241"/>
      <c r="V3" s="11"/>
      <c r="W3" s="11"/>
      <c r="X3" s="11"/>
      <c r="Y3" s="11"/>
      <c r="Z3" s="11"/>
      <c r="AA3" s="11"/>
      <c r="AB3" s="11"/>
      <c r="AC3" s="241"/>
      <c r="AD3" s="241"/>
      <c r="AE3" s="24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BM3" s="3"/>
      <c r="BT3" s="3"/>
    </row>
    <row r="4" spans="2:107" ht="16.5" customHeight="1" x14ac:dyDescent="0.2">
      <c r="B4" s="312" t="s">
        <v>1</v>
      </c>
      <c r="C4" s="253" t="s">
        <v>6</v>
      </c>
      <c r="D4" s="254" t="s">
        <v>7</v>
      </c>
      <c r="E4" s="254" t="s">
        <v>8</v>
      </c>
      <c r="F4" s="416" t="s">
        <v>9</v>
      </c>
      <c r="G4" s="323"/>
      <c r="H4" s="323"/>
      <c r="I4" s="323"/>
      <c r="J4" s="419" t="s">
        <v>10</v>
      </c>
      <c r="K4" s="329"/>
      <c r="L4" s="329"/>
      <c r="M4" s="329"/>
      <c r="N4" s="382" t="s">
        <v>104</v>
      </c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  <c r="BB4" s="252"/>
      <c r="BC4" s="252"/>
      <c r="BD4" s="252"/>
      <c r="BE4" s="252"/>
      <c r="BF4" s="252"/>
      <c r="BG4" s="252"/>
      <c r="BH4" s="252"/>
      <c r="BI4" s="252"/>
      <c r="BJ4" s="252"/>
      <c r="BK4" s="252"/>
      <c r="BL4" s="252"/>
      <c r="BM4" s="252"/>
      <c r="BN4" s="252"/>
      <c r="BO4" s="252"/>
      <c r="BP4" s="252"/>
      <c r="BQ4" s="252"/>
      <c r="BR4" s="252"/>
      <c r="BS4" s="252"/>
      <c r="BT4" s="252"/>
      <c r="BU4" s="252"/>
      <c r="BV4" s="252"/>
      <c r="BW4" s="12"/>
      <c r="BX4" s="12"/>
      <c r="BY4" s="383" t="s">
        <v>11</v>
      </c>
      <c r="BZ4" s="383"/>
      <c r="CA4" s="383"/>
      <c r="CB4" s="382" t="s">
        <v>105</v>
      </c>
      <c r="CC4" s="252"/>
      <c r="CD4" s="252"/>
      <c r="CE4" s="252"/>
      <c r="CF4" s="252"/>
      <c r="CG4" s="252"/>
      <c r="CH4" s="252"/>
      <c r="CI4" s="252"/>
      <c r="CJ4" s="252"/>
      <c r="CK4" s="252"/>
      <c r="CL4" s="252"/>
      <c r="CM4" s="252"/>
      <c r="CN4" s="252"/>
      <c r="CO4" s="252"/>
      <c r="CP4" s="252"/>
      <c r="CQ4" s="252"/>
      <c r="CR4" s="12"/>
      <c r="CS4" s="12"/>
      <c r="CT4" s="12"/>
      <c r="CU4" s="12"/>
      <c r="CV4" s="390" t="s">
        <v>12</v>
      </c>
      <c r="CW4" s="390"/>
      <c r="CX4" s="390"/>
    </row>
    <row r="5" spans="2:107" ht="25.5" customHeight="1" x14ac:dyDescent="0.2">
      <c r="B5" s="312"/>
      <c r="C5" s="253"/>
      <c r="D5" s="255"/>
      <c r="E5" s="255"/>
      <c r="F5" s="417"/>
      <c r="G5" s="325"/>
      <c r="H5" s="325"/>
      <c r="I5" s="325"/>
      <c r="J5" s="420"/>
      <c r="K5" s="331"/>
      <c r="L5" s="331"/>
      <c r="M5" s="331"/>
      <c r="N5" s="391" t="s">
        <v>13</v>
      </c>
      <c r="O5" s="392"/>
      <c r="P5" s="392"/>
      <c r="Q5" s="392"/>
      <c r="R5" s="392"/>
      <c r="S5" s="392"/>
      <c r="T5" s="392"/>
      <c r="U5" s="392"/>
      <c r="V5" s="392"/>
      <c r="W5" s="392"/>
      <c r="X5" s="392"/>
      <c r="Y5" s="392"/>
      <c r="Z5" s="392"/>
      <c r="AA5" s="392"/>
      <c r="AB5" s="392"/>
      <c r="AC5" s="392"/>
      <c r="AD5" s="392"/>
      <c r="AE5" s="392"/>
      <c r="AF5" s="392"/>
      <c r="AG5" s="392"/>
      <c r="AH5" s="392"/>
      <c r="AI5" s="392"/>
      <c r="AJ5" s="392"/>
      <c r="AK5" s="392"/>
      <c r="AL5" s="392"/>
      <c r="AM5" s="392"/>
      <c r="AN5" s="392"/>
      <c r="AO5" s="392"/>
      <c r="AP5" s="392"/>
      <c r="AQ5" s="392"/>
      <c r="AR5" s="392"/>
      <c r="AS5" s="392"/>
      <c r="AT5" s="393"/>
      <c r="AU5" s="394" t="s">
        <v>14</v>
      </c>
      <c r="AV5" s="316"/>
      <c r="AW5" s="316"/>
      <c r="AX5" s="316"/>
      <c r="AY5" s="316"/>
      <c r="AZ5" s="316"/>
      <c r="BA5" s="316"/>
      <c r="BB5" s="316"/>
      <c r="BC5" s="316"/>
      <c r="BD5" s="316"/>
      <c r="BE5" s="316"/>
      <c r="BF5" s="316"/>
      <c r="BG5" s="292" t="s">
        <v>106</v>
      </c>
      <c r="BH5" s="293"/>
      <c r="BI5" s="293"/>
      <c r="BJ5" s="293"/>
      <c r="BK5" s="293"/>
      <c r="BL5" s="293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285" t="s">
        <v>15</v>
      </c>
      <c r="BY5" s="383"/>
      <c r="BZ5" s="383"/>
      <c r="CA5" s="383"/>
      <c r="CB5" s="294" t="s">
        <v>14</v>
      </c>
      <c r="CC5" s="381"/>
      <c r="CD5" s="381"/>
      <c r="CE5" s="381"/>
      <c r="CF5" s="381"/>
      <c r="CG5" s="381"/>
      <c r="CH5" s="353"/>
      <c r="CI5" s="284"/>
      <c r="CJ5" s="301"/>
      <c r="CK5" s="41"/>
      <c r="CL5" s="353" t="s">
        <v>107</v>
      </c>
      <c r="CM5" s="284"/>
      <c r="CN5" s="284"/>
      <c r="CO5" s="284"/>
      <c r="CP5" s="284"/>
      <c r="CQ5" s="284"/>
      <c r="CR5" s="284"/>
      <c r="CS5" s="284"/>
      <c r="CT5" s="284"/>
      <c r="CU5" s="285" t="s">
        <v>16</v>
      </c>
      <c r="CV5" s="390"/>
      <c r="CW5" s="390"/>
      <c r="CX5" s="390"/>
    </row>
    <row r="6" spans="2:107" ht="37.5" customHeight="1" x14ac:dyDescent="0.2">
      <c r="B6" s="312"/>
      <c r="C6" s="253"/>
      <c r="D6" s="255"/>
      <c r="E6" s="255"/>
      <c r="F6" s="417"/>
      <c r="G6" s="325"/>
      <c r="H6" s="325"/>
      <c r="I6" s="325"/>
      <c r="J6" s="420"/>
      <c r="K6" s="331"/>
      <c r="L6" s="331"/>
      <c r="M6" s="331"/>
      <c r="N6" s="335" t="s">
        <v>17</v>
      </c>
      <c r="O6" s="336"/>
      <c r="P6" s="336"/>
      <c r="Q6" s="336"/>
      <c r="R6" s="336"/>
      <c r="S6" s="336"/>
      <c r="T6" s="336"/>
      <c r="U6" s="336"/>
      <c r="V6" s="242" t="s">
        <v>108</v>
      </c>
      <c r="W6" s="242" t="s">
        <v>67</v>
      </c>
      <c r="X6" s="250" t="s">
        <v>68</v>
      </c>
      <c r="Y6" s="245" t="s">
        <v>109</v>
      </c>
      <c r="Z6" s="245" t="s">
        <v>18</v>
      </c>
      <c r="AA6" s="245" t="s">
        <v>42</v>
      </c>
      <c r="AB6" s="379" t="s">
        <v>19</v>
      </c>
      <c r="AC6" s="258"/>
      <c r="AD6" s="258"/>
      <c r="AE6" s="258"/>
      <c r="AF6" s="242" t="s">
        <v>69</v>
      </c>
      <c r="AG6" s="242" t="s">
        <v>67</v>
      </c>
      <c r="AH6" s="250" t="s">
        <v>68</v>
      </c>
      <c r="AI6" s="245" t="s">
        <v>62</v>
      </c>
      <c r="AJ6" s="245" t="s">
        <v>18</v>
      </c>
      <c r="AK6" s="245" t="s">
        <v>43</v>
      </c>
      <c r="AL6" s="395" t="s">
        <v>20</v>
      </c>
      <c r="AM6" s="341"/>
      <c r="AN6" s="342"/>
      <c r="AO6" s="379" t="s">
        <v>70</v>
      </c>
      <c r="AP6" s="258"/>
      <c r="AQ6" s="259"/>
      <c r="AR6" s="379" t="s">
        <v>21</v>
      </c>
      <c r="AS6" s="258"/>
      <c r="AT6" s="259"/>
      <c r="AU6" s="387" t="s">
        <v>36</v>
      </c>
      <c r="AV6" s="347"/>
      <c r="AW6" s="348"/>
      <c r="AX6" s="403" t="s">
        <v>22</v>
      </c>
      <c r="AY6" s="270"/>
      <c r="AZ6" s="270"/>
      <c r="BA6" s="270"/>
      <c r="BB6" s="270"/>
      <c r="BC6" s="270"/>
      <c r="BD6" s="270"/>
      <c r="BE6" s="270"/>
      <c r="BF6" s="271"/>
      <c r="BG6" s="427" t="s">
        <v>23</v>
      </c>
      <c r="BH6" s="270"/>
      <c r="BI6" s="271"/>
      <c r="BJ6" s="403" t="s">
        <v>24</v>
      </c>
      <c r="BK6" s="270"/>
      <c r="BL6" s="271"/>
      <c r="BM6" s="428" t="s">
        <v>25</v>
      </c>
      <c r="BN6" s="428"/>
      <c r="BO6" s="428"/>
      <c r="BP6" s="428"/>
      <c r="BQ6" s="428"/>
      <c r="BR6" s="428"/>
      <c r="BS6" s="428"/>
      <c r="BT6" s="428" t="s">
        <v>26</v>
      </c>
      <c r="BU6" s="428"/>
      <c r="BV6" s="353"/>
      <c r="BW6" s="381" t="s">
        <v>116</v>
      </c>
      <c r="BX6" s="285"/>
      <c r="BY6" s="383"/>
      <c r="BZ6" s="383"/>
      <c r="CA6" s="383"/>
      <c r="CB6" s="286" t="s">
        <v>63</v>
      </c>
      <c r="CC6" s="286"/>
      <c r="CD6" s="287"/>
      <c r="CE6" s="302" t="s">
        <v>64</v>
      </c>
      <c r="CF6" s="295"/>
      <c r="CG6" s="296"/>
      <c r="CH6" s="406" t="s">
        <v>60</v>
      </c>
      <c r="CI6" s="407"/>
      <c r="CJ6" s="408"/>
      <c r="CK6" s="276" t="s">
        <v>66</v>
      </c>
      <c r="CL6" s="400" t="s">
        <v>71</v>
      </c>
      <c r="CM6" s="401"/>
      <c r="CN6" s="401"/>
      <c r="CO6" s="402" t="s">
        <v>27</v>
      </c>
      <c r="CP6" s="402"/>
      <c r="CQ6" s="402"/>
      <c r="CR6" s="403" t="s">
        <v>26</v>
      </c>
      <c r="CS6" s="270"/>
      <c r="CT6" s="270"/>
      <c r="CU6" s="285"/>
      <c r="CV6" s="390"/>
      <c r="CW6" s="390"/>
      <c r="CX6" s="390"/>
    </row>
    <row r="7" spans="2:107" ht="34.5" customHeight="1" x14ac:dyDescent="0.2">
      <c r="B7" s="312"/>
      <c r="C7" s="253"/>
      <c r="D7" s="255"/>
      <c r="E7" s="255"/>
      <c r="F7" s="417"/>
      <c r="G7" s="325"/>
      <c r="H7" s="325"/>
      <c r="I7" s="325"/>
      <c r="J7" s="420"/>
      <c r="K7" s="331"/>
      <c r="L7" s="331"/>
      <c r="M7" s="331"/>
      <c r="N7" s="379" t="s">
        <v>28</v>
      </c>
      <c r="O7" s="258"/>
      <c r="P7" s="258"/>
      <c r="Q7" s="258"/>
      <c r="R7" s="379" t="s">
        <v>29</v>
      </c>
      <c r="S7" s="258"/>
      <c r="T7" s="258"/>
      <c r="U7" s="258"/>
      <c r="V7" s="243"/>
      <c r="W7" s="243"/>
      <c r="X7" s="251"/>
      <c r="Y7" s="246"/>
      <c r="Z7" s="248"/>
      <c r="AA7" s="257"/>
      <c r="AB7" s="380"/>
      <c r="AC7" s="260"/>
      <c r="AD7" s="260"/>
      <c r="AE7" s="260"/>
      <c r="AF7" s="243"/>
      <c r="AG7" s="243"/>
      <c r="AH7" s="251"/>
      <c r="AI7" s="257"/>
      <c r="AJ7" s="257"/>
      <c r="AK7" s="257"/>
      <c r="AL7" s="396"/>
      <c r="AM7" s="343"/>
      <c r="AN7" s="344"/>
      <c r="AO7" s="380"/>
      <c r="AP7" s="260"/>
      <c r="AQ7" s="261"/>
      <c r="AR7" s="380"/>
      <c r="AS7" s="260"/>
      <c r="AT7" s="261"/>
      <c r="AU7" s="388"/>
      <c r="AV7" s="349"/>
      <c r="AW7" s="350"/>
      <c r="AX7" s="424" t="s">
        <v>30</v>
      </c>
      <c r="AY7" s="424"/>
      <c r="AZ7" s="424"/>
      <c r="BA7" s="424" t="s">
        <v>31</v>
      </c>
      <c r="BB7" s="424"/>
      <c r="BC7" s="424"/>
      <c r="BD7" s="424" t="s">
        <v>32</v>
      </c>
      <c r="BE7" s="424"/>
      <c r="BF7" s="424"/>
      <c r="BG7" s="404"/>
      <c r="BH7" s="272"/>
      <c r="BI7" s="273"/>
      <c r="BJ7" s="404"/>
      <c r="BK7" s="272"/>
      <c r="BL7" s="273"/>
      <c r="BM7" s="425" t="s">
        <v>33</v>
      </c>
      <c r="BN7" s="425"/>
      <c r="BO7" s="425"/>
      <c r="BP7" s="429" t="s">
        <v>116</v>
      </c>
      <c r="BQ7" s="409" t="s">
        <v>34</v>
      </c>
      <c r="BR7" s="409"/>
      <c r="BS7" s="409"/>
      <c r="BT7" s="428"/>
      <c r="BU7" s="428"/>
      <c r="BV7" s="353"/>
      <c r="BW7" s="381"/>
      <c r="BX7" s="285"/>
      <c r="BY7" s="383"/>
      <c r="BZ7" s="383"/>
      <c r="CA7" s="383"/>
      <c r="CB7" s="288"/>
      <c r="CC7" s="288"/>
      <c r="CD7" s="289"/>
      <c r="CE7" s="303"/>
      <c r="CF7" s="297"/>
      <c r="CG7" s="298"/>
      <c r="CH7" s="410" t="s">
        <v>61</v>
      </c>
      <c r="CI7" s="411"/>
      <c r="CJ7" s="412"/>
      <c r="CK7" s="277"/>
      <c r="CL7" s="401"/>
      <c r="CM7" s="401"/>
      <c r="CN7" s="401"/>
      <c r="CO7" s="402"/>
      <c r="CP7" s="402"/>
      <c r="CQ7" s="402"/>
      <c r="CR7" s="404"/>
      <c r="CS7" s="272"/>
      <c r="CT7" s="272"/>
      <c r="CU7" s="285"/>
      <c r="CV7" s="390"/>
      <c r="CW7" s="390"/>
      <c r="CX7" s="390"/>
    </row>
    <row r="8" spans="2:107" ht="45.75" customHeight="1" x14ac:dyDescent="0.2">
      <c r="B8" s="312"/>
      <c r="C8" s="253"/>
      <c r="D8" s="255"/>
      <c r="E8" s="255"/>
      <c r="F8" s="418"/>
      <c r="G8" s="327"/>
      <c r="H8" s="327"/>
      <c r="I8" s="327"/>
      <c r="J8" s="421"/>
      <c r="K8" s="333"/>
      <c r="L8" s="333"/>
      <c r="M8" s="333"/>
      <c r="N8" s="386"/>
      <c r="O8" s="262"/>
      <c r="P8" s="262"/>
      <c r="Q8" s="262"/>
      <c r="R8" s="386"/>
      <c r="S8" s="262"/>
      <c r="T8" s="262"/>
      <c r="U8" s="262"/>
      <c r="V8" s="243"/>
      <c r="W8" s="243"/>
      <c r="X8" s="251"/>
      <c r="Y8" s="246"/>
      <c r="Z8" s="248"/>
      <c r="AA8" s="257"/>
      <c r="AB8" s="380"/>
      <c r="AC8" s="260"/>
      <c r="AD8" s="260"/>
      <c r="AE8" s="260"/>
      <c r="AF8" s="243"/>
      <c r="AG8" s="243"/>
      <c r="AH8" s="251"/>
      <c r="AI8" s="257"/>
      <c r="AJ8" s="257"/>
      <c r="AK8" s="257"/>
      <c r="AL8" s="397"/>
      <c r="AM8" s="345"/>
      <c r="AN8" s="346"/>
      <c r="AO8" s="380"/>
      <c r="AP8" s="260"/>
      <c r="AQ8" s="261"/>
      <c r="AR8" s="386"/>
      <c r="AS8" s="262"/>
      <c r="AT8" s="263"/>
      <c r="AU8" s="389"/>
      <c r="AV8" s="351"/>
      <c r="AW8" s="352"/>
      <c r="AX8" s="424"/>
      <c r="AY8" s="424"/>
      <c r="AZ8" s="424"/>
      <c r="BA8" s="424"/>
      <c r="BB8" s="424"/>
      <c r="BC8" s="424"/>
      <c r="BD8" s="424"/>
      <c r="BE8" s="424"/>
      <c r="BF8" s="424"/>
      <c r="BG8" s="405"/>
      <c r="BH8" s="274"/>
      <c r="BI8" s="275"/>
      <c r="BJ8" s="405"/>
      <c r="BK8" s="274"/>
      <c r="BL8" s="275"/>
      <c r="BM8" s="425"/>
      <c r="BN8" s="425"/>
      <c r="BO8" s="425"/>
      <c r="BP8" s="430"/>
      <c r="BQ8" s="409"/>
      <c r="BR8" s="409"/>
      <c r="BS8" s="409"/>
      <c r="BT8" s="428"/>
      <c r="BU8" s="428"/>
      <c r="BV8" s="353"/>
      <c r="BW8" s="381"/>
      <c r="BX8" s="285"/>
      <c r="BY8" s="383"/>
      <c r="BZ8" s="383"/>
      <c r="CA8" s="383"/>
      <c r="CB8" s="290"/>
      <c r="CC8" s="290"/>
      <c r="CD8" s="291"/>
      <c r="CE8" s="426"/>
      <c r="CF8" s="299"/>
      <c r="CG8" s="300"/>
      <c r="CH8" s="413"/>
      <c r="CI8" s="314"/>
      <c r="CJ8" s="315"/>
      <c r="CK8" s="277"/>
      <c r="CL8" s="401"/>
      <c r="CM8" s="401"/>
      <c r="CN8" s="401"/>
      <c r="CO8" s="402"/>
      <c r="CP8" s="402"/>
      <c r="CQ8" s="402"/>
      <c r="CR8" s="405"/>
      <c r="CS8" s="274"/>
      <c r="CT8" s="274"/>
      <c r="CU8" s="285"/>
      <c r="CV8" s="390"/>
      <c r="CW8" s="390"/>
      <c r="CX8" s="390"/>
    </row>
    <row r="9" spans="2:107" ht="21.75" customHeight="1" x14ac:dyDescent="0.2">
      <c r="B9" s="312"/>
      <c r="C9" s="253"/>
      <c r="D9" s="255"/>
      <c r="E9" s="255"/>
      <c r="F9" s="398" t="s">
        <v>35</v>
      </c>
      <c r="G9" s="414" t="s">
        <v>110</v>
      </c>
      <c r="H9" s="415"/>
      <c r="I9" s="415"/>
      <c r="J9" s="398" t="s">
        <v>35</v>
      </c>
      <c r="K9" s="414" t="s">
        <v>110</v>
      </c>
      <c r="L9" s="415"/>
      <c r="M9" s="415"/>
      <c r="N9" s="398" t="s">
        <v>35</v>
      </c>
      <c r="O9" s="414" t="s">
        <v>110</v>
      </c>
      <c r="P9" s="415"/>
      <c r="Q9" s="415"/>
      <c r="R9" s="398" t="s">
        <v>35</v>
      </c>
      <c r="S9" s="414" t="s">
        <v>110</v>
      </c>
      <c r="T9" s="415"/>
      <c r="U9" s="415"/>
      <c r="V9" s="243"/>
      <c r="W9" s="243"/>
      <c r="X9" s="251"/>
      <c r="Y9" s="246"/>
      <c r="Z9" s="248"/>
      <c r="AA9" s="257"/>
      <c r="AB9" s="398" t="s">
        <v>35</v>
      </c>
      <c r="AC9" s="433" t="s">
        <v>110</v>
      </c>
      <c r="AD9" s="433"/>
      <c r="AE9" s="384"/>
      <c r="AF9" s="243"/>
      <c r="AG9" s="243"/>
      <c r="AH9" s="251"/>
      <c r="AI9" s="257"/>
      <c r="AJ9" s="257"/>
      <c r="AK9" s="257"/>
      <c r="AL9" s="398" t="s">
        <v>35</v>
      </c>
      <c r="AM9" s="384" t="s">
        <v>110</v>
      </c>
      <c r="AN9" s="385"/>
      <c r="AO9" s="398" t="s">
        <v>35</v>
      </c>
      <c r="AP9" s="384" t="s">
        <v>110</v>
      </c>
      <c r="AQ9" s="385"/>
      <c r="AR9" s="398" t="s">
        <v>35</v>
      </c>
      <c r="AS9" s="384" t="s">
        <v>110</v>
      </c>
      <c r="AT9" s="385"/>
      <c r="AU9" s="398" t="s">
        <v>35</v>
      </c>
      <c r="AV9" s="384" t="s">
        <v>110</v>
      </c>
      <c r="AW9" s="385"/>
      <c r="AX9" s="398" t="s">
        <v>35</v>
      </c>
      <c r="AY9" s="384" t="s">
        <v>110</v>
      </c>
      <c r="AZ9" s="385"/>
      <c r="BA9" s="398" t="s">
        <v>35</v>
      </c>
      <c r="BB9" s="384" t="s">
        <v>110</v>
      </c>
      <c r="BC9" s="385"/>
      <c r="BD9" s="398" t="s">
        <v>35</v>
      </c>
      <c r="BE9" s="384" t="s">
        <v>110</v>
      </c>
      <c r="BF9" s="385"/>
      <c r="BG9" s="432" t="s">
        <v>35</v>
      </c>
      <c r="BH9" s="433" t="s">
        <v>110</v>
      </c>
      <c r="BI9" s="433"/>
      <c r="BJ9" s="432" t="s">
        <v>35</v>
      </c>
      <c r="BK9" s="433" t="s">
        <v>110</v>
      </c>
      <c r="BL9" s="433"/>
      <c r="BM9" s="432" t="s">
        <v>35</v>
      </c>
      <c r="BN9" s="433" t="s">
        <v>110</v>
      </c>
      <c r="BO9" s="433"/>
      <c r="BP9" s="430"/>
      <c r="BQ9" s="432" t="s">
        <v>35</v>
      </c>
      <c r="BR9" s="433" t="s">
        <v>110</v>
      </c>
      <c r="BS9" s="433"/>
      <c r="BT9" s="432" t="s">
        <v>35</v>
      </c>
      <c r="BU9" s="433" t="s">
        <v>110</v>
      </c>
      <c r="BV9" s="384"/>
      <c r="BW9" s="381"/>
      <c r="BX9" s="285"/>
      <c r="BY9" s="432" t="s">
        <v>35</v>
      </c>
      <c r="BZ9" s="433" t="s">
        <v>110</v>
      </c>
      <c r="CA9" s="433"/>
      <c r="CB9" s="432" t="s">
        <v>35</v>
      </c>
      <c r="CC9" s="433" t="s">
        <v>110</v>
      </c>
      <c r="CD9" s="433"/>
      <c r="CE9" s="432" t="s">
        <v>35</v>
      </c>
      <c r="CF9" s="433" t="s">
        <v>110</v>
      </c>
      <c r="CG9" s="433"/>
      <c r="CH9" s="432" t="s">
        <v>35</v>
      </c>
      <c r="CI9" s="433" t="s">
        <v>110</v>
      </c>
      <c r="CJ9" s="433"/>
      <c r="CK9" s="436" t="s">
        <v>111</v>
      </c>
      <c r="CL9" s="432" t="s">
        <v>35</v>
      </c>
      <c r="CM9" s="433" t="s">
        <v>110</v>
      </c>
      <c r="CN9" s="433"/>
      <c r="CO9" s="432" t="s">
        <v>35</v>
      </c>
      <c r="CP9" s="433" t="s">
        <v>110</v>
      </c>
      <c r="CQ9" s="433"/>
      <c r="CR9" s="435" t="s">
        <v>35</v>
      </c>
      <c r="CS9" s="422" t="s">
        <v>110</v>
      </c>
      <c r="CT9" s="423"/>
      <c r="CU9" s="285"/>
      <c r="CV9" s="432" t="s">
        <v>35</v>
      </c>
      <c r="CW9" s="433" t="s">
        <v>110</v>
      </c>
      <c r="CX9" s="433"/>
      <c r="CY9" s="434" t="s">
        <v>112</v>
      </c>
      <c r="CZ9" s="434"/>
      <c r="DA9" s="434"/>
      <c r="DB9" s="434"/>
    </row>
    <row r="10" spans="2:107" ht="22.5" customHeight="1" x14ac:dyDescent="0.2">
      <c r="B10" s="312"/>
      <c r="C10" s="253"/>
      <c r="D10" s="256"/>
      <c r="E10" s="256"/>
      <c r="F10" s="399"/>
      <c r="G10" s="25" t="s">
        <v>115</v>
      </c>
      <c r="H10" s="24" t="s">
        <v>0</v>
      </c>
      <c r="I10" s="24" t="s">
        <v>2</v>
      </c>
      <c r="J10" s="399"/>
      <c r="K10" s="25" t="s">
        <v>115</v>
      </c>
      <c r="L10" s="24" t="s">
        <v>0</v>
      </c>
      <c r="M10" s="26" t="s">
        <v>2</v>
      </c>
      <c r="N10" s="399"/>
      <c r="O10" s="25" t="s">
        <v>115</v>
      </c>
      <c r="P10" s="4" t="s">
        <v>0</v>
      </c>
      <c r="Q10" s="26" t="s">
        <v>2</v>
      </c>
      <c r="R10" s="399"/>
      <c r="S10" s="25" t="s">
        <v>115</v>
      </c>
      <c r="T10" s="4" t="s">
        <v>0</v>
      </c>
      <c r="U10" s="38" t="s">
        <v>2</v>
      </c>
      <c r="V10" s="243"/>
      <c r="W10" s="243"/>
      <c r="X10" s="251"/>
      <c r="Y10" s="246"/>
      <c r="Z10" s="248"/>
      <c r="AA10" s="257"/>
      <c r="AB10" s="399"/>
      <c r="AC10" s="25" t="s">
        <v>115</v>
      </c>
      <c r="AD10" s="4" t="s">
        <v>0</v>
      </c>
      <c r="AE10" s="38" t="s">
        <v>2</v>
      </c>
      <c r="AF10" s="243"/>
      <c r="AG10" s="243"/>
      <c r="AH10" s="251"/>
      <c r="AI10" s="257"/>
      <c r="AJ10" s="257"/>
      <c r="AK10" s="257"/>
      <c r="AL10" s="399"/>
      <c r="AM10" s="25" t="s">
        <v>115</v>
      </c>
      <c r="AN10" s="4" t="s">
        <v>0</v>
      </c>
      <c r="AO10" s="399"/>
      <c r="AP10" s="25" t="s">
        <v>115</v>
      </c>
      <c r="AQ10" s="4" t="s">
        <v>0</v>
      </c>
      <c r="AR10" s="399"/>
      <c r="AS10" s="25" t="s">
        <v>115</v>
      </c>
      <c r="AT10" s="4" t="s">
        <v>0</v>
      </c>
      <c r="AU10" s="399"/>
      <c r="AV10" s="25" t="s">
        <v>115</v>
      </c>
      <c r="AW10" s="4" t="s">
        <v>0</v>
      </c>
      <c r="AX10" s="399"/>
      <c r="AY10" s="25" t="s">
        <v>115</v>
      </c>
      <c r="AZ10" s="4" t="s">
        <v>0</v>
      </c>
      <c r="BA10" s="399"/>
      <c r="BB10" s="25" t="s">
        <v>115</v>
      </c>
      <c r="BC10" s="4" t="s">
        <v>0</v>
      </c>
      <c r="BD10" s="399"/>
      <c r="BE10" s="25" t="s">
        <v>72</v>
      </c>
      <c r="BF10" s="13" t="s">
        <v>0</v>
      </c>
      <c r="BG10" s="432"/>
      <c r="BH10" s="25" t="s">
        <v>115</v>
      </c>
      <c r="BI10" s="13" t="s">
        <v>0</v>
      </c>
      <c r="BJ10" s="432"/>
      <c r="BK10" s="25" t="s">
        <v>115</v>
      </c>
      <c r="BL10" s="13" t="s">
        <v>0</v>
      </c>
      <c r="BM10" s="432"/>
      <c r="BN10" s="25" t="s">
        <v>115</v>
      </c>
      <c r="BO10" s="13" t="s">
        <v>0</v>
      </c>
      <c r="BP10" s="431"/>
      <c r="BQ10" s="432"/>
      <c r="BR10" s="25" t="s">
        <v>115</v>
      </c>
      <c r="BS10" s="13" t="s">
        <v>0</v>
      </c>
      <c r="BT10" s="432"/>
      <c r="BU10" s="25" t="s">
        <v>115</v>
      </c>
      <c r="BV10" s="14" t="s">
        <v>0</v>
      </c>
      <c r="BW10" s="381"/>
      <c r="BX10" s="14"/>
      <c r="BY10" s="432"/>
      <c r="BZ10" s="25" t="s">
        <v>115</v>
      </c>
      <c r="CA10" s="13" t="s">
        <v>0</v>
      </c>
      <c r="CB10" s="432"/>
      <c r="CC10" s="25" t="s">
        <v>115</v>
      </c>
      <c r="CD10" s="4" t="s">
        <v>0</v>
      </c>
      <c r="CE10" s="432"/>
      <c r="CF10" s="25" t="s">
        <v>115</v>
      </c>
      <c r="CG10" s="13" t="s">
        <v>0</v>
      </c>
      <c r="CH10" s="432"/>
      <c r="CI10" s="25" t="s">
        <v>115</v>
      </c>
      <c r="CJ10" s="13" t="s">
        <v>0</v>
      </c>
      <c r="CK10" s="436"/>
      <c r="CL10" s="432"/>
      <c r="CM10" s="25" t="s">
        <v>115</v>
      </c>
      <c r="CN10" s="13" t="s">
        <v>0</v>
      </c>
      <c r="CO10" s="432"/>
      <c r="CP10" s="25" t="s">
        <v>115</v>
      </c>
      <c r="CQ10" s="13" t="s">
        <v>0</v>
      </c>
      <c r="CR10" s="435"/>
      <c r="CS10" s="25" t="s">
        <v>72</v>
      </c>
      <c r="CT10" s="13" t="s">
        <v>0</v>
      </c>
      <c r="CU10" s="13"/>
      <c r="CV10" s="432"/>
      <c r="CW10" s="25" t="s">
        <v>115</v>
      </c>
      <c r="CX10" s="13" t="s">
        <v>0</v>
      </c>
      <c r="CY10" s="25" t="s">
        <v>113</v>
      </c>
      <c r="CZ10" s="25" t="s">
        <v>115</v>
      </c>
      <c r="DA10" s="13" t="s">
        <v>0</v>
      </c>
      <c r="DB10" s="13" t="s">
        <v>44</v>
      </c>
    </row>
    <row r="11" spans="2:107" ht="12.75" customHeight="1" x14ac:dyDescent="0.2">
      <c r="B11" s="15"/>
      <c r="C11" s="15">
        <v>1</v>
      </c>
      <c r="D11" s="15">
        <v>2</v>
      </c>
      <c r="E11" s="15">
        <v>3</v>
      </c>
      <c r="F11" s="15">
        <v>4</v>
      </c>
      <c r="G11" s="15">
        <v>5</v>
      </c>
      <c r="H11" s="16">
        <v>6</v>
      </c>
      <c r="I11" s="15">
        <v>7</v>
      </c>
      <c r="J11" s="16">
        <v>8</v>
      </c>
      <c r="K11" s="15">
        <v>9</v>
      </c>
      <c r="L11" s="16">
        <v>10</v>
      </c>
      <c r="M11" s="15">
        <v>11</v>
      </c>
      <c r="N11" s="16">
        <v>12</v>
      </c>
      <c r="O11" s="15">
        <v>13</v>
      </c>
      <c r="P11" s="16">
        <v>14</v>
      </c>
      <c r="Q11" s="15">
        <v>15</v>
      </c>
      <c r="R11" s="16">
        <v>16</v>
      </c>
      <c r="S11" s="15">
        <v>17</v>
      </c>
      <c r="T11" s="16">
        <v>18</v>
      </c>
      <c r="U11" s="39"/>
      <c r="V11" s="133"/>
      <c r="W11" s="133"/>
      <c r="X11" s="134"/>
      <c r="Y11" s="247"/>
      <c r="Z11" s="249"/>
      <c r="AA11" s="313"/>
      <c r="AB11" s="17">
        <v>20</v>
      </c>
      <c r="AC11" s="17">
        <v>21</v>
      </c>
      <c r="AD11" s="17">
        <v>22</v>
      </c>
      <c r="AE11" s="18">
        <v>23</v>
      </c>
      <c r="AF11" s="45"/>
      <c r="AG11" s="244"/>
      <c r="AH11" s="134"/>
      <c r="AI11" s="40"/>
      <c r="AJ11" s="40"/>
      <c r="AK11" s="40"/>
      <c r="AL11" s="17">
        <v>24</v>
      </c>
      <c r="AM11" s="17">
        <v>25</v>
      </c>
      <c r="AN11" s="17">
        <v>26</v>
      </c>
      <c r="AO11" s="17">
        <v>27</v>
      </c>
      <c r="AP11" s="17">
        <v>28</v>
      </c>
      <c r="AQ11" s="17">
        <v>29</v>
      </c>
      <c r="AR11" s="17">
        <v>30</v>
      </c>
      <c r="AS11" s="17">
        <v>31</v>
      </c>
      <c r="AT11" s="17">
        <v>32</v>
      </c>
      <c r="AU11" s="17">
        <v>33</v>
      </c>
      <c r="AV11" s="17">
        <v>34</v>
      </c>
      <c r="AW11" s="17">
        <v>35</v>
      </c>
      <c r="AX11" s="17">
        <v>36</v>
      </c>
      <c r="AY11" s="25" t="s">
        <v>115</v>
      </c>
      <c r="AZ11" s="17">
        <v>38</v>
      </c>
      <c r="BA11" s="17">
        <v>39</v>
      </c>
      <c r="BB11" s="17">
        <v>40</v>
      </c>
      <c r="BC11" s="17">
        <v>41</v>
      </c>
      <c r="BD11" s="17">
        <v>42</v>
      </c>
      <c r="BE11" s="17">
        <v>43</v>
      </c>
      <c r="BF11" s="17">
        <v>44</v>
      </c>
      <c r="BG11" s="17">
        <v>45</v>
      </c>
      <c r="BH11" s="17">
        <v>46</v>
      </c>
      <c r="BI11" s="17">
        <v>47</v>
      </c>
      <c r="BJ11" s="17">
        <v>48</v>
      </c>
      <c r="BK11" s="17">
        <v>49</v>
      </c>
      <c r="BL11" s="17">
        <v>50</v>
      </c>
      <c r="BM11" s="17">
        <v>51</v>
      </c>
      <c r="BN11" s="17">
        <v>52</v>
      </c>
      <c r="BO11" s="17">
        <v>53</v>
      </c>
      <c r="BP11" s="17"/>
      <c r="BQ11" s="17">
        <v>54</v>
      </c>
      <c r="BR11" s="17">
        <v>55</v>
      </c>
      <c r="BS11" s="17">
        <v>56</v>
      </c>
      <c r="BT11" s="17">
        <v>57</v>
      </c>
      <c r="BU11" s="17">
        <v>58</v>
      </c>
      <c r="BV11" s="17">
        <v>59</v>
      </c>
      <c r="BW11" s="17"/>
      <c r="BX11" s="17"/>
      <c r="BY11" s="17">
        <v>60</v>
      </c>
      <c r="BZ11" s="17">
        <v>61</v>
      </c>
      <c r="CA11" s="17">
        <v>62</v>
      </c>
      <c r="CB11" s="19">
        <v>63</v>
      </c>
      <c r="CC11" s="19">
        <v>64</v>
      </c>
      <c r="CD11" s="19">
        <v>65</v>
      </c>
      <c r="CE11" s="17">
        <v>66</v>
      </c>
      <c r="CF11" s="17">
        <v>67</v>
      </c>
      <c r="CG11" s="17">
        <v>68</v>
      </c>
      <c r="CH11" s="17"/>
      <c r="CI11" s="17"/>
      <c r="CJ11" s="17"/>
      <c r="CK11" s="17"/>
      <c r="CL11" s="17">
        <v>69</v>
      </c>
      <c r="CM11" s="17">
        <v>70</v>
      </c>
      <c r="CN11" s="17">
        <v>71</v>
      </c>
      <c r="CO11" s="17">
        <v>72</v>
      </c>
      <c r="CP11" s="17">
        <v>73</v>
      </c>
      <c r="CQ11" s="17">
        <v>74</v>
      </c>
      <c r="CR11" s="19"/>
      <c r="CS11" s="19"/>
      <c r="CT11" s="19"/>
      <c r="CU11" s="19"/>
      <c r="CV11" s="17">
        <v>75</v>
      </c>
      <c r="CW11" s="17">
        <v>76</v>
      </c>
      <c r="CX11" s="17">
        <v>77</v>
      </c>
      <c r="CY11" s="47"/>
      <c r="CZ11" s="47"/>
      <c r="DA11" s="47"/>
      <c r="DB11" s="47"/>
    </row>
    <row r="12" spans="2:107" ht="27" customHeight="1" x14ac:dyDescent="0.2">
      <c r="B12" s="29">
        <v>1</v>
      </c>
      <c r="C12" s="27" t="s">
        <v>59</v>
      </c>
      <c r="D12" s="30">
        <v>237979.3</v>
      </c>
      <c r="E12" s="30">
        <v>1570424.8</v>
      </c>
      <c r="F12" s="30">
        <v>63449192.400000006</v>
      </c>
      <c r="G12" s="30">
        <v>2092925.8000000003</v>
      </c>
      <c r="H12" s="30">
        <v>2285238.2999999998</v>
      </c>
      <c r="I12" s="28">
        <v>109.18869173479536</v>
      </c>
      <c r="J12" s="30">
        <v>19629871.899999999</v>
      </c>
      <c r="K12" s="30">
        <v>1236633</v>
      </c>
      <c r="L12" s="30">
        <v>1412768.3</v>
      </c>
      <c r="M12" s="28">
        <v>114.2431343818255</v>
      </c>
      <c r="N12" s="30">
        <v>4352488</v>
      </c>
      <c r="O12" s="30">
        <v>343111.89999999997</v>
      </c>
      <c r="P12" s="30">
        <v>375627</v>
      </c>
      <c r="Q12" s="28">
        <v>109.47652937715074</v>
      </c>
      <c r="R12" s="30">
        <v>946000</v>
      </c>
      <c r="S12" s="30">
        <v>62395.1</v>
      </c>
      <c r="T12" s="30">
        <v>54713.599999999999</v>
      </c>
      <c r="U12" s="28">
        <v>87.688937112048862</v>
      </c>
      <c r="V12" s="30">
        <v>0</v>
      </c>
      <c r="W12" s="30">
        <v>0</v>
      </c>
      <c r="X12" s="28"/>
      <c r="Y12" s="30"/>
      <c r="Z12" s="30"/>
      <c r="AA12" s="30"/>
      <c r="AB12" s="30">
        <v>4710385</v>
      </c>
      <c r="AC12" s="30">
        <v>289005.7</v>
      </c>
      <c r="AD12" s="30">
        <v>451339.8</v>
      </c>
      <c r="AE12" s="28">
        <v>156.16986100966176</v>
      </c>
      <c r="AF12" s="28"/>
      <c r="AG12" s="28"/>
      <c r="AH12" s="28"/>
      <c r="AI12" s="30"/>
      <c r="AJ12" s="30"/>
      <c r="AK12" s="30"/>
      <c r="AL12" s="30">
        <v>1866551</v>
      </c>
      <c r="AM12" s="30">
        <v>150124.29999999999</v>
      </c>
      <c r="AN12" s="30">
        <v>330155.60000000009</v>
      </c>
      <c r="AO12" s="30">
        <v>450000</v>
      </c>
      <c r="AP12" s="30">
        <v>22000</v>
      </c>
      <c r="AQ12" s="30">
        <v>21640.1</v>
      </c>
      <c r="AR12" s="30"/>
      <c r="AS12" s="30"/>
      <c r="AT12" s="30"/>
      <c r="AU12" s="30"/>
      <c r="AV12" s="30"/>
      <c r="AW12" s="30"/>
      <c r="AX12" s="30">
        <v>10095968.1</v>
      </c>
      <c r="AY12" s="30">
        <v>841280.6</v>
      </c>
      <c r="AZ12" s="30">
        <v>696780.7</v>
      </c>
      <c r="BA12" s="30">
        <v>6625724.7999999998</v>
      </c>
      <c r="BB12" s="30">
        <v>0</v>
      </c>
      <c r="BC12" s="30">
        <v>25393.5</v>
      </c>
      <c r="BD12" s="30"/>
      <c r="BE12" s="30"/>
      <c r="BF12" s="30"/>
      <c r="BG12" s="30">
        <v>4952714.5</v>
      </c>
      <c r="BH12" s="30">
        <v>271307.40000000002</v>
      </c>
      <c r="BI12" s="30">
        <v>93258.7</v>
      </c>
      <c r="BJ12" s="30">
        <v>1132508.3999999999</v>
      </c>
      <c r="BK12" s="30">
        <v>50503.299999999996</v>
      </c>
      <c r="BL12" s="30">
        <v>34971</v>
      </c>
      <c r="BM12" s="30">
        <v>236075</v>
      </c>
      <c r="BN12" s="30">
        <v>15750</v>
      </c>
      <c r="BO12" s="30">
        <v>10601.1</v>
      </c>
      <c r="BP12" s="30"/>
      <c r="BQ12" s="30">
        <v>27018403.599999998</v>
      </c>
      <c r="BR12" s="30">
        <v>15012.2</v>
      </c>
      <c r="BS12" s="30">
        <v>150295.79999999999</v>
      </c>
      <c r="BT12" s="30">
        <v>833150</v>
      </c>
      <c r="BU12" s="30">
        <v>32435.3</v>
      </c>
      <c r="BV12" s="30">
        <v>40461.399999999994</v>
      </c>
      <c r="BW12" s="30"/>
      <c r="BX12" s="30"/>
      <c r="BY12" s="30">
        <v>63219968.400000006</v>
      </c>
      <c r="BZ12" s="30">
        <v>2092925.8000000003</v>
      </c>
      <c r="CA12" s="30">
        <v>2285238.2999999998</v>
      </c>
      <c r="CB12" s="34"/>
      <c r="CC12" s="34"/>
      <c r="CD12" s="34"/>
      <c r="CE12" s="30">
        <v>79224</v>
      </c>
      <c r="CF12" s="30">
        <v>0</v>
      </c>
      <c r="CG12" s="30">
        <v>0</v>
      </c>
      <c r="CH12" s="30"/>
      <c r="CI12" s="28"/>
      <c r="CJ12" s="28"/>
      <c r="CK12" s="28"/>
      <c r="CL12" s="30">
        <v>150000</v>
      </c>
      <c r="CM12" s="28">
        <v>0</v>
      </c>
      <c r="CN12" s="28">
        <v>0</v>
      </c>
      <c r="CO12" s="30">
        <v>726525.3</v>
      </c>
      <c r="CP12" s="32"/>
      <c r="CQ12" s="32"/>
      <c r="CR12" s="28"/>
      <c r="CS12" s="28"/>
      <c r="CT12" s="28"/>
      <c r="CU12" s="28"/>
      <c r="CV12" s="30">
        <v>955749.3</v>
      </c>
      <c r="CW12" s="30">
        <v>0</v>
      </c>
      <c r="CX12" s="30">
        <v>0</v>
      </c>
      <c r="CY12" s="51">
        <f>N12+AB12</f>
        <v>9062873</v>
      </c>
      <c r="CZ12" s="51">
        <f>O12+AC12</f>
        <v>632117.6</v>
      </c>
      <c r="DA12" s="51">
        <f>P12+AD12</f>
        <v>826966.8</v>
      </c>
      <c r="DB12" s="34">
        <f>DA12/CZ12*100</f>
        <v>130.82483386002858</v>
      </c>
      <c r="DC12" s="50">
        <f t="shared" ref="DC12:DC23" si="0">AW12+AZ12+BC12+BF12+BS12+CD12+CG12+CJ12</f>
        <v>872470</v>
      </c>
    </row>
    <row r="13" spans="2:107" s="21" customFormat="1" ht="27" customHeight="1" x14ac:dyDescent="0.2">
      <c r="B13" s="29">
        <v>2</v>
      </c>
      <c r="C13" s="27" t="s">
        <v>45</v>
      </c>
      <c r="D13" s="30">
        <v>361316.49999999994</v>
      </c>
      <c r="E13" s="30">
        <v>20420.099999999999</v>
      </c>
      <c r="F13" s="30">
        <v>2508854.7000000007</v>
      </c>
      <c r="G13" s="30">
        <v>189546.14666666667</v>
      </c>
      <c r="H13" s="30">
        <v>174360.14029999994</v>
      </c>
      <c r="I13" s="28">
        <v>91.988227334754185</v>
      </c>
      <c r="J13" s="30">
        <v>848603.19999999984</v>
      </c>
      <c r="K13" s="30">
        <v>50891.71333333334</v>
      </c>
      <c r="L13" s="30">
        <v>40912.640300000006</v>
      </c>
      <c r="M13" s="28">
        <v>80.39155614987483</v>
      </c>
      <c r="N13" s="30">
        <v>89990.9</v>
      </c>
      <c r="O13" s="30">
        <v>4499.5450000000001</v>
      </c>
      <c r="P13" s="30">
        <v>4311.0549999999994</v>
      </c>
      <c r="Q13" s="28">
        <v>95.810909769765601</v>
      </c>
      <c r="R13" s="30">
        <v>350157.6999999999</v>
      </c>
      <c r="S13" s="30">
        <v>17507.884999999995</v>
      </c>
      <c r="T13" s="30">
        <v>12032.008299999994</v>
      </c>
      <c r="U13" s="28">
        <v>68.72336835660046</v>
      </c>
      <c r="V13" s="30">
        <v>0</v>
      </c>
      <c r="W13" s="30">
        <v>0</v>
      </c>
      <c r="X13" s="28"/>
      <c r="Y13" s="30">
        <v>1979616.2000000007</v>
      </c>
      <c r="Z13" s="30">
        <v>1405244.0999999994</v>
      </c>
      <c r="AA13" s="30">
        <v>14210.799999999997</v>
      </c>
      <c r="AB13" s="30">
        <v>154608.00000000003</v>
      </c>
      <c r="AC13" s="30">
        <v>7730.4000000000015</v>
      </c>
      <c r="AD13" s="30">
        <v>16586.306000000008</v>
      </c>
      <c r="AE13" s="28">
        <v>214.55947945772542</v>
      </c>
      <c r="AF13" s="30"/>
      <c r="AG13" s="30"/>
      <c r="AH13" s="28"/>
      <c r="AI13" s="30">
        <v>1196693.8870000001</v>
      </c>
      <c r="AJ13" s="30">
        <v>647948.59999999986</v>
      </c>
      <c r="AK13" s="30">
        <v>6454.0000000000009</v>
      </c>
      <c r="AL13" s="30">
        <v>33146.199999999997</v>
      </c>
      <c r="AM13" s="30">
        <v>2762.1833333333329</v>
      </c>
      <c r="AN13" s="30">
        <v>1560.521</v>
      </c>
      <c r="AO13" s="30">
        <v>23000</v>
      </c>
      <c r="AP13" s="30">
        <v>1916.6666666666667</v>
      </c>
      <c r="AQ13" s="30">
        <v>1177.5</v>
      </c>
      <c r="AR13" s="30"/>
      <c r="AS13" s="30"/>
      <c r="AT13" s="30"/>
      <c r="AU13" s="30"/>
      <c r="AV13" s="30"/>
      <c r="AW13" s="30"/>
      <c r="AX13" s="30">
        <v>1602453.6000000006</v>
      </c>
      <c r="AY13" s="30">
        <v>133447.49999999994</v>
      </c>
      <c r="AZ13" s="30">
        <v>133447.49999999994</v>
      </c>
      <c r="BA13" s="30">
        <v>8876.3000000000011</v>
      </c>
      <c r="BB13" s="30">
        <v>739.69166666666672</v>
      </c>
      <c r="BC13" s="30">
        <v>0</v>
      </c>
      <c r="BD13" s="30"/>
      <c r="BE13" s="30"/>
      <c r="BF13" s="30"/>
      <c r="BG13" s="30">
        <v>12295</v>
      </c>
      <c r="BH13" s="30">
        <v>1024.5833333333333</v>
      </c>
      <c r="BI13" s="30">
        <v>235</v>
      </c>
      <c r="BJ13" s="30">
        <v>133829.1</v>
      </c>
      <c r="BK13" s="30">
        <v>11152.424999999999</v>
      </c>
      <c r="BL13" s="30">
        <v>4784.7999999999993</v>
      </c>
      <c r="BM13" s="30">
        <v>1754.4</v>
      </c>
      <c r="BN13" s="30">
        <v>146.20000000000002</v>
      </c>
      <c r="BO13" s="30">
        <v>0</v>
      </c>
      <c r="BP13" s="30"/>
      <c r="BQ13" s="30">
        <v>47167.199999999997</v>
      </c>
      <c r="BR13" s="30">
        <v>3930.6</v>
      </c>
      <c r="BS13" s="30">
        <v>0</v>
      </c>
      <c r="BT13" s="30">
        <v>51576.299999999996</v>
      </c>
      <c r="BU13" s="30">
        <v>4298.0249999999996</v>
      </c>
      <c r="BV13" s="30">
        <v>225.45000000000005</v>
      </c>
      <c r="BW13" s="30">
        <v>0</v>
      </c>
      <c r="BX13" s="30">
        <v>-721</v>
      </c>
      <c r="BY13" s="30">
        <v>2508854.7000000007</v>
      </c>
      <c r="BZ13" s="30">
        <v>189155.70500000002</v>
      </c>
      <c r="CA13" s="30">
        <v>174360.14029999994</v>
      </c>
      <c r="CB13" s="34"/>
      <c r="CC13" s="34"/>
      <c r="CD13" s="34"/>
      <c r="CE13" s="28"/>
      <c r="CF13" s="28"/>
      <c r="CG13" s="28"/>
      <c r="CH13" s="28"/>
      <c r="CI13" s="28"/>
      <c r="CJ13" s="28"/>
      <c r="CK13" s="28"/>
      <c r="CL13" s="28">
        <v>4685.3</v>
      </c>
      <c r="CM13" s="28">
        <v>390.44166666666666</v>
      </c>
      <c r="CN13" s="28">
        <v>0</v>
      </c>
      <c r="CO13" s="28">
        <v>165402.40000000002</v>
      </c>
      <c r="CP13" s="28">
        <v>13783.533333333335</v>
      </c>
      <c r="CQ13" s="28">
        <v>0</v>
      </c>
      <c r="CR13" s="28"/>
      <c r="CS13" s="28"/>
      <c r="CT13" s="28"/>
      <c r="CU13" s="28"/>
      <c r="CV13" s="28">
        <v>165402.40000000002</v>
      </c>
      <c r="CW13" s="28">
        <v>14173.975000000004</v>
      </c>
      <c r="CX13" s="28">
        <v>0</v>
      </c>
      <c r="CY13" s="34">
        <f t="shared" ref="CY13:DA23" si="1">N13+AB13</f>
        <v>244598.90000000002</v>
      </c>
      <c r="CZ13" s="34">
        <f t="shared" si="1"/>
        <v>12229.945000000002</v>
      </c>
      <c r="DA13" s="34">
        <f t="shared" si="1"/>
        <v>20897.361000000008</v>
      </c>
      <c r="DB13" s="34">
        <f t="shared" ref="DB13:DB23" si="2">DA13/CZ13*100</f>
        <v>170.87044136339128</v>
      </c>
      <c r="DC13" s="50">
        <f t="shared" si="0"/>
        <v>133447.49999999994</v>
      </c>
    </row>
    <row r="14" spans="2:107" s="21" customFormat="1" ht="28.5" customHeight="1" x14ac:dyDescent="0.2">
      <c r="B14" s="29">
        <v>3</v>
      </c>
      <c r="C14" s="27" t="s">
        <v>46</v>
      </c>
      <c r="D14" s="30">
        <v>523416.95479999989</v>
      </c>
      <c r="E14" s="30">
        <v>437065.66770000022</v>
      </c>
      <c r="F14" s="30">
        <v>4590561.4000000032</v>
      </c>
      <c r="G14" s="30">
        <v>382546.78333333309</v>
      </c>
      <c r="H14" s="30">
        <v>357899.04093333345</v>
      </c>
      <c r="I14" s="28">
        <v>93.55693382513094</v>
      </c>
      <c r="J14" s="30">
        <v>1500669.5</v>
      </c>
      <c r="K14" s="30">
        <v>125055.7916666666</v>
      </c>
      <c r="L14" s="30">
        <v>106229.90759999996</v>
      </c>
      <c r="M14" s="28">
        <v>84.946011843380589</v>
      </c>
      <c r="N14" s="30">
        <v>162289.90000000002</v>
      </c>
      <c r="O14" s="30">
        <v>13524.158333333326</v>
      </c>
      <c r="P14" s="30">
        <v>12022.032200000003</v>
      </c>
      <c r="Q14" s="28">
        <v>88.893015769927842</v>
      </c>
      <c r="R14" s="30">
        <v>621860.30000000005</v>
      </c>
      <c r="S14" s="30">
        <v>51821.691666666666</v>
      </c>
      <c r="T14" s="30">
        <v>24383.313400000003</v>
      </c>
      <c r="U14" s="28">
        <v>47.052330049048003</v>
      </c>
      <c r="V14" s="30">
        <v>0</v>
      </c>
      <c r="W14" s="30">
        <v>0</v>
      </c>
      <c r="X14" s="28"/>
      <c r="Y14" s="30">
        <v>44569.899999999994</v>
      </c>
      <c r="Z14" s="30"/>
      <c r="AA14" s="30"/>
      <c r="AB14" s="30">
        <v>301702.8</v>
      </c>
      <c r="AC14" s="30">
        <v>25141.899999999998</v>
      </c>
      <c r="AD14" s="30">
        <v>44171.214999999989</v>
      </c>
      <c r="AE14" s="28">
        <v>175.68765685966451</v>
      </c>
      <c r="AF14" s="28"/>
      <c r="AG14" s="28"/>
      <c r="AH14" s="28"/>
      <c r="AI14" s="30">
        <v>35034.5</v>
      </c>
      <c r="AJ14" s="30"/>
      <c r="AK14" s="30"/>
      <c r="AL14" s="30">
        <v>71942.899999999994</v>
      </c>
      <c r="AM14" s="30">
        <v>5995.2416666666686</v>
      </c>
      <c r="AN14" s="30">
        <v>11643.592000000001</v>
      </c>
      <c r="AO14" s="30">
        <v>44200</v>
      </c>
      <c r="AP14" s="30">
        <v>3683.333333333333</v>
      </c>
      <c r="AQ14" s="30">
        <v>2322.9700000000003</v>
      </c>
      <c r="AR14" s="30"/>
      <c r="AS14" s="30"/>
      <c r="AT14" s="30"/>
      <c r="AU14" s="30">
        <v>4042.3</v>
      </c>
      <c r="AV14" s="30">
        <v>336.85833333333335</v>
      </c>
      <c r="AW14" s="30">
        <v>0</v>
      </c>
      <c r="AX14" s="30">
        <v>3020029.5999999996</v>
      </c>
      <c r="AY14" s="30">
        <v>251669.13333333321</v>
      </c>
      <c r="AZ14" s="30">
        <v>251669.13333333321</v>
      </c>
      <c r="BA14" s="30">
        <v>5450.9</v>
      </c>
      <c r="BB14" s="30">
        <v>454.24166666666667</v>
      </c>
      <c r="BC14" s="30">
        <v>0</v>
      </c>
      <c r="BD14" s="30"/>
      <c r="BE14" s="30"/>
      <c r="BF14" s="30"/>
      <c r="BG14" s="30">
        <v>4461.2</v>
      </c>
      <c r="BH14" s="30">
        <v>371.76666666666665</v>
      </c>
      <c r="BI14" s="30">
        <v>936.41700000000014</v>
      </c>
      <c r="BJ14" s="30">
        <v>135391.29999999999</v>
      </c>
      <c r="BK14" s="30">
        <v>11282.608333333337</v>
      </c>
      <c r="BL14" s="30">
        <v>4191.97</v>
      </c>
      <c r="BM14" s="30">
        <v>18147.5</v>
      </c>
      <c r="BN14" s="30">
        <v>1512.2916666666665</v>
      </c>
      <c r="BO14" s="30">
        <v>543.9</v>
      </c>
      <c r="BP14" s="30"/>
      <c r="BQ14" s="30">
        <v>60369.100000000006</v>
      </c>
      <c r="BR14" s="30">
        <v>5030.7583333333332</v>
      </c>
      <c r="BS14" s="30">
        <v>0</v>
      </c>
      <c r="BT14" s="30">
        <v>140673.60000000001</v>
      </c>
      <c r="BU14" s="30">
        <v>11722.8</v>
      </c>
      <c r="BV14" s="30">
        <v>6014.4980000000005</v>
      </c>
      <c r="BW14" s="30">
        <v>2782</v>
      </c>
      <c r="BX14" s="30"/>
      <c r="BY14" s="30">
        <v>4590561.4000000032</v>
      </c>
      <c r="BZ14" s="30">
        <v>382546.78333333309</v>
      </c>
      <c r="CA14" s="30">
        <v>357899.04093333345</v>
      </c>
      <c r="CB14" s="34"/>
      <c r="CC14" s="34"/>
      <c r="CD14" s="34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>
        <v>128024.3</v>
      </c>
      <c r="CP14" s="30">
        <v>10668.691666666668</v>
      </c>
      <c r="CQ14" s="30">
        <v>4376</v>
      </c>
      <c r="CR14" s="30"/>
      <c r="CS14" s="30"/>
      <c r="CT14" s="30"/>
      <c r="CU14" s="30"/>
      <c r="CV14" s="52">
        <v>128024.3</v>
      </c>
      <c r="CW14" s="52">
        <v>10668.691666666668</v>
      </c>
      <c r="CX14" s="52">
        <v>4376</v>
      </c>
      <c r="CY14" s="51">
        <f t="shared" si="1"/>
        <v>463992.7</v>
      </c>
      <c r="CZ14" s="51">
        <f t="shared" si="1"/>
        <v>38666.05833333332</v>
      </c>
      <c r="DA14" s="51">
        <f t="shared" si="1"/>
        <v>56193.247199999991</v>
      </c>
      <c r="DB14" s="34">
        <f t="shared" si="2"/>
        <v>145.32964988457795</v>
      </c>
      <c r="DC14" s="50">
        <f t="shared" si="0"/>
        <v>251669.13333333321</v>
      </c>
    </row>
    <row r="15" spans="2:107" s="21" customFormat="1" ht="29.25" customHeight="1" x14ac:dyDescent="0.2">
      <c r="B15" s="29">
        <v>4</v>
      </c>
      <c r="C15" s="27" t="s">
        <v>47</v>
      </c>
      <c r="D15" s="51"/>
      <c r="E15" s="51"/>
      <c r="F15" s="30">
        <v>5017594.1000000006</v>
      </c>
      <c r="G15" s="30">
        <v>411390.45</v>
      </c>
      <c r="H15" s="30">
        <v>364876.64</v>
      </c>
      <c r="I15" s="28">
        <v>88.693512452707651</v>
      </c>
      <c r="J15" s="30">
        <v>1937607.2000000004</v>
      </c>
      <c r="K15" s="30">
        <v>154737.45000000007</v>
      </c>
      <c r="L15" s="30">
        <v>110860.24000000005</v>
      </c>
      <c r="M15" s="28">
        <v>71.644091330185418</v>
      </c>
      <c r="N15" s="30">
        <v>227367.40000000005</v>
      </c>
      <c r="O15" s="30">
        <v>18717.249999999993</v>
      </c>
      <c r="P15" s="30">
        <v>17598.039999999986</v>
      </c>
      <c r="Q15" s="28">
        <v>94.020435694346077</v>
      </c>
      <c r="R15" s="30">
        <v>822481.70000000007</v>
      </c>
      <c r="S15" s="30">
        <v>54267.7</v>
      </c>
      <c r="T15" s="30">
        <v>25544.6</v>
      </c>
      <c r="U15" s="28">
        <v>47.071462398443273</v>
      </c>
      <c r="V15" s="30">
        <v>7453.9000000000005</v>
      </c>
      <c r="W15" s="30">
        <v>9278.6</v>
      </c>
      <c r="X15" s="28">
        <f>W15/V15*100</f>
        <v>124.47980251948646</v>
      </c>
      <c r="Y15" s="30">
        <v>2087664.9</v>
      </c>
      <c r="Z15" s="30">
        <v>1174924.6000000001</v>
      </c>
      <c r="AA15" s="30">
        <v>69437.899999999994</v>
      </c>
      <c r="AB15" s="30">
        <v>365603.4</v>
      </c>
      <c r="AC15" s="30">
        <v>40326.80000000001</v>
      </c>
      <c r="AD15" s="30">
        <v>41731.699999999997</v>
      </c>
      <c r="AE15" s="28">
        <v>103.48378745648053</v>
      </c>
      <c r="AF15" s="28">
        <v>2779.7000000000003</v>
      </c>
      <c r="AG15" s="28">
        <v>15973.300000000001</v>
      </c>
      <c r="AH15" s="30">
        <f>AG15/AF15*100</f>
        <v>574.64114832535881</v>
      </c>
      <c r="AI15" s="30">
        <v>967868.69999999949</v>
      </c>
      <c r="AJ15" s="30">
        <v>529483.99999999988</v>
      </c>
      <c r="AK15" s="30">
        <v>27533.699999999997</v>
      </c>
      <c r="AL15" s="30">
        <v>86281.3</v>
      </c>
      <c r="AM15" s="30">
        <v>9803.7000000000044</v>
      </c>
      <c r="AN15" s="30">
        <v>6927</v>
      </c>
      <c r="AO15" s="30">
        <v>52800</v>
      </c>
      <c r="AP15" s="30">
        <v>3769.1</v>
      </c>
      <c r="AQ15" s="30">
        <v>2698.8999999999996</v>
      </c>
      <c r="AR15" s="30">
        <v>1834</v>
      </c>
      <c r="AS15" s="30">
        <v>45</v>
      </c>
      <c r="AT15" s="30">
        <v>0</v>
      </c>
      <c r="AU15" s="30"/>
      <c r="AV15" s="30"/>
      <c r="AW15" s="30"/>
      <c r="AX15" s="30">
        <v>3036986.9000000008</v>
      </c>
      <c r="AY15" s="30">
        <v>253046.80000000002</v>
      </c>
      <c r="AZ15" s="30">
        <v>253046.80000000002</v>
      </c>
      <c r="BA15" s="30"/>
      <c r="BB15" s="30"/>
      <c r="BC15" s="30"/>
      <c r="BD15" s="30"/>
      <c r="BE15" s="30"/>
      <c r="BF15" s="30"/>
      <c r="BG15" s="30">
        <v>15387.5</v>
      </c>
      <c r="BH15" s="30">
        <v>4513.2</v>
      </c>
      <c r="BI15" s="30">
        <v>6250.7999999999993</v>
      </c>
      <c r="BJ15" s="30">
        <v>157993.90000000002</v>
      </c>
      <c r="BK15" s="30">
        <v>12003.3</v>
      </c>
      <c r="BL15" s="30">
        <v>4858.1000000000004</v>
      </c>
      <c r="BM15" s="30">
        <v>196628.00000000003</v>
      </c>
      <c r="BN15" s="30">
        <v>10794.7</v>
      </c>
      <c r="BO15" s="30">
        <v>3519.4</v>
      </c>
      <c r="BP15" s="30">
        <v>218.20000000000002</v>
      </c>
      <c r="BQ15" s="30">
        <v>43000</v>
      </c>
      <c r="BR15" s="30">
        <v>3606.2</v>
      </c>
      <c r="BS15" s="30">
        <v>0</v>
      </c>
      <c r="BT15" s="30">
        <v>11230</v>
      </c>
      <c r="BU15" s="30">
        <v>496.7</v>
      </c>
      <c r="BV15" s="30">
        <v>1731.7</v>
      </c>
      <c r="BW15" s="30">
        <v>15</v>
      </c>
      <c r="BX15" s="30">
        <v>-1008.2</v>
      </c>
      <c r="BY15" s="30">
        <v>5017594.1000000006</v>
      </c>
      <c r="BZ15" s="30">
        <v>411390.45</v>
      </c>
      <c r="CA15" s="30">
        <v>362898.84</v>
      </c>
      <c r="CB15" s="34"/>
      <c r="CC15" s="34"/>
      <c r="CD15" s="34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>
        <v>83299.3</v>
      </c>
      <c r="CP15" s="30">
        <v>523.29999999999995</v>
      </c>
      <c r="CQ15" s="30">
        <v>440</v>
      </c>
      <c r="CR15" s="30"/>
      <c r="CS15" s="30"/>
      <c r="CT15" s="30"/>
      <c r="CU15" s="30">
        <v>1977.8000000000002</v>
      </c>
      <c r="CV15" s="30">
        <v>83299.3</v>
      </c>
      <c r="CW15" s="30">
        <v>523.29999999999995</v>
      </c>
      <c r="CX15" s="30">
        <v>2417.8000000000002</v>
      </c>
      <c r="CY15" s="51">
        <f t="shared" si="1"/>
        <v>592970.80000000005</v>
      </c>
      <c r="CZ15" s="51">
        <f t="shared" si="1"/>
        <v>59044.05</v>
      </c>
      <c r="DA15" s="51">
        <f t="shared" si="1"/>
        <v>59329.739999999983</v>
      </c>
      <c r="DB15" s="34">
        <f t="shared" si="2"/>
        <v>100.48385908486965</v>
      </c>
      <c r="DC15" s="50">
        <f t="shared" si="0"/>
        <v>253046.80000000002</v>
      </c>
    </row>
    <row r="16" spans="2:107" s="21" customFormat="1" ht="27" customHeight="1" x14ac:dyDescent="0.2">
      <c r="B16" s="29">
        <v>5</v>
      </c>
      <c r="C16" s="27" t="s">
        <v>48</v>
      </c>
      <c r="D16" s="51">
        <v>9616.2000000000007</v>
      </c>
      <c r="E16" s="51">
        <v>65062.299999999996</v>
      </c>
      <c r="F16" s="30">
        <v>4197533.6900000004</v>
      </c>
      <c r="G16" s="30">
        <v>349794.47416666662</v>
      </c>
      <c r="H16" s="30">
        <v>316796.21189999999</v>
      </c>
      <c r="I16" s="28">
        <v>90.566385491000077</v>
      </c>
      <c r="J16" s="30">
        <v>1138277.9900000005</v>
      </c>
      <c r="K16" s="30">
        <v>94856.499166666676</v>
      </c>
      <c r="L16" s="30">
        <v>70519.211900000038</v>
      </c>
      <c r="M16" s="28">
        <v>74.343047149668635</v>
      </c>
      <c r="N16" s="30">
        <v>99448.60000000002</v>
      </c>
      <c r="O16" s="30">
        <v>8287.3833333333314</v>
      </c>
      <c r="P16" s="30">
        <v>5813.9569999999985</v>
      </c>
      <c r="Q16" s="28">
        <v>70.154314892316222</v>
      </c>
      <c r="R16" s="30">
        <v>431327.6999999999</v>
      </c>
      <c r="S16" s="30">
        <v>35943.975000000006</v>
      </c>
      <c r="T16" s="30">
        <v>16345.017899999997</v>
      </c>
      <c r="U16" s="28">
        <v>45.473595783437958</v>
      </c>
      <c r="V16" s="30">
        <v>0</v>
      </c>
      <c r="W16" s="30">
        <v>0</v>
      </c>
      <c r="X16" s="28"/>
      <c r="Y16" s="30">
        <v>88634.9</v>
      </c>
      <c r="Z16" s="30">
        <v>42507.9</v>
      </c>
      <c r="AA16" s="30">
        <v>6213.2</v>
      </c>
      <c r="AB16" s="30">
        <v>246362.9</v>
      </c>
      <c r="AC16" s="30">
        <v>20530.241666666669</v>
      </c>
      <c r="AD16" s="30">
        <v>37715.936999999998</v>
      </c>
      <c r="AE16" s="28">
        <v>183.70917211966571</v>
      </c>
      <c r="AF16" s="28"/>
      <c r="AG16" s="28"/>
      <c r="AH16" s="28"/>
      <c r="AI16" s="30">
        <v>2124.5</v>
      </c>
      <c r="AJ16" s="30">
        <v>414.5</v>
      </c>
      <c r="AK16" s="30">
        <v>4780.6000000000004</v>
      </c>
      <c r="AL16" s="30">
        <v>35633.5</v>
      </c>
      <c r="AM16" s="30">
        <v>2969.458333333333</v>
      </c>
      <c r="AN16" s="30">
        <v>1643.5</v>
      </c>
      <c r="AO16" s="30">
        <v>20126</v>
      </c>
      <c r="AP16" s="30">
        <v>1677.1666666666665</v>
      </c>
      <c r="AQ16" s="30">
        <v>1391.2999999999997</v>
      </c>
      <c r="AR16" s="30">
        <v>0</v>
      </c>
      <c r="AS16" s="30">
        <v>0</v>
      </c>
      <c r="AT16" s="30">
        <v>54</v>
      </c>
      <c r="AU16" s="30"/>
      <c r="AV16" s="30"/>
      <c r="AW16" s="30"/>
      <c r="AX16" s="30">
        <v>2955316.6</v>
      </c>
      <c r="AY16" s="30">
        <v>246276.38333333339</v>
      </c>
      <c r="AZ16" s="30">
        <v>246277</v>
      </c>
      <c r="BA16" s="30">
        <v>21162.1</v>
      </c>
      <c r="BB16" s="30">
        <v>1763.5083333333332</v>
      </c>
      <c r="BC16" s="30">
        <v>0</v>
      </c>
      <c r="BD16" s="30">
        <v>683</v>
      </c>
      <c r="BE16" s="30">
        <v>56.916666666666664</v>
      </c>
      <c r="BF16" s="30">
        <v>0</v>
      </c>
      <c r="BG16" s="30">
        <v>15337.7</v>
      </c>
      <c r="BH16" s="30">
        <v>1278.1416666666667</v>
      </c>
      <c r="BI16" s="30">
        <v>980.4</v>
      </c>
      <c r="BJ16" s="30">
        <v>281030.58999999997</v>
      </c>
      <c r="BK16" s="30">
        <v>23419.215833333346</v>
      </c>
      <c r="BL16" s="30">
        <v>5728.0000000000009</v>
      </c>
      <c r="BM16" s="30">
        <v>3129</v>
      </c>
      <c r="BN16" s="30">
        <v>260.75</v>
      </c>
      <c r="BO16" s="30">
        <v>54.5</v>
      </c>
      <c r="BP16" s="30"/>
      <c r="BQ16" s="30">
        <v>82094</v>
      </c>
      <c r="BR16" s="30">
        <v>6841.166666666667</v>
      </c>
      <c r="BS16" s="30">
        <v>0</v>
      </c>
      <c r="BT16" s="30">
        <v>115</v>
      </c>
      <c r="BU16" s="30">
        <v>9.5833333333333339</v>
      </c>
      <c r="BV16" s="30">
        <v>792.6</v>
      </c>
      <c r="BW16" s="30">
        <v>0</v>
      </c>
      <c r="BX16" s="30"/>
      <c r="BY16" s="30">
        <v>4191766.6900000004</v>
      </c>
      <c r="BZ16" s="30">
        <v>349313.89083333325</v>
      </c>
      <c r="CA16" s="30">
        <v>316796.21189999999</v>
      </c>
      <c r="CB16" s="34"/>
      <c r="CC16" s="34"/>
      <c r="CD16" s="34"/>
      <c r="CE16" s="30"/>
      <c r="CF16" s="30"/>
      <c r="CG16" s="30"/>
      <c r="CH16" s="30"/>
      <c r="CI16" s="30"/>
      <c r="CJ16" s="30"/>
      <c r="CK16" s="30"/>
      <c r="CL16" s="30">
        <v>5767</v>
      </c>
      <c r="CM16" s="30">
        <v>480.58333333333326</v>
      </c>
      <c r="CN16" s="30"/>
      <c r="CO16" s="30">
        <v>305974.57999999996</v>
      </c>
      <c r="CP16" s="30">
        <v>25497.881666666661</v>
      </c>
      <c r="CQ16" s="30"/>
      <c r="CR16" s="30"/>
      <c r="CS16" s="30"/>
      <c r="CT16" s="30"/>
      <c r="CU16" s="30"/>
      <c r="CV16" s="30">
        <v>311741.57999999996</v>
      </c>
      <c r="CW16" s="30">
        <v>25978.464999999997</v>
      </c>
      <c r="CX16" s="30">
        <v>0</v>
      </c>
      <c r="CY16" s="51">
        <f t="shared" si="1"/>
        <v>345811.5</v>
      </c>
      <c r="CZ16" s="51">
        <f t="shared" si="1"/>
        <v>28817.625</v>
      </c>
      <c r="DA16" s="51">
        <f t="shared" si="1"/>
        <v>43529.894</v>
      </c>
      <c r="DB16" s="34">
        <f t="shared" si="2"/>
        <v>151.05302397404364</v>
      </c>
      <c r="DC16" s="50">
        <f t="shared" si="0"/>
        <v>246277</v>
      </c>
    </row>
    <row r="17" spans="1:107" s="21" customFormat="1" ht="27" customHeight="1" x14ac:dyDescent="0.2">
      <c r="B17" s="29">
        <v>6</v>
      </c>
      <c r="C17" s="27" t="s">
        <v>49</v>
      </c>
      <c r="D17" s="51">
        <v>383921.85710000008</v>
      </c>
      <c r="E17" s="51">
        <v>12809.189999999966</v>
      </c>
      <c r="F17" s="30">
        <v>5118687.9610999981</v>
      </c>
      <c r="G17" s="30">
        <v>417741.55000604998</v>
      </c>
      <c r="H17" s="30">
        <v>380484.63370000024</v>
      </c>
      <c r="I17" s="28">
        <v>91.081347712357044</v>
      </c>
      <c r="J17" s="30">
        <v>1671334.4211000006</v>
      </c>
      <c r="K17" s="30">
        <v>132897.41667271673</v>
      </c>
      <c r="L17" s="30">
        <v>116539.8337</v>
      </c>
      <c r="M17" s="28">
        <v>87.691571903914308</v>
      </c>
      <c r="N17" s="30">
        <v>158260.60799999992</v>
      </c>
      <c r="O17" s="30">
        <v>12841.333333333299</v>
      </c>
      <c r="P17" s="30">
        <v>14400.245500000003</v>
      </c>
      <c r="Q17" s="28">
        <v>112.13979986501951</v>
      </c>
      <c r="R17" s="30">
        <v>469201.32210000005</v>
      </c>
      <c r="S17" s="30">
        <v>33507.165360416649</v>
      </c>
      <c r="T17" s="30">
        <v>20272.772100000002</v>
      </c>
      <c r="U17" s="28">
        <v>60.502796586753462</v>
      </c>
      <c r="V17" s="30">
        <v>0</v>
      </c>
      <c r="W17" s="30">
        <v>0</v>
      </c>
      <c r="X17" s="28"/>
      <c r="Y17" s="30">
        <v>2070716.2020000005</v>
      </c>
      <c r="Z17" s="30">
        <v>1602033.1960000005</v>
      </c>
      <c r="AA17" s="30">
        <v>86751.897599999997</v>
      </c>
      <c r="AB17" s="30">
        <v>308688.93400000018</v>
      </c>
      <c r="AC17" s="30">
        <v>24374.499999999982</v>
      </c>
      <c r="AD17" s="30">
        <v>36715.307700000019</v>
      </c>
      <c r="AE17" s="28">
        <v>150.62999323063056</v>
      </c>
      <c r="AF17" s="30"/>
      <c r="AG17" s="28"/>
      <c r="AH17" s="28"/>
      <c r="AI17" s="28">
        <v>514416.03400000016</v>
      </c>
      <c r="AJ17" s="30">
        <v>314751.85100000014</v>
      </c>
      <c r="AK17" s="30">
        <v>47310.938000000016</v>
      </c>
      <c r="AL17" s="30">
        <v>109407</v>
      </c>
      <c r="AM17" s="30">
        <v>9783.8833333333369</v>
      </c>
      <c r="AN17" s="30">
        <v>11061.24</v>
      </c>
      <c r="AO17" s="30">
        <v>57850</v>
      </c>
      <c r="AP17" s="30">
        <v>4740</v>
      </c>
      <c r="AQ17" s="30">
        <v>3366.3599999999997</v>
      </c>
      <c r="AR17" s="30">
        <v>500</v>
      </c>
      <c r="AS17" s="30">
        <v>33.333333333333336</v>
      </c>
      <c r="AT17" s="30">
        <v>0</v>
      </c>
      <c r="AU17" s="30"/>
      <c r="AV17" s="30"/>
      <c r="AW17" s="30"/>
      <c r="AX17" s="30">
        <v>3167198.8999999994</v>
      </c>
      <c r="AY17" s="30">
        <v>263933.7333333331</v>
      </c>
      <c r="AZ17" s="30">
        <v>263944.80000000022</v>
      </c>
      <c r="BA17" s="30">
        <v>58047.95</v>
      </c>
      <c r="BB17" s="30">
        <v>4537.6416666666673</v>
      </c>
      <c r="BC17" s="30">
        <v>0</v>
      </c>
      <c r="BD17" s="30"/>
      <c r="BE17" s="30"/>
      <c r="BF17" s="30"/>
      <c r="BG17" s="30">
        <v>74295.399999999994</v>
      </c>
      <c r="BH17" s="30">
        <v>6723.2000000000035</v>
      </c>
      <c r="BI17" s="30">
        <v>3738.8880000000004</v>
      </c>
      <c r="BJ17" s="30">
        <v>235493.83399999997</v>
      </c>
      <c r="BK17" s="30">
        <v>17338.951562299997</v>
      </c>
      <c r="BL17" s="30">
        <v>11584.386000000002</v>
      </c>
      <c r="BM17" s="30">
        <v>13328.599999999999</v>
      </c>
      <c r="BN17" s="30">
        <v>1247.6633333333339</v>
      </c>
      <c r="BO17" s="30">
        <v>1550.59</v>
      </c>
      <c r="BP17" s="30">
        <v>209</v>
      </c>
      <c r="BQ17" s="30">
        <v>92376.04</v>
      </c>
      <c r="BR17" s="30">
        <v>7525.5916666666672</v>
      </c>
      <c r="BS17" s="30">
        <v>0</v>
      </c>
      <c r="BT17" s="30">
        <v>227808.723</v>
      </c>
      <c r="BU17" s="30">
        <v>16807.386416666715</v>
      </c>
      <c r="BV17" s="30">
        <v>13219.134399999997</v>
      </c>
      <c r="BW17" s="30">
        <v>11283.099999999999</v>
      </c>
      <c r="BX17" s="30"/>
      <c r="BY17" s="30">
        <v>4972457.3110999987</v>
      </c>
      <c r="BZ17" s="30">
        <v>403394.38333938335</v>
      </c>
      <c r="CA17" s="30">
        <v>379853.72370000021</v>
      </c>
      <c r="CB17" s="34"/>
      <c r="CC17" s="34"/>
      <c r="CD17" s="34"/>
      <c r="CE17" s="30">
        <v>129730.65</v>
      </c>
      <c r="CF17" s="30">
        <v>8847.1666666666661</v>
      </c>
      <c r="CG17" s="30">
        <v>0</v>
      </c>
      <c r="CH17" s="30">
        <v>16500</v>
      </c>
      <c r="CI17" s="30">
        <v>5500</v>
      </c>
      <c r="CJ17" s="30">
        <v>630.91</v>
      </c>
      <c r="CK17" s="30"/>
      <c r="CL17" s="30"/>
      <c r="CM17" s="30"/>
      <c r="CN17" s="30"/>
      <c r="CO17" s="30">
        <v>66008.455400000006</v>
      </c>
      <c r="CP17" s="30">
        <v>7717.588466666667</v>
      </c>
      <c r="CQ17" s="30">
        <v>822.2</v>
      </c>
      <c r="CR17" s="30"/>
      <c r="CS17" s="30"/>
      <c r="CT17" s="30"/>
      <c r="CU17" s="30"/>
      <c r="CV17" s="30">
        <v>212239.10539999997</v>
      </c>
      <c r="CW17" s="30">
        <v>22064.755133333336</v>
      </c>
      <c r="CX17" s="30">
        <v>1453.11</v>
      </c>
      <c r="CY17" s="51">
        <f t="shared" si="1"/>
        <v>466949.54200000013</v>
      </c>
      <c r="CZ17" s="51">
        <f t="shared" si="1"/>
        <v>37215.833333333285</v>
      </c>
      <c r="DA17" s="51">
        <f t="shared" si="1"/>
        <v>51115.553200000024</v>
      </c>
      <c r="DB17" s="34">
        <f t="shared" si="2"/>
        <v>137.34894162430888</v>
      </c>
      <c r="DC17" s="50">
        <f t="shared" si="0"/>
        <v>264575.7100000002</v>
      </c>
    </row>
    <row r="18" spans="1:107" s="21" customFormat="1" ht="27" customHeight="1" x14ac:dyDescent="0.2">
      <c r="B18" s="29">
        <v>7</v>
      </c>
      <c r="C18" s="27" t="s">
        <v>50</v>
      </c>
      <c r="D18" s="51">
        <v>665694.90000000014</v>
      </c>
      <c r="E18" s="51">
        <v>10153</v>
      </c>
      <c r="F18" s="30">
        <v>4999229.2999999989</v>
      </c>
      <c r="G18" s="30">
        <v>402065.50430247112</v>
      </c>
      <c r="H18" s="30">
        <v>400484.30179999984</v>
      </c>
      <c r="I18" s="28">
        <v>99.606730125924514</v>
      </c>
      <c r="J18" s="30">
        <v>2060756.9999999998</v>
      </c>
      <c r="K18" s="30">
        <v>158677.88763580442</v>
      </c>
      <c r="L18" s="30">
        <v>158543.20180000007</v>
      </c>
      <c r="M18" s="28">
        <v>99.915119971779887</v>
      </c>
      <c r="N18" s="30">
        <v>519266.30000000005</v>
      </c>
      <c r="O18" s="30">
        <v>49750.683298538614</v>
      </c>
      <c r="P18" s="30">
        <v>43949.414700000008</v>
      </c>
      <c r="Q18" s="28">
        <v>88.339318751207969</v>
      </c>
      <c r="R18" s="30">
        <v>428273.19999999995</v>
      </c>
      <c r="S18" s="30">
        <v>26700.522981366445</v>
      </c>
      <c r="T18" s="30">
        <v>26677.668099999999</v>
      </c>
      <c r="U18" s="28">
        <v>99.914402870002235</v>
      </c>
      <c r="V18" s="30">
        <v>0</v>
      </c>
      <c r="W18" s="30">
        <v>0</v>
      </c>
      <c r="X18" s="28"/>
      <c r="Y18" s="30">
        <v>1304038.8999999999</v>
      </c>
      <c r="Z18" s="30">
        <v>0</v>
      </c>
      <c r="AA18" s="30">
        <v>101763.9</v>
      </c>
      <c r="AB18" s="28">
        <v>384332.30000000005</v>
      </c>
      <c r="AC18" s="28">
        <v>46229.094736842097</v>
      </c>
      <c r="AD18" s="28">
        <v>50675.41599999999</v>
      </c>
      <c r="AE18" s="28">
        <v>109.61801499351968</v>
      </c>
      <c r="AF18" s="28"/>
      <c r="AG18" s="28"/>
      <c r="AH18" s="28"/>
      <c r="AI18" s="28">
        <v>582726.00000000012</v>
      </c>
      <c r="AJ18" s="28">
        <v>0</v>
      </c>
      <c r="AK18" s="28">
        <v>74754.10000000002</v>
      </c>
      <c r="AL18" s="30">
        <v>111225</v>
      </c>
      <c r="AM18" s="30">
        <v>13714.549938347725</v>
      </c>
      <c r="AN18" s="30">
        <v>13781.715</v>
      </c>
      <c r="AO18" s="30">
        <v>51700</v>
      </c>
      <c r="AP18" s="30">
        <v>2597.989949748744</v>
      </c>
      <c r="AQ18" s="30">
        <v>2571.2999999999997</v>
      </c>
      <c r="AR18" s="28"/>
      <c r="AS18" s="28"/>
      <c r="AT18" s="28"/>
      <c r="AU18" s="28"/>
      <c r="AV18" s="28"/>
      <c r="AW18" s="28"/>
      <c r="AX18" s="30">
        <v>2903755.9000000008</v>
      </c>
      <c r="AY18" s="30">
        <v>241941.09999999995</v>
      </c>
      <c r="AZ18" s="30">
        <v>241941.09999999995</v>
      </c>
      <c r="BA18" s="28">
        <v>22240.600000000006</v>
      </c>
      <c r="BB18" s="28">
        <v>926.69166666666661</v>
      </c>
      <c r="BC18" s="28">
        <v>0</v>
      </c>
      <c r="BD18" s="30"/>
      <c r="BE18" s="30"/>
      <c r="BF18" s="30"/>
      <c r="BG18" s="28">
        <v>278187.8</v>
      </c>
      <c r="BH18" s="30">
        <v>10913.605335425656</v>
      </c>
      <c r="BI18" s="30">
        <v>11792.550999999999</v>
      </c>
      <c r="BJ18" s="28">
        <v>189945.99999999997</v>
      </c>
      <c r="BK18" s="28">
        <v>7600.6726455352391</v>
      </c>
      <c r="BL18" s="28">
        <v>7662.5079999999998</v>
      </c>
      <c r="BM18" s="30">
        <v>4855.7999999999993</v>
      </c>
      <c r="BN18" s="30">
        <v>202.32499999999999</v>
      </c>
      <c r="BO18" s="30">
        <v>213.5</v>
      </c>
      <c r="BP18" s="30"/>
      <c r="BQ18" s="28">
        <v>11475.8</v>
      </c>
      <c r="BR18" s="28">
        <v>478.15833333333336</v>
      </c>
      <c r="BS18" s="30">
        <v>0</v>
      </c>
      <c r="BT18" s="28">
        <v>92970.6</v>
      </c>
      <c r="BU18" s="28">
        <v>968.44375000000002</v>
      </c>
      <c r="BV18" s="28">
        <v>1219.1289999999999</v>
      </c>
      <c r="BW18" s="28"/>
      <c r="BX18" s="28"/>
      <c r="BY18" s="30">
        <v>4998229.2999999989</v>
      </c>
      <c r="BZ18" s="30">
        <v>402023.83763580449</v>
      </c>
      <c r="CA18" s="30">
        <v>400484.30179999984</v>
      </c>
      <c r="CB18" s="28"/>
      <c r="CC18" s="28"/>
      <c r="CD18" s="28"/>
      <c r="CE18" s="28">
        <v>1000</v>
      </c>
      <c r="CF18" s="28">
        <v>41.666666666666664</v>
      </c>
      <c r="CG18" s="28"/>
      <c r="CH18" s="28"/>
      <c r="CI18" s="28"/>
      <c r="CJ18" s="28"/>
      <c r="CK18" s="51"/>
      <c r="CL18" s="28"/>
      <c r="CM18" s="28"/>
      <c r="CN18" s="28"/>
      <c r="CO18" s="30">
        <v>51821.2</v>
      </c>
      <c r="CP18" s="30">
        <v>2159.2166666666667</v>
      </c>
      <c r="CQ18" s="30">
        <v>0</v>
      </c>
      <c r="CR18" s="28"/>
      <c r="CS18" s="28"/>
      <c r="CT18" s="28"/>
      <c r="CU18" s="28"/>
      <c r="CV18" s="28">
        <v>52821.2</v>
      </c>
      <c r="CW18" s="28">
        <v>2200.8833333333332</v>
      </c>
      <c r="CX18" s="30">
        <v>0</v>
      </c>
      <c r="CY18" s="51">
        <f t="shared" si="1"/>
        <v>903598.60000000009</v>
      </c>
      <c r="CZ18" s="51">
        <f t="shared" si="1"/>
        <v>95979.778035380703</v>
      </c>
      <c r="DA18" s="51">
        <f t="shared" si="1"/>
        <v>94624.830699999991</v>
      </c>
      <c r="DB18" s="34">
        <f t="shared" si="2"/>
        <v>98.588299157264942</v>
      </c>
      <c r="DC18" s="50">
        <f t="shared" si="0"/>
        <v>241941.09999999995</v>
      </c>
    </row>
    <row r="19" spans="1:107" s="21" customFormat="1" ht="26.25" customHeight="1" x14ac:dyDescent="0.2">
      <c r="B19" s="29">
        <v>8</v>
      </c>
      <c r="C19" s="27" t="s">
        <v>51</v>
      </c>
      <c r="D19" s="51">
        <v>334609.00000000006</v>
      </c>
      <c r="E19" s="51">
        <v>6249.6</v>
      </c>
      <c r="F19" s="30">
        <v>5147685.2999999989</v>
      </c>
      <c r="G19" s="30">
        <v>435622.78333333344</v>
      </c>
      <c r="H19" s="30">
        <v>408149.85900000017</v>
      </c>
      <c r="I19" s="28">
        <v>93.693414260128051</v>
      </c>
      <c r="J19" s="30">
        <v>1768119.5000000002</v>
      </c>
      <c r="K19" s="30">
        <v>153991.11666666664</v>
      </c>
      <c r="L19" s="30">
        <v>130372.75899999993</v>
      </c>
      <c r="M19" s="28">
        <v>84.662519385587913</v>
      </c>
      <c r="N19" s="30">
        <v>116554.70000000004</v>
      </c>
      <c r="O19" s="30">
        <v>12029.4</v>
      </c>
      <c r="P19" s="30">
        <v>8875.619999999999</v>
      </c>
      <c r="Q19" s="28">
        <v>73.782732305850658</v>
      </c>
      <c r="R19" s="30">
        <v>419451.79999999987</v>
      </c>
      <c r="S19" s="30">
        <v>31129.758333333331</v>
      </c>
      <c r="T19" s="30">
        <v>27765.692999999996</v>
      </c>
      <c r="U19" s="28">
        <v>89.193410056989947</v>
      </c>
      <c r="V19" s="28">
        <v>3631.4999999999995</v>
      </c>
      <c r="W19" s="30">
        <v>1295.6000000000001</v>
      </c>
      <c r="X19" s="28">
        <f>W19/V19*100</f>
        <v>35.67671760980312</v>
      </c>
      <c r="Y19" s="30">
        <v>1360554.4000000001</v>
      </c>
      <c r="Z19" s="30">
        <v>985870.7</v>
      </c>
      <c r="AA19" s="30">
        <v>43578</v>
      </c>
      <c r="AB19" s="30">
        <v>357347.9000000002</v>
      </c>
      <c r="AC19" s="30">
        <v>45010.499999999993</v>
      </c>
      <c r="AD19" s="30">
        <v>46848.321999999978</v>
      </c>
      <c r="AE19" s="28">
        <v>104.08309616645002</v>
      </c>
      <c r="AF19" s="28">
        <v>302.80833333333334</v>
      </c>
      <c r="AG19" s="28">
        <v>340.00000000000006</v>
      </c>
      <c r="AH19" s="28"/>
      <c r="AI19" s="28">
        <v>378056.80000000022</v>
      </c>
      <c r="AJ19" s="30">
        <v>191821.2</v>
      </c>
      <c r="AK19" s="30">
        <v>3633.7</v>
      </c>
      <c r="AL19" s="30">
        <v>147583.9</v>
      </c>
      <c r="AM19" s="30">
        <v>11621.766666666665</v>
      </c>
      <c r="AN19" s="30">
        <v>17982.16</v>
      </c>
      <c r="AO19" s="30">
        <v>51805</v>
      </c>
      <c r="AP19" s="30">
        <v>4317.0833333333339</v>
      </c>
      <c r="AQ19" s="30">
        <v>3198.9900000000002</v>
      </c>
      <c r="AR19" s="30"/>
      <c r="AS19" s="30"/>
      <c r="AT19" s="30"/>
      <c r="AU19" s="30"/>
      <c r="AV19" s="30"/>
      <c r="AW19" s="30"/>
      <c r="AX19" s="30">
        <v>3333310.9999999991</v>
      </c>
      <c r="AY19" s="30">
        <v>277777.10000000027</v>
      </c>
      <c r="AZ19" s="30">
        <v>277777.10000000027</v>
      </c>
      <c r="BA19" s="30">
        <v>340937.99999999994</v>
      </c>
      <c r="BB19" s="30">
        <v>23375.941666666673</v>
      </c>
      <c r="BC19" s="30">
        <v>13330.628000000001</v>
      </c>
      <c r="BD19" s="30"/>
      <c r="BE19" s="30"/>
      <c r="BF19" s="30"/>
      <c r="BG19" s="30">
        <v>0</v>
      </c>
      <c r="BH19" s="30">
        <v>0</v>
      </c>
      <c r="BI19" s="30">
        <v>0</v>
      </c>
      <c r="BJ19" s="30">
        <v>340937.99999999994</v>
      </c>
      <c r="BK19" s="30">
        <v>23375.941666666673</v>
      </c>
      <c r="BL19" s="30">
        <v>13330.628000000001</v>
      </c>
      <c r="BM19" s="30"/>
      <c r="BN19" s="30"/>
      <c r="BO19" s="30"/>
      <c r="BP19" s="30"/>
      <c r="BQ19" s="30">
        <v>46254.799999999988</v>
      </c>
      <c r="BR19" s="30">
        <v>3854.5666666666671</v>
      </c>
      <c r="BS19" s="30">
        <v>0</v>
      </c>
      <c r="BT19" s="30">
        <v>334438.2</v>
      </c>
      <c r="BU19" s="30">
        <v>26506.666666666668</v>
      </c>
      <c r="BV19" s="30">
        <v>12371.345999999998</v>
      </c>
      <c r="BW19" s="30">
        <v>6969</v>
      </c>
      <c r="BX19" s="30">
        <v>-503.1</v>
      </c>
      <c r="BY19" s="30">
        <v>5147685.2999999989</v>
      </c>
      <c r="BZ19" s="30">
        <v>435622.78333333344</v>
      </c>
      <c r="CA19" s="30">
        <v>408149.85900000017</v>
      </c>
      <c r="CB19" s="34"/>
      <c r="CC19" s="34"/>
      <c r="CD19" s="34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>
        <v>-1030.7</v>
      </c>
      <c r="CV19" s="30">
        <v>0</v>
      </c>
      <c r="CW19" s="30">
        <v>0</v>
      </c>
      <c r="CX19" s="30">
        <v>0</v>
      </c>
      <c r="CY19" s="51">
        <f t="shared" si="1"/>
        <v>473902.60000000021</v>
      </c>
      <c r="CZ19" s="51">
        <f t="shared" si="1"/>
        <v>57039.899999999994</v>
      </c>
      <c r="DA19" s="51">
        <f t="shared" si="1"/>
        <v>55723.941999999981</v>
      </c>
      <c r="DB19" s="34">
        <f t="shared" si="2"/>
        <v>97.692916712687065</v>
      </c>
      <c r="DC19" s="50">
        <f t="shared" si="0"/>
        <v>291107.72800000029</v>
      </c>
    </row>
    <row r="20" spans="1:107" s="21" customFormat="1" ht="27" customHeight="1" x14ac:dyDescent="0.2">
      <c r="B20" s="29">
        <v>9</v>
      </c>
      <c r="C20" s="27" t="s">
        <v>52</v>
      </c>
      <c r="D20" s="51">
        <v>142776.29999999996</v>
      </c>
      <c r="E20" s="51">
        <v>138099.5</v>
      </c>
      <c r="F20" s="30">
        <v>3218606.2999999989</v>
      </c>
      <c r="G20" s="30">
        <v>259867.8240666668</v>
      </c>
      <c r="H20" s="30">
        <v>226843.76666666663</v>
      </c>
      <c r="I20" s="28">
        <v>87.291979097986314</v>
      </c>
      <c r="J20" s="30">
        <v>1233481.5999999999</v>
      </c>
      <c r="K20" s="30">
        <v>94440.765733333377</v>
      </c>
      <c r="L20" s="30">
        <v>68239.3</v>
      </c>
      <c r="M20" s="28">
        <v>72.256190925731318</v>
      </c>
      <c r="N20" s="30">
        <v>47122.2</v>
      </c>
      <c r="O20" s="30">
        <v>3487.0428000000011</v>
      </c>
      <c r="P20" s="30">
        <v>0</v>
      </c>
      <c r="Q20" s="28">
        <v>0</v>
      </c>
      <c r="R20" s="30">
        <v>192701.2999999999</v>
      </c>
      <c r="S20" s="30">
        <v>14259.896199999999</v>
      </c>
      <c r="T20" s="30">
        <v>3840.4999999999995</v>
      </c>
      <c r="U20" s="28">
        <v>26.932173601656366</v>
      </c>
      <c r="V20" s="30">
        <v>0</v>
      </c>
      <c r="W20" s="30">
        <v>0</v>
      </c>
      <c r="X20" s="28"/>
      <c r="Y20" s="30">
        <v>586725.00000000023</v>
      </c>
      <c r="Z20" s="30">
        <v>160.6</v>
      </c>
      <c r="AA20" s="30">
        <v>25888.699999999993</v>
      </c>
      <c r="AB20" s="30">
        <v>171511.7</v>
      </c>
      <c r="AC20" s="30">
        <v>12691.865799999998</v>
      </c>
      <c r="AD20" s="30">
        <v>34755.899999999987</v>
      </c>
      <c r="AE20" s="28">
        <v>273.84389771912015</v>
      </c>
      <c r="AF20" s="28"/>
      <c r="AG20" s="28"/>
      <c r="AH20" s="28"/>
      <c r="AI20" s="28">
        <v>87257.500000000015</v>
      </c>
      <c r="AJ20" s="30">
        <v>0</v>
      </c>
      <c r="AK20" s="30">
        <v>10106.700000000001</v>
      </c>
      <c r="AL20" s="30">
        <v>72266.3</v>
      </c>
      <c r="AM20" s="30">
        <v>6022.1916666666657</v>
      </c>
      <c r="AN20" s="30">
        <v>7309.9999999999991</v>
      </c>
      <c r="AO20" s="30">
        <v>21330</v>
      </c>
      <c r="AP20" s="30">
        <v>1777.5</v>
      </c>
      <c r="AQ20" s="30">
        <v>1024.6999999999998</v>
      </c>
      <c r="AR20" s="30">
        <v>1000</v>
      </c>
      <c r="AS20" s="30">
        <v>83.333333333333329</v>
      </c>
      <c r="AT20" s="30">
        <v>0</v>
      </c>
      <c r="AU20" s="30"/>
      <c r="AV20" s="30"/>
      <c r="AW20" s="30"/>
      <c r="AX20" s="30">
        <v>1904988.9</v>
      </c>
      <c r="AY20" s="30">
        <v>158749.07499999987</v>
      </c>
      <c r="AZ20" s="30">
        <v>158604.46666666688</v>
      </c>
      <c r="BA20" s="30">
        <v>22149.8</v>
      </c>
      <c r="BB20" s="30">
        <v>1845.8166666666666</v>
      </c>
      <c r="BC20" s="30"/>
      <c r="BD20" s="30"/>
      <c r="BE20" s="30"/>
      <c r="BF20" s="30"/>
      <c r="BG20" s="30">
        <v>160999.90000000002</v>
      </c>
      <c r="BH20" s="30">
        <v>13416.658333333331</v>
      </c>
      <c r="BI20" s="30">
        <v>11915.599999999999</v>
      </c>
      <c r="BJ20" s="30">
        <v>483239.90000000008</v>
      </c>
      <c r="BK20" s="30">
        <v>35759.752599999978</v>
      </c>
      <c r="BL20" s="30">
        <v>7409.4000000000005</v>
      </c>
      <c r="BM20" s="30">
        <v>0</v>
      </c>
      <c r="BN20" s="30">
        <v>0</v>
      </c>
      <c r="BO20" s="30">
        <v>0</v>
      </c>
      <c r="BP20" s="30"/>
      <c r="BQ20" s="30">
        <v>57986</v>
      </c>
      <c r="BR20" s="30">
        <v>4832.166666666667</v>
      </c>
      <c r="BS20" s="30">
        <v>0</v>
      </c>
      <c r="BT20" s="30">
        <v>75310.3</v>
      </c>
      <c r="BU20" s="30">
        <v>6275.8583333333327</v>
      </c>
      <c r="BV20" s="30">
        <v>1983.2</v>
      </c>
      <c r="BW20" s="30">
        <v>1781.4</v>
      </c>
      <c r="BX20" s="30"/>
      <c r="BY20" s="30">
        <v>3210606.2999999989</v>
      </c>
      <c r="BZ20" s="30">
        <v>259201.15740000014</v>
      </c>
      <c r="CA20" s="30">
        <v>226843.76666666663</v>
      </c>
      <c r="CB20" s="34"/>
      <c r="CC20" s="34"/>
      <c r="CD20" s="34"/>
      <c r="CE20" s="30"/>
      <c r="CF20" s="30"/>
      <c r="CG20" s="30"/>
      <c r="CH20" s="30">
        <v>8000</v>
      </c>
      <c r="CI20" s="30">
        <v>666.66666666666674</v>
      </c>
      <c r="CJ20" s="30">
        <v>0</v>
      </c>
      <c r="CK20" s="30"/>
      <c r="CL20" s="30"/>
      <c r="CM20" s="30"/>
      <c r="CN20" s="30"/>
      <c r="CO20" s="30">
        <v>36026</v>
      </c>
      <c r="CP20" s="30">
        <v>3002.166666666667</v>
      </c>
      <c r="CQ20" s="30">
        <v>3800</v>
      </c>
      <c r="CR20" s="30"/>
      <c r="CS20" s="30"/>
      <c r="CT20" s="30"/>
      <c r="CU20" s="30"/>
      <c r="CV20" s="30">
        <v>44026</v>
      </c>
      <c r="CW20" s="30">
        <v>3668.8333333333335</v>
      </c>
      <c r="CX20" s="30">
        <v>3800</v>
      </c>
      <c r="CY20" s="51">
        <f t="shared" si="1"/>
        <v>218633.90000000002</v>
      </c>
      <c r="CZ20" s="51">
        <f t="shared" si="1"/>
        <v>16178.908599999999</v>
      </c>
      <c r="DA20" s="51">
        <f t="shared" si="1"/>
        <v>34755.899999999987</v>
      </c>
      <c r="DB20" s="34">
        <f t="shared" si="2"/>
        <v>214.82227793783312</v>
      </c>
      <c r="DC20" s="50">
        <f t="shared" si="0"/>
        <v>158604.46666666688</v>
      </c>
    </row>
    <row r="21" spans="1:107" s="21" customFormat="1" ht="27" customHeight="1" x14ac:dyDescent="0.2">
      <c r="B21" s="29">
        <v>10</v>
      </c>
      <c r="C21" s="27" t="s">
        <v>53</v>
      </c>
      <c r="D21" s="51">
        <v>71055.199999999997</v>
      </c>
      <c r="E21" s="51">
        <v>109003.30000000002</v>
      </c>
      <c r="F21" s="30">
        <v>1048788.8999999999</v>
      </c>
      <c r="G21" s="30">
        <v>86193.908333333326</v>
      </c>
      <c r="H21" s="30">
        <v>81314.800000000017</v>
      </c>
      <c r="I21" s="28">
        <v>94.339381485679269</v>
      </c>
      <c r="J21" s="30">
        <v>351546.89999999997</v>
      </c>
      <c r="K21" s="30">
        <v>29293.075000000001</v>
      </c>
      <c r="L21" s="30">
        <v>19442.299999999996</v>
      </c>
      <c r="M21" s="28">
        <v>66.371659513383264</v>
      </c>
      <c r="N21" s="30">
        <v>24574.1</v>
      </c>
      <c r="O21" s="30">
        <v>2047.8416666666667</v>
      </c>
      <c r="P21" s="30">
        <v>1912.5</v>
      </c>
      <c r="Q21" s="28">
        <v>93.391009233298476</v>
      </c>
      <c r="R21" s="30">
        <v>76977.3</v>
      </c>
      <c r="S21" s="30">
        <v>6414.7750000000005</v>
      </c>
      <c r="T21" s="30">
        <v>2750.0000000000005</v>
      </c>
      <c r="U21" s="28">
        <v>42.869781091308738</v>
      </c>
      <c r="V21" s="30">
        <v>0</v>
      </c>
      <c r="W21" s="30">
        <v>0</v>
      </c>
      <c r="X21" s="28"/>
      <c r="Y21" s="30">
        <v>73205.3</v>
      </c>
      <c r="Z21" s="30">
        <v>68693.7</v>
      </c>
      <c r="AA21" s="30">
        <v>17110.5</v>
      </c>
      <c r="AB21" s="30">
        <v>75359.800000000017</v>
      </c>
      <c r="AC21" s="30">
        <v>6279.9833333333336</v>
      </c>
      <c r="AD21" s="30">
        <v>10068.5</v>
      </c>
      <c r="AE21" s="28">
        <v>160.3268586169284</v>
      </c>
      <c r="AF21" s="28"/>
      <c r="AG21" s="28"/>
      <c r="AH21" s="28"/>
      <c r="AI21" s="28">
        <v>33992.800000000003</v>
      </c>
      <c r="AJ21" s="30">
        <v>33936.299999999996</v>
      </c>
      <c r="AK21" s="30">
        <v>5810.4000000000005</v>
      </c>
      <c r="AL21" s="30">
        <v>17366.5</v>
      </c>
      <c r="AM21" s="30">
        <v>1447.2083333333333</v>
      </c>
      <c r="AN21" s="30">
        <v>606.19999999999993</v>
      </c>
      <c r="AO21" s="30">
        <v>8000</v>
      </c>
      <c r="AP21" s="30">
        <v>666.66666666666663</v>
      </c>
      <c r="AQ21" s="30">
        <v>311.10000000000002</v>
      </c>
      <c r="AR21" s="30"/>
      <c r="AS21" s="30"/>
      <c r="AT21" s="30"/>
      <c r="AU21" s="30"/>
      <c r="AV21" s="30"/>
      <c r="AW21" s="30"/>
      <c r="AX21" s="30">
        <v>682809.99999999988</v>
      </c>
      <c r="AY21" s="30">
        <v>56900.833333333328</v>
      </c>
      <c r="AZ21" s="30">
        <v>56872.499999999985</v>
      </c>
      <c r="BA21" s="30"/>
      <c r="BB21" s="30"/>
      <c r="BC21" s="30"/>
      <c r="BD21" s="30"/>
      <c r="BE21" s="30"/>
      <c r="BF21" s="30"/>
      <c r="BG21" s="30">
        <v>5532.5</v>
      </c>
      <c r="BH21" s="30">
        <v>461.04166666666669</v>
      </c>
      <c r="BI21" s="30">
        <v>220.2</v>
      </c>
      <c r="BJ21" s="30">
        <v>72150.7</v>
      </c>
      <c r="BK21" s="30">
        <v>6010.0583333333325</v>
      </c>
      <c r="BL21" s="30">
        <v>1177.5</v>
      </c>
      <c r="BM21" s="30"/>
      <c r="BN21" s="30"/>
      <c r="BO21" s="30"/>
      <c r="BP21" s="30"/>
      <c r="BQ21" s="30">
        <v>14432</v>
      </c>
      <c r="BR21" s="30">
        <v>0</v>
      </c>
      <c r="BS21" s="30">
        <v>0</v>
      </c>
      <c r="BT21" s="30">
        <v>71586</v>
      </c>
      <c r="BU21" s="30">
        <v>5965.5</v>
      </c>
      <c r="BV21" s="30">
        <v>2396.3000000000002</v>
      </c>
      <c r="BW21" s="30">
        <v>668</v>
      </c>
      <c r="BX21" s="30"/>
      <c r="BY21" s="30">
        <v>1048788.8999999999</v>
      </c>
      <c r="BZ21" s="30">
        <v>86193.908333333326</v>
      </c>
      <c r="CA21" s="30">
        <v>76314.800000000017</v>
      </c>
      <c r="CB21" s="34"/>
      <c r="CC21" s="34"/>
      <c r="CD21" s="34"/>
      <c r="CE21" s="30"/>
      <c r="CF21" s="30"/>
      <c r="CG21" s="30">
        <v>5000</v>
      </c>
      <c r="CH21" s="30"/>
      <c r="CI21" s="30"/>
      <c r="CJ21" s="30"/>
      <c r="CK21" s="30"/>
      <c r="CL21" s="30"/>
      <c r="CM21" s="30"/>
      <c r="CN21" s="30"/>
      <c r="CO21" s="30">
        <v>7800</v>
      </c>
      <c r="CP21" s="30">
        <v>0</v>
      </c>
      <c r="CQ21" s="30">
        <v>0</v>
      </c>
      <c r="CR21" s="30"/>
      <c r="CS21" s="30"/>
      <c r="CT21" s="30"/>
      <c r="CU21" s="30"/>
      <c r="CV21" s="30">
        <v>7800</v>
      </c>
      <c r="CW21" s="30">
        <v>0</v>
      </c>
      <c r="CX21" s="30">
        <v>5000</v>
      </c>
      <c r="CY21" s="51">
        <f t="shared" si="1"/>
        <v>99933.900000000023</v>
      </c>
      <c r="CZ21" s="51">
        <f t="shared" si="1"/>
        <v>8327.8250000000007</v>
      </c>
      <c r="DA21" s="51">
        <f t="shared" si="1"/>
        <v>11981</v>
      </c>
      <c r="DB21" s="34">
        <f t="shared" si="2"/>
        <v>143.86709615055551</v>
      </c>
      <c r="DC21" s="50">
        <f t="shared" si="0"/>
        <v>61872.499999999985</v>
      </c>
    </row>
    <row r="22" spans="1:107" s="21" customFormat="1" ht="27" customHeight="1" x14ac:dyDescent="0.2">
      <c r="B22" s="29">
        <v>11</v>
      </c>
      <c r="C22" s="27" t="s">
        <v>54</v>
      </c>
      <c r="D22" s="51">
        <v>307698.3</v>
      </c>
      <c r="E22" s="51">
        <v>175.5</v>
      </c>
      <c r="F22" s="30">
        <v>2058462.0000000002</v>
      </c>
      <c r="G22" s="30">
        <v>168586.8</v>
      </c>
      <c r="H22" s="30">
        <v>168586.8</v>
      </c>
      <c r="I22" s="28">
        <v>100</v>
      </c>
      <c r="J22" s="30">
        <v>518016.20000000013</v>
      </c>
      <c r="K22" s="30">
        <v>41629.299999999988</v>
      </c>
      <c r="L22" s="30">
        <v>41629.299999999988</v>
      </c>
      <c r="M22" s="28">
        <v>100</v>
      </c>
      <c r="N22" s="30">
        <v>29812.3</v>
      </c>
      <c r="O22" s="30">
        <v>3630.5999999999985</v>
      </c>
      <c r="P22" s="30">
        <v>3630.5999999999985</v>
      </c>
      <c r="Q22" s="28">
        <v>100</v>
      </c>
      <c r="R22" s="30">
        <v>185999.10000000003</v>
      </c>
      <c r="S22" s="30">
        <v>10710.700000000003</v>
      </c>
      <c r="T22" s="30">
        <v>10710.700000000003</v>
      </c>
      <c r="U22" s="28">
        <v>100</v>
      </c>
      <c r="V22" s="30">
        <v>0</v>
      </c>
      <c r="W22" s="30">
        <v>0</v>
      </c>
      <c r="X22" s="28"/>
      <c r="Y22" s="30">
        <v>760596.39999999991</v>
      </c>
      <c r="Z22" s="30">
        <v>346758.60000000003</v>
      </c>
      <c r="AA22" s="30">
        <v>13872.700000000003</v>
      </c>
      <c r="AB22" s="30">
        <v>96513.2</v>
      </c>
      <c r="AC22" s="30">
        <v>15787.5</v>
      </c>
      <c r="AD22" s="30">
        <v>15787.5</v>
      </c>
      <c r="AE22" s="28">
        <v>100</v>
      </c>
      <c r="AF22" s="28"/>
      <c r="AG22" s="28"/>
      <c r="AH22" s="28"/>
      <c r="AI22" s="30">
        <v>170416.39999999997</v>
      </c>
      <c r="AJ22" s="30">
        <v>51403.1</v>
      </c>
      <c r="AK22" s="30">
        <v>4082.4</v>
      </c>
      <c r="AL22" s="30">
        <v>32754.6</v>
      </c>
      <c r="AM22" s="30">
        <v>1868.7000000000003</v>
      </c>
      <c r="AN22" s="30">
        <v>1868.7000000000003</v>
      </c>
      <c r="AO22" s="30">
        <v>16720</v>
      </c>
      <c r="AP22" s="30">
        <v>1052.9000000000001</v>
      </c>
      <c r="AQ22" s="30">
        <v>1052.9000000000001</v>
      </c>
      <c r="AR22" s="30"/>
      <c r="AS22" s="30"/>
      <c r="AT22" s="30"/>
      <c r="AU22" s="30"/>
      <c r="AV22" s="30"/>
      <c r="AW22" s="30"/>
      <c r="AX22" s="30">
        <v>1523478.9000000004</v>
      </c>
      <c r="AY22" s="30">
        <v>126957.49999999999</v>
      </c>
      <c r="AZ22" s="30">
        <v>126957.49999999999</v>
      </c>
      <c r="BA22" s="30">
        <v>11841.7</v>
      </c>
      <c r="BB22" s="30"/>
      <c r="BC22" s="30"/>
      <c r="BD22" s="30"/>
      <c r="BE22" s="30"/>
      <c r="BF22" s="30"/>
      <c r="BG22" s="30">
        <v>29340</v>
      </c>
      <c r="BH22" s="30">
        <v>2454.4000000000005</v>
      </c>
      <c r="BI22" s="30">
        <v>2454.4000000000005</v>
      </c>
      <c r="BJ22" s="30">
        <v>101304.1</v>
      </c>
      <c r="BK22" s="30">
        <v>4758.5</v>
      </c>
      <c r="BL22" s="30">
        <v>4758.5</v>
      </c>
      <c r="BM22" s="30">
        <v>0</v>
      </c>
      <c r="BN22" s="30">
        <v>418</v>
      </c>
      <c r="BO22" s="30">
        <v>418</v>
      </c>
      <c r="BP22" s="30"/>
      <c r="BQ22" s="30">
        <v>5125.2</v>
      </c>
      <c r="BR22" s="30">
        <v>0</v>
      </c>
      <c r="BS22" s="30">
        <v>0</v>
      </c>
      <c r="BT22" s="30">
        <v>25572.9</v>
      </c>
      <c r="BU22" s="30">
        <v>948</v>
      </c>
      <c r="BV22" s="30">
        <v>948</v>
      </c>
      <c r="BW22" s="30">
        <v>541.29999999999995</v>
      </c>
      <c r="BX22" s="30"/>
      <c r="BY22" s="30">
        <v>2058462.0000000002</v>
      </c>
      <c r="BZ22" s="30">
        <v>168586.8</v>
      </c>
      <c r="CA22" s="30">
        <v>168586.8</v>
      </c>
      <c r="CB22" s="34"/>
      <c r="CC22" s="34"/>
      <c r="CD22" s="34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>
        <v>3700</v>
      </c>
      <c r="CP22" s="30">
        <v>0</v>
      </c>
      <c r="CQ22" s="30">
        <v>0</v>
      </c>
      <c r="CR22" s="30"/>
      <c r="CS22" s="30"/>
      <c r="CT22" s="30"/>
      <c r="CU22" s="30"/>
      <c r="CV22" s="30">
        <v>3700</v>
      </c>
      <c r="CW22" s="30">
        <v>0</v>
      </c>
      <c r="CX22" s="30">
        <v>0</v>
      </c>
      <c r="CY22" s="51">
        <f t="shared" si="1"/>
        <v>126325.5</v>
      </c>
      <c r="CZ22" s="51">
        <f t="shared" si="1"/>
        <v>19418.099999999999</v>
      </c>
      <c r="DA22" s="51">
        <f t="shared" si="1"/>
        <v>19418.099999999999</v>
      </c>
      <c r="DB22" s="34">
        <f t="shared" si="2"/>
        <v>100</v>
      </c>
      <c r="DC22" s="50">
        <f t="shared" si="0"/>
        <v>126957.49999999999</v>
      </c>
    </row>
    <row r="23" spans="1:107" s="21" customFormat="1" ht="29.25" customHeight="1" x14ac:dyDescent="0.2">
      <c r="B23" s="304" t="s">
        <v>3</v>
      </c>
      <c r="C23" s="305"/>
      <c r="D23" s="53">
        <f>SUM(D12:D22)</f>
        <v>3038084.5118999998</v>
      </c>
      <c r="E23" s="53">
        <f>SUM(E12:E22)</f>
        <v>2369462.9577000006</v>
      </c>
      <c r="F23" s="33">
        <f>SUM(F12:F22)</f>
        <v>101355196.0511</v>
      </c>
      <c r="G23" s="33">
        <f>SUM(G12:G22)</f>
        <v>5196282.0242085215</v>
      </c>
      <c r="H23" s="33">
        <f>SUM(H12:H22)</f>
        <v>5165034.4942999994</v>
      </c>
      <c r="I23" s="31">
        <f>H23/G23*100</f>
        <v>99.398656005140879</v>
      </c>
      <c r="J23" s="33">
        <f>SUM(J12:J22)</f>
        <v>32658285.4111</v>
      </c>
      <c r="K23" s="33">
        <f>SUM(K12:K22)</f>
        <v>2273104.0158751877</v>
      </c>
      <c r="L23" s="33">
        <f>SUM(L12:L22)</f>
        <v>2276056.9942999999</v>
      </c>
      <c r="M23" s="31">
        <f>L23/K23*100</f>
        <v>100.12990951598293</v>
      </c>
      <c r="N23" s="33">
        <f>SUM(N12:N22)</f>
        <v>5827175.0080000004</v>
      </c>
      <c r="O23" s="33">
        <f>SUM(O12:O22)</f>
        <v>471927.13776520517</v>
      </c>
      <c r="P23" s="33">
        <f>SUM(P12:P22)</f>
        <v>488140.4644</v>
      </c>
      <c r="Q23" s="31">
        <f>P23/O23*100</f>
        <v>103.43555717341717</v>
      </c>
      <c r="R23" s="33">
        <f>SUM(R12:R22)</f>
        <v>4944431.4220999992</v>
      </c>
      <c r="S23" s="33">
        <f>SUM(S12:S22)</f>
        <v>344659.16954178317</v>
      </c>
      <c r="T23" s="33">
        <f>SUM(T12:T22)</f>
        <v>225035.87280000001</v>
      </c>
      <c r="U23" s="31">
        <f>T23/S23*100</f>
        <v>65.292292411422068</v>
      </c>
      <c r="V23" s="33">
        <f>SUM(V12:V22)</f>
        <v>11085.4</v>
      </c>
      <c r="W23" s="33">
        <f>SUM(W12:W22)</f>
        <v>10574.2</v>
      </c>
      <c r="X23" s="31">
        <f>W23/V23*100</f>
        <v>95.388529056236138</v>
      </c>
      <c r="Y23" s="33">
        <f t="shared" ref="Y23:AD23" si="3">SUM(Y12:Y22)</f>
        <v>10356322.102000002</v>
      </c>
      <c r="Z23" s="33">
        <f t="shared" si="3"/>
        <v>5626193.3959999997</v>
      </c>
      <c r="AA23" s="33">
        <f t="shared" si="3"/>
        <v>378827.59759999998</v>
      </c>
      <c r="AB23" s="33">
        <f t="shared" si="3"/>
        <v>7172415.9340000013</v>
      </c>
      <c r="AC23" s="33">
        <f t="shared" si="3"/>
        <v>533108.48553684214</v>
      </c>
      <c r="AD23" s="33">
        <f t="shared" si="3"/>
        <v>786395.90369999991</v>
      </c>
      <c r="AE23" s="31">
        <f>AD23/AC23*100</f>
        <v>147.51142122753805</v>
      </c>
      <c r="AF23" s="33">
        <f>SUM(AF12:AF22)</f>
        <v>3082.5083333333337</v>
      </c>
      <c r="AG23" s="33">
        <f>SUM(AG12:AG22)</f>
        <v>16313.300000000001</v>
      </c>
      <c r="AH23" s="31">
        <f>AG23/AF23*100</f>
        <v>529.22160253689492</v>
      </c>
      <c r="AI23" s="33">
        <f t="shared" ref="AI23:CV23" si="4">SUM(AI12:AI22)</f>
        <v>3968587.1209999993</v>
      </c>
      <c r="AJ23" s="33">
        <f t="shared" si="4"/>
        <v>1769759.551</v>
      </c>
      <c r="AK23" s="33">
        <f t="shared" si="4"/>
        <v>184466.53800000006</v>
      </c>
      <c r="AL23" s="33">
        <f t="shared" si="4"/>
        <v>2584158.1999999997</v>
      </c>
      <c r="AM23" s="33">
        <f t="shared" si="4"/>
        <v>216113.18327168105</v>
      </c>
      <c r="AN23" s="33">
        <f t="shared" si="4"/>
        <v>404540.22800000012</v>
      </c>
      <c r="AO23" s="33">
        <f t="shared" si="4"/>
        <v>797531</v>
      </c>
      <c r="AP23" s="33">
        <f t="shared" si="4"/>
        <v>48198.406616415406</v>
      </c>
      <c r="AQ23" s="33">
        <f t="shared" si="4"/>
        <v>40756.119999999995</v>
      </c>
      <c r="AR23" s="33">
        <f t="shared" si="4"/>
        <v>3334</v>
      </c>
      <c r="AS23" s="33">
        <f t="shared" si="4"/>
        <v>161.66666666666669</v>
      </c>
      <c r="AT23" s="33">
        <f t="shared" si="4"/>
        <v>54</v>
      </c>
      <c r="AU23" s="33">
        <f t="shared" si="4"/>
        <v>4042.3</v>
      </c>
      <c r="AV23" s="33">
        <f t="shared" si="4"/>
        <v>336.85833333333335</v>
      </c>
      <c r="AW23" s="33">
        <f t="shared" si="4"/>
        <v>0</v>
      </c>
      <c r="AX23" s="33">
        <f t="shared" si="4"/>
        <v>34226298.399999999</v>
      </c>
      <c r="AY23" s="33">
        <f t="shared" si="4"/>
        <v>2851979.7583333328</v>
      </c>
      <c r="AZ23" s="33">
        <f t="shared" si="4"/>
        <v>2707318.6000000006</v>
      </c>
      <c r="BA23" s="33">
        <f t="shared" si="4"/>
        <v>7116432.1499999994</v>
      </c>
      <c r="BB23" s="33">
        <f t="shared" si="4"/>
        <v>33643.53333333334</v>
      </c>
      <c r="BC23" s="33">
        <f t="shared" si="4"/>
        <v>38724.127999999997</v>
      </c>
      <c r="BD23" s="33">
        <f t="shared" si="4"/>
        <v>683</v>
      </c>
      <c r="BE23" s="33">
        <f t="shared" si="4"/>
        <v>56.916666666666664</v>
      </c>
      <c r="BF23" s="33">
        <f t="shared" si="4"/>
        <v>0</v>
      </c>
      <c r="BG23" s="33">
        <f t="shared" si="4"/>
        <v>5548551.5000000009</v>
      </c>
      <c r="BH23" s="33">
        <f t="shared" si="4"/>
        <v>312463.99700209236</v>
      </c>
      <c r="BI23" s="33">
        <f t="shared" si="4"/>
        <v>131782.95600000001</v>
      </c>
      <c r="BJ23" s="33">
        <f t="shared" si="4"/>
        <v>3263825.824</v>
      </c>
      <c r="BK23" s="33">
        <f t="shared" si="4"/>
        <v>203204.7259745019</v>
      </c>
      <c r="BL23" s="33">
        <f t="shared" si="4"/>
        <v>100456.792</v>
      </c>
      <c r="BM23" s="33">
        <f t="shared" si="4"/>
        <v>473918.3</v>
      </c>
      <c r="BN23" s="33">
        <f t="shared" si="4"/>
        <v>30331.930000000004</v>
      </c>
      <c r="BO23" s="33">
        <f t="shared" si="4"/>
        <v>16900.989999999998</v>
      </c>
      <c r="BP23" s="33"/>
      <c r="BQ23" s="33">
        <f t="shared" si="4"/>
        <v>27478683.739999998</v>
      </c>
      <c r="BR23" s="33">
        <f t="shared" si="4"/>
        <v>51111.408333333333</v>
      </c>
      <c r="BS23" s="33">
        <f t="shared" si="4"/>
        <v>150295.79999999999</v>
      </c>
      <c r="BT23" s="33">
        <f t="shared" si="4"/>
        <v>1864431.6230000001</v>
      </c>
      <c r="BU23" s="33">
        <f t="shared" si="4"/>
        <v>106434.26350000006</v>
      </c>
      <c r="BV23" s="33">
        <f t="shared" si="4"/>
        <v>81362.757399999973</v>
      </c>
      <c r="BW23" s="33">
        <f t="shared" si="4"/>
        <v>24039.8</v>
      </c>
      <c r="BX23" s="33">
        <f t="shared" si="4"/>
        <v>-2232.3000000000002</v>
      </c>
      <c r="BY23" s="33">
        <f t="shared" si="4"/>
        <v>100964974.40109999</v>
      </c>
      <c r="BZ23" s="33">
        <f t="shared" si="4"/>
        <v>5180355.4992085211</v>
      </c>
      <c r="CA23" s="33">
        <f t="shared" si="4"/>
        <v>5157425.7842999995</v>
      </c>
      <c r="CB23" s="35">
        <f t="shared" si="4"/>
        <v>0</v>
      </c>
      <c r="CC23" s="35">
        <f t="shared" si="4"/>
        <v>0</v>
      </c>
      <c r="CD23" s="35">
        <f t="shared" si="4"/>
        <v>0</v>
      </c>
      <c r="CE23" s="33">
        <f t="shared" si="4"/>
        <v>209954.65</v>
      </c>
      <c r="CF23" s="33">
        <f t="shared" si="4"/>
        <v>8888.8333333333321</v>
      </c>
      <c r="CG23" s="33">
        <f t="shared" si="4"/>
        <v>5000</v>
      </c>
      <c r="CH23" s="33">
        <f t="shared" si="4"/>
        <v>24500</v>
      </c>
      <c r="CI23" s="33">
        <f t="shared" si="4"/>
        <v>6166.666666666667</v>
      </c>
      <c r="CJ23" s="33">
        <f t="shared" si="4"/>
        <v>630.91</v>
      </c>
      <c r="CK23" s="33">
        <f t="shared" si="4"/>
        <v>0</v>
      </c>
      <c r="CL23" s="33">
        <f t="shared" si="4"/>
        <v>160452.29999999999</v>
      </c>
      <c r="CM23" s="33">
        <f t="shared" si="4"/>
        <v>871.02499999999986</v>
      </c>
      <c r="CN23" s="33">
        <f t="shared" si="4"/>
        <v>0</v>
      </c>
      <c r="CO23" s="33">
        <f t="shared" si="4"/>
        <v>1574581.5353999999</v>
      </c>
      <c r="CP23" s="33">
        <f t="shared" si="4"/>
        <v>63352.378466666662</v>
      </c>
      <c r="CQ23" s="33">
        <f t="shared" si="4"/>
        <v>9438.2000000000007</v>
      </c>
      <c r="CR23" s="33">
        <f t="shared" si="4"/>
        <v>0</v>
      </c>
      <c r="CS23" s="33">
        <f t="shared" si="4"/>
        <v>0</v>
      </c>
      <c r="CT23" s="33">
        <f t="shared" si="4"/>
        <v>0</v>
      </c>
      <c r="CU23" s="33">
        <f t="shared" si="4"/>
        <v>947.10000000000014</v>
      </c>
      <c r="CV23" s="33">
        <f t="shared" si="4"/>
        <v>1964803.1854000003</v>
      </c>
      <c r="CW23" s="33">
        <f>SUM(CW12:CW22)</f>
        <v>79278.90346666667</v>
      </c>
      <c r="CX23" s="33">
        <f>SUM(CX12:CX22)</f>
        <v>17046.91</v>
      </c>
      <c r="CY23" s="51">
        <f t="shared" si="1"/>
        <v>12999590.942000002</v>
      </c>
      <c r="CZ23" s="51">
        <f t="shared" si="1"/>
        <v>1005035.6233020474</v>
      </c>
      <c r="DA23" s="51">
        <f t="shared" si="1"/>
        <v>1274536.3680999998</v>
      </c>
      <c r="DB23" s="34">
        <f t="shared" si="2"/>
        <v>126.81504401928629</v>
      </c>
      <c r="DC23" s="50">
        <f t="shared" si="0"/>
        <v>2901969.4380000005</v>
      </c>
    </row>
    <row r="24" spans="1:107" ht="18" customHeight="1" x14ac:dyDescent="0.2">
      <c r="A24" s="22"/>
      <c r="L24" s="20"/>
      <c r="AZ24" s="3"/>
      <c r="BQ24" s="48"/>
      <c r="BR24" s="48"/>
      <c r="BS24" s="48"/>
      <c r="BT24" s="49"/>
      <c r="BU24" s="49"/>
      <c r="BV24" s="20"/>
      <c r="BW24" s="20"/>
      <c r="CB24" s="49"/>
      <c r="CC24" s="49"/>
      <c r="CD24" s="49"/>
      <c r="CE24" s="49"/>
      <c r="CF24" s="49"/>
      <c r="CG24" s="49"/>
    </row>
    <row r="25" spans="1:107" ht="16.5" customHeight="1" x14ac:dyDescent="0.2">
      <c r="A25" s="22"/>
      <c r="AZ25" s="3"/>
      <c r="BC25" s="3"/>
      <c r="BQ25" s="48"/>
      <c r="BR25" s="48"/>
      <c r="BS25" s="48"/>
      <c r="BT25" s="49"/>
      <c r="BU25" s="49"/>
      <c r="BV25" s="20"/>
      <c r="BW25" s="20"/>
    </row>
    <row r="26" spans="1:107" ht="16.5" customHeight="1" x14ac:dyDescent="0.2">
      <c r="A26" s="22"/>
      <c r="AZ26" s="3"/>
      <c r="BC26" s="3"/>
    </row>
    <row r="27" spans="1:107" ht="16.5" customHeight="1" x14ac:dyDescent="0.2">
      <c r="A27" s="22"/>
    </row>
    <row r="28" spans="1:107" ht="16.5" customHeight="1" x14ac:dyDescent="0.2">
      <c r="A28" s="22"/>
    </row>
    <row r="29" spans="1:107" ht="16.5" customHeight="1" x14ac:dyDescent="0.2">
      <c r="A29" s="22"/>
    </row>
    <row r="30" spans="1:107" ht="16.5" customHeight="1" x14ac:dyDescent="0.2">
      <c r="A30" s="22"/>
    </row>
    <row r="31" spans="1:107" ht="16.5" customHeight="1" x14ac:dyDescent="0.2">
      <c r="A31" s="22"/>
    </row>
    <row r="32" spans="1:107" ht="16.5" customHeight="1" x14ac:dyDescent="0.2">
      <c r="A32" s="22"/>
    </row>
    <row r="33" spans="1:1" ht="16.5" customHeight="1" x14ac:dyDescent="0.2">
      <c r="A33" s="22"/>
    </row>
    <row r="34" spans="1:1" ht="16.5" customHeight="1" x14ac:dyDescent="0.2">
      <c r="A34" s="22"/>
    </row>
    <row r="35" spans="1:1" ht="16.5" customHeight="1" x14ac:dyDescent="0.2">
      <c r="A35" s="22"/>
    </row>
    <row r="36" spans="1:1" ht="16.5" customHeight="1" x14ac:dyDescent="0.2">
      <c r="A36" s="22"/>
    </row>
    <row r="37" spans="1:1" ht="16.5" customHeight="1" x14ac:dyDescent="0.2">
      <c r="A37" s="22"/>
    </row>
    <row r="38" spans="1:1" ht="16.5" customHeight="1" x14ac:dyDescent="0.2">
      <c r="A38" s="22"/>
    </row>
    <row r="39" spans="1:1" ht="16.5" customHeight="1" x14ac:dyDescent="0.2">
      <c r="A39" s="22"/>
    </row>
    <row r="40" spans="1:1" ht="16.5" customHeight="1" x14ac:dyDescent="0.2">
      <c r="A40" s="22"/>
    </row>
    <row r="41" spans="1:1" ht="16.5" customHeight="1" x14ac:dyDescent="0.2">
      <c r="A41" s="22"/>
    </row>
    <row r="42" spans="1:1" ht="16.5" customHeight="1" x14ac:dyDescent="0.2">
      <c r="A42" s="22"/>
    </row>
    <row r="43" spans="1:1" ht="16.5" customHeight="1" x14ac:dyDescent="0.2">
      <c r="A43" s="22"/>
    </row>
    <row r="44" spans="1:1" ht="16.5" customHeight="1" x14ac:dyDescent="0.2">
      <c r="A44" s="22"/>
    </row>
    <row r="45" spans="1:1" ht="16.5" customHeight="1" x14ac:dyDescent="0.2">
      <c r="A45" s="22"/>
    </row>
    <row r="46" spans="1:1" ht="16.5" customHeight="1" x14ac:dyDescent="0.2">
      <c r="A46" s="22"/>
    </row>
    <row r="47" spans="1:1" ht="16.5" customHeight="1" x14ac:dyDescent="0.2">
      <c r="A47" s="22"/>
    </row>
    <row r="48" spans="1:1" ht="16.5" customHeight="1" x14ac:dyDescent="0.2">
      <c r="A48" s="22"/>
    </row>
    <row r="49" spans="1:1" ht="16.5" customHeight="1" x14ac:dyDescent="0.2">
      <c r="A49" s="22"/>
    </row>
    <row r="50" spans="1:1" ht="16.5" customHeight="1" x14ac:dyDescent="0.2">
      <c r="A50" s="22"/>
    </row>
    <row r="51" spans="1:1" ht="16.5" customHeight="1" x14ac:dyDescent="0.2">
      <c r="A51" s="22"/>
    </row>
    <row r="52" spans="1:1" ht="16.5" customHeight="1" x14ac:dyDescent="0.2">
      <c r="A52" s="22"/>
    </row>
    <row r="53" spans="1:1" ht="16.5" customHeight="1" x14ac:dyDescent="0.2">
      <c r="A53" s="22"/>
    </row>
    <row r="54" spans="1:1" ht="16.5" customHeight="1" x14ac:dyDescent="0.2">
      <c r="A54" s="22"/>
    </row>
    <row r="55" spans="1:1" ht="16.5" customHeight="1" x14ac:dyDescent="0.2">
      <c r="A55" s="22"/>
    </row>
    <row r="56" spans="1:1" ht="16.5" customHeight="1" x14ac:dyDescent="0.2">
      <c r="A56" s="22"/>
    </row>
    <row r="57" spans="1:1" ht="16.5" customHeight="1" x14ac:dyDescent="0.2">
      <c r="A57" s="22"/>
    </row>
    <row r="58" spans="1:1" ht="16.5" customHeight="1" x14ac:dyDescent="0.2">
      <c r="A58" s="22"/>
    </row>
    <row r="59" spans="1:1" ht="16.5" customHeight="1" x14ac:dyDescent="0.2">
      <c r="A59" s="22"/>
    </row>
    <row r="60" spans="1:1" ht="16.5" customHeight="1" x14ac:dyDescent="0.2">
      <c r="A60" s="22"/>
    </row>
    <row r="61" spans="1:1" ht="16.5" customHeight="1" x14ac:dyDescent="0.2">
      <c r="A61" s="22"/>
    </row>
    <row r="62" spans="1:1" ht="16.5" customHeight="1" x14ac:dyDescent="0.2">
      <c r="A62" s="22"/>
    </row>
    <row r="63" spans="1:1" ht="16.5" customHeight="1" x14ac:dyDescent="0.2">
      <c r="A63" s="22"/>
    </row>
    <row r="64" spans="1:1" ht="16.5" customHeight="1" x14ac:dyDescent="0.2">
      <c r="A64" s="22"/>
    </row>
    <row r="65" spans="1:1" ht="16.5" customHeight="1" x14ac:dyDescent="0.2">
      <c r="A65" s="22"/>
    </row>
    <row r="66" spans="1:1" ht="16.5" customHeight="1" x14ac:dyDescent="0.2">
      <c r="A66" s="22"/>
    </row>
    <row r="67" spans="1:1" ht="16.5" customHeight="1" x14ac:dyDescent="0.2">
      <c r="A67" s="22"/>
    </row>
    <row r="68" spans="1:1" ht="16.5" customHeight="1" x14ac:dyDescent="0.2">
      <c r="A68" s="22"/>
    </row>
    <row r="69" spans="1:1" ht="16.5" customHeight="1" x14ac:dyDescent="0.2">
      <c r="A69" s="22"/>
    </row>
    <row r="70" spans="1:1" ht="16.5" customHeight="1" x14ac:dyDescent="0.2">
      <c r="A70" s="22"/>
    </row>
    <row r="71" spans="1:1" ht="16.5" customHeight="1" x14ac:dyDescent="0.2">
      <c r="A71" s="22"/>
    </row>
    <row r="72" spans="1:1" ht="16.5" customHeight="1" x14ac:dyDescent="0.2">
      <c r="A72" s="22"/>
    </row>
    <row r="73" spans="1:1" ht="16.5" customHeight="1" x14ac:dyDescent="0.2">
      <c r="A73" s="22"/>
    </row>
    <row r="74" spans="1:1" ht="16.5" customHeight="1" x14ac:dyDescent="0.2">
      <c r="A74" s="22"/>
    </row>
    <row r="75" spans="1:1" ht="16.5" customHeight="1" x14ac:dyDescent="0.2">
      <c r="A75" s="22"/>
    </row>
    <row r="76" spans="1:1" ht="16.5" customHeight="1" x14ac:dyDescent="0.2">
      <c r="A76" s="22"/>
    </row>
    <row r="77" spans="1:1" ht="16.5" customHeight="1" x14ac:dyDescent="0.2">
      <c r="A77" s="22"/>
    </row>
    <row r="78" spans="1:1" ht="16.5" customHeight="1" x14ac:dyDescent="0.2">
      <c r="A78" s="22"/>
    </row>
    <row r="79" spans="1:1" ht="16.5" customHeight="1" x14ac:dyDescent="0.2">
      <c r="A79" s="22"/>
    </row>
    <row r="80" spans="1:1" ht="16.5" customHeight="1" x14ac:dyDescent="0.2">
      <c r="A80" s="22"/>
    </row>
    <row r="81" spans="1:1" ht="16.5" customHeight="1" x14ac:dyDescent="0.2">
      <c r="A81" s="22"/>
    </row>
    <row r="82" spans="1:1" ht="16.5" customHeight="1" x14ac:dyDescent="0.2">
      <c r="A82" s="22"/>
    </row>
    <row r="83" spans="1:1" ht="16.5" customHeight="1" x14ac:dyDescent="0.2">
      <c r="A83" s="22"/>
    </row>
    <row r="84" spans="1:1" ht="16.5" customHeight="1" x14ac:dyDescent="0.2">
      <c r="A84" s="22"/>
    </row>
    <row r="85" spans="1:1" ht="16.5" customHeight="1" x14ac:dyDescent="0.2">
      <c r="A85" s="22"/>
    </row>
    <row r="86" spans="1:1" ht="16.5" customHeight="1" x14ac:dyDescent="0.2">
      <c r="A86" s="22"/>
    </row>
    <row r="87" spans="1:1" ht="16.5" customHeight="1" x14ac:dyDescent="0.2">
      <c r="A87" s="22"/>
    </row>
    <row r="88" spans="1:1" ht="16.5" customHeight="1" x14ac:dyDescent="0.2">
      <c r="A88" s="22"/>
    </row>
    <row r="89" spans="1:1" ht="16.5" customHeight="1" x14ac:dyDescent="0.2">
      <c r="A89" s="22"/>
    </row>
    <row r="90" spans="1:1" ht="16.5" customHeight="1" x14ac:dyDescent="0.2">
      <c r="A90" s="22"/>
    </row>
    <row r="91" spans="1:1" ht="16.5" customHeight="1" x14ac:dyDescent="0.2">
      <c r="A91" s="22"/>
    </row>
    <row r="92" spans="1:1" ht="16.5" customHeight="1" x14ac:dyDescent="0.2">
      <c r="A92" s="22"/>
    </row>
    <row r="93" spans="1:1" ht="16.5" customHeight="1" x14ac:dyDescent="0.2">
      <c r="A93" s="22"/>
    </row>
    <row r="94" spans="1:1" ht="16.5" customHeight="1" x14ac:dyDescent="0.2">
      <c r="A94" s="22"/>
    </row>
    <row r="95" spans="1:1" ht="16.5" customHeight="1" x14ac:dyDescent="0.2">
      <c r="A95" s="22"/>
    </row>
    <row r="96" spans="1:1" ht="16.5" customHeight="1" x14ac:dyDescent="0.2">
      <c r="A96" s="22"/>
    </row>
    <row r="97" spans="1:1" ht="16.5" customHeight="1" x14ac:dyDescent="0.2">
      <c r="A97" s="22"/>
    </row>
    <row r="98" spans="1:1" ht="16.5" customHeight="1" x14ac:dyDescent="0.2">
      <c r="A98" s="22"/>
    </row>
    <row r="99" spans="1:1" ht="16.5" customHeight="1" x14ac:dyDescent="0.2">
      <c r="A99" s="22"/>
    </row>
    <row r="100" spans="1:1" ht="16.5" customHeight="1" x14ac:dyDescent="0.2">
      <c r="A100" s="22"/>
    </row>
    <row r="101" spans="1:1" ht="16.5" customHeight="1" x14ac:dyDescent="0.2">
      <c r="A101" s="22"/>
    </row>
    <row r="102" spans="1:1" ht="16.5" customHeight="1" x14ac:dyDescent="0.2">
      <c r="A102" s="22"/>
    </row>
    <row r="103" spans="1:1" ht="16.5" customHeight="1" x14ac:dyDescent="0.2">
      <c r="A103" s="22"/>
    </row>
    <row r="104" spans="1:1" ht="16.5" customHeight="1" x14ac:dyDescent="0.2">
      <c r="A104" s="22"/>
    </row>
    <row r="105" spans="1:1" ht="16.5" customHeight="1" x14ac:dyDescent="0.2">
      <c r="A105" s="22"/>
    </row>
    <row r="106" spans="1:1" ht="16.5" customHeight="1" x14ac:dyDescent="0.2">
      <c r="A106" s="22"/>
    </row>
    <row r="107" spans="1:1" ht="16.5" customHeight="1" x14ac:dyDescent="0.2">
      <c r="A107" s="22"/>
    </row>
    <row r="108" spans="1:1" ht="16.5" customHeight="1" x14ac:dyDescent="0.2">
      <c r="A108" s="22"/>
    </row>
    <row r="109" spans="1:1" ht="16.5" customHeight="1" x14ac:dyDescent="0.2">
      <c r="A109" s="22"/>
    </row>
    <row r="110" spans="1:1" ht="16.5" customHeight="1" x14ac:dyDescent="0.2">
      <c r="A110" s="22"/>
    </row>
    <row r="111" spans="1:1" ht="16.5" customHeight="1" x14ac:dyDescent="0.2">
      <c r="A111" s="22"/>
    </row>
    <row r="112" spans="1:1" ht="16.5" customHeight="1" x14ac:dyDescent="0.2">
      <c r="A112" s="22"/>
    </row>
    <row r="113" spans="1:99" ht="16.5" customHeight="1" x14ac:dyDescent="0.2">
      <c r="A113" s="22"/>
    </row>
    <row r="114" spans="1:99" s="23" customFormat="1" ht="22.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</row>
    <row r="115" spans="1:99" s="23" customFormat="1" ht="24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</row>
    <row r="116" spans="1:99" s="23" customForma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</row>
    <row r="117" spans="1:99" s="23" customForma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</row>
    <row r="119" spans="1:99" ht="45" customHeight="1" x14ac:dyDescent="0.2"/>
  </sheetData>
  <mergeCells count="116">
    <mergeCell ref="B23:C23"/>
    <mergeCell ref="CK9:CK10"/>
    <mergeCell ref="CL9:CL10"/>
    <mergeCell ref="CM9:CN9"/>
    <mergeCell ref="CO9:CO10"/>
    <mergeCell ref="CP9:CQ9"/>
    <mergeCell ref="CH9:CH10"/>
    <mergeCell ref="CI9:CJ9"/>
    <mergeCell ref="CB9:CB10"/>
    <mergeCell ref="CC9:CD9"/>
    <mergeCell ref="BE9:BF9"/>
    <mergeCell ref="BG9:BG10"/>
    <mergeCell ref="BH9:BI9"/>
    <mergeCell ref="BJ9:BJ10"/>
    <mergeCell ref="BK9:BL9"/>
    <mergeCell ref="BM9:BM10"/>
    <mergeCell ref="BN9:BO9"/>
    <mergeCell ref="BQ9:BQ10"/>
    <mergeCell ref="R9:R10"/>
    <mergeCell ref="S9:U9"/>
    <mergeCell ref="AB9:AB10"/>
    <mergeCell ref="AC9:AE9"/>
    <mergeCell ref="AL9:AL10"/>
    <mergeCell ref="AM9:AN9"/>
    <mergeCell ref="CV9:CV10"/>
    <mergeCell ref="CW9:CX9"/>
    <mergeCell ref="CY9:DB9"/>
    <mergeCell ref="BR9:BS9"/>
    <mergeCell ref="BT9:BT10"/>
    <mergeCell ref="BU9:BV9"/>
    <mergeCell ref="BY9:BY10"/>
    <mergeCell ref="BZ9:CA9"/>
    <mergeCell ref="CR9:CR10"/>
    <mergeCell ref="CE9:CE10"/>
    <mergeCell ref="CF9:CG9"/>
    <mergeCell ref="F9:F10"/>
    <mergeCell ref="G9:I9"/>
    <mergeCell ref="J9:J10"/>
    <mergeCell ref="K9:M9"/>
    <mergeCell ref="N9:N10"/>
    <mergeCell ref="O9:Q9"/>
    <mergeCell ref="F4:I8"/>
    <mergeCell ref="J4:M8"/>
    <mergeCell ref="CS9:CT9"/>
    <mergeCell ref="R7:U8"/>
    <mergeCell ref="AX7:AZ8"/>
    <mergeCell ref="BA7:BC8"/>
    <mergeCell ref="BD7:BF8"/>
    <mergeCell ref="BM7:BO8"/>
    <mergeCell ref="CE6:CG8"/>
    <mergeCell ref="CK6:CK8"/>
    <mergeCell ref="AX6:BF6"/>
    <mergeCell ref="BG6:BI8"/>
    <mergeCell ref="BJ6:BL8"/>
    <mergeCell ref="BM6:BS6"/>
    <mergeCell ref="BT6:BV8"/>
    <mergeCell ref="BW6:BW10"/>
    <mergeCell ref="BP7:BP10"/>
    <mergeCell ref="AY9:AZ9"/>
    <mergeCell ref="AG6:AG11"/>
    <mergeCell ref="AH6:AH10"/>
    <mergeCell ref="AI6:AI10"/>
    <mergeCell ref="CH8:CJ8"/>
    <mergeCell ref="AU9:AU10"/>
    <mergeCell ref="AV9:AW9"/>
    <mergeCell ref="AX9:AX10"/>
    <mergeCell ref="BB9:BC9"/>
    <mergeCell ref="BD9:BD10"/>
    <mergeCell ref="CV4:CX8"/>
    <mergeCell ref="N5:AT5"/>
    <mergeCell ref="AU5:BF5"/>
    <mergeCell ref="BG5:BL5"/>
    <mergeCell ref="BX5:BX9"/>
    <mergeCell ref="AJ6:AJ10"/>
    <mergeCell ref="AK6:AK10"/>
    <mergeCell ref="CL5:CT5"/>
    <mergeCell ref="CB6:CD8"/>
    <mergeCell ref="Y6:Y11"/>
    <mergeCell ref="AL6:AN8"/>
    <mergeCell ref="AO6:AQ8"/>
    <mergeCell ref="AO9:AO10"/>
    <mergeCell ref="AP9:AQ9"/>
    <mergeCell ref="CL6:CN8"/>
    <mergeCell ref="CO6:CQ8"/>
    <mergeCell ref="CR6:CT8"/>
    <mergeCell ref="N7:Q8"/>
    <mergeCell ref="BA9:BA10"/>
    <mergeCell ref="AR9:AR10"/>
    <mergeCell ref="CH6:CJ6"/>
    <mergeCell ref="BQ7:BS8"/>
    <mergeCell ref="CH7:CJ7"/>
    <mergeCell ref="AF6:AF10"/>
    <mergeCell ref="B1:U1"/>
    <mergeCell ref="B2:U2"/>
    <mergeCell ref="S3:U3"/>
    <mergeCell ref="AC3:AE3"/>
    <mergeCell ref="B4:B10"/>
    <mergeCell ref="CU5:CU9"/>
    <mergeCell ref="D4:D10"/>
    <mergeCell ref="E4:E10"/>
    <mergeCell ref="AA6:AA11"/>
    <mergeCell ref="AB6:AE8"/>
    <mergeCell ref="CB5:CG5"/>
    <mergeCell ref="CH5:CJ5"/>
    <mergeCell ref="N4:BV4"/>
    <mergeCell ref="BY4:CA8"/>
    <mergeCell ref="N6:U6"/>
    <mergeCell ref="V6:V10"/>
    <mergeCell ref="W6:W10"/>
    <mergeCell ref="AS9:AT9"/>
    <mergeCell ref="CB4:CQ4"/>
    <mergeCell ref="Z6:Z11"/>
    <mergeCell ref="AR6:AT8"/>
    <mergeCell ref="AU6:AW8"/>
    <mergeCell ref="C4:C10"/>
    <mergeCell ref="X6:X10"/>
  </mergeCells>
  <pageMargins left="0.17" right="0.16" top="0.2" bottom="0.39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Ekamut</vt:lpstr>
      <vt:lpstr>Sheet1</vt:lpstr>
      <vt:lpstr>Mutqer11</vt:lpstr>
      <vt:lpstr>Лист1</vt:lpstr>
      <vt:lpstr>Лист2</vt:lpstr>
      <vt:lpstr>Лист3</vt:lpstr>
      <vt:lpstr>Лист5</vt:lpstr>
      <vt:lpstr>Лист4</vt:lpstr>
      <vt:lpstr>Ekamut!Заголовки_для_печати</vt:lpstr>
      <vt:lpstr>Mutqer11!Заголовки_для_печати</vt:lpstr>
      <vt:lpstr>Лист4!Заголовки_для_печати</vt:lpstr>
      <vt:lpstr>Лист5!Заголовки_для_печати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Marine Abgaryan</cp:lastModifiedBy>
  <cp:lastPrinted>2022-11-15T06:39:05Z</cp:lastPrinted>
  <dcterms:created xsi:type="dcterms:W3CDTF">2002-03-15T09:46:46Z</dcterms:created>
  <dcterms:modified xsi:type="dcterms:W3CDTF">2023-07-18T06:21:10Z</dcterms:modified>
</cp:coreProperties>
</file>