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subvencia\հաստատված\"/>
    </mc:Choice>
  </mc:AlternateContent>
  <xr:revisionPtr revIDLastSave="0" documentId="8_{5674D89D-8B07-4841-A742-620BEE631010}" xr6:coauthVersionLast="47" xr6:coauthVersionMax="47" xr10:uidLastSave="{00000000-0000-0000-0000-000000000000}"/>
  <bookViews>
    <workbookView xWindow="-120" yWindow="-120" windowWidth="29040" windowHeight="15720" xr2:uid="{8C094BDF-C448-47E0-B978-98844FFC6C04}"/>
  </bookViews>
  <sheets>
    <sheet name="Sheet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7" i="1" l="1"/>
  <c r="G377" i="1"/>
  <c r="F377" i="1"/>
  <c r="L376" i="1"/>
  <c r="I376" i="1"/>
  <c r="H376" i="1"/>
  <c r="J376" i="1" s="1"/>
  <c r="L375" i="1"/>
  <c r="I375" i="1"/>
  <c r="H375" i="1"/>
  <c r="L374" i="1"/>
  <c r="I374" i="1"/>
  <c r="H374" i="1"/>
  <c r="J374" i="1" s="1"/>
  <c r="L373" i="1"/>
  <c r="I373" i="1"/>
  <c r="H373" i="1"/>
  <c r="J373" i="1" s="1"/>
  <c r="L372" i="1"/>
  <c r="I372" i="1"/>
  <c r="H372" i="1"/>
  <c r="L371" i="1"/>
  <c r="I371" i="1"/>
  <c r="H371" i="1"/>
  <c r="L370" i="1"/>
  <c r="I370" i="1"/>
  <c r="H370" i="1"/>
  <c r="L369" i="1"/>
  <c r="I369" i="1"/>
  <c r="H369" i="1"/>
  <c r="L368" i="1"/>
  <c r="I368" i="1"/>
  <c r="H368" i="1"/>
  <c r="J368" i="1" s="1"/>
  <c r="L367" i="1"/>
  <c r="I367" i="1"/>
  <c r="H367" i="1"/>
  <c r="L366" i="1"/>
  <c r="I366" i="1"/>
  <c r="H366" i="1"/>
  <c r="J366" i="1" s="1"/>
  <c r="L365" i="1"/>
  <c r="I365" i="1"/>
  <c r="H365" i="1"/>
  <c r="J365" i="1" s="1"/>
  <c r="L364" i="1"/>
  <c r="I364" i="1"/>
  <c r="H364" i="1"/>
  <c r="L363" i="1"/>
  <c r="I363" i="1"/>
  <c r="H363" i="1"/>
  <c r="J363" i="1" s="1"/>
  <c r="L362" i="1"/>
  <c r="J362" i="1"/>
  <c r="I362" i="1"/>
  <c r="H362" i="1"/>
  <c r="L361" i="1"/>
  <c r="I361" i="1"/>
  <c r="H361" i="1"/>
  <c r="J361" i="1" s="1"/>
  <c r="K360" i="1"/>
  <c r="F360" i="1"/>
  <c r="I358" i="1"/>
  <c r="G358" i="1"/>
  <c r="G357" i="1"/>
  <c r="I357" i="1" s="1"/>
  <c r="G356" i="1"/>
  <c r="I356" i="1" s="1"/>
  <c r="G355" i="1"/>
  <c r="I355" i="1" s="1"/>
  <c r="G354" i="1"/>
  <c r="I354" i="1" s="1"/>
  <c r="G353" i="1"/>
  <c r="I353" i="1" s="1"/>
  <c r="G352" i="1"/>
  <c r="I352" i="1" s="1"/>
  <c r="G351" i="1"/>
  <c r="I351" i="1" s="1"/>
  <c r="G350" i="1"/>
  <c r="I350" i="1" s="1"/>
  <c r="AL349" i="1"/>
  <c r="AN349" i="1" s="1"/>
  <c r="G349" i="1"/>
  <c r="I349" i="1" s="1"/>
  <c r="G348" i="1"/>
  <c r="I348" i="1" s="1"/>
  <c r="I343" i="1"/>
  <c r="G343" i="1"/>
  <c r="I342" i="1"/>
  <c r="G342" i="1"/>
  <c r="J334" i="1"/>
  <c r="I334" i="1" s="1"/>
  <c r="G334" i="1"/>
  <c r="J333" i="1"/>
  <c r="I333" i="1" s="1"/>
  <c r="G333" i="1"/>
  <c r="K332" i="1"/>
  <c r="F332" i="1"/>
  <c r="I331" i="1"/>
  <c r="H331" i="1"/>
  <c r="L330" i="1"/>
  <c r="H330" i="1"/>
  <c r="H329" i="1"/>
  <c r="J329" i="1" s="1"/>
  <c r="I329" i="1" s="1"/>
  <c r="L328" i="1"/>
  <c r="H328" i="1"/>
  <c r="L327" i="1"/>
  <c r="H327" i="1"/>
  <c r="L326" i="1"/>
  <c r="H326" i="1"/>
  <c r="J326" i="1" s="1"/>
  <c r="I326" i="1" s="1"/>
  <c r="L325" i="1"/>
  <c r="H325" i="1"/>
  <c r="L324" i="1"/>
  <c r="H324" i="1"/>
  <c r="L323" i="1"/>
  <c r="H323" i="1"/>
  <c r="L320" i="1"/>
  <c r="H320" i="1"/>
  <c r="J320" i="1" s="1"/>
  <c r="I320" i="1" s="1"/>
  <c r="L319" i="1"/>
  <c r="H319" i="1"/>
  <c r="L318" i="1"/>
  <c r="H318" i="1"/>
  <c r="L317" i="1"/>
  <c r="H317" i="1"/>
  <c r="J317" i="1" s="1"/>
  <c r="I317" i="1" s="1"/>
  <c r="L316" i="1"/>
  <c r="H316" i="1"/>
  <c r="J316" i="1" s="1"/>
  <c r="I316" i="1" s="1"/>
  <c r="L315" i="1"/>
  <c r="H315" i="1"/>
  <c r="H312" i="1"/>
  <c r="J312" i="1" s="1"/>
  <c r="I312" i="1" s="1"/>
  <c r="L311" i="1"/>
  <c r="H311" i="1"/>
  <c r="J311" i="1" s="1"/>
  <c r="I311" i="1" s="1"/>
  <c r="L310" i="1"/>
  <c r="H310" i="1"/>
  <c r="H309" i="1"/>
  <c r="J309" i="1" s="1"/>
  <c r="I309" i="1" s="1"/>
  <c r="H308" i="1"/>
  <c r="J308" i="1" s="1"/>
  <c r="I308" i="1" s="1"/>
  <c r="L307" i="1"/>
  <c r="H307" i="1"/>
  <c r="L306" i="1"/>
  <c r="H306" i="1"/>
  <c r="J306" i="1" s="1"/>
  <c r="I306" i="1" s="1"/>
  <c r="L305" i="1"/>
  <c r="G305" i="1"/>
  <c r="G332" i="1" s="1"/>
  <c r="F302" i="1"/>
  <c r="L301" i="1"/>
  <c r="I301" i="1"/>
  <c r="H301" i="1"/>
  <c r="L300" i="1"/>
  <c r="I300" i="1"/>
  <c r="H300" i="1"/>
  <c r="L299" i="1"/>
  <c r="I299" i="1"/>
  <c r="H299" i="1"/>
  <c r="L298" i="1"/>
  <c r="I298" i="1"/>
  <c r="H298" i="1"/>
  <c r="J298" i="1" s="1"/>
  <c r="L297" i="1"/>
  <c r="I297" i="1"/>
  <c r="H297" i="1"/>
  <c r="L296" i="1"/>
  <c r="G296" i="1"/>
  <c r="I296" i="1" s="1"/>
  <c r="L295" i="1"/>
  <c r="I295" i="1"/>
  <c r="H295" i="1"/>
  <c r="J295" i="1" s="1"/>
  <c r="L294" i="1"/>
  <c r="I294" i="1"/>
  <c r="H294" i="1"/>
  <c r="L293" i="1"/>
  <c r="I293" i="1"/>
  <c r="H293" i="1"/>
  <c r="I292" i="1"/>
  <c r="H292" i="1"/>
  <c r="J292" i="1" s="1"/>
  <c r="I291" i="1"/>
  <c r="H291" i="1"/>
  <c r="J291" i="1" s="1"/>
  <c r="L290" i="1"/>
  <c r="I290" i="1"/>
  <c r="H290" i="1"/>
  <c r="L289" i="1"/>
  <c r="I289" i="1"/>
  <c r="H289" i="1"/>
  <c r="J289" i="1" s="1"/>
  <c r="L288" i="1"/>
  <c r="I288" i="1"/>
  <c r="H288" i="1"/>
  <c r="L287" i="1"/>
  <c r="I287" i="1"/>
  <c r="H287" i="1"/>
  <c r="L286" i="1"/>
  <c r="I286" i="1"/>
  <c r="H286" i="1"/>
  <c r="J286" i="1" s="1"/>
  <c r="L285" i="1"/>
  <c r="I285" i="1"/>
  <c r="H285" i="1"/>
  <c r="J285" i="1" s="1"/>
  <c r="L284" i="1"/>
  <c r="I284" i="1"/>
  <c r="H284" i="1"/>
  <c r="L283" i="1"/>
  <c r="I283" i="1"/>
  <c r="H283" i="1"/>
  <c r="L282" i="1"/>
  <c r="I282" i="1"/>
  <c r="H282" i="1"/>
  <c r="L281" i="1"/>
  <c r="I281" i="1"/>
  <c r="H281" i="1"/>
  <c r="J281" i="1" s="1"/>
  <c r="L280" i="1"/>
  <c r="I280" i="1"/>
  <c r="H280" i="1"/>
  <c r="L279" i="1"/>
  <c r="I279" i="1"/>
  <c r="H279" i="1"/>
  <c r="L278" i="1"/>
  <c r="I278" i="1"/>
  <c r="H278" i="1"/>
  <c r="J278" i="1" s="1"/>
  <c r="L277" i="1"/>
  <c r="I277" i="1"/>
  <c r="H277" i="1"/>
  <c r="J277" i="1" s="1"/>
  <c r="L276" i="1"/>
  <c r="I276" i="1"/>
  <c r="H276" i="1"/>
  <c r="L275" i="1"/>
  <c r="I275" i="1"/>
  <c r="H275" i="1"/>
  <c r="I274" i="1"/>
  <c r="H274" i="1"/>
  <c r="J274" i="1" s="1"/>
  <c r="L273" i="1"/>
  <c r="I273" i="1"/>
  <c r="H273" i="1"/>
  <c r="L272" i="1"/>
  <c r="I272" i="1"/>
  <c r="H272" i="1"/>
  <c r="K271" i="1"/>
  <c r="K302" i="1" s="1"/>
  <c r="J271" i="1"/>
  <c r="G271" i="1"/>
  <c r="L270" i="1"/>
  <c r="I270" i="1"/>
  <c r="H270" i="1"/>
  <c r="J270" i="1" s="1"/>
  <c r="B270" i="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K269" i="1"/>
  <c r="G269" i="1"/>
  <c r="F269" i="1"/>
  <c r="L268" i="1"/>
  <c r="I268" i="1"/>
  <c r="H268" i="1"/>
  <c r="L267" i="1"/>
  <c r="I267" i="1"/>
  <c r="H267" i="1"/>
  <c r="L266" i="1"/>
  <c r="I266" i="1"/>
  <c r="H266" i="1"/>
  <c r="L265" i="1"/>
  <c r="I265" i="1"/>
  <c r="H265" i="1"/>
  <c r="L264" i="1"/>
  <c r="I264" i="1"/>
  <c r="H264" i="1"/>
  <c r="L263" i="1"/>
  <c r="I263" i="1"/>
  <c r="H263" i="1"/>
  <c r="L262" i="1"/>
  <c r="I262" i="1"/>
  <c r="H262" i="1"/>
  <c r="J262" i="1" s="1"/>
  <c r="L261" i="1"/>
  <c r="I261" i="1"/>
  <c r="H261" i="1"/>
  <c r="L260" i="1"/>
  <c r="I260" i="1"/>
  <c r="H260" i="1"/>
  <c r="L259" i="1"/>
  <c r="I259" i="1"/>
  <c r="H259" i="1"/>
  <c r="L258" i="1"/>
  <c r="I258" i="1"/>
  <c r="H258" i="1"/>
  <c r="L257" i="1"/>
  <c r="I257" i="1"/>
  <c r="H257" i="1"/>
  <c r="L256" i="1"/>
  <c r="I256" i="1"/>
  <c r="H256" i="1"/>
  <c r="L255" i="1"/>
  <c r="I255" i="1"/>
  <c r="H255" i="1"/>
  <c r="L254" i="1"/>
  <c r="I254" i="1"/>
  <c r="H254" i="1"/>
  <c r="J254" i="1" s="1"/>
  <c r="L253" i="1"/>
  <c r="I253" i="1"/>
  <c r="H253" i="1"/>
  <c r="L252" i="1"/>
  <c r="I252" i="1"/>
  <c r="H252" i="1"/>
  <c r="L251" i="1"/>
  <c r="I251" i="1"/>
  <c r="H251" i="1"/>
  <c r="L250" i="1"/>
  <c r="I250" i="1"/>
  <c r="H250" i="1"/>
  <c r="L249" i="1"/>
  <c r="I249" i="1"/>
  <c r="H249" i="1"/>
  <c r="L248" i="1"/>
  <c r="I248" i="1"/>
  <c r="H248" i="1"/>
  <c r="L247" i="1"/>
  <c r="I247" i="1"/>
  <c r="H247" i="1"/>
  <c r="L246" i="1"/>
  <c r="I246" i="1"/>
  <c r="H246" i="1"/>
  <c r="J246" i="1" s="1"/>
  <c r="L245" i="1"/>
  <c r="I245" i="1"/>
  <c r="H245" i="1"/>
  <c r="L244" i="1"/>
  <c r="I244" i="1"/>
  <c r="H244" i="1"/>
  <c r="L243" i="1"/>
  <c r="I243" i="1"/>
  <c r="H243" i="1"/>
  <c r="L242" i="1"/>
  <c r="I242" i="1"/>
  <c r="H242" i="1"/>
  <c r="L241" i="1"/>
  <c r="I241" i="1"/>
  <c r="H241" i="1"/>
  <c r="L240" i="1"/>
  <c r="I240" i="1"/>
  <c r="H240" i="1"/>
  <c r="L238" i="1"/>
  <c r="I238" i="1"/>
  <c r="H238" i="1"/>
  <c r="L237" i="1"/>
  <c r="I237" i="1"/>
  <c r="H237" i="1"/>
  <c r="J237" i="1" s="1"/>
  <c r="L236" i="1"/>
  <c r="I236" i="1"/>
  <c r="H236" i="1"/>
  <c r="L235" i="1"/>
  <c r="I235" i="1"/>
  <c r="H235" i="1"/>
  <c r="L234" i="1"/>
  <c r="I234" i="1"/>
  <c r="H234" i="1"/>
  <c r="L232" i="1"/>
  <c r="I232" i="1"/>
  <c r="H232" i="1"/>
  <c r="L231" i="1"/>
  <c r="I231" i="1"/>
  <c r="H231" i="1"/>
  <c r="L230" i="1"/>
  <c r="I230" i="1"/>
  <c r="H230" i="1"/>
  <c r="L229" i="1"/>
  <c r="I229" i="1"/>
  <c r="H229" i="1"/>
  <c r="L228" i="1"/>
  <c r="I228" i="1"/>
  <c r="H228" i="1"/>
  <c r="J228" i="1" s="1"/>
  <c r="L227" i="1"/>
  <c r="I227" i="1"/>
  <c r="H227" i="1"/>
  <c r="L226" i="1"/>
  <c r="I226" i="1"/>
  <c r="H226" i="1"/>
  <c r="L225" i="1"/>
  <c r="I225" i="1"/>
  <c r="H225" i="1"/>
  <c r="L224" i="1"/>
  <c r="I224" i="1"/>
  <c r="H224" i="1"/>
  <c r="L223" i="1"/>
  <c r="I223" i="1"/>
  <c r="H223" i="1"/>
  <c r="I222" i="1"/>
  <c r="H222" i="1"/>
  <c r="J222" i="1" s="1"/>
  <c r="L221" i="1"/>
  <c r="I221" i="1"/>
  <c r="H221" i="1"/>
  <c r="L220" i="1"/>
  <c r="I220" i="1"/>
  <c r="H220" i="1"/>
  <c r="J220" i="1" s="1"/>
  <c r="L219" i="1"/>
  <c r="I219" i="1"/>
  <c r="H219" i="1"/>
  <c r="L218" i="1"/>
  <c r="I218" i="1"/>
  <c r="H218" i="1"/>
  <c r="L217" i="1"/>
  <c r="I217" i="1"/>
  <c r="H217" i="1"/>
  <c r="L216" i="1"/>
  <c r="I216" i="1"/>
  <c r="H216" i="1"/>
  <c r="L215" i="1"/>
  <c r="I215" i="1"/>
  <c r="H215" i="1"/>
  <c r="L214" i="1"/>
  <c r="I214" i="1"/>
  <c r="H214" i="1"/>
  <c r="L213" i="1"/>
  <c r="I213" i="1"/>
  <c r="H213" i="1"/>
  <c r="L212" i="1"/>
  <c r="I212" i="1"/>
  <c r="H212" i="1"/>
  <c r="J212" i="1" s="1"/>
  <c r="L211" i="1"/>
  <c r="I211" i="1"/>
  <c r="H211" i="1"/>
  <c r="L210" i="1"/>
  <c r="I210" i="1"/>
  <c r="H210" i="1"/>
  <c r="L209" i="1"/>
  <c r="I209" i="1"/>
  <c r="H209" i="1"/>
  <c r="L208" i="1"/>
  <c r="I208" i="1"/>
  <c r="H208" i="1"/>
  <c r="L207" i="1"/>
  <c r="I207" i="1"/>
  <c r="H207" i="1"/>
  <c r="L206" i="1"/>
  <c r="I206" i="1"/>
  <c r="H206" i="1"/>
  <c r="J206" i="1" s="1"/>
  <c r="L205" i="1"/>
  <c r="I205" i="1"/>
  <c r="H205" i="1"/>
  <c r="L204" i="1"/>
  <c r="I204" i="1"/>
  <c r="H204" i="1"/>
  <c r="L203" i="1"/>
  <c r="I203" i="1"/>
  <c r="H203" i="1"/>
  <c r="L202" i="1"/>
  <c r="I202" i="1"/>
  <c r="H202" i="1"/>
  <c r="J202" i="1" s="1"/>
  <c r="L201" i="1"/>
  <c r="I201" i="1"/>
  <c r="H201" i="1"/>
  <c r="J201" i="1" s="1"/>
  <c r="L200" i="1"/>
  <c r="I200" i="1"/>
  <c r="H200" i="1"/>
  <c r="L199" i="1"/>
  <c r="I199" i="1"/>
  <c r="H199" i="1"/>
  <c r="L198" i="1"/>
  <c r="I198" i="1"/>
  <c r="H198" i="1"/>
  <c r="J198" i="1" s="1"/>
  <c r="L197" i="1"/>
  <c r="I197" i="1"/>
  <c r="H197" i="1"/>
  <c r="L196" i="1"/>
  <c r="I196" i="1"/>
  <c r="H196" i="1"/>
  <c r="J196" i="1" s="1"/>
  <c r="L195" i="1"/>
  <c r="I195" i="1"/>
  <c r="H195" i="1"/>
  <c r="L194" i="1"/>
  <c r="I194" i="1"/>
  <c r="H194" i="1"/>
  <c r="L193" i="1"/>
  <c r="I193" i="1"/>
  <c r="H193" i="1"/>
  <c r="L192" i="1"/>
  <c r="I192" i="1"/>
  <c r="H192" i="1"/>
  <c r="L191" i="1"/>
  <c r="I191" i="1"/>
  <c r="H191" i="1"/>
  <c r="J191" i="1" s="1"/>
  <c r="L190" i="1"/>
  <c r="I190" i="1"/>
  <c r="H190" i="1"/>
  <c r="J190" i="1" s="1"/>
  <c r="L189" i="1"/>
  <c r="I189" i="1"/>
  <c r="H189" i="1"/>
  <c r="L188" i="1"/>
  <c r="I188" i="1"/>
  <c r="H188" i="1"/>
  <c r="J188" i="1" s="1"/>
  <c r="L187" i="1"/>
  <c r="I187" i="1"/>
  <c r="H187" i="1"/>
  <c r="F180" i="1"/>
  <c r="L178" i="1"/>
  <c r="I178" i="1"/>
  <c r="I171" i="1"/>
  <c r="G171" i="1"/>
  <c r="I168" i="1"/>
  <c r="K152" i="1"/>
  <c r="K180" i="1" s="1"/>
  <c r="I152" i="1"/>
  <c r="G152" i="1"/>
  <c r="I139" i="1"/>
  <c r="G139" i="1"/>
  <c r="I124" i="1"/>
  <c r="J123" i="1"/>
  <c r="I123" i="1"/>
  <c r="G123" i="1"/>
  <c r="I122" i="1"/>
  <c r="G122" i="1"/>
  <c r="J121" i="1"/>
  <c r="I121" i="1" s="1"/>
  <c r="G121" i="1"/>
  <c r="K120" i="1"/>
  <c r="G120" i="1"/>
  <c r="F120" i="1"/>
  <c r="H119" i="1"/>
  <c r="J119" i="1" s="1"/>
  <c r="I119" i="1" s="1"/>
  <c r="L118" i="1"/>
  <c r="H118" i="1"/>
  <c r="H116" i="1"/>
  <c r="J116" i="1" s="1"/>
  <c r="I116" i="1" s="1"/>
  <c r="H115" i="1"/>
  <c r="J115" i="1" s="1"/>
  <c r="I115" i="1" s="1"/>
  <c r="H114" i="1"/>
  <c r="J114" i="1" s="1"/>
  <c r="I114" i="1" s="1"/>
  <c r="H113" i="1"/>
  <c r="J113" i="1" s="1"/>
  <c r="I113" i="1" s="1"/>
  <c r="H112" i="1"/>
  <c r="J112" i="1" s="1"/>
  <c r="I112" i="1" s="1"/>
  <c r="L111" i="1"/>
  <c r="H111" i="1"/>
  <c r="L110" i="1"/>
  <c r="H110" i="1"/>
  <c r="L107" i="1"/>
  <c r="H107" i="1"/>
  <c r="L106" i="1"/>
  <c r="H106" i="1"/>
  <c r="L105" i="1"/>
  <c r="H105" i="1"/>
  <c r="L104" i="1"/>
  <c r="H104" i="1"/>
  <c r="L103" i="1"/>
  <c r="H103" i="1"/>
  <c r="L100" i="1"/>
  <c r="H100" i="1"/>
  <c r="J100" i="1" s="1"/>
  <c r="I100" i="1" s="1"/>
  <c r="L99" i="1"/>
  <c r="H99" i="1"/>
  <c r="L98" i="1"/>
  <c r="H98" i="1"/>
  <c r="L97" i="1"/>
  <c r="H97" i="1"/>
  <c r="L96" i="1"/>
  <c r="H96" i="1"/>
  <c r="J96" i="1" s="1"/>
  <c r="I96" i="1" s="1"/>
  <c r="H95" i="1"/>
  <c r="J95" i="1" s="1"/>
  <c r="I95" i="1" s="1"/>
  <c r="L94" i="1"/>
  <c r="J94" i="1"/>
  <c r="I94" i="1" s="1"/>
  <c r="H94" i="1"/>
  <c r="L92" i="1"/>
  <c r="H92" i="1"/>
  <c r="H91" i="1"/>
  <c r="J91" i="1" s="1"/>
  <c r="I91" i="1" s="1"/>
  <c r="L90" i="1"/>
  <c r="J90" i="1"/>
  <c r="I90" i="1" s="1"/>
  <c r="H90" i="1"/>
  <c r="L89" i="1"/>
  <c r="J89" i="1" s="1"/>
  <c r="K85" i="1"/>
  <c r="G85" i="1"/>
  <c r="F85" i="1"/>
  <c r="H84" i="1"/>
  <c r="J84" i="1" s="1"/>
  <c r="I84" i="1" s="1"/>
  <c r="H83" i="1"/>
  <c r="J83" i="1" s="1"/>
  <c r="I83" i="1" s="1"/>
  <c r="L82" i="1"/>
  <c r="H82" i="1"/>
  <c r="H79" i="1"/>
  <c r="J79" i="1" s="1"/>
  <c r="I79" i="1" s="1"/>
  <c r="H78" i="1"/>
  <c r="J78" i="1" s="1"/>
  <c r="I78" i="1" s="1"/>
  <c r="H77" i="1"/>
  <c r="J77" i="1" s="1"/>
  <c r="I77" i="1" s="1"/>
  <c r="H76" i="1"/>
  <c r="J76" i="1" s="1"/>
  <c r="I76" i="1" s="1"/>
  <c r="H75" i="1"/>
  <c r="J75" i="1" s="1"/>
  <c r="I75" i="1" s="1"/>
  <c r="H74" i="1"/>
  <c r="J74" i="1" s="1"/>
  <c r="I74" i="1" s="1"/>
  <c r="L73" i="1"/>
  <c r="H73" i="1"/>
  <c r="J73" i="1" s="1"/>
  <c r="I73" i="1" s="1"/>
  <c r="L72" i="1"/>
  <c r="H72" i="1"/>
  <c r="J72" i="1" s="1"/>
  <c r="I72" i="1" s="1"/>
  <c r="L71" i="1"/>
  <c r="H71" i="1"/>
  <c r="J71" i="1" s="1"/>
  <c r="I71" i="1" s="1"/>
  <c r="L70" i="1"/>
  <c r="H70" i="1"/>
  <c r="L69" i="1"/>
  <c r="H69" i="1"/>
  <c r="L68" i="1"/>
  <c r="J68" i="1" s="1"/>
  <c r="I68" i="1" s="1"/>
  <c r="L67" i="1"/>
  <c r="H67" i="1"/>
  <c r="L66" i="1"/>
  <c r="H66" i="1"/>
  <c r="J66" i="1" s="1"/>
  <c r="I66" i="1" s="1"/>
  <c r="K65" i="1"/>
  <c r="F65" i="1"/>
  <c r="I64" i="1"/>
  <c r="G64" i="1"/>
  <c r="J57" i="1"/>
  <c r="I57" i="1" s="1"/>
  <c r="G57" i="1"/>
  <c r="J56" i="1"/>
  <c r="I56" i="1" s="1"/>
  <c r="G56" i="1"/>
  <c r="J54" i="1"/>
  <c r="G54" i="1"/>
  <c r="I54" i="1" s="1"/>
  <c r="J53" i="1"/>
  <c r="G53" i="1"/>
  <c r="I53" i="1" s="1"/>
  <c r="J52" i="1"/>
  <c r="G52" i="1"/>
  <c r="I52" i="1" s="1"/>
  <c r="I47" i="1"/>
  <c r="G47" i="1"/>
  <c r="I37" i="1"/>
  <c r="J26" i="1"/>
  <c r="I26" i="1" s="1"/>
  <c r="G26" i="1"/>
  <c r="J25" i="1"/>
  <c r="I25" i="1" s="1"/>
  <c r="G25" i="1"/>
  <c r="J24" i="1"/>
  <c r="I24" i="1" s="1"/>
  <c r="G24" i="1"/>
  <c r="K23" i="1"/>
  <c r="G23" i="1"/>
  <c r="F23" i="1"/>
  <c r="L22" i="1"/>
  <c r="I22" i="1"/>
  <c r="H22" i="1"/>
  <c r="L21" i="1"/>
  <c r="I21" i="1"/>
  <c r="H21" i="1"/>
  <c r="L20" i="1"/>
  <c r="I20" i="1"/>
  <c r="H20" i="1"/>
  <c r="L19" i="1"/>
  <c r="I19" i="1"/>
  <c r="H19" i="1"/>
  <c r="L18" i="1"/>
  <c r="J18" i="1" s="1"/>
  <c r="I18" i="1"/>
  <c r="H18" i="1"/>
  <c r="L15" i="1"/>
  <c r="I15" i="1"/>
  <c r="H15" i="1"/>
  <c r="L14" i="1"/>
  <c r="I14" i="1"/>
  <c r="H14" i="1"/>
  <c r="J14" i="1" s="1"/>
  <c r="L13" i="1"/>
  <c r="J13" i="1" s="1"/>
  <c r="I13" i="1"/>
  <c r="H13" i="1"/>
  <c r="L12" i="1"/>
  <c r="I12" i="1"/>
  <c r="H12" i="1"/>
  <c r="J12" i="1" s="1"/>
  <c r="L11" i="1"/>
  <c r="J11" i="1" s="1"/>
  <c r="I11" i="1"/>
  <c r="H11" i="1"/>
  <c r="L10" i="1"/>
  <c r="I10" i="1"/>
  <c r="H10" i="1"/>
  <c r="J10" i="1" s="1"/>
  <c r="L9" i="1"/>
  <c r="I9" i="1"/>
  <c r="H9" i="1"/>
  <c r="L8" i="1"/>
  <c r="I8" i="1"/>
  <c r="H8" i="1"/>
  <c r="L7" i="1"/>
  <c r="I7" i="1"/>
  <c r="H7" i="1"/>
  <c r="L6" i="1"/>
  <c r="I6" i="1"/>
  <c r="H6" i="1"/>
  <c r="L5" i="1"/>
  <c r="I5" i="1"/>
  <c r="H5" i="1"/>
  <c r="J225" i="1" l="1"/>
  <c r="J234" i="1"/>
  <c r="J243" i="1"/>
  <c r="J251" i="1"/>
  <c r="J259" i="1"/>
  <c r="J267" i="1"/>
  <c r="J69" i="1"/>
  <c r="I69" i="1" s="1"/>
  <c r="J197" i="1"/>
  <c r="J210" i="1"/>
  <c r="J215" i="1"/>
  <c r="J226" i="1"/>
  <c r="J235" i="1"/>
  <c r="J244" i="1"/>
  <c r="J252" i="1"/>
  <c r="J260" i="1"/>
  <c r="J268" i="1"/>
  <c r="J273" i="1"/>
  <c r="J284" i="1"/>
  <c r="J301" i="1"/>
  <c r="J307" i="1"/>
  <c r="I307" i="1" s="1"/>
  <c r="J20" i="1"/>
  <c r="J194" i="1"/>
  <c r="J218" i="1"/>
  <c r="J279" i="1"/>
  <c r="J287" i="1"/>
  <c r="J372" i="1"/>
  <c r="J8" i="1"/>
  <c r="J70" i="1"/>
  <c r="I70" i="1" s="1"/>
  <c r="J208" i="1"/>
  <c r="J213" i="1"/>
  <c r="J224" i="1"/>
  <c r="J232" i="1"/>
  <c r="J242" i="1"/>
  <c r="J250" i="1"/>
  <c r="J258" i="1"/>
  <c r="J266" i="1"/>
  <c r="J282" i="1"/>
  <c r="J290" i="1"/>
  <c r="J299" i="1"/>
  <c r="J9" i="1"/>
  <c r="J200" i="1"/>
  <c r="J223" i="1"/>
  <c r="I377" i="1"/>
  <c r="I23" i="1"/>
  <c r="J22" i="1"/>
  <c r="G65" i="1"/>
  <c r="J67" i="1"/>
  <c r="I67" i="1" s="1"/>
  <c r="J98" i="1"/>
  <c r="I98" i="1" s="1"/>
  <c r="J104" i="1"/>
  <c r="I104" i="1" s="1"/>
  <c r="J110" i="1"/>
  <c r="I110" i="1" s="1"/>
  <c r="J229" i="1"/>
  <c r="J238" i="1"/>
  <c r="J247" i="1"/>
  <c r="J255" i="1"/>
  <c r="J263" i="1"/>
  <c r="J330" i="1"/>
  <c r="I330" i="1" s="1"/>
  <c r="J364" i="1"/>
  <c r="I65" i="1"/>
  <c r="G360" i="1"/>
  <c r="J92" i="1"/>
  <c r="I92" i="1" s="1"/>
  <c r="J5" i="1"/>
  <c r="J199" i="1"/>
  <c r="J204" i="1"/>
  <c r="J214" i="1"/>
  <c r="J230" i="1"/>
  <c r="J240" i="1"/>
  <c r="J248" i="1"/>
  <c r="J256" i="1"/>
  <c r="J264" i="1"/>
  <c r="J280" i="1"/>
  <c r="J288" i="1"/>
  <c r="J294" i="1"/>
  <c r="J297" i="1"/>
  <c r="J367" i="1"/>
  <c r="J375" i="1"/>
  <c r="I269" i="1"/>
  <c r="J231" i="1"/>
  <c r="J241" i="1"/>
  <c r="J249" i="1"/>
  <c r="J257" i="1"/>
  <c r="J265" i="1"/>
  <c r="J7" i="1"/>
  <c r="J107" i="1"/>
  <c r="I107" i="1" s="1"/>
  <c r="J216" i="1"/>
  <c r="J6" i="1"/>
  <c r="J99" i="1"/>
  <c r="I99" i="1" s="1"/>
  <c r="J105" i="1"/>
  <c r="I105" i="1" s="1"/>
  <c r="J111" i="1"/>
  <c r="I111" i="1" s="1"/>
  <c r="J118" i="1"/>
  <c r="I118" i="1" s="1"/>
  <c r="J192" i="1"/>
  <c r="J207" i="1"/>
  <c r="J217" i="1"/>
  <c r="J227" i="1"/>
  <c r="J236" i="1"/>
  <c r="J245" i="1"/>
  <c r="J253" i="1"/>
  <c r="J261" i="1"/>
  <c r="J272" i="1"/>
  <c r="J275" i="1"/>
  <c r="J300" i="1"/>
  <c r="J370" i="1"/>
  <c r="I180" i="1"/>
  <c r="F378" i="1"/>
  <c r="H296" i="1"/>
  <c r="J296" i="1" s="1"/>
  <c r="J19" i="1"/>
  <c r="J82" i="1"/>
  <c r="I82" i="1" s="1"/>
  <c r="J106" i="1"/>
  <c r="I106" i="1" s="1"/>
  <c r="J195" i="1"/>
  <c r="J211" i="1"/>
  <c r="J323" i="1"/>
  <c r="I323" i="1" s="1"/>
  <c r="J327" i="1"/>
  <c r="I327" i="1" s="1"/>
  <c r="H305" i="1"/>
  <c r="J305" i="1" s="1"/>
  <c r="I305" i="1" s="1"/>
  <c r="J15" i="1"/>
  <c r="J97" i="1"/>
  <c r="I97" i="1" s="1"/>
  <c r="J103" i="1"/>
  <c r="I103" i="1" s="1"/>
  <c r="J193" i="1"/>
  <c r="J209" i="1"/>
  <c r="J310" i="1"/>
  <c r="I310" i="1" s="1"/>
  <c r="G302" i="1"/>
  <c r="G378" i="1" s="1"/>
  <c r="J318" i="1"/>
  <c r="I318" i="1" s="1"/>
  <c r="J324" i="1"/>
  <c r="I324" i="1" s="1"/>
  <c r="J328" i="1"/>
  <c r="I328" i="1" s="1"/>
  <c r="L377" i="1"/>
  <c r="J189" i="1"/>
  <c r="J205" i="1"/>
  <c r="J221" i="1"/>
  <c r="J276" i="1"/>
  <c r="J371" i="1"/>
  <c r="J21" i="1"/>
  <c r="G180" i="1"/>
  <c r="J187" i="1"/>
  <c r="J203" i="1"/>
  <c r="J219" i="1"/>
  <c r="J283" i="1"/>
  <c r="J293" i="1"/>
  <c r="J315" i="1"/>
  <c r="I315" i="1" s="1"/>
  <c r="J319" i="1"/>
  <c r="I319" i="1" s="1"/>
  <c r="J325" i="1"/>
  <c r="I325" i="1" s="1"/>
  <c r="J369" i="1"/>
  <c r="I360" i="1"/>
  <c r="K378" i="1"/>
  <c r="I271" i="1"/>
  <c r="I302" i="1" s="1"/>
  <c r="I120" i="1" l="1"/>
  <c r="I85" i="1"/>
  <c r="I332" i="1"/>
  <c r="I378" i="1" l="1"/>
</calcChain>
</file>

<file path=xl/sharedStrings.xml><?xml version="1.0" encoding="utf-8"?>
<sst xmlns="http://schemas.openxmlformats.org/spreadsheetml/2006/main" count="772" uniqueCount="535">
  <si>
    <t>N</t>
  </si>
  <si>
    <t>Մարզ</t>
  </si>
  <si>
    <t>համայնք</t>
  </si>
  <si>
    <t>ծրագրի անվանումը</t>
  </si>
  <si>
    <t>համայնքի մասնակցությունը</t>
  </si>
  <si>
    <t>այլ ներդրող</t>
  </si>
  <si>
    <t>%</t>
  </si>
  <si>
    <t>Արագածոտն</t>
  </si>
  <si>
    <t xml:space="preserve">Շամիրամ   </t>
  </si>
  <si>
    <t xml:space="preserve">Շամիրամ համայնքի ներհամայնքային 1-ին փողոցի 3-րդ նրբ․1-ին և 2-րդ հատվածներ, 1-ին փողոցի 3-րդ փակուղի, 3-րդ վերին փողոցի սկիզբ և շարունակություն, 3-րդ ներքին փողոց, 4-րդ և 5-րդ փողոցների ասֆալտբետոնե ծածկույթի իրականացում և ասֆալտ բետոնե ծածկույթի կապիտալ վերանորոգման իրականացում </t>
  </si>
  <si>
    <t>Ալագյազ</t>
  </si>
  <si>
    <t>Ալագյազ համայնքի Միրաք և Միջնատուն բնակավայրեր տանող ճանապարհների ասֆալտապատում</t>
  </si>
  <si>
    <t>Արագածավան</t>
  </si>
  <si>
    <t>Արագածավան համայնքի Արագածավան բն․ լուսավորության ցանցի կառուցման աշխատանքներ</t>
  </si>
  <si>
    <t>Արագածավան համայնքի Արագածավան բն․ Բաղրամյան փողոցի և Արտենի բն․ Բաղրամյան փողոցի ասֆալտապատում</t>
  </si>
  <si>
    <t>Արագածավան համայնքի Արագածավան և Արտենի բն․ միջդաշտային ոռոգման համակարգի հիմնանորոգում</t>
  </si>
  <si>
    <t>Արագածավան համայնքի Լուսակն բն․ խմելու ջրագծի կառուցման աշխատանքներ</t>
  </si>
  <si>
    <t>Աշտարակ</t>
  </si>
  <si>
    <t>Աշտարակ համայնքի ԲԲՇ-ների բակերի,24 բնակավայրերի փողոցների, դեպի գերեզմանատուն տանող ճանապարհի գերեզմանատան մուտքի ասֆալտապատում</t>
  </si>
  <si>
    <t>Աշտարակ համայնքի 24 բն․ գերեզմանատների հանգստյան քարերի տեղադրման և հարակից տարածքների բարեկարգման աշխատանքներ</t>
  </si>
  <si>
    <t>Թալին</t>
  </si>
  <si>
    <t>Թալին համայնքի Թալին քաղաքի Մ․ Գորկու Դավթաշեն բնակ․ ասֆալտբետոնե ծածկույթի հիմնանորոգման աշխատանքներ</t>
  </si>
  <si>
    <t>Ապարան</t>
  </si>
  <si>
    <t>Ապարան համայնքի Մելիքգյուղ, Թթուջուր և Ձորագլուխ բն․ գազիֆիկացում</t>
  </si>
  <si>
    <t>Ապարան համայնքի Ապարան քաղաքի  մի շարք փողոցների ասֆալտապատման աշխատանքներ,  գյուղական բնակավայրերի մի շարք փողոցների ասֆալտապատման աշխատանքներ և Ապարան քաղաքի բակային տարածքների ասֆալտապատաման աշխատանքներ</t>
  </si>
  <si>
    <t>Թալին համայնքի Թալին քաղաքի տարածքում պուրակի կառուցում</t>
  </si>
  <si>
    <t>Մեծաձոր</t>
  </si>
  <si>
    <t>Մեծաձոր համայնքի Մեծաձոր և Օթևան բնակավայրերի խմելու ջրի ներքին ցանցի կառուցում</t>
  </si>
  <si>
    <r>
      <rPr>
        <b/>
        <sz val="10"/>
        <color rgb="FF000000"/>
        <rFont val="GHEA Grapalat"/>
        <family val="3"/>
      </rPr>
      <t>Արագածավան</t>
    </r>
    <r>
      <rPr>
        <sz val="10"/>
        <color rgb="FF000000"/>
        <rFont val="GHEA Grapalat"/>
        <family val="3"/>
      </rPr>
      <t xml:space="preserve">            </t>
    </r>
  </si>
  <si>
    <t>Արագածավան համայնքի Արագածավան բն․ «Առողջության կենտրոն» ՀՈԱԿ-ի մասնակի վերանորոգման աշխատանքներ</t>
  </si>
  <si>
    <t>Արագածավան համայնքի Արագածավան բն․ մշակույթի տան տանիքի վերանորոգման աշխատանքներ</t>
  </si>
  <si>
    <r>
      <rPr>
        <b/>
        <sz val="10"/>
        <color rgb="FF000000"/>
        <rFont val="GHEA Grapalat"/>
        <family val="3"/>
      </rPr>
      <t xml:space="preserve">Աշտարակ  </t>
    </r>
    <r>
      <rPr>
        <sz val="10"/>
        <color rgb="FF000000"/>
        <rFont val="GHEA Grapalat"/>
        <family val="3"/>
      </rPr>
      <t xml:space="preserve">                      </t>
    </r>
  </si>
  <si>
    <t>Աշտարակ համայնքի Աշտարակ բն․ թիվ4 «Հասմիկ մանկապարտեզ» ՀՈԱԿ-ի շենքի հիմնանորոգման և բակային տարածքների բարեկարգման աշխատանքներ</t>
  </si>
  <si>
    <t>Աշտարակ համայնքի Արտաշավան բն․ «Կակաչ մանկապարտեզ» ՀՈԱԿ-ի շենքի հիմնանորոգման և բակային տարածքների բարեկարգման աշխատանքներ</t>
  </si>
  <si>
    <t xml:space="preserve">Ապարան                          </t>
  </si>
  <si>
    <t>Ապարան համայնքի Արագած բնակավայրում նոր մանկապարտեզի կառուցում</t>
  </si>
  <si>
    <t>Ընդամենը Արագածոտն</t>
  </si>
  <si>
    <t>Արմավիր</t>
  </si>
  <si>
    <t>Վաղարշապատ</t>
  </si>
  <si>
    <t>Վաղարշապատ համայնքի Էջմիածին բնակավայրի Չարենց թաղամասի հյուսիսային մասի կոյուղու /ջրահեռացման/ համակարգի կառուցում</t>
  </si>
  <si>
    <t xml:space="preserve">Արմավիր համայնքի  Արմավիր քաղաքի Մ.Գորկի փողոցի հիմնանորոգում, </t>
  </si>
  <si>
    <t>Վաղարշապատ համայնքի Էջմիածին բնակավայրի Տիգրան Մեծի և Սբ.Գրիգոր Լուսավորիչ փողոցների մայթերի հիմնանորոգում</t>
  </si>
  <si>
    <t>Ֆերիկ</t>
  </si>
  <si>
    <t>Ֆերիկ համայնքի արտաքին լուսավորության ցանցի կառուցում</t>
  </si>
  <si>
    <t xml:space="preserve">Բաղրամյան </t>
  </si>
  <si>
    <t>Բաղրամյան համայնքի Քարակերտ բնակավայրի մշակույթի տան տանիքի վրա արևային համակարգի տեղադրման և Երվանդաշատ բնակավայրի մշակույթի տան տանիքին 25կՎտ հզորության արևային ֆոտովոլտային էլեկտրակայանի կառուցման աշխատանքներ</t>
  </si>
  <si>
    <t>Բաղրամյան</t>
  </si>
  <si>
    <t xml:space="preserve">Բաղրամյան համայնքի Քարակերտ բնակավայրի Բյուզանդի, Իսահակյան, Պ․ Սևակի, Հ Շիրազի, Հ․ Թումանյան փողոցների,  Հուշակերտ բնակավայրի 5-րդ փողոցի, 5-րդ և 4-րդ փողոցները իրար միացնող հատվածի, Շենիկ բնակավայրի  Մ Մելքոնյան փողոցի, Երվանդաշատ բնակավայրի Ազատության և Սահմանապահների, Դալարիկ  բնակավայրի Շահումյան փողոցի.Վանանդ բնակավայրի Ա Մարտիրոսյան) փողոցի ասֆալտապատում </t>
  </si>
  <si>
    <t>Խոյ</t>
  </si>
  <si>
    <t>Խոյ համայնքի Գեղակերտ գյուղում Մ.Սարյան, Մարշալ Բաղրամյան փողոցների և Մ.Մարշալ Բաղրամյան փողոցից մինչև մշակույթի տան հարակից տարածքի, Մոնթեավան գյուղում I-ին փողոցի /համայնքի կենտրոնական փողոց/, Այգեշատ գյուղի Երիտասարդական և Մայիսյան փողոցների, Դողս գյուղում Դողս-Աղավնատուն տանող ճանապարհի, Լեռնամերձ գյուղի Բարեկամություն փողոցի /գերեզմաններ տանող ճանապարհ/ ասֆալտապատման աշխատանքներ»</t>
  </si>
  <si>
    <t>Խոյ համայնքի Արշալույս բնակավայրի փողոցային լուսավորության ընդլայնում և Շահումյան բնակավայրի փողոցների լուսավորության ցանցի կառուցում</t>
  </si>
  <si>
    <t>Արաքս</t>
  </si>
  <si>
    <t xml:space="preserve">Արաքս համայնքի Գայ գյուղի համայնքապետարանի շենքի և Ապագա գյուղի մարզադպրոցի շենքի </t>
  </si>
  <si>
    <t>Արաքս համայնքի Ապագա գյուղի այգու կառուցապատում, Արաքս գյուղի Դրոյի փող. 3 հասցեում գտնվող մանկապարտեզի բակի և մշակույթի տան հարակից այգու բարեկարգում</t>
  </si>
  <si>
    <t>Արմավիրի մարզի Արմավիր համայնքի Արմավիր քաղաքի Աբովյան փողոցի Չարենց-Բաղրամյան հատվածի հիմնանորոգում</t>
  </si>
  <si>
    <t>Արմավիր համայնքի Այգեվան և Լենուղի գյուղերի ջրամատակարարման ցանցի վերակառուցում</t>
  </si>
  <si>
    <t xml:space="preserve">«ՀՀ Արմավիրի մարզի Խոյ համայնքի խորքային հորերի հիմնանորոգում (Արագած N-1, N-2, Արշալույս N-1, N-2, N-3, N-4, N-5, N-6, N-7, N-8, Գեղակերտ N-1, Հայթաղ N-1, N-2, N-3, Մրգաստան N-1, Ծաղկունք N-1, N-2, Ծաղկալանջ N-2, Ծիածան N-1) և Ծիածան բնակավայրի ներտնտեսային ոռոգման ջրագծերի կառուցում» </t>
  </si>
  <si>
    <t>Խոյ համայնքի Աղավնատուն գյուղի Բ.Ներսիսյան 2-րդ նրբ., Ս.Վիրաբյան, Երիտասարդական 3-րդ, Հարավ-Արևելյան 2-րդ փողոցների, Արշալույս գյուղի 27, 28, 29, 32-րդ փողոցների և Մոնթեավան գյուղի 1-ին և 7-րդ փողոցների գազիֆիկացում</t>
  </si>
  <si>
    <t>ՀՀ Արմավիրի մարզի Արաքս համայնքի Ջրառատ գյուղի Թումանյան, Վ.Մամիկոնյան, Իսահակյան փողոցների և Ակնաշեն գյուղի 18-րդ փողոցի գազիֆիկացում</t>
  </si>
  <si>
    <t>Խոյ համայնքի Ծաղկալանջ բնակավայրի խմելու ջրի ցանցի  հիմնանորոգում /վերակառուցում/</t>
  </si>
  <si>
    <t>Խոյ  համայնքի Մոնթեավան և Արագած բնակավայրերի հուշարձան-պուրակների կառուցում</t>
  </si>
  <si>
    <r>
      <t xml:space="preserve">Խոյ  համայնքի Դաշտ բնակավայրի մշակույթի տան տանիքի </t>
    </r>
    <r>
      <rPr>
        <sz val="10"/>
        <color rgb="FFFF0000"/>
        <rFont val="GHEA Grapalat"/>
        <family val="3"/>
      </rPr>
      <t>hիմնանորոգու</t>
    </r>
    <r>
      <rPr>
        <sz val="10"/>
        <rFont val="GHEA Grapalat"/>
        <family val="3"/>
      </rPr>
      <t xml:space="preserve">մ, Արագած համայնքի մշակույթի տան 2-րդ և 3-րդ հարկերի վերանորոգում և ջեռուցում 
</t>
    </r>
  </si>
  <si>
    <t>Մեծամոր</t>
  </si>
  <si>
    <t>Մեծամոր համայնքի ք.Մեծամոր և Արտաշար բնակավայրում խմելու ջրամատակարարման ցանցի կառուցում</t>
  </si>
  <si>
    <t>Փարաքար</t>
  </si>
  <si>
    <t xml:space="preserve">Փարաքար համայնքի Փարաքար, Այգեկ և Բաղրամյան  բնակավայրերի  փողոցների  ասֆալտապատում   </t>
  </si>
  <si>
    <t xml:space="preserve">Փարաքար </t>
  </si>
  <si>
    <t>Փարաքար համայնքի Փարաքար և Բաղրամյան բնակավայրերի փողոցների տուֆով սալարկման շինարարական աշխատանքներ</t>
  </si>
  <si>
    <t>Բաղրամյան համայնքի Բագարան գյուղի ջրամատակարարման ցանցի, ջրի կուտակման ավազանի և պոմպակայանի կառուցման և Արգինա գյուղի ջրամատակարարման ցանցի կառուցման աշխատանքներ</t>
  </si>
  <si>
    <t>Մեծամոր համայնքի Մարգարա բնակավայրի փողոցների գազամատակարարում, Ջանֆիդա, Փշատավան բնակավայրերի գազաֆիկացում</t>
  </si>
  <si>
    <t>Մեծամոր համայնքի Գետաշեն բնակավայրի փողոցների ց/ճնշման գազատարի կառուցում, Շենավան, Վարդանաշեն, Այգեշատ, Նոր Արմավիր, Եղեգնուտ, Ակնալիճ բնակավայրերի գազաֆիկացում</t>
  </si>
  <si>
    <t>Մեծամոր համայնքի 2 թաղամաս 1 շենքի, 1 թաղամաս 13ա  և 27 բազմաբնակարան շենքերի տանիքների հիմնանորոգում և  1 թաղամաս 4Բ1, 6Բ1, 8Բ1, 8Բ2 և 2Բ շենքերի վերելակների փոխարինում , 8 շենք 285 բնակարան</t>
  </si>
  <si>
    <t>Բաղրամյան համայնքի Բաղրամյան բնակավայրի Իսահակյան և Ա.Խաչատրյան փողոցների և Քարակերտ  բնակավայրի Հ.Թումանյան փողոցի գազիֆիկացում</t>
  </si>
  <si>
    <t>Բաղրամյան համայնքի Բաղրամյան բնակավայրի Արցախի 37/1 հասցեի բազմաբնակարան շենքի տանիքի վերանորոգում, Լեռնագոգ  բնակավայրի 5-րդ փողոցի 5 հարկանի շենքի տանիքի հիմնանորոգում, Դալարիկ բնակավայրի 13 բազմաբնակարան շենքի տանիքի վերակառուցում, Դալարիկ բնակավայրի  Բաղրամյան 18  բազմաբնակարան բնակելի շենքի տանիքի հիմնանորոգում</t>
  </si>
  <si>
    <t>Մեծամոր համայնքի Տանձուտ բնակավայրի «Խնձորներ», Հայկավան բնակավայրի «Թավաբլուրի», Երասխահուն բնակավայրի «Ախմեյան» (Ակադեմիայի), Վարդանաշեն բնակավայրի «Դեղձեր», «Ժորժիկի», Զարթոնք բնակավայրի «Գործարանի բաց», «Գործարանի փակ», Արտաշար բնակավայրի «Ավազահանքի», «Խդոյի», Տարոնիկ բնակավայրի «Աղբանոցի», «Ցանկապատի», Մրգաշատ բնակավայրի «Ճլլիկներ», Արմավիր բնակավայրի «Նարյադի», Արգավանդ բնակավայրի «Թոփերի», Բամբակաշատ բնակավայրի «Պոպոքի», Արազափ բնակավայրի «Գուգուշի» խորքային հորերի վերակառուցում»</t>
  </si>
  <si>
    <t>Բաղրամյան համայնքի Լեռնագոգ բնակավայրի ոռոգման սնուցող ջրագծի կառուցում</t>
  </si>
  <si>
    <r>
      <rPr>
        <b/>
        <sz val="10"/>
        <rFont val="GHEA Grapalat"/>
        <family val="3"/>
      </rPr>
      <t xml:space="preserve">Արաքս  </t>
    </r>
    <r>
      <rPr>
        <sz val="10"/>
        <rFont val="GHEA Grapalat"/>
        <family val="3"/>
      </rPr>
      <t xml:space="preserve">                          </t>
    </r>
  </si>
  <si>
    <t>Արաքս համայնքի Գայ գյուղի ջրահեռացման համակարգի մի մասի և ջրամատակարարման ցանցի, Ջրառատ գյուղի ջրամատակարարման ցանցի կառուցում</t>
  </si>
  <si>
    <r>
      <rPr>
        <b/>
        <sz val="10"/>
        <rFont val="GHEA Grapalat"/>
        <family val="3"/>
      </rPr>
      <t xml:space="preserve">Բաղրամյան   </t>
    </r>
    <r>
      <rPr>
        <sz val="10"/>
        <rFont val="GHEA Grapalat"/>
        <family val="3"/>
      </rPr>
      <t xml:space="preserve">            </t>
    </r>
  </si>
  <si>
    <t>Բաղրամյան համայնքի Հուշակերտ գյուղի մանկապարտեզի սեյսմազինվածության բարձրացում և վերանորոգում</t>
  </si>
  <si>
    <r>
      <rPr>
        <b/>
        <sz val="10"/>
        <rFont val="GHEA Grapalat"/>
        <family val="3"/>
      </rPr>
      <t xml:space="preserve">Արաքս          </t>
    </r>
    <r>
      <rPr>
        <sz val="10"/>
        <rFont val="GHEA Grapalat"/>
        <family val="3"/>
      </rPr>
      <t xml:space="preserve">             </t>
    </r>
  </si>
  <si>
    <r>
      <t xml:space="preserve">ՀՀ Արմավիրի մարզի Արաքս համայնքի Առատաշեն գյուղի մանկապարտեզի երկհարկանի մասնաշենքի կապիտալ վերանորոգում, Խորոնք գյուղի մանկապարտեզի շենքի կապիտալ վերանորոգում, Ջրառատ գյուղի մանկապարտեզի շենքի կապիտալ վերանորոգում, ջեռուցման համակարգի կառուցում, Մեծամոր գյուղի Խ.Աբովյան փող. 1/2 հասցեում մանկապարտեզի շենքի հիմնանորոգման /վերանորոգման/ աշխատանքներ, </t>
    </r>
    <r>
      <rPr>
        <b/>
        <sz val="10"/>
        <rFont val="GHEA Grapalat"/>
        <family val="3"/>
      </rPr>
      <t>Գայ գյուղի մանկապարտեզի շենքի կառուցում</t>
    </r>
  </si>
  <si>
    <r>
      <rPr>
        <b/>
        <sz val="10"/>
        <color rgb="FF000000"/>
        <rFont val="GHEA Grapalat"/>
        <family val="3"/>
      </rPr>
      <t xml:space="preserve">Մեծամոր      </t>
    </r>
    <r>
      <rPr>
        <sz val="10"/>
        <color rgb="FF000000"/>
        <rFont val="GHEA Grapalat"/>
        <family val="3"/>
      </rPr>
      <t xml:space="preserve">             </t>
    </r>
  </si>
  <si>
    <t>Մեծամոր համայնքի Նոր Արտագերս բնակավայրի Նոր Արտագերս-Նալբանդյան ճանապարհի հիմնանորոգում</t>
  </si>
  <si>
    <r>
      <rPr>
        <b/>
        <sz val="10"/>
        <color rgb="FF000000"/>
        <rFont val="GHEA Grapalat"/>
        <family val="3"/>
      </rPr>
      <t xml:space="preserve">Խոյ   </t>
    </r>
    <r>
      <rPr>
        <sz val="10"/>
        <color rgb="FF000000"/>
        <rFont val="GHEA Grapalat"/>
        <family val="3"/>
      </rPr>
      <t xml:space="preserve">                         </t>
    </r>
  </si>
  <si>
    <t>Խոյ համայնքի Հայթաղ գյուղի մանկապարտեզի վերակառուցում և ձախ կողաճակատին կիպ միահարկ կցակառույց շինության իրականացում, Այգեշատ բնակավայրի  մանկապարտեզի վերանորոգում</t>
  </si>
  <si>
    <t xml:space="preserve">Մեծամոր </t>
  </si>
  <si>
    <t>Մեծամոր համայնքի .Մեծամոր, և Արազափ մշակույթի տների վերանորոգում, Նոր Կեսարիա մշակույթի տան ջեռուցման համակարգի կառուցում, Մրգաշատ բնակավայրի երաժշտական դպրոցի վերանորոգում և ջեռուցոման համակարգի կառուցում, Նալբանդյան բնակավայրերում երաժշտական դպրոցի ջեռուցման համակարգի կառուցում</t>
  </si>
  <si>
    <t>Մեծամոր համայնքի նախկին պոլիկլինիկայի շենքը Մեծամորի համայնքապետարանի վարչական շենք դարձնելու նպատակով վերանորոգման աշխատանքներ</t>
  </si>
  <si>
    <r>
      <rPr>
        <b/>
        <sz val="10"/>
        <rFont val="GHEA Grapalat"/>
        <family val="3"/>
      </rPr>
      <t xml:space="preserve">Մեծամոր </t>
    </r>
    <r>
      <rPr>
        <sz val="10"/>
        <rFont val="GHEA Grapalat"/>
        <family val="3"/>
      </rPr>
      <t xml:space="preserve">                           </t>
    </r>
  </si>
  <si>
    <t>Մեծամոր համայնքի ք․ Մեծամորի թիվ 2, թիվ 3 մանկապարտեզների հիմնանորոգման և հարակից տարածքների բարեկարգման, Տարոնիկ և Տանձուտ բնակավայրերի մանկապարտեզների հիմնանորոգման աշխատանքներ</t>
  </si>
  <si>
    <r>
      <rPr>
        <b/>
        <sz val="10"/>
        <rFont val="GHEA Grapalat"/>
        <family val="3"/>
      </rPr>
      <t xml:space="preserve">Վաղարշապատ   </t>
    </r>
    <r>
      <rPr>
        <sz val="10"/>
        <rFont val="GHEA Grapalat"/>
        <family val="3"/>
      </rPr>
      <t xml:space="preserve">           </t>
    </r>
  </si>
  <si>
    <t>Վաղարշապատ համայնքի Էջմիածին բնակավայրի թիվ 14 «Ձնծաղիկ» մանկապարտեզի հիմնանորոգում 147s և Ոսկեհատ բնակավայրի 35s մանկապարտեզի վերանորոգում</t>
  </si>
  <si>
    <r>
      <t xml:space="preserve">Արմավիր   </t>
    </r>
    <r>
      <rPr>
        <sz val="10"/>
        <color rgb="FF000000"/>
        <rFont val="GHEA Grapalat"/>
        <family val="3"/>
      </rPr>
      <t xml:space="preserve">         </t>
    </r>
    <r>
      <rPr>
        <b/>
        <sz val="10"/>
        <color rgb="FF000000"/>
        <rFont val="GHEA Grapalat"/>
        <family val="3"/>
      </rPr>
      <t xml:space="preserve">                    </t>
    </r>
  </si>
  <si>
    <t>ՀՀ Արմավիրի մարզի Արմավիր համայնքի  Արմավիր քաղաքի թիվ 2 մանկապարտեզ ՀՈԱԿ-ի հիմնանորոգում, թիվ 3 և թիվ 7 մանկապարտեզ ՀՈԱԿ-ների ջեռուցման համակարգերի կառուցում, գազաֆիկացում, հին դռների և պատուհանների նորով փոխարինում, Արաքս գյուղի մանկապարտեզի շենքի հիմնանորոգում, Մյասնիկյան գյուղի մանկապարտեզ ՀՈԱԿ-ի ջեռուցման համակարգի կառուցում և սանհանգույցի վերանորոգում, Լուկաշին գյուղի մանկապարտեզ ՀՈԱԿ-ի ջեռուցման համակարգի կառուցում, Սարդարապատ գյուղի մանկապարտեզ ՀՈԱԿ-ի հիմնանորոգում, գազաֆիկացում և ջեռուցման համակարգի կառուցում</t>
  </si>
  <si>
    <t>Ընդամենը Արմավիր</t>
  </si>
  <si>
    <t>Արարատ</t>
  </si>
  <si>
    <t>Վերին Դվին</t>
  </si>
  <si>
    <t>Վերին Դվին համայնքի փողոցների լուսավորության համակարգի կառուցման աշխատանքներ</t>
  </si>
  <si>
    <t>Արտաշատ</t>
  </si>
  <si>
    <t>Արտաշատ համայնքի կոմունալ սպասարկման կարիքների համար մեքենասարքավորումների և տեխնիկայի ձեռքբերում</t>
  </si>
  <si>
    <t>Արարատ համայնքի Արարատ քաղաքի մշակույթի տան և հարակից այգու վերանորոգում</t>
  </si>
  <si>
    <t>Արարատ համայնքի Արարատ քաղաքի ՈԿՖ Բանավանի դրենաժային համակարգի կառուցում</t>
  </si>
  <si>
    <t xml:space="preserve">Արարատ համայնքի Սուրենավան, Արմաշ և Երասխ բնակավայրերի գազատարի կառուցում </t>
  </si>
  <si>
    <t>Արարատ  համայնքի Արարատ քաղաքի  Սալակիթներ փողոցի, Սուրենավան բնակավայրի, 5 մուտքերի, Զանգակատուն և Պարույր Սևակ բնակավայրերի կենտրոնական փողոցների վերանորոգում ասֆալտապատմամբ</t>
  </si>
  <si>
    <t>Արտաշատ  համայնքի բազմաբնակարան շենքերի ընդհանուր բաժնային սեփականության գույքի նորոգում, այդ թվում էներգախնայող միջոցառումների կիրառում</t>
  </si>
  <si>
    <t xml:space="preserve">Արարատ                 </t>
  </si>
  <si>
    <t>Արարատ համայնքի Զանգակատուն, Արարատ, Պարույր Սևակ, Արմաշ և Ավշար բնակավայրերի ոռոգման ցանցի վերակառուցում և կառուցում</t>
  </si>
  <si>
    <t>Արտաշատ համայնքի բնակավայրերի գազաֆիկացման աշխատանքներ</t>
  </si>
  <si>
    <t>Արտաշատ համայնքի բնակավայրերի փողոցների նորոգման, ասֆալտապատման աշխատանքներ</t>
  </si>
  <si>
    <t xml:space="preserve">Արտաշատ համայնքի հասարակական շենքերի/մշակույթի տուն, համայնքային կենտրոններ և այլն/ վերանորոգման աշխատանքներ </t>
  </si>
  <si>
    <t>Արտաշատ համայնքի բնակավայրերի ոռոգման համակարգերի կառուցում/նորոգում</t>
  </si>
  <si>
    <t>Մասիս</t>
  </si>
  <si>
    <t>Մասիս համայնքի բնակավայրերի փողոցների նորոգում ասֆալտապատմամբ</t>
  </si>
  <si>
    <t xml:space="preserve">Արարատ                                   </t>
  </si>
  <si>
    <t>Արարատ համայնքի Ավշար բնակավայրի մանկապարտեզի 3-րդ և  4-րդ մասնաշենքերի, ապաստարանի կառուցում և հարակից տարածքի բարեկարգում</t>
  </si>
  <si>
    <t>Վեդի</t>
  </si>
  <si>
    <t>Վեդի համայնքի Լուսաշող և Փոքր Վեդի բնակավայրերի փողոցների ասֆալտապատում</t>
  </si>
  <si>
    <t>Վեդի համայնքի Եղեգնավան և Վեդի քաղաքային բնակավայրերի փողոցների ասֆալտապատում</t>
  </si>
  <si>
    <t>Վեդի համայնքի Վեդի քաղաքային և Լուսառատ  բնակավայրի բազմաբնակարան բնակելի շենքերի տանիքների հիմնանորոգում</t>
  </si>
  <si>
    <t>Վեդի համայնքի Վեդի քաղաքային, Գինեվետ, Նոր Ուղի, Արալեզ, Այգավան և Փոքր Վեդի բնակավայրերի գազիֆիկացման աշխատանքներ</t>
  </si>
  <si>
    <t>Վեդի համայնքի Վեդի քաղաքային բնակավայրի փողոցներում կոյուղագծի կառուցում</t>
  </si>
  <si>
    <t>Գեղարքունիք</t>
  </si>
  <si>
    <t>Շողակաթ</t>
  </si>
  <si>
    <t xml:space="preserve">Շողակաթ համայնքի Շողակաթ գյուղում ասֆալտապատման աշխատանքներ </t>
  </si>
  <si>
    <t>Շողակաթ համայնքի 6 բնակավայրերում փողոցների արտաքին լուսավորության ցանցի կառուցման աշխատանքներ</t>
  </si>
  <si>
    <t>Շողակաթ համայնքի Շողակաթ գյուղի 7-րդ փողոցի կառուցում սալարկմամբ /ե-բետոնով/</t>
  </si>
  <si>
    <t xml:space="preserve">Շողակաթ </t>
  </si>
  <si>
    <t xml:space="preserve">Շողակաթ համայնքի Դրախտիկ, Ջիլ և Արտանիշ բնակավայրերում խմելու ջրագծի ներքին և արտաքին ցանցի կառուցման աշխատանքներ </t>
  </si>
  <si>
    <t>Շողակաթ համայնքի Շողակաթ գյուղում բազմաբնակարան շենքի մուտքերի և դռների վերանորոգման աշխատանքներ</t>
  </si>
  <si>
    <t>Սևան</t>
  </si>
  <si>
    <r>
      <t xml:space="preserve">Սևան համայնքի շենքերի բակային տարածքների 35000քմ   </t>
    </r>
    <r>
      <rPr>
        <u/>
        <sz val="10"/>
        <color rgb="FF000000"/>
        <rFont val="GHEA Grapalat"/>
        <family val="3"/>
      </rPr>
      <t>+</t>
    </r>
    <r>
      <rPr>
        <sz val="10"/>
        <color rgb="FF000000"/>
        <rFont val="GHEA Grapalat"/>
        <family val="3"/>
      </rPr>
      <t>10%  ընդհանուր մակերեսով ճանապարհների հիմնանորոգման աշխատանքներ</t>
    </r>
  </si>
  <si>
    <t xml:space="preserve">Սևան համայնքի Սևան քաղաքի քաղաքային զբոսայգու ցանկապատի կառուցում և Սևան համայնքի Դդմաշեն բնակավայրի հանդիսությունների սրահի  հարակից տարածքի բարեկարգում և ցանկապատի կառուցում / 4-րդ փուլ / </t>
  </si>
  <si>
    <t>Սևան համայնքի Լճաշեն, Նորաշեն, Վարսեր, Գեղամավան, Զովաբեր և Չկալովկա գյուղերի ճանապարհների նորոգման աշխատանքներ</t>
  </si>
  <si>
    <t>Սևան համայնքի Սևան քաղաքի Խորհուրդների, Սունդուկյան, Մարզպետունի, Նալբանդյան, Մյասնիկյան, Նաիրյան փողոցների, Գագարին գյուղի Բաղրամյան և Կոմիտաս փողոցների հիմնանորոգման աշխատանքներ</t>
  </si>
  <si>
    <t>Սևան համայնքի  Գագարին, Լճաշեն, Դդմաշեն, Գեղամավան, Զովաբեր, Չկալովկա և Ծաղկունք գյուղերի փողոցների ներքին լուսավորության ցանցի կառուցման աշխատանքներ</t>
  </si>
  <si>
    <t>Սևան համայնքի Սևան քաղաքի  փողոցների գործող  լուսավորության ցանցի ընդլայնում և նոր լուսավորության ցանցի կառուցման աշխատանքներ</t>
  </si>
  <si>
    <t>Ճամբարակ</t>
  </si>
  <si>
    <t>Ճամբարակ համայնքի «Թթուջուր բնակավայրի համայնքային կենտրոնի վերանորոգման, Անտառամեջ բնակավայրի համայնքային կենտրոնի վերանորոգման ու տարածքի բարեկարգման և Կալավան բնակավայրի վարչական շենքի վերանորոգման»</t>
  </si>
  <si>
    <t xml:space="preserve">Ճամբարակ համայնքի Ճամբարակ քաղաքի Բաղրամյան 13, Տ. Մեծի 30, Տ. Մեծի 4, Տ. Մեծի 8 և Գ. Նժդեհի 21 բազմաբնակարան բնակելի շենքերի տանիքների վերանորոգման աշխատանքներ» </t>
  </si>
  <si>
    <r>
      <t>Ճամբարակ համայնքի Վերին Ճամբարակ թաղամասում նոր խաղահրապարակի կառուցման, Ճամբարակի կենտրոնական զբոսայգու բարեկարգման, ցանկապատի վերանորոգման, 44-օրյա պատերազմում Ճամբարակ համայնքից զոհված զինծառայողներին հարգանքի տուրք մատուցելու համար հուշահամալիրի կառուցման և &lt;&lt;Տոռնադո&gt;&gt; պատկերով հուշարձան-քանդակի ձեռքբերման աշխատանքներ</t>
    </r>
    <r>
      <rPr>
        <sz val="10"/>
        <color rgb="FF000000"/>
        <rFont val="GHEA Grapalat"/>
        <family val="3"/>
      </rPr>
      <t>»</t>
    </r>
  </si>
  <si>
    <t>Ճամբարակ համայնքի Ճամբարակ քաղաքի Զ. Անդրանիկ, Նարեկացի, Գարդման, Տ. Պետրոսյան, Արցախի, Ա. Խաչատրյան փողոցների , Լեոյի նրբանցքի, Վերին Ճամբարակ թաղամասն ամբողջությամբ,  Թթուջուր, Գետիկ, Դպրաբակ, Մարտունի, Այգուտ, Անտառամեջ և Կալավան բնակավայրերի լուսավորության անցկացման  և Ճամբարակ համայնքի թիվ 3, թիվ5 և Թթուջրի մանկապարտեզ  ՀՈԱԿ-ների , ինչպես նաև Ճամբարակի համայնքապետարանի և Վահան բնակավայրի վարչական շենքի տանիքներին արևային ֆոտովոլտային կայանների տեղադրման աշխատանքներ</t>
  </si>
  <si>
    <t>Մարտունի</t>
  </si>
  <si>
    <t>Մարտունի համայնքի համայնքապետարանի, Ծովինար և Զոլաքար բնակավայրերի մանկապարտեզների, Վարդենիկ բնակավայրի երաժշտական դպրոցի կարիքների համար գույքի և տեխնիկայի ձեռքբերում</t>
  </si>
  <si>
    <t xml:space="preserve">Ծովագյուղ համայնքի 2-րդ,3-րդ,4-րդ,6-րդ,8-րդ,12-րդ,21-րդ, 23-րդ փողոցների մասնակի, 13-րդ փողոցի 2-րդ և 3-րդ նրբանցքների, 17-րդ փողոցի 3-րդ նրբանցքի նորոգում և ասֆալտապատում </t>
  </si>
  <si>
    <t>Մարտունի համայնքի Ծովինար, Զոլաքար, Վաղաշեն, Գեղհովիտ, Ն. Գետաշեն, Ծակքար և  Ձորագյուղ բնակավայրերի փողոցներում լուսավորության համակարգերի կառուցում</t>
  </si>
  <si>
    <t>Մարտունի համայնքի կենտրոնի Վարդենիկ, Զոլաքար, Աստղաձոր, Գեղհովիտ, Ն. Գետաշեն և Ձորագյուղ բնակավայրեր գազիֆիկացում</t>
  </si>
  <si>
    <t xml:space="preserve">Մարտունի համայնքի Մարտունու համայնքապետարանի, Ծովինար  բնակավայրի մշակույթի պալատի և Ծակքար համայնքի մշակույթի պալատի շենքերի վերանորոգում </t>
  </si>
  <si>
    <t xml:space="preserve">Մարտունի համայնքի Արծվանիստ, Ծովինար , Վարդենիկ,Աստղաձոր, Վաղաշեն, Ն. Գետաշեն Մադինա, Ծակքար, Ձորագյուղ, Վարդաձոր, Երանոս բնակավայրերում ոռոգման համակարգերի կառուցում և նորոգում </t>
  </si>
  <si>
    <t>Մարտունի համայնքի Զոլաքար, Աստղաձոր, Վաղաշեն, Լիճք, Ձորագյուղ, Երանոս բնակավայրերում խմելու ջրագծերի համակարգերի կառուցում և վերանորոգում</t>
  </si>
  <si>
    <t>Մարտունի համայնքի Գ. Նժդեհ, Կոմիտաս, Գետափնյա2, Կարապետյան և Վ. Մամիկոնյան փողոցներում մայթերի կառուցում սալարկմամբ</t>
  </si>
  <si>
    <t>Ճամբարակ համայնքի   Ճամբարակ քաղաքի ջրամբարի արտաքին  ջրագծի և ջրընդունիչի  վերակառուցման, Վերին Ճամբարակ թաղամասի «Զնգզնգան աղբյուր» ջրագծի վերակառուցման, Վահան բնակավայրի արտաքին ջրագծի վերանորոգման, Այգուտ բնակավայրի արտաքին ջրագծի վերակառուցման  աշխատանքներ</t>
  </si>
  <si>
    <t xml:space="preserve">Ճամբարակ  </t>
  </si>
  <si>
    <t xml:space="preserve">Ճամբարակ </t>
  </si>
  <si>
    <t>Ճամբարակ համայնքի թիվ 5 մանկապարտեզի 1-ին հարկի և ցանկապատի վերանորոգման ու 3-րդ մանկապարտեզի մասնաշենքի հիմնանորոգման աշխատանքներ</t>
  </si>
  <si>
    <t>Ճամբարակ համայնքի «Ճամբարակ քաղաքի Սեպտեմբերի 21/2, Գ. Նժդեհի 103, Բաղրամյան 13, Տ. Մեծի 7, 9, 11, 13, 14, 15  և  30 բազմաբնակարան շենքերի բակերի ասֆալտապատման աշխատանքներ»</t>
  </si>
  <si>
    <t>Գավառ</t>
  </si>
  <si>
    <t>Գավառ համայնքում և Ծովազարդ, Լճափ, Բերդկունք, Հայրավանք, Նորատուս, Կարմիրգյուղ, Գեղարքունիք, Լանջաղբյուր, Սարուխան, Գանձակ եւ Ծաղկաշեն գյուղերում փողոցային լուսավորության ցանցի կառուցում և առկա համակարգի արդիականացում</t>
  </si>
  <si>
    <t>Գավառ քաղաքում և Նորատուս գյուղում ասֆատապատման աշխատանքների իրականացում</t>
  </si>
  <si>
    <t>Գավառ համայնքում կանգառների տեղադրում</t>
  </si>
  <si>
    <t>Գավառ համայնքում եւ Ծովազարդ, Լճափ, Հայրավանք, Նորատուս, Կարմիրգյուղ, Գեղարքունիք, Լանջաղբյուր, Սարուխան, Գանձակ և Ծաղկաշեն գյուղերում խաղահրապարակների եւ պուրակների կառուցում</t>
  </si>
  <si>
    <t>Գավառի համայնքապետարանի վարչական շենքի հիմնանորոգում</t>
  </si>
  <si>
    <t>Գավառի թիվ 7 մանկապարտեզի հիմնանորոգում</t>
  </si>
  <si>
    <t>Մարտունի համայնքի Մարտունի համայնքային կենտրոնի գարեգին Նժդեհ, Կոմիտաս, Գետափնյա 2, Կարապետյան փողոցների, Արծվանիստ, Ծովինար,  Վարդենիկ, Զոլաքար, Գեղհովիտ, Գեղհովիտ բնակավայրի Լեռնակերտ տարածքի,Ն. Գետաշեն, Վ. Գետաշեն, Լիճք, Ծակքար, Ձորագյուղ, Վարդաձոր, Երանոս բնակավայրերում տարբեր փողոցների երթևեկելի հատվածների ասֆալտապատում, ինչպես նաև Ծակքար բնակավայրի 6-րդ և 10-րդ փողոցները միացնող կամրիջի կառուցում</t>
  </si>
  <si>
    <t xml:space="preserve">Մարտունի                     </t>
  </si>
  <si>
    <t xml:space="preserve">Մարտունի համայնքի  Վարդենիկ բնակավայրի բանավան թաղամասի թիվ 1 մանկապարտեզի հիմնանորոգում, , Երանոս բնակավայրի  3-րդ մսուր մանկապարտեզի հիմնանորոգում և ցանկապատի կառուցում, ինչպես նաև Ծովինար բնակավայրի մանկապարտեզի խաղահրապարակի և կոյուղագծի կառուցում </t>
  </si>
  <si>
    <t>Ընդամենը Գեղարքունիք</t>
  </si>
  <si>
    <t>Կոտայք</t>
  </si>
  <si>
    <t>Ակունք</t>
  </si>
  <si>
    <t>Ակունք բնակավայրի 14-րդ փողոցի, 14-րդ-ի 1-ին փակուղի, Նոր Գյուղ բնակավայրի  9-րդ փողոց, 2-րդ, և 10-րդ փողոցների, Կապուտան բնակավայրի 10-րդ, 9-րդ ,փողոցների , Կոտայք բնակավայրի 3-րդ փողոցի և 3-րդ փողոցի 1-ին նրբանցքի, Զառ բնակավայրի Մեխանիզատորների և դպրոցականների փողոցների ասֆալտապատում</t>
  </si>
  <si>
    <t>Նոր Գյուղ բնակավայրի մանկապարտեզի շենքի կառուցում</t>
  </si>
  <si>
    <t>Վերհան ավտոմեքենայի ձեռքբերում</t>
  </si>
  <si>
    <t xml:space="preserve">Բյուրեղավան  </t>
  </si>
  <si>
    <t>Բյուրեղավան համայնքի «Անդրանիկ Պետրոսյանի անվան Բյուրեղավանի քաղաքային պոլիկլինիկա» ՓԲԸ գույքի ձեռքբերում</t>
  </si>
  <si>
    <t>Հրազդան</t>
  </si>
  <si>
    <t>Հրազդան համայնքի Լեռնանիստ բնակավայրի խմելու ջրի ջրամատակարարման համակարգի կառուցում</t>
  </si>
  <si>
    <t xml:space="preserve">Ջրվեժ </t>
  </si>
  <si>
    <t>Ջրվեժ համայնքի ներհամայնքային ճանապարհների  ասֆալտապատման աշխատանքներ</t>
  </si>
  <si>
    <t>Ջրվեժ համայնքի Ջրվեժ և Զովք բնակավայրերի մանկապարտեզների կահավորում</t>
  </si>
  <si>
    <t>Ջրվեժ համայնքում լուսավորության համակարգի կառուցում</t>
  </si>
  <si>
    <t>Սևաբերդ և Զառ բնակավայրերի ջրամատակարարման համակարգերի բարելավում</t>
  </si>
  <si>
    <t xml:space="preserve">Բյուրեղավան </t>
  </si>
  <si>
    <t>Բյուրեղավան համայնքում ոռոգման համակարգի ներքին ցանցի կառուցում և վերանորոգում</t>
  </si>
  <si>
    <t>Բյուրեղավան համայնքի Բյուրեղավան քաղաքի, Նուռնուս և Ջրաբեր գյուղերի փողոցների, բնակելի շենքերի բակերի  բարեկարգման և ասֆալտապատման աշխատանքներ</t>
  </si>
  <si>
    <t>Հրազդան համայնքի Մաքրավան թաղամասում ավտոտեխսպասարկման կայանատեղիի և ծածկարանի կառուցման աշխատանքներ</t>
  </si>
  <si>
    <t xml:space="preserve"> Հրազդան համայնքի Հարավային թաղամասի Շառլ Ազնավուրի անվան զբոսայգու բեմի և սանհանգույցի հիմնանորոգման աշխատանքներ: Բնակավայրերում կարուսելների տեղադրման և տարածքի բարելավման աշխատանքներ </t>
  </si>
  <si>
    <t>Աբովյան</t>
  </si>
  <si>
    <t>Աբովյան համայնքի Ռոսիա փողոցի ասֆալտապատման և եզրաքարերի փոխարինման, Գետարգել բնակավայրի Հ Վերդյան փողոցի շենքերի հետնամասի և նոր թաղամասի, Պտղնի բնակավայրի, Արամուս բնակավայրի, Գետաշեն բնակավայրի 3-րդ թաղամասի 3-րդ փողոցի, Կամարիս բնակավայրի 7-րդ և 3-րդ փողոցների, Առինջ  բնակավայրի Գետարգել վանքին միացնող Ա թաղամասի 4-րդ,5-րդ և 6-րդ փողոցների, Վերին Պտղնի բնակավարի գերեզմանների հարակից տարածքի, Կաթնաղբյուր բնակավայրի 5-րդ փողոցի 1-ին փակուղու ,Մայակովսկի բնակավայրի 2-րդ, 10-րդ, 11-րդ և 12-րդ  փողոցների  և Բալահովիտ բնակավայրի 2-րդ փողոցի ասալտապատման աշխատանքներ</t>
  </si>
  <si>
    <t>Աբովյան համայնքի Աբովովյան բնակավայրի 7-8 միկրոշրջանի, Ռոսիա փողոցի, Առինջ բնակավայրի  1-ին փողոցի 1-ին նրբանցքի և 24-րդ փողոցի, գերեզմանատան ճանապարհի , Մայակովսկի բնակավայրի ,Գեղաշեն բնակավայրի  Արամուս բնակավայրի փողոցային լուսավորության համակարգերի կառուցում</t>
  </si>
  <si>
    <t>Աբովյան բնակավայրի թվով 292 Վերելակների արդիականացում</t>
  </si>
  <si>
    <t>Բազմաֆունկցիոնալ ճանապարհային մեքենայի ձեռքբերում</t>
  </si>
  <si>
    <t>Ծաղկաձոր</t>
  </si>
  <si>
    <t xml:space="preserve">Ծաղկաձոր համայնքի Խաչիկ Մուրադյան փողոցի մի մասի և Մհեր Մկրտչյան փողոցին զուգահեռ ճանապարհի կառուցման` ասֆալտապատման աշխատանքներ </t>
  </si>
  <si>
    <t>Ծաղկաձոր համայնքի Մեղրաձոր գյուղի  1-ին փողոց, 1-ին փողոց 11 նրբանցք, 11 փողոց 4-րդ նրբանք, 9-րդ փողոց 4-րդ նրբանցք և  9-րդ փողոցներում, Արտավազ գյուղի 2-րդ փողոցում և Մարմարիկ գյուղի 4-րդ փողոցում   ջրահեռացման  առուների  հիմնանորոգման աշխատանքներ</t>
  </si>
  <si>
    <t>Ծաղկաձոր համայնքի Մարմարիկ  գյուղի  4-րդ  փողոցի  կապիտալ վերանորոգման՝ ասֆալտապատման աշխատանքներ</t>
  </si>
  <si>
    <t>Ծաղկաձոր համայնքի Արտավազ գյուղի 1-ին փողոցի 2-րդ փակուղու,  1-ին փողոցի 2-րդ նրբանցքի և 2-րդ փողոցների  կապիտալ վերանորոգման` ասֆալտապատման աշխատանքներ</t>
  </si>
  <si>
    <t>Ծաղկաձոր համայնքում կանգառների կառուցման, տարածքի բարեկարգման աշխատանքներ</t>
  </si>
  <si>
    <t>Ծաղկաձոր համայնքի Աղավնաձոր գյուղի    1-ին  փողոցի, Հանքավան  գյուղի  3-րդ փողոցի  և Փյունիկ գյուղի  1-ին  փողոցի      4-րդ նրբանցքի կապիտալ վերանորոգման՝ ասֆալտապատման աշխատանքներ</t>
  </si>
  <si>
    <t>Ծաղկաձոր համայնքի Մեղրաձոր գյուղի     2-րդ, 5-րդ և 8-րդ  փողոցների  կապիտալ վերանորոգման՝ ասֆալտապատման աշխատանքներ</t>
  </si>
  <si>
    <t>Գառնի</t>
  </si>
  <si>
    <t>Գառնի գյուղի խմելու ջրի համակարգում քլորակայանի, Գեղարդ, Հացավան և Գեղադիր գյուղերում ջրագծերի կառուցում</t>
  </si>
  <si>
    <t xml:space="preserve">Հրազդան </t>
  </si>
  <si>
    <t xml:space="preserve">Հրազդան համայնքի /Կենտրոն և Միկրոշրջան թաղամասերում/, Քաղսի, Սոլակ, Լեռնանիստ և  Ջրառատ գյուղերում կանգառների կառուցման և Հրազդան համայնքի երկու անվանական մուտքերի լուսավորության համակարգի կառուցման </t>
  </si>
  <si>
    <t>Հրազդան համայնքի Ջրառատ գյուղի 1-ին փողոցի, Հրազդան համայնքի Սոլակ գյուղի 10-րդ և 12-րդ թաղամասերը միացնող և 2-րդ, 4-րդ, 6-րդ և 10-րդ թաղամասերը  միացնող միջթաղամասային  ճանապարհների, Քաղսի գյուղի 11-րդ, 10-րդ և 2-րդ փողոցների, Հրազդան քաղաքի Միկրոշրջան, Կենտրոն, Ջրառատ (դեպի հուշարձան տանող ճանապարհ), Կաքավաձոր թաղամասերի միջթաղամասային, գլխավոր և երկրորդային նշանակության ճանապարհները և Կենտրոն թաղամասի Փոքր Բուլվարային փողոցի մայթերի հիմնանորոգման աշխատանքներ, Հրազդան քաղաքի Վանատուր թաղամասի միջթաղամասային, գլխավոր և երկրորդային նշանակության ճանապարհների  հիմնանորոգման  աշխատանքներ</t>
  </si>
  <si>
    <t xml:space="preserve">Հրազդան համայնքի արտաքին լուսավորության ցանցի կառուցման </t>
  </si>
  <si>
    <t>Բյուրեղավան</t>
  </si>
  <si>
    <t>Բյուրեղավան համայնքի Բյուրեղավան քաղաքում պուրակի կառուցում</t>
  </si>
  <si>
    <t>Նաիրի</t>
  </si>
  <si>
    <t>Նաիրի համայնքի Եղվարդի Զորավար Անդրանիկի 1-ից 8-րդ նրբանցքների,Աբովյան, Ավտոկայան,Զաքարյան,Կնունյանց,Հովհաննիսյան,Շահումյան,Շիրակի,Աայաթ Նովայի,Սաֆարյան, Արա Գեղեցիկի և Չարենցի փողոցների, Պռոշյան բնակավայրի Մայիսյան 4-րդ նրբանցքի, Գևորգ Չաուշի 4-րդ, 5-րդ, 6-րս, 7-րդ նրբանցքների, ,Զորավան բնակավայրի 1-ին փողոցի, 2-րդ փակուղու և 10-րդ նրբանցքի  Զովունի բնակավայրի  39-րդ, 38-րդ և 7-րդ փողոցների ասֆալտապատման աշխատանքներ</t>
  </si>
  <si>
    <t xml:space="preserve">Նաիրի համայնքի Եղվարդ, Զորավան, Արագյուղ բնակավայրերի խմելու ջրագծի ցանցի կառուցման և Բուժական, Սարալանջ բնակավայրերի խմելու ջրագծերի հիմնանորոգման աշխատանքներ. 7,2կմ, 679 տն․ տնտեսութ </t>
  </si>
  <si>
    <t>Նաիրի համայնքի բնակավայրերում /Եղվարդ,Քասախ,Պռոշյան/ թեք տանիքների վերանորոգում</t>
  </si>
  <si>
    <t>Նաիրի համայնքի մի շարք բնակավայրերի փողոցների արտաքին լուսավորության և Եղվարդի Սարալանջ բնակավայրի 3-րդ և 5-րդ փողոցների լուսավորության ցանցի կառուցում</t>
  </si>
  <si>
    <t>Նաիրի համայնքի Եղվարդ, Զովունի, Քասախ բնակավայրերում կոյուղու (ջրահեռացման) ցանցի կառուցում</t>
  </si>
  <si>
    <t>Նաիրի համայնքի   գազաֆիկացման աշխատանքներ</t>
  </si>
  <si>
    <t>Նաիրի համայնքի բնակավայրերի ոռոգման համակարգի կառուցում</t>
  </si>
  <si>
    <t>Արզնի</t>
  </si>
  <si>
    <t>Մշակույթի տան և հանդիսությունների սրահի համար գույքի և սպասքի ձեռքբերում</t>
  </si>
  <si>
    <t xml:space="preserve">Ծաղկաձոր համայնքի փողոցների լուսավորության ցանցի ընդլայնում և արդիականացում </t>
  </si>
  <si>
    <t>Եղվարդի «Արվեստի դպրոց» ՀՈԱԿ-ի շենքի մասնակի  վերանորոգում /քննարկվել է 07․06․2022 նիստում/</t>
  </si>
  <si>
    <t>Բալահովիտ բնակավայրում նոր մանկապարտեզի շենքի կառուցում  /02․05․2022թ նիստի արձանագրության 5․3 կետ/</t>
  </si>
  <si>
    <t xml:space="preserve">Նոր Հաճն </t>
  </si>
  <si>
    <t>Մրգաշեն բնակավայրի 7-րդ փողոցի /2-րդ, 4-րդ, 6-րդ, 8-րդ, 10-րդ շենքերի/  և ջրահեռացման ցանցի կառուցում և Մրգաշեն բնակավայրի խմելու ջրագծերի  կառուցում</t>
  </si>
  <si>
    <t xml:space="preserve">Գառնի </t>
  </si>
  <si>
    <t>Գառնի համայնքի Ս Շահումյան 4 հասցեում  գտնվող համայնքապետարանի շենքի նկուղի  նորոգման աշխատանքներ</t>
  </si>
  <si>
    <t xml:space="preserve">Արզնի համայնքի մարզադաշտի օժանդակ կառույցների և ինժեներական կոմունիկացիաների կառուցում </t>
  </si>
  <si>
    <t xml:space="preserve">Ծաղկաձոր համայնքի Մհեր Մկրտչյան և Չարենցի փողոցների հենապատերի վերակառուցման աշխատանքներ </t>
  </si>
  <si>
    <t> Ծաղկաձոր</t>
  </si>
  <si>
    <t>    Ծաղկաձոր համայնքի կոյուղագծերի կառուցման աշխատանքներ</t>
  </si>
  <si>
    <t>Նոր Հաճն համայնքի Արգել բնակավայրի ներհամայնքային փողոցների  և Նոր Հաճն համայնքի Գետամեջ բնակավայրի 3-րդ փողոցի ասֆալտապատման աշխատանքներ</t>
  </si>
  <si>
    <t>Նոր Հաճն հանայնքի Մրգաշեն բնակավայրի 7-րդ փողոցի 4-րդ, 6-րդ, 8-րդ, 10-րդ   բազմաբնակարան շենքերի մուտքերի և տանիքների  և Արգել բնակավայրի բազմաբնակարան շենքերի մուտքերի վերանորոգում</t>
  </si>
  <si>
    <t xml:space="preserve">Նոր Հաճն համայնքի Քանաքեռավան բնակավայրի կոյուղու կառուցում </t>
  </si>
  <si>
    <t>Նոր Հաճն</t>
  </si>
  <si>
    <t xml:space="preserve">Նոր Հաճն համայնքի է․ Տոռոզյան և  Շաս Սյուր Ռոնի փողոցների ասֆալտապատում </t>
  </si>
  <si>
    <t>Նոր Հաճն համայնքի Նոր Արտամետ բնակավայրի կոյուղագծի վերակառուցում</t>
  </si>
  <si>
    <r>
      <rPr>
        <b/>
        <sz val="10"/>
        <rFont val="GHEA Grapalat"/>
        <family val="3"/>
      </rPr>
      <t xml:space="preserve">   Աբովյան </t>
    </r>
    <r>
      <rPr>
        <sz val="10"/>
        <rFont val="GHEA Grapalat"/>
        <family val="3"/>
      </rPr>
      <t xml:space="preserve">                  </t>
    </r>
  </si>
  <si>
    <t>Աբովյան և Առինջ բնակավայրերի Ռոսիա փողոցի և Առինջ բնակավայրի Ա թաղամասի 4-րդ, 5-րդ, 6-րդ փողոցների  ջրահեռացման համակարգերի  անցկացման աշխատանքներ</t>
  </si>
  <si>
    <r>
      <rPr>
        <b/>
        <sz val="10"/>
        <color rgb="FF000000"/>
        <rFont val="GHEA Grapalat"/>
        <family val="3"/>
      </rPr>
      <t xml:space="preserve">Աբովյան   </t>
    </r>
    <r>
      <rPr>
        <sz val="10"/>
        <color rgb="FF000000"/>
        <rFont val="GHEA Grapalat"/>
        <family val="3"/>
      </rPr>
      <t xml:space="preserve">                             </t>
    </r>
  </si>
  <si>
    <t>Աբովյան համայնքի  Աբովյան բնակավայրի 4-րդ միկրոշրջանում զբոսայգու և խաղադաշտի կառուցման, Բալահովիտ բնակավայրի զբոսայգու բարեկարգման և Գետարգել բնակավայրի  զբոսայգիների կառուցում</t>
  </si>
  <si>
    <t>Ծաղկաձոր                             /</t>
  </si>
  <si>
    <t>Ծաղկաձոր համայնքի Աղավնաձոր գյուղի  1-ին, 2-րդ, 3-րդ և 4-րդ փողոցներում ջրահեռացման առուների հիմնանորոգման աշխատանքներ</t>
  </si>
  <si>
    <r>
      <rPr>
        <b/>
        <sz val="10"/>
        <color rgb="FF000000"/>
        <rFont val="GHEA Grapalat"/>
        <family val="3"/>
      </rPr>
      <t xml:space="preserve">Ծաղկաձոր  </t>
    </r>
    <r>
      <rPr>
        <sz val="10"/>
        <color rgb="FF000000"/>
        <rFont val="GHEA Grapalat"/>
        <family val="3"/>
      </rPr>
      <t xml:space="preserve">                        </t>
    </r>
  </si>
  <si>
    <t>Ծաղկաձոր համայնքի Սարալանջ թաղամասից դեպի Նոր թաղամաս տանող ճանապարհի և Նոր թաղամասի փողոցների կառուցման  և կապիտալ վերանորոգման աշխատանքներ</t>
  </si>
  <si>
    <r>
      <rPr>
        <b/>
        <sz val="10"/>
        <rFont val="GHEA Grapalat"/>
        <family val="3"/>
      </rPr>
      <t xml:space="preserve">Ծաղկաձոր </t>
    </r>
    <r>
      <rPr>
        <sz val="10"/>
        <rFont val="GHEA Grapalat"/>
        <family val="3"/>
      </rPr>
      <t xml:space="preserve">                                   </t>
    </r>
  </si>
  <si>
    <t>Ծաղկաձոր համայնքի &lt;&lt;Նախադպրոցական ուսումնական հաստատություն&gt;&gt; ՀՈԱԿ-ի շենքի վերանորոգման աշխատանքներ</t>
  </si>
  <si>
    <r>
      <rPr>
        <b/>
        <sz val="10"/>
        <color rgb="FF000000"/>
        <rFont val="GHEA Grapalat"/>
        <family val="3"/>
      </rPr>
      <t>Նաիրի</t>
    </r>
    <r>
      <rPr>
        <sz val="10"/>
        <color rgb="FF000000"/>
        <rFont val="GHEA Grapalat"/>
        <family val="3"/>
      </rPr>
      <t xml:space="preserve">                               </t>
    </r>
  </si>
  <si>
    <t xml:space="preserve">Նաիրի համայնքի ավտոկայանատեղիի  նոր շինությունների կառուցում </t>
  </si>
  <si>
    <r>
      <rPr>
        <b/>
        <sz val="10"/>
        <rFont val="GHEA Grapalat"/>
        <family val="3"/>
      </rPr>
      <t xml:space="preserve">Նաիրի </t>
    </r>
    <r>
      <rPr>
        <sz val="10"/>
        <rFont val="GHEA Grapalat"/>
        <family val="3"/>
      </rPr>
      <t xml:space="preserve">                                  </t>
    </r>
  </si>
  <si>
    <t>Նաիրի համայնքի Արագյուղ գյուղի մանկապարտեզի և Պռոշյանի թիվ 1 մսուր մանկապարտեզի հիմնանորոգում</t>
  </si>
  <si>
    <r>
      <rPr>
        <b/>
        <sz val="10"/>
        <rFont val="GHEA Grapalat"/>
        <family val="3"/>
      </rPr>
      <t xml:space="preserve">Հրազդան   </t>
    </r>
    <r>
      <rPr>
        <sz val="10"/>
        <rFont val="GHEA Grapalat"/>
        <family val="3"/>
      </rPr>
      <t xml:space="preserve">                     </t>
    </r>
  </si>
  <si>
    <t>Հրազդան համայնքի Բաղրամյան թաղամաս, 5-րդ փողոցի թիվ 7/1 հասցեում գտնվող թիվ 11 մանկապարտեզի և թիվ 6 մանկապարտեզի հիմնանորոգում, թիվ 8 մանկապարտեզի հիմնանորոգում, վերանորոգում, թիվ 4 մանկապարտեզի 2-րդ մասնաշենքի, միջանցքի հիմնանորոգման ու վերանորոգման աշխատանքների իրականացում և թիվ 15 մանկապարտեզի կոյուղու ցանցի կառուցում</t>
  </si>
  <si>
    <t>Նոր Հաճն համայնքի Թեղենիք բնակավայրի համայնքային կենտրոնի շենքի հիմնանորոգում</t>
  </si>
  <si>
    <t>Ընդամենը Կոտայք</t>
  </si>
  <si>
    <t>Լոռի</t>
  </si>
  <si>
    <t>Ախթալա</t>
  </si>
  <si>
    <t>Ախթալա համայնքի Ճոճկան բնակավայրի ներհամայնքային ճանապարհների բարեկարգում տուֆով սալարկման միջոցով</t>
  </si>
  <si>
    <t>Լոռի Բերդ</t>
  </si>
  <si>
    <t>Լոռի Բերդ համայնքի Յաղդան բն․ ներհամայնքային ճանապարհի կանոնավոր տուֆ քարով սալարկում</t>
  </si>
  <si>
    <t>Լոռի Բերդ համայնքի Ուռուտ բն․ ներհամայնքային ճանապարհի կանոնավոր տուֆ քարով սալարկում</t>
  </si>
  <si>
    <t>Շնող</t>
  </si>
  <si>
    <t xml:space="preserve">Շնող համայնքի Շնող բն․ 2-րդ, 6-րդ, 14-րդ, 15-րդ և 16-րդ փողոցների ջրաֆիկացում </t>
  </si>
  <si>
    <t>Ստեփանավան</t>
  </si>
  <si>
    <t>Ստեփանավան համայնքի Ստեփանավան բն․ Խորենացի փողոցի հիմնանորոգում</t>
  </si>
  <si>
    <t>Ստեփանավան համայնքի Ստեփանավան բն․ Մխիթար Սպարապետ փողոցի հիմնանորոգում</t>
  </si>
  <si>
    <t>Ախթալա համայնքի ներհամայնքային ճանապարհների բարեկարգում մասնակի նորոգման, ասֆալտապատման միջոցով</t>
  </si>
  <si>
    <t>Ախթալա համայնքի Ախթալա, Շամլուղ, Ճոճկան բնակավայրերի մարզադաշտերի վերանորոգում</t>
  </si>
  <si>
    <t>Ախթալա համայնքի Նեղեց գյուղի և Ախթալա քաղաքի կենտրոնական խաղահրապարակների, Ճոճկան գյուղում Հայրենական Մեծ պատերազմի զոհերի հուշարձանի տարածքի վերակառուցում</t>
  </si>
  <si>
    <t>Ախթալա համայնքի Շամլուղ, Ճոճկան, Նեղոց բնակավայրերում ջրատարների կառուցում</t>
  </si>
  <si>
    <t>Լերմոնտովո</t>
  </si>
  <si>
    <t>Լերմոնտովո համայնքի փողոցների կառուցում/նորոգում սալարկմամբ, խճապատմամբ</t>
  </si>
  <si>
    <t>Օձուն</t>
  </si>
  <si>
    <t>Օձուն համայնքի Օձուն բնակավայրում մարզաառողջարանային կենտրոնի կառուցում/2-րդ փուլ</t>
  </si>
  <si>
    <t>Օձուն համայնքի Օձուն բնակավայրի 11-րդ փողոցի նորոգում ասֆալտապատմամբ</t>
  </si>
  <si>
    <t>Օձուն համայնքի բնակավայրերում լուսավորության համակարգերի կառուցում</t>
  </si>
  <si>
    <t>Օձուն համայնքի բնակավայրերի փողոցների նորոգում սալարկմամբ</t>
  </si>
  <si>
    <t>Շնող համայնքի Շնող բնակավայրի կենտրոնական այգու վերանորոգում</t>
  </si>
  <si>
    <t>Շնող համայնքի փողոցների հիմնանորոգում</t>
  </si>
  <si>
    <t>Շնող համայնքի փողոցների արտաքին լուսավորության անցկացում՝ արևային լուսատուներով</t>
  </si>
  <si>
    <t>Շնող համայնքի «Հեքիաթ» մանկապարտեզի բարեկարգում</t>
  </si>
  <si>
    <t>Սարչապետ</t>
  </si>
  <si>
    <t>Սարչապետ համայնքի Սարչապետ բն․ հանդիսությունների սրահի տարածքի և Պրիվոլնոյե բն․ մանկապարտեզի տարածքի կառուցում, բարեկարգում</t>
  </si>
  <si>
    <t>Սարչապետ համայնքի Ձորամուտ և Պետրովկա բն․ գազիֆիկացում</t>
  </si>
  <si>
    <t xml:space="preserve">Սարչապետ համայնքի Սարչապետ բն․ մշակույթի տան վերանորոգում </t>
  </si>
  <si>
    <t>Սարչապետ համայնքի Նորաշեն բն․ ներբնակավայրային ճանապարհների տուֆով սալարկում</t>
  </si>
  <si>
    <t>Սարչապետ համայնքի Սարչապետ բն․ 1-ին փողոցի շարունակության և 7-րդ փողոցի տուֆով սալարկում</t>
  </si>
  <si>
    <t>Սարչապետ համայնքի Սարչապետ բն․ 9-րդ փողոցի  և գերեզմանատան ճանապարհի տուֆով սալարկում</t>
  </si>
  <si>
    <t xml:space="preserve">Ստեփանավան համայնքի Ստեփանավան բն․ Ռումինական թաղամասի թիվ 10, 18, 19 ԲԲՇ-ների էներգաարդյունավետ արդիականացում, ռիսկերի նվազեցում </t>
  </si>
  <si>
    <t>Ստեփանավան համայնքի Ստեփանավան բն․ Քալաշյան, Աղայան և 409 դիվիզիա փողոցների հիմնանորոգում տուֆե սալարկումով</t>
  </si>
  <si>
    <t>Ալավերդի</t>
  </si>
  <si>
    <t>Ալավերդի համայնքի Ալավերդի բն․ ճանապարհների կապիտալ վերանորոգում ասֆալտապատմամբ</t>
  </si>
  <si>
    <t>Փամբակ</t>
  </si>
  <si>
    <t xml:space="preserve">Փամբակ համայնքի Բազում բնակավայրի 3-րդ և 6-րդ փողոցների նորոգում սալարկմամբ՝ տուֆապատման միջոցով և Վահագնաձոր բնակավայրի դպրոց և եկեղեցի տանող ճանապարհի նորոգում  սալարկմամբ՝ տուֆապատման միջոցով </t>
  </si>
  <si>
    <t xml:space="preserve">Փամբակ համայնքի Ձորագյուղ բնակավայրի ճանապարհի նորոգում  սալարկմամբ՝ տուֆապատման միջոցով </t>
  </si>
  <si>
    <t xml:space="preserve">Փամբակ համայնքի Լեռնապատ բնակավայրի 10-րդ փողոցի նորոգում  սալարկմամբ՝ տուֆապատման միջոցով </t>
  </si>
  <si>
    <t xml:space="preserve">Փամբակ համայնքի Մարգահովիտ բնակավայրի 1-ին փողոցի նորոգում  սալարկմամբ՝ տուֆապատման միջոցով </t>
  </si>
  <si>
    <t>Փամբակ համայնքի Եղեգնուտ և Լեռնաջուր բնակավայրերի կենտրոբական փողոցների լուսավորության համակարգերի կառուցում և նորոգում՝ արևային ֆոտովոլտային կայանների տեղադրմամբ</t>
  </si>
  <si>
    <t>Գյուլագարակ</t>
  </si>
  <si>
    <t>Գյուլագարակ համայնքի Գյուլագարակ, Գարգառ, Պուշկինո և Ամրակից բն․ չգազիֆիկացված թաղամասերի գազիֆիկացում</t>
  </si>
  <si>
    <t>Գյուլագարակ համայնքի Գյուլագարակ, Գարգառ, Պուշկինո, Ամրակից, Վարդաբլուր, Հոբարձի, Կուրթան բն․ փողոցային լուսավորության ցանցի անցկացում</t>
  </si>
  <si>
    <t>Սարչապետ համայնքի Պրիվոլնոյե բն․ մանկապարտեզի համար գույքի ձեռքբերում</t>
  </si>
  <si>
    <t>Սպիտակ</t>
  </si>
  <si>
    <t>Սպիտակ համայնքի Կաթնաջուր բնակավայրի արցախյան գոյամարտերում անմահացած զավակների հիշատակի հուշահամալիրի կառուցում և Մեծ Պարնի բնակավայրի նոր բնակատեղիի համայնքային այգու կառուցում</t>
  </si>
  <si>
    <t>Սպիտակ համայնքի Սպիտակ  բնակավայրի Այգեստան թաղամասի փողոցի հիմնանորոգում ասֆալտապատումով և ջրահեռացման համակարգով, Շենավան բնակավայրի փողոցների մասնակի ասֆալտապատում, Արևաշող բնակավայրի կենտրոնական ճանապարհի հիմնանորոգում ասֆալտապատմամբ, Ծաղկաբեր բնակավայրի 1-ին փողոցի հենապատի կառուցում, Լուսաղբյուր բնակավայրի ճանապարհների ասֆալտապատում</t>
  </si>
  <si>
    <t>Սպիտակ համայնքի Սպիտակ, Արջահովիտ, Ջրաշեն, Արևաշող, Շենավան, Գեղասար և Խնկոյան բնակավայրերի փողոցային լուսավորության գոյություն ունեցող համակարգերի ընդլայնում</t>
  </si>
  <si>
    <t>Սպիտակ համայնքի Սպիտակ բնակավայրի Էստոնական և Տաշիր թաղամասերի գլխավոր ճանապարհների, Ծաղկաբեր բն․ 3-րդ փող, Լեռնանցք բն․ «Նոր գյուղի» կենտրոնական ճանապարհի սալարկում տուֆով և ջրահեռացման համակարգի կառուցում</t>
  </si>
  <si>
    <t>Սպիտակ համայնքի Սարահարթ բն․ 4-րդ փող․, Լուսաղբյուր և Խնկոյան բն․ գերեզմանատուն տանող, Լեռնավան բն․ 2-րդ, Ջրաշեն բն․ 7-րդ, 1-ին փող․ 5-րդ փակուղու և 6-րդ փող․, սալարկում տուֆով և ջրահեռացման համակարգի կառուցում</t>
  </si>
  <si>
    <t>Սպիտակ համայնքի Քարաձոր բնակավայրի խմելու ջրի ցանցի խողովակաշարի մասնակի վերանորոգում, Գոգարան բնակավայրի խմելու ջրի ներքին ցանցի վերակառուցում, Շիրակամուտ բնակավայրի 14, 16 և Կրասնոդարի փողոցների խմելու ջրի ջրագծերի հիմնանորոգում, Հարթագյուղ բնակավայրի խմելու ջրի ջրագծերի և ակունքների վերանորոգում</t>
  </si>
  <si>
    <t>Լոռի Բերդ համայնքի Ագարակ բն․ համայնքային կենտրոնի մարզադահլիճի և 2-րդ հարկի ամբողջական վերանորոգում</t>
  </si>
  <si>
    <t>Լոռի Բերդ համայնքի Լեջան, Սվերդլով, Ուռուտ, Լոռի Բերդ և Բովաձոր բն․ գիշերային լուսավորության ցանցի ընդլայնում</t>
  </si>
  <si>
    <t>Լոռի Բերդ համայնքի Ագարակ, Յաղդան և Կողես բն․ գիշերային լուսավորության ցանցի ընդլայնում</t>
  </si>
  <si>
    <t>Մեծավան</t>
  </si>
  <si>
    <t>Մեծավան համայնքի Մեծավան բնակավայրի  ներհամայնքային ճանապարհների կանոնավոր ձևի տուֆ քարով սալարկում</t>
  </si>
  <si>
    <t>Մեծավան համայնքի Մեծավան բն․ զբոսայգու բարեկարգում, կանաչապատում, մանկական խաղահրապարակի ստեղծում</t>
  </si>
  <si>
    <t>Մեծավան համայնքի տեխնիկայի համար կայանատեղիի կառուցում</t>
  </si>
  <si>
    <t>Մեծավան համայնքի Մեծավան բն․ մարզադահլիճի տարածքի պարսպապատում և բակի սալարկում</t>
  </si>
  <si>
    <t xml:space="preserve">Մեծավան   </t>
  </si>
  <si>
    <t>Մեծավան համայնքի Մեծավան բն․ Աբովյան (42-56) փողոցի ջրահեռացման համակարգի և սելավատարի կառուցում</t>
  </si>
  <si>
    <t>Մեծավան համայնքի Մեծավան բն․ կոյուղու հիմնանորոգում</t>
  </si>
  <si>
    <t>Մեծավան համայնքի Մեծավան բնակավայրի Զ. Անդրանիկ փողոցի լուսավորության ցանցի նոր էներգաարդյունավետ տեխնոլոգիաների միջոցով արդիականացում, Գորկու, Իսակով, Գագարին, Միասնիկյան, Րաֆֆու, Գայի, Պ. Սևակ, Վարդանանց, Տերյան, Աբովյան, Խանզադյան, Պուշկին փողոցների լուսավորության ցանցի կառուցում</t>
  </si>
  <si>
    <t>Մեծավան համայնքի Մեծավան բն․ մարզադահլիճի գույքի ձեռքբերում</t>
  </si>
  <si>
    <t>Թումանյան</t>
  </si>
  <si>
    <t>Թումանյան համայնքի Թումանյան, Դսեղ, Աթան, Քարինջ և Չկալով բն․ գիշերային լուսավորության ընդլայնում, Թումանյան համայնքի մշակույթի տան 15կվտ հզորությամբ արևային ֆոտովոլտային կայանի կառուցում</t>
  </si>
  <si>
    <t>Թումանյան համայնքի Թումանյան քաղաքի 4-րդ փողոցի սալարկում տուֆով</t>
  </si>
  <si>
    <t>Տաշիր</t>
  </si>
  <si>
    <t>Տաշիր համայնքի Տաշիր բն․ ԲԲՇ-ների տանիքների վերանորոգման, էներգաարդյունավետության և ջերմաարդյունավետության բարձրացման ծրագիր</t>
  </si>
  <si>
    <t>Տաշիր համայնքի Սարատովկա և Մեղվահովիտ բնակավայրեր տանող ճանապարհների, Տաշիր քաղաքի Ջահուկյան, Գետափնյա, Էրեբունի և Մաշտոց փողոցների մայթերի վերանորոգում՝ սալարկմամբ</t>
  </si>
  <si>
    <t>Ստեփանավան համայնքի Ստեփանավան բն․ Սոս Սարգսյանի անվան գրադարանի մասնաշենքի հիմնանորոգում</t>
  </si>
  <si>
    <t>Ստեփանավան համայնքի Ստեփանավան բն․ քաղաքային հրապարակի հիմնանորոգում</t>
  </si>
  <si>
    <t xml:space="preserve">Գյուլագարակ    </t>
  </si>
  <si>
    <t>Գյուլագարակ համայնքի Գյուլագարակ բն․ արվեստի դպրոցի համայնքային շենքի կառուցում</t>
  </si>
  <si>
    <t>Վանաձոր</t>
  </si>
  <si>
    <t>Վանաձոր համայնքի կարիքների համար աղբատար մեքենաների ձեռքբերում</t>
  </si>
  <si>
    <t>Ալավերդի համայնքի Աքորի, Ակներ, Ծաղկաշատ, Հաղպատ, Սանահին, Ջիլիզա և Կաճաճկուտ բնակավայրերի ոռոգման և խմելու ջրամատակարարման համակարգերի  վերանորոգում և վերակառուցում</t>
  </si>
  <si>
    <t xml:space="preserve">Տաշիր      </t>
  </si>
  <si>
    <t>Տաշիր համայնքի կարիքների համար տեխնիկայի ձեռքբերում</t>
  </si>
  <si>
    <t xml:space="preserve">Ալավերդի  </t>
  </si>
  <si>
    <t>Ալավերդի համայնքի Ալավերդի բն․ ԲԲՇ-ների տանիքների վերանորոգում՝ ջերմաարդիականացմամբ</t>
  </si>
  <si>
    <t>Վանաձոր համայնքի տիկնիկային թատրոնի հիմնանորոգում</t>
  </si>
  <si>
    <t>Վանաձոր համայնքի Վ․ Համբարձումյանի անվան հրապարակի հիմնանորոգում</t>
  </si>
  <si>
    <t>Վանաձոր համայնքի Դարպաս բն․ 3-րդ և 4-րդ փողոցների հիմնանորոգում</t>
  </si>
  <si>
    <t>Վանաձոր համայնքի Գուգարք բն․ Էներգետիկների 5-րդ փողոցի և Կոտեջային 1,2,3,4,9-րդ փողոցների հիմնանորոգում, 14-րդ փողոցում սելավատարի կառուցում</t>
  </si>
  <si>
    <t>Վանաձոր համայնքի Շահումյան բն․ 1,2,4,5,6,9 փողոցների հիմնանորոգում</t>
  </si>
  <si>
    <t>Վանաձոր համայնքի Գարեգին Նժդեհ փողոցի հիմնանորոգում</t>
  </si>
  <si>
    <t>Վանաձոր համայնքի Հրաչյա Ներսիսյան փողոցի հիմնանորոգում</t>
  </si>
  <si>
    <t>Վանաձոր համայնքի Ավետիք Իսահակյան փողոցի ասֆալտապատում</t>
  </si>
  <si>
    <t>Վանաձոր համայնքի Հենրիկ Զաքարյան փողոցի հիմնանորոգում</t>
  </si>
  <si>
    <t>Տաշիր համայնքի Տաշիր բն․ փողոցների լուսավորության ցանցի ընդլայնում՝ նոր էներգաարդյունավետ տեխնոլոգիաների միջոցով</t>
  </si>
  <si>
    <t>Փամբակ համայնքի Ձորագետ բնակավայրի համայքային սեփականություն հանդիսացող շենքի տանիքի կապիտալ նորոգում և շենքի մասնակի նորոգում</t>
  </si>
  <si>
    <t xml:space="preserve">Թումանյան   </t>
  </si>
  <si>
    <t>Թումանյան համայնքի Լորուտ, Ահնիձոր, Մարց, Շամուտ և Աթան բն․ խմելու ջրի արտաքին ջրագծերի վերանորոգում</t>
  </si>
  <si>
    <r>
      <t xml:space="preserve">Լոռի Բերդ            </t>
    </r>
    <r>
      <rPr>
        <i/>
        <sz val="9"/>
        <color rgb="FF000000"/>
        <rFont val="GHEA Grapalat"/>
        <family val="3"/>
      </rPr>
      <t/>
    </r>
  </si>
  <si>
    <t>Լոռի Բերդ համայնքի Բովաձոր, Լոռի Բերդ, Լեջան, Կողես, Սվերդլով բնակավայրերեի  ներհամայնքային ճանապարհի կանոնավոր տուֆ քարով սալարկում</t>
  </si>
  <si>
    <t>Սպիտակ համայնքի Սարամեջ բնակավայրի ոռոգման ցանցի վերակառուցում, Արջահովիտ բնակավայրի ոռոգման ներքին ջրատարի կառուցում, Շենավան,  Կաթնաջուր, Ծաղկաբեր, Արևաշող, Գեղասար բն․ ոռոգման համակարգերի կառուցում, Սարահարթ բն․ 10-րդ, 15-րդ և 16-րդ փող․ ոռոգման համակարգի կառուցում, Լեռնավան բնակավայրերի ջրագծերի կառուցում և ներքին ցանցավորում</t>
  </si>
  <si>
    <t xml:space="preserve">Ստեփանավան </t>
  </si>
  <si>
    <t>Ստեփանավան համայնքի Ստեփանավան բն․ Արմանիս և Կաթնաղբյուր  բն․ մանկապարտեզների մասնաշենքերի հիմնանորոգում, 88 սան</t>
  </si>
  <si>
    <r>
      <rPr>
        <b/>
        <sz val="10"/>
        <color rgb="FF000000"/>
        <rFont val="GHEA Grapalat"/>
        <family val="3"/>
      </rPr>
      <t xml:space="preserve">Ստեփանավան  </t>
    </r>
    <r>
      <rPr>
        <sz val="10"/>
        <color rgb="FF000000"/>
        <rFont val="GHEA Grapalat"/>
        <family val="3"/>
      </rPr>
      <t xml:space="preserve">             </t>
    </r>
  </si>
  <si>
    <t>Ստեփանավան համայնքի Ուրասար բն․ մշակույթի և ժամանցի կենտրոնի հիմնանորոգում</t>
  </si>
  <si>
    <r>
      <rPr>
        <b/>
        <sz val="10"/>
        <color rgb="FF000000"/>
        <rFont val="GHEA Grapalat"/>
        <family val="3"/>
      </rPr>
      <t xml:space="preserve">Գյուլագարակ   </t>
    </r>
    <r>
      <rPr>
        <sz val="10"/>
        <color rgb="FF000000"/>
        <rFont val="GHEA Grapalat"/>
        <family val="3"/>
      </rPr>
      <t xml:space="preserve">                      </t>
    </r>
  </si>
  <si>
    <t>Գյուլագարակ համայնքի Կուրթան բն․ մանկապարտեզի շենքի հիմնանորոգում</t>
  </si>
  <si>
    <r>
      <rPr>
        <b/>
        <sz val="10"/>
        <color rgb="FF000000"/>
        <rFont val="GHEA Grapalat"/>
        <family val="3"/>
      </rPr>
      <t>Գյուլագարակ</t>
    </r>
    <r>
      <rPr>
        <sz val="10"/>
        <color rgb="FF000000"/>
        <rFont val="GHEA Grapalat"/>
        <family val="3"/>
      </rPr>
      <t xml:space="preserve">                         </t>
    </r>
  </si>
  <si>
    <t>Գյուլագարակ համայնքի Վարդաբլուր բն․ մանկապարտեզի շենքի կառուցում</t>
  </si>
  <si>
    <r>
      <rPr>
        <b/>
        <sz val="10"/>
        <color rgb="FF000000"/>
        <rFont val="GHEA Grapalat"/>
        <family val="3"/>
      </rPr>
      <t xml:space="preserve">Լոռի Բերդ    </t>
    </r>
    <r>
      <rPr>
        <sz val="10"/>
        <color rgb="FF000000"/>
        <rFont val="GHEA Grapalat"/>
        <family val="3"/>
      </rPr>
      <t xml:space="preserve">               </t>
    </r>
  </si>
  <si>
    <t>Լոռի Բերդ համայնքի Սվերդլով բն․ մանկապարտեզի շենքի հիմնանորոգում</t>
  </si>
  <si>
    <r>
      <rPr>
        <b/>
        <sz val="10"/>
        <color rgb="FF000000"/>
        <rFont val="GHEA Grapalat"/>
        <family val="3"/>
      </rPr>
      <t xml:space="preserve">Լոռի Բերդ  </t>
    </r>
    <r>
      <rPr>
        <sz val="10"/>
        <color rgb="FF000000"/>
        <rFont val="GHEA Grapalat"/>
        <family val="3"/>
      </rPr>
      <t xml:space="preserve">                 </t>
    </r>
  </si>
  <si>
    <t>Լոռի Բերդ համայնքի Ագարակ բն․ մանկապարտեզի շենքի հիմնանորոգում</t>
  </si>
  <si>
    <r>
      <rPr>
        <b/>
        <sz val="10"/>
        <color rgb="FF000000"/>
        <rFont val="GHEA Grapalat"/>
        <family val="3"/>
      </rPr>
      <t xml:space="preserve">Լոռի Բերդ      </t>
    </r>
    <r>
      <rPr>
        <sz val="10"/>
        <color rgb="FF000000"/>
        <rFont val="GHEA Grapalat"/>
        <family val="3"/>
      </rPr>
      <t xml:space="preserve">             </t>
    </r>
  </si>
  <si>
    <t>Լոռի Բերդ համայնքի բնակավայրերի կենտրոնների բարեկարգում</t>
  </si>
  <si>
    <t>Լոռի Բերդ համայնքի Ուռուտ բն․ մանկապարտեզի շենքի հիմնանորոգում</t>
  </si>
  <si>
    <r>
      <rPr>
        <b/>
        <sz val="10"/>
        <color rgb="FF000000"/>
        <rFont val="GHEA Grapalat"/>
        <family val="3"/>
      </rPr>
      <t xml:space="preserve">Մեծավան  </t>
    </r>
    <r>
      <rPr>
        <sz val="10"/>
        <color rgb="FF000000"/>
        <rFont val="GHEA Grapalat"/>
        <family val="3"/>
      </rPr>
      <t xml:space="preserve">                  </t>
    </r>
  </si>
  <si>
    <t>Մեծավան համայնքի Միխայլովկա բն․ մանկապարտեզի կառուցում</t>
  </si>
  <si>
    <r>
      <rPr>
        <b/>
        <sz val="10"/>
        <color rgb="FF000000"/>
        <rFont val="GHEA Grapalat"/>
        <family val="3"/>
      </rPr>
      <t xml:space="preserve">Վանաձոր    </t>
    </r>
    <r>
      <rPr>
        <sz val="10"/>
        <color rgb="FF000000"/>
        <rFont val="GHEA Grapalat"/>
        <family val="3"/>
      </rPr>
      <t xml:space="preserve">               </t>
    </r>
  </si>
  <si>
    <t>Վանաձոր համայնքի Վանաձոր բն․ թիվ 8 տնակային մանկապարտեզի շենքի կառուցում/2-րդ փուլ/</t>
  </si>
  <si>
    <t>Ընդամենը Լոռի</t>
  </si>
  <si>
    <t>Շիրակ</t>
  </si>
  <si>
    <t>Արթիկ</t>
  </si>
  <si>
    <t>Արթիկ համայնքի Արթիկ, Արևշատ, Նահապետավան, Պեմզաշեն, Սարալանջ և Հառիճ բն․ ճանապարհների տուֆ քարով սալապատում</t>
  </si>
  <si>
    <t>Գյումրի</t>
  </si>
  <si>
    <t>Գյումրու ԲԲՇ-ների էներգաարդյունավետ արդիականացում</t>
  </si>
  <si>
    <t>Գյումրի համայնքի 22 փողոցների հիմնանորոգում</t>
  </si>
  <si>
    <t>Աշոցք</t>
  </si>
  <si>
    <t>Աշոցք բազմաբնակավայր համայնքի տեխնիկական վերազինում՝ ավտոաշտարակի ձեռքբերման միջոցով</t>
  </si>
  <si>
    <t>Արթիկ համայնքի Արթիկ բն․ Տուֆագործների և Թամանյան փողոցների ասֆալտապատում և Շիրակացի փողոցի մայթի կառուցում</t>
  </si>
  <si>
    <t>Արթիկ համայնքի Արթիկ, Հայկասար, Հայրենյաց, Պեմզաշեն, Սարատակ, Վարդաքար, Արևշատ, Հովտաշեն, Տուֆաշեն և Գետափ  բնակավայրերի փողոցային լուսավորության ցանցի ընդլայնում</t>
  </si>
  <si>
    <t>Անի</t>
  </si>
  <si>
    <t>Անի համայնքի սահմանամերձ Աղին և Սարակապ բն․ խմելու ջրի համար խորքային հորի հորատում և պոմպի տեղադրում</t>
  </si>
  <si>
    <t>Անի համայնքի բնակավայրերի ներհամայնքային ասֆալտապատ ճանապարհների հիմնանորոգում</t>
  </si>
  <si>
    <t>Անի համայնքի Լանջիկ բն․ խմելու ջրի ջրամատակարարման ներքին ցանցի կառուցում</t>
  </si>
  <si>
    <t>Անի համայնքի Քարաբերդ բն․ խմելու ջրի օրվա կարգավորիչ ջրամբար խողովակաշարի կառուցում</t>
  </si>
  <si>
    <t>Անի համայնքի Շիրակավան բն․ տնամերձ հողամասերի ոռոգման փակ համակարգի կառուցում</t>
  </si>
  <si>
    <t>Գյումրի համայնքի համար բազմաֆունկցիոնալ տեխնիկայի ձեռքբերում</t>
  </si>
  <si>
    <t>Գյումրի համյայնքի սոցիալական բնակարանների և մշակութային կենտրոնների վերանորոգում</t>
  </si>
  <si>
    <t>Աշոցք համայնքի Սարագյուղ, Բավրա, Ղազանչի բնակավայրերում բնական գազի ներքին ցանցի կառուցում</t>
  </si>
  <si>
    <t>Աշոցք համայնքի Աշոցք բնակավայրում պուրակի կառուցման աշխատանքներ</t>
  </si>
  <si>
    <t>Աշոցք համայնքի Աշոցք և Փոքր Սեպասար բնակավայրերում փողոցների ասֆալտապատում</t>
  </si>
  <si>
    <t>Անի համայնքի Անիպեմզա, Մարալիկ և Աղին բն․ ԲԲՇ-ների տանիքների նորոգում</t>
  </si>
  <si>
    <t>Ամասիա</t>
  </si>
  <si>
    <t>Ամասիա համայնքի Ամասիա բն․ 2-րդ փողոցից մինչև 24-րդ փողոց ընկած հատվածի ասֆալտապատման աշխատանքներ</t>
  </si>
  <si>
    <t>Ամասիա համայնքի Բերդաշեն և Գառնառիճ բնակավայրում փողոցային լուսավորության անցկացում</t>
  </si>
  <si>
    <t>Արթիկ բնակավայրի թվով 6 բազմաբնակարան շենքերի տանիքների վերանորոգում</t>
  </si>
  <si>
    <t>Աշոցք խոշորացված համայնքի Արփենի, Բաշգյուղ, Փոքր Սարիար և Կրասար բնակավայրերում խմելու ջրագծերի վերանորոգման և վերակառուցման աշխատանքներ</t>
  </si>
  <si>
    <t>Արթիկ համայնքի Սպանդարյան և Նոր Կյանք բնակավայրերի ոռոգման համակարգերի կառուցում</t>
  </si>
  <si>
    <t>Արթիկ համայնքի Արթիկ բնակավայրի  կենտրոնական հրապարակի և հարակից 6 փողոցների բարեկարգում՝ ասֆալտապատման միջոցով</t>
  </si>
  <si>
    <t>Ախուրյան</t>
  </si>
  <si>
    <t>Ախուրյան համայնքի Բենիամին բնակավայրի ոռոգման ցանցի հիմնանորոգում</t>
  </si>
  <si>
    <t>Ախուրյան համայնքի 4 բնակավայրերի ներբնակավայրային ճանապարհների ասֆալտապատում</t>
  </si>
  <si>
    <t>Ախուրյան համայնքի Հովիտ, Բասեն և Երազգավորս բնակավայրերի ոռոգման ցանցերի հիմնանորոգման աշխատանքներ</t>
  </si>
  <si>
    <r>
      <rPr>
        <b/>
        <sz val="10"/>
        <color rgb="FF000000"/>
        <rFont val="GHEA Grapalat"/>
        <family val="3"/>
      </rPr>
      <t xml:space="preserve">Գյումրի    </t>
    </r>
    <r>
      <rPr>
        <sz val="10"/>
        <color rgb="FF000000"/>
        <rFont val="GHEA Grapalat"/>
        <family val="3"/>
      </rPr>
      <t xml:space="preserve">                      </t>
    </r>
  </si>
  <si>
    <t>Գյումրի համայնքի թվով 10 մանկապարտեզների վերանորոգում</t>
  </si>
  <si>
    <r>
      <rPr>
        <b/>
        <sz val="10"/>
        <color rgb="FF000000"/>
        <rFont val="GHEA Grapalat"/>
        <family val="3"/>
      </rPr>
      <t xml:space="preserve">Ախուրյան </t>
    </r>
    <r>
      <rPr>
        <sz val="10"/>
        <color rgb="FF000000"/>
        <rFont val="GHEA Grapalat"/>
        <family val="3"/>
      </rPr>
      <t xml:space="preserve">                    </t>
    </r>
  </si>
  <si>
    <t>Ախուրյան համայնքի Բայանդուր բն․ մանկապարտեզի շենքի կառուցում /2փուլով/</t>
  </si>
  <si>
    <r>
      <rPr>
        <b/>
        <sz val="10"/>
        <color rgb="FF000000"/>
        <rFont val="GHEA Grapalat"/>
        <family val="3"/>
      </rPr>
      <t xml:space="preserve">Ախուրյան       </t>
    </r>
    <r>
      <rPr>
        <sz val="10"/>
        <color rgb="FF000000"/>
        <rFont val="GHEA Grapalat"/>
        <family val="3"/>
      </rPr>
      <t xml:space="preserve">              </t>
    </r>
  </si>
  <si>
    <t>Ախուրյան համայնքի Կառնուտ բն․ մանկապարտեզի շենքի կառուցում՝ 2 փուլով</t>
  </si>
  <si>
    <r>
      <rPr>
        <b/>
        <sz val="10"/>
        <color rgb="FF000000"/>
        <rFont val="GHEA Grapalat"/>
        <family val="3"/>
      </rPr>
      <t xml:space="preserve">Ախուրյան      </t>
    </r>
    <r>
      <rPr>
        <sz val="10"/>
        <color rgb="FF000000"/>
        <rFont val="GHEA Grapalat"/>
        <family val="3"/>
      </rPr>
      <t xml:space="preserve">               </t>
    </r>
  </si>
  <si>
    <t>Ախուրյան համայնքի Ախուրիկ բնակավայրի նախկին դպրոցի շենքի վերակառուցումը մանկապարտեզի</t>
  </si>
  <si>
    <r>
      <rPr>
        <b/>
        <sz val="10"/>
        <rFont val="GHEA Grapalat"/>
        <family val="3"/>
      </rPr>
      <t xml:space="preserve">Աշոցք      </t>
    </r>
    <r>
      <rPr>
        <sz val="10"/>
        <rFont val="GHEA Grapalat"/>
        <family val="3"/>
      </rPr>
      <t xml:space="preserve">                     </t>
    </r>
  </si>
  <si>
    <t>Աշոցք համայնքի Աշոցք, Սիզավետ,  Ցողամարգ, Գոգհովիտ, Արփենի, Մուսայելյան, Փոքր Սարիար և Սալուտ բնակավայրերի համայնքային կենտրոնների նորոգման և վերակառուցման աշխատանքներ</t>
  </si>
  <si>
    <t xml:space="preserve">Անի </t>
  </si>
  <si>
    <t>Անի համայնքի Բագրավան բն․ մանկապարտեզի շենքի նորոգում</t>
  </si>
  <si>
    <t>Սյունիք</t>
  </si>
  <si>
    <t>Մեղի</t>
  </si>
  <si>
    <t>Մեղրի համայնքի Վանեք-Կալեր գյուղեր տանող ճանապարհի հին կամրջի վերանորոգում</t>
  </si>
  <si>
    <t>Գորայք</t>
  </si>
  <si>
    <t>Գորայք համայնքի Գորայք բնակավայրի փողոցների լուսավորության ցանցի կառուցում</t>
  </si>
  <si>
    <r>
      <t xml:space="preserve">Գորայք համայնքի գ. Ծղուկ 1-ին փողոց 10-րդ  վարչական շենք հասցեի վարչական ղեկավարի նստավայրի շենքի և </t>
    </r>
    <r>
      <rPr>
        <b/>
        <u/>
        <sz val="10"/>
        <color theme="1"/>
        <rFont val="GHEA Grapalat"/>
        <family val="3"/>
      </rPr>
      <t xml:space="preserve">նախակրթարանի </t>
    </r>
    <r>
      <rPr>
        <sz val="10"/>
        <color theme="1"/>
        <rFont val="GHEA Grapalat"/>
        <family val="3"/>
      </rPr>
      <t>վերանորոգման աշխատանքներ</t>
    </r>
  </si>
  <si>
    <t>Գորայք համայնքի` Սպանդարյան և Ծղուկ բնակավայրերի կենցաղի տների տանիքների 24.96 դրվածքային հզորության արևային կայանների  կառուցում, կենցաղի տան և վարչական շենքի ջեռուցում</t>
  </si>
  <si>
    <t>·         Գորայք համայնքի մեքենատրակտորային պարկի համալրում</t>
  </si>
  <si>
    <t>Գորայք համայնքի բնակավայրերի մանկական խաղահրապարակների կառուցում</t>
  </si>
  <si>
    <t>Գորայք Համայնքի Գորայք բնակավայրի «Սպիտակ տուն», «Ծաղկունք»&gt; աղբյուրներից No 1 ՕԿՋ-ը սնող ջրագծի խողովակաշարի հիմնանորոգում</t>
  </si>
  <si>
    <t>Քաջարան</t>
  </si>
  <si>
    <t>Քաջարան համայնքի «Փողոցային լուսավորության համակարգի կառուցում գյուղական բնակավայրում» /Անդոկավան, Քաջարաց, Փուխրուտ, Նոր Աստղաբերդ, Ձագիկավան, Կաթնառատ, Աջաբաջ/</t>
  </si>
  <si>
    <t>Քաջարան համայնքի «Մեքենասարքավորումների և տեխնիկայի ձեռք բերում»</t>
  </si>
  <si>
    <t xml:space="preserve"> Կապան</t>
  </si>
  <si>
    <t>Կապան համայնքի «Դավիթ Բեկ բնակավայրի ջրամատակարարում,  Սրաշեն բնակավայրի խմելու ջրամատակարարման ապահովում և Կաղնուտ բնակավայրի խմելու ջրամատակարարման ապահովում»,</t>
  </si>
  <si>
    <t>Կապան</t>
  </si>
  <si>
    <t xml:space="preserve"> Կապան համայնքի «Կապան քաղաքի Հալիձոր թաղամասի թիվ 6, թիվ 8, թիվ 15 բազմաբնակարան բնակելի շենքերի հարևանությամբ խաղահրապարակի և մարզադաշտի վերանորոգում ու հանգստյան գոտու կազմակերպում, Կապան քաղաքի Շինարարների փողոցի թիվ 15 և 17 բազմաբնակարան բնակելի շենքերի հարևանությամբ խաղահրապարակի և մարզադաշտի վերանորոգում ու հանգստյան գոտու կազմակերպում, Կապան քաղաքի Սպանդարյան փողոցի թիվ 7 և թիվ 6 բազմաբնակարան բնակելի շենքերի միջանկյալ հատվածում խաղահրապարակի և մարզադաշտի վերանորոգում ու հանգստյան գոտու կազմակերպում, Կապան քաղաքի Հ․ Ավետիսյան փողոցի թիվ 1 բազմաբնակարան բնակելի շենքի հարևանությամբ խաղահրապարակի և մարզադաշտի վերանորոգում և հանգստյան գոտու կազմակերպում, Թիվ 5 երթուղու հարևանությամբ հանգստի գոտու կազմակերպում և Նորաշենիկ գյուղում մարզադաշտի կառուցում,</t>
  </si>
  <si>
    <t>Կապան համայնքի Կապան քաղաքի բազմաբնակարան բնակելի շենքերի լանջավոր և հարթ տանիքների նորոգում</t>
  </si>
  <si>
    <t xml:space="preserve"> Կապան համայնքի «Կապան քաղաքի փողոցների և բակերի հիմնանորոգում՝ Կապան քաղաքի Գ․ Նժդեհ փողոցի, 1-ին և 2-րդ նրբանցքների հիմնանորոգում, Կապան քաղաքի Ա․ Մանուկյանի արձանի և Կապան-Մոլի միջանկյալ հատվածի հիմնանորոգում, Կապան քաղաքի Դավիթ Բեկ փողոցի հիմնանորոգում, Կապան քաղաքի Ռ․ Մինասյան փողոցի թիվ 11, 12, 13 շենքերի բակերի հիմնանորոգում, Կապան քաղաքի Ռ․ Մինասյան փողոցի թիվ 15, 16, 17, 18, 19, 20 շենքերի բակերի հիմնանորոգում, Կապան քաղաքի Ռ․ Մինասյան փողոցի թիվ 25Ա, 25Բ շենքերի բակերի հիմնանորոգում, Կապան քաղաքի Լեռնագործների փողոցի 3-րդ նրբանցքի հիմնանորոգում, Կապան քաղաքի Սպանդարյան փողոցի թիվ 6, 7 շենքերի բակերի հիմնանորոգում, Կապան քաղաքի Սպանդարյան փողոցի 4-րդ նրբանցքի հիմնանորոգում, Կապան քաղաքի Գր․ Արզումանյան փողոցի հիմնանորոգում, Կապան քաղաքի Գր․ Արզումանյան փողոցի 3-րդ նրբանցքի հիմնանորոգում, Կապան քաղաքի Հալիձոր թաղամասի բակային տարածքների հիմնանորոգում, Կապան քաղաքի Ավետիսյան փողոցի N 2, 4, 6, 28, 30, 32, 34 և Պապյան փողոցի N 5, 6, 7, 8, 9, 15, 16, 17, 18, 19, 20, 22, 24 և 26 շենքերի բակերի ասֆալտապատում, Կապան քաղաքի Երկաթուղայինների փողոցի թիվ 7, 9, 11, 13, 15 շենքերի բակերի հիմնանորոգում, Կապան քաղաքի Երկաթուղայինների փողոցի 3-րդ նրբանցքի  հիմնանորոգում և Կապան քաղաքի Մ․ Հարությունյան փողոցի թիվ 1, 2, 3, 4, 5, 6, 8 շենքերի բակերի և Շահումյան փողոցի թիվ 37, 38 շենքերի բակերի հիմնանորոգում»,</t>
  </si>
  <si>
    <t>Տեղ</t>
  </si>
  <si>
    <t>ՀՀ Սյունիքի մարզի Տեղ համայնքի խաղահրապարակ-ժամանցի կենտրոնի վերակառուցում,  վերանորոգում</t>
  </si>
  <si>
    <t xml:space="preserve">Սիսիան </t>
  </si>
  <si>
    <t>ՀՀ Սյունիքի մարզի  Սիսիան համայնքի Ադամյան, Իսրայելյան և Պարույր Սևակի փողոցների կապիտալ վերանորոգում</t>
  </si>
  <si>
    <t>Գորիս</t>
  </si>
  <si>
    <t>Գորիս համայնքի «Ավանգարդ 5-րդ թաղամասի մոտեցման ճանապարհների հիմնանորոգում</t>
  </si>
  <si>
    <t>Գորիս համայնքի «Գալստյան փողոցի մի հատվածի, Գալստյան փողոցի թիվ 60 բազմաբնակարան շենքի բակի, Մաշտոցի փողոցի թիվ 146, 148, 150 բնակելի շենքերի բակերի ասֆալտապատման և բարեկարգման աշխատանքներ</t>
  </si>
  <si>
    <t>Գորիս համայնքի «Քարահունջ բնակավայրի կոյուղու ցանցի և ջրամատակարարման ցանցի վերակառուցմում»</t>
  </si>
  <si>
    <t xml:space="preserve"> Կապան </t>
  </si>
  <si>
    <t xml:space="preserve">·         Կապան համայնքի Կապան քաղաքի նախադպրոցական ուսումնական հաստատությունների նորոգում՝ "Կապանի թիվ 9 ՆՈՒՀ" ՀՈԱԿ-ի շենքի վերակառուցում և տարածքի բարեկարգում, "Կապանի թիվ 10 ՆՈՒՀ" ՀՈԱԿ-ի շենքի վերանորոգում և տարածքի բարեկարգում </t>
  </si>
  <si>
    <t xml:space="preserve">Կապան </t>
  </si>
  <si>
    <r>
      <t>·</t>
    </r>
    <r>
      <rPr>
        <sz val="10"/>
        <color theme="1"/>
        <rFont val="GHEA Grapalat"/>
        <family val="3"/>
      </rPr>
      <t>         Կապան համայնքի «Հասարակական շենքերի նորոգում և կառուցում՝ Եղվարդ բնակավայրի կենցաղի տան վերանորոգում, Ծավ բնակավայրի կենցաղի տան վերանորոգում, Ըրկենանց բնակավայրում վարչական շենքԻ կառուցում և տարածքի բարեկարգում, Վանեք բնակավայրում վարչական շենքի կառուցում և տարածքի բարեկարգում, Եղեգ  բնակավայրում վարչական շենքի կառուցում և տարածքի բարեկարգում, Ներքին Խոտանան բնակավայրում վարչական շենքի կառուցում և տարածքի բարեկարգում, Դավիթ Համբարձումյանի անվան մանկապատանեկան մարզադպրոց ՀՈԱԿ-ի շենքի մասնակի վերանորոգում և ջեռուցման համակարգի վերականգնում, Կապան քաղաքի Վաչագան թաղամասի հանդիսությունների սրահի մասնակի վերանորոգում և Օխտար բնակավայրի ակումբի շենքի հիմնանորոգում»</t>
    </r>
  </si>
  <si>
    <t>Տաթև</t>
  </si>
  <si>
    <t>Տաթև համայնքի Շինուհայր բնակավայրի երաժշտական դպրոցի վերանորոգում</t>
  </si>
  <si>
    <t>Տաթև համայնքի Շինուհայր բնակավայրի մանկապարտեզի շենքի մի հատվածի վերանորոգում</t>
  </si>
  <si>
    <t>Տաթև համայնքի Տաթև բնակավայրի ՆՈՒՀ-ի վերանորոգում</t>
  </si>
  <si>
    <t>Շինուհայր, Տաթև, Խոտ, Հալիձոր բնակավայրերի նախադպրոցական ուսումնական հաստատությունների, Շինուհայր բնակավայրի երաժշտական դպրոցի շենքերի տանիքներին և Հ 46 հանրապետական ու միջհամայնքային նշանակության ավտոճանապարհի գիշերային լուսավորության ցանցի էներգիայի սնուցման նպատակով արևային ֆոտովոլտային կայանների տեղադրում</t>
  </si>
  <si>
    <t>Տաթև համայնքի վարչական տարածքով անցնող Հ-46 հանրապետական և միջհամայնքային նշանակության ավտոճանապարհի երկայնքով գիշերային լուսավորության ցանցի կառուցում</t>
  </si>
  <si>
    <t>Քաջարան համայնքի խմելու ջրամատակարարման համակարգի կառուցում</t>
  </si>
  <si>
    <t>Սիսիան</t>
  </si>
  <si>
    <t>Սիսիան համայնքի Աղիտու  և Վաղատին բնակավայրերումմ. խմելու ջրագծերի վերանորոգում</t>
  </si>
  <si>
    <r>
      <rPr>
        <b/>
        <sz val="10"/>
        <rFont val="GHEA Grapalat"/>
        <family val="3"/>
      </rPr>
      <t xml:space="preserve">Գորիս                              </t>
    </r>
    <r>
      <rPr>
        <sz val="10"/>
        <color rgb="FFFF0000"/>
        <rFont val="GHEA Grapalat"/>
        <family val="3"/>
      </rPr>
      <t xml:space="preserve"> </t>
    </r>
  </si>
  <si>
    <t xml:space="preserve">Գորիս համայնքի թիվ 3 ՆՈՒՀ-ի հիմնանորոգում </t>
  </si>
  <si>
    <t xml:space="preserve">6 բունկերների կառուցում </t>
  </si>
  <si>
    <t>Ընդամենը Սյունիք</t>
  </si>
  <si>
    <t>Վայոց ձոր</t>
  </si>
  <si>
    <t>Եղեգնաձոր</t>
  </si>
  <si>
    <t>Եղեգնաձոր համայնքի Միկոյան 5, Մոմիկի 2 և 6, Սպանդարյան 2 բազմաբնակարան բնակելի շենքերի բակերի ասֆալտապատում</t>
  </si>
  <si>
    <t>Եղեգնաձոր համայնքի՝ Եղեգնաձոր բնակավայրի թիվ 2 մանկապարտեզ ՀՈԱԿ-ի շենքի ջեռուցման համակարգի կառուցման և մասնակի վերանորոգման աշխատանքներ, Եղեգնաձոր բնակավայրի թիվ 5 մանկապարտեզ ՀՈԱԿ-ի  բակի բարեկարգման աշխատանքներ</t>
  </si>
  <si>
    <t>Արենի</t>
  </si>
  <si>
    <t>Արենի համայնքի Աղավնաձոր բնակավայրում 25-րդ փողոցի, 3-րդ փողոցի վերջնամասի և 1-ի փողոց 4-րդփակուղու  Արփի բնակավայրում 1-ին փողոցի 700գծմ հատվածի ասֆալտապատում</t>
  </si>
  <si>
    <t>Արենի համայնքի Ագարակաձոր բնակավայրում մշակույթի տան մի մասի հիմնանորոգում, վարչական շենքի  և դահլիճի նորոգում,Արփի բնակավայրում երիտասարդական կենտրոնի/նախկին ճաշարանի շենք/մասնակի հիմնանորոգում ,Չիվա բնակավայրում մշակույթի տան մասնակի նորոգում</t>
  </si>
  <si>
    <t>Արենի համայնքի Արենի բնակավարում Նորք և Խաչի տակ թաղամասերի, Աղավնաձոր բնակավայրի 25-րդ փողոցի , Ագարակաձոր բնակավայրի 4-րդ, 7 -րդ և 14-րդ փողոցների,Ռինդ բնակավայրի փողոցների արտաքին լուսավորման   համակարգերի կառուցում</t>
  </si>
  <si>
    <t>Արենի համայնքի Խաչիկ բնակավայրում Առնետաձոր հանդամասում ոռոգման ջրատարի 1.5կմ հատվածի, Ներքին թաղ թաղամասում ներքին ցանցի 2կմ, Չիվա բնակավայրում Հեշին հանդամասում ոռոգման ջրհավաք ավազանի և ոռոգման ջրագծի արտաքին ցանցի կառուցում</t>
  </si>
  <si>
    <t>Արենի համայնքի Արենի բնակավայրում Նորավանքի ձոր տարածքում խմելու ջրի ՕԿՋ-ի/250խմ/ և արտաքին ցանցի 2.5կմ հատվածի կառուցում, Աղավնաձոր բնակավայրում Սահրատի աղբյուր ջրաղբյուրի կապտաժի և ջրագծի արտաքին ցանցի 80գծմ հատվածի կառուցում, Արփի բնակավայրում Ջրովանքի ձոր տարածքում խմելու ջրի մեկ կապտածի կառուցում և ջրատարի արտաքին ցանցի 300գծմ հգատվածի հիմնանորոգում,Գնիշիկ բնակավայրում Կարմիր քար Գնիշիկ Մոզրով ջրագծի մասնակի նորոգում, Ելփին բնակավայրում Գասպարի աղբյուր ջրաղբյուրի կապտաժի  և ջրաբաշխիչ հորի համար շինության կառուցում, Ելփին բնակավայրում Դիդիվան ջրաղբյուրի 4 կապտաժների կառուցում և ջրագծի արտաքին ցանցի մացնակի նորոգում, Խչիկ բնակավայրում Առտետաձոր հանդամասում խմելու ջրի 1 կապտաժի և ջրագծի արտաքին ցանցի  2կմ հատվածի հիմնանորոգում,Չիվա բնակավայրում Աղոթից ջրաղբյուրի կապտաժի և ներքին ցանցի հիմնանորոգում</t>
  </si>
  <si>
    <t>Եղեգնաձոր համայնքի  Գլաձորյան փողոցի 380մ հատվածի, Կամոյի փողոցի  2-րդ նրբանցքի 210մ, Մոմիկի փողոցի I-ին նրբանցքի 270 մ, Կոմիտաս և Մյասնիկյան փողոցների ասֆալտապատում</t>
  </si>
  <si>
    <t>Վայք</t>
  </si>
  <si>
    <t>Վայք համայնքի Վայք համայնքի ներհամայնքային Մաայիսյան փողոցի մասնակի վերանորոգում,  Շինարարների փողոց հատված  0+000 կմ+112 , 0+112կմ, 0+403 մասնակի վերանորոգում և Հերհեր բնակավայրի 1-ին փողոցի ասֆալտապատում և Հերհեր բնակավայրի 1-ին փողոցի ասֆալտապատման աշխատանքներ</t>
  </si>
  <si>
    <t>Վայք համայնքի Զառիթափ բնակավայրի «Շարաֆ սուլթան» և  «Մեշտեղ բանի» կոչվող հանդամասերում և Գոմք բնակավայրերի ոռոգման  ցանցերի կառուցման աշխատանքներիաշխատանքներ</t>
  </si>
  <si>
    <t>Վայք համայնքի Մարտիրոս, Սրս և Բարձրունի բնակավայրերի ոռոգման ջրի ջրագծերի, գլխամասային կառույցների արտաքին ցանցերի հիմնանորոգման աշխատանքներ</t>
  </si>
  <si>
    <t>Ջերմուկ</t>
  </si>
  <si>
    <t>Ջերմուկ քաղաքի Մյասնիկյան փողոցի  սկզբնամասում գտնվող Վ. Սարգսյանի անվան զբոսայգու բարեկարգման աշխատանքներ, Ջերմուկ քաղաքի Ազատամարտիկների պուրակի բարեկարգման աշխատանքներ</t>
  </si>
  <si>
    <t xml:space="preserve">Ջերմուկ համայնքի կարիքների համար մեքենասարքավորումների ձեռք բերում </t>
  </si>
  <si>
    <t>Վայք համայնքի Վայք քաղաքի Վ. Համբարձումյան փողոցի, Ջերմուկ խճուղու, Փոռ բնակավայրի, Սարավան-Սարալանջ բնակավայրի գազատարեր տեղադրելու աշխատանքներ</t>
  </si>
  <si>
    <t>Վայք համայնքի Շահումյան և Իսրայել Օրի փողոցների ասֆալտապատում</t>
  </si>
  <si>
    <t>Եղեգիս</t>
  </si>
  <si>
    <t>Եղեգիս համայնքի Քարագլուխ, Սալլի, Աղնջաձոր, Թառաթումբ, Հորս, Հորբատեղ, Արտաբունք ոռոգման առուների կառուցում</t>
  </si>
  <si>
    <t>Եղեգիս համայնքի  Շատին  բնակավայրի  հողատարածքի գնում</t>
  </si>
  <si>
    <t>27,06,2022</t>
  </si>
  <si>
    <t>131//12</t>
  </si>
  <si>
    <t xml:space="preserve">ոչ </t>
  </si>
  <si>
    <t>դրական</t>
  </si>
  <si>
    <t>դրական՝ քնարկել համայնքի կողմից գնվի</t>
  </si>
  <si>
    <t>Եղեգիս համայնքի Շատին և Վարդահովիտ բնակավայրերի ոռոգման առուների կառուցում</t>
  </si>
  <si>
    <t>Եղեգիս համայնքի Եղեգիս, Գողթանիկ, Քարագլուխ, Շատին և Թառաթումբ բնակավայրերի խմելու ջրի ջրագծերի վերանորոգում</t>
  </si>
  <si>
    <t xml:space="preserve">Եղեգիս </t>
  </si>
  <si>
    <t>Եղեգիս համայնքի Շատին, Հորս, Քարագլուխ,Հերմոն,  Թառաթումբ և Աղնջաձոր բնակավայրերի փողոցային լուսավորության ցանցի կառուցում</t>
  </si>
  <si>
    <t>Եղեգնաձոր համայնքի Մալիշկա բնակավայրի ներհամայնքային փողոցների ասֆալտապատում</t>
  </si>
  <si>
    <t>Եղեգնաձոր համայնքի  Եղեգնաձոր բնակավայրի , Գլաձորյան,Կամոյի, Չալաբյան, Մշեցու, Թամանցիներ, Չարենց, Հարավ-Արևմտյան թաղամասի, Բաղդասարյան, Վարդան Զորավար, Թամանցիներ, Օրբելի 510մ, Արսենյան նրբ 230մ, Գագարին փողոցների, Գլաձոր և  Գետափ բնակավայրերի ներհամայնքային փողոցների լուսավորության ցանցի կառուցում</t>
  </si>
  <si>
    <t>Եղեգնաձոր համայնքի Վերնաշեն բնակավայրի ջրամատակարարման վերակառուցման աշխատանքներ</t>
  </si>
  <si>
    <t>Եղեգնաձոր համայնքի Գետափ բնակավայրի ներհամայնքային փողոցների ասֆալտապատում</t>
  </si>
  <si>
    <t>Եղեգնաձոր համայնքի  Եղեգնաձոր, Գլաձոր, Գետափ և Վերնաշեն բնակավայրերի 44-օրյա պատերազմում նահատակված հայորդիների, Եղեգնաձոր բնակավայրի 1941-1945թթ Հայրենական Մեծ պատերազմում զոհվածների և  Դ. Դեմիրճյանի անվան զբոսայգում գտնվող Արցախյան առաջին պատերազմում զոհվածների հիշատակին նվիրված հուշահամալիրների կից տարածքների բարեկարգման աշխատանքներ</t>
  </si>
  <si>
    <r>
      <rPr>
        <b/>
        <sz val="10"/>
        <rFont val="GHEA Grapalat"/>
        <family val="3"/>
      </rPr>
      <t xml:space="preserve">Եղեգնաձոր </t>
    </r>
    <r>
      <rPr>
        <sz val="10"/>
        <rFont val="GHEA Grapalat"/>
        <family val="3"/>
      </rPr>
      <t/>
    </r>
  </si>
  <si>
    <t>Եղեգնաձոր համայնքի Միկոյան փողոցի 130մ, Նարեկացի փողոցի 80 մ, Շահումյան փողոցի 120մ, Վ. Գևորգյան փողոցի 210մ, Մոմիկի և Նարեկացի  փողոցների խաչմերուկի 60մ մայթերի ասֆալտապատում և Սրկողուն գետի վրա գտնվող /Անդրանիկ փողոց/ կամուրջին կից նոր մայթի կառուցում</t>
  </si>
  <si>
    <r>
      <rPr>
        <b/>
        <sz val="10"/>
        <rFont val="GHEA Grapalat"/>
        <family val="3"/>
      </rPr>
      <t xml:space="preserve">Արենի                 </t>
    </r>
    <r>
      <rPr>
        <sz val="10"/>
        <rFont val="GHEA Grapalat"/>
        <family val="3"/>
      </rPr>
      <t xml:space="preserve"> </t>
    </r>
  </si>
  <si>
    <t>Արենի համայնքի Ելփին բնակավայրում մանկապարտեզի շենքի կառուցում</t>
  </si>
  <si>
    <t>Ընդամենը Վայոց ձոր</t>
  </si>
  <si>
    <t>Տավուշ</t>
  </si>
  <si>
    <t>Դիլիջան</t>
  </si>
  <si>
    <t>Դիլիջան համայնքի «Հովհ․ Շարամբեյանի անվ․ գեղարվեստի մանկական դպրոց» ՀՈԱԿ-ի շենքի հիմնանորոգում</t>
  </si>
  <si>
    <t>Դիլիջան համայնքի Մյասնիկյան 37/2 հասցեից մինչև Մյասնիկյան 117/4 ճանապարհահատվածի հիմնանորոգում</t>
  </si>
  <si>
    <t>Դիլիջան համայնքի Կամարինի 1 հասցեից Օրջոնիկիձե 57-Կամարինի 37 հասցեի ճանապարհահատվածի վերանորոգում</t>
  </si>
  <si>
    <t xml:space="preserve">«Դիլիջան  համայնքի Մյասնիկյան 52 հասցեում գտնվող մշակույթի պալատ»  շենքի վերանորոգում </t>
  </si>
  <si>
    <t>Իջևան</t>
  </si>
  <si>
    <t>Իջևան համայնքի Սարիգյուղ բնակավայրի ջրամատակարարման համակարգերի արդիականացում</t>
  </si>
  <si>
    <t xml:space="preserve">Իջևան </t>
  </si>
  <si>
    <t>Իջևան համայնքի Դիտավան, Այգեհովիտ, Վազաշեն Աչաջուր բն․ ոռոգման համակարգի կառուցում</t>
  </si>
  <si>
    <t>Նոյեմբերյան</t>
  </si>
  <si>
    <t>Նոյեմբերյան համայնքի Բերդավան բն․ ոռոգման համակարգի արդիականացում</t>
  </si>
  <si>
    <t>Նոյեմբերյան համայնքի Ոսկեվան, Բագրատաշեն և Կողբ բն․ մշակույթի տների մասնակի վերանորոգում</t>
  </si>
  <si>
    <t>Նոյեմբերյան համայնքի Նոյեմբերյան,  Կոթի, Դովեղ և Կողբ բն․ ներհամայնքայինն ճանապարհների տուֆապատում</t>
  </si>
  <si>
    <t xml:space="preserve">Նոյեմբերյան համայնքի Բագրատաշեն, Պտղավան, Հաղթանակ, Զորական բնակավայրերով անցնող միջպետական ճանապարհի և ներհամայնքային փողոցների լուսավորության համակարգերի կառուցում </t>
  </si>
  <si>
    <t>Իջևան համայնքի Իջևան և Սևքար բն․ ճանապարհների հիմնովին վերանորոգում և սալիկապատում</t>
  </si>
  <si>
    <t>Իջևան համայնքի Իջևան, Աչաջուր, Այգեհովիտ և Խաշթառակ բն․ ճանապարհների և բակերի հիմնանորոգում, ասֆալտապատում</t>
  </si>
  <si>
    <t xml:space="preserve">Բերդ   </t>
  </si>
  <si>
    <t>Չինարի բնակավայրի ոռոգման համակարգի սնուցման համար ինքնահոս ջրի մատակարարում</t>
  </si>
  <si>
    <t xml:space="preserve">Բերդ  </t>
  </si>
  <si>
    <t>Այգեձոր բնակավայրի 800մ երկարությամբ ներհամայնքային ճանապարհների ասֆալտապատում և ջրահեռացում</t>
  </si>
  <si>
    <t>Բերդ</t>
  </si>
  <si>
    <t>Բերդ համայնքի սահմանապահ Չինարի, Այգեպար, Մովսես, Պառավաքար և Այգեձոր բն․ գիշերային լուսավորության ցանցի կառուցում</t>
  </si>
  <si>
    <r>
      <rPr>
        <b/>
        <sz val="10"/>
        <color rgb="FF000000"/>
        <rFont val="GHEA Grapalat"/>
        <family val="3"/>
      </rPr>
      <t xml:space="preserve">Նոյեմբերյան   </t>
    </r>
    <r>
      <rPr>
        <sz val="10"/>
        <color rgb="FF000000"/>
        <rFont val="GHEA Grapalat"/>
        <family val="3"/>
      </rPr>
      <t xml:space="preserve">            </t>
    </r>
  </si>
  <si>
    <t>Նոյեմբերյան համայնքի Նոյեմբերյան, Այրում, Բերդավան, Բագրատաշեն, Ոսկեպար և Կողբ բն․ ասֆալտապատում</t>
  </si>
  <si>
    <t>Ընդամենը</t>
  </si>
  <si>
    <t>Փարաքար համայնքի Բաղրամյան, Այգեկ, Նորակերտ, Բաղրամյան Արևաշատ, Մուսալեռ, Մերձավան, Պտղունք, Փարաքար բնակավայրերում խաղահրապարակների կառուցում և գոյություն ունեցող խաղահրապարակների վերանորոգում և վերազինում</t>
  </si>
  <si>
    <t>Փարաքար համայնքի Բաղրամյան գյուղի Շիրազի, Թումանյանի և Այգեգործների փողոցների, Պտղունք գյուղի Ագաթանգեղոս փողոցի, Մուսալեռ գյուղի Տիգրան Մեծ թաղամասի 1-ին, 2-րդ, 3-րդ, 4-րդ, 5-րդ, 6-րդ և 7-րդ փողոցների, Մերձավան գյուղի 1-ին, 2-րդ, 3-րդ և 4-րդ փողոցների, Այգեկ գյուղի 2-րդ և 3-րդ փողոցների, Փարաքար գյուղի Արցախի թաղամասի 1-ին, 2-րդ, 3-րդ, 4-րդ, 5-րդ, 6-րդ և Մհեր Մկրտչյան փողոցների գազիֆիկացում 419 տն․ տնտեսութ, 8,81կմ</t>
  </si>
  <si>
    <t>ՀՀ  վարչապետի 2019 թվականի մարտի 19-ի թիվ 278-Ա որոշմամբ ստեղծված  հանձնաժողովի կողմից հավանության արժանացած  2022 թվականի սուբվենցիայի ծրագրային հայտերի ցանկ</t>
  </si>
  <si>
    <t>ՀՀ պետական բյուջեի համաֆինանսավորումը</t>
  </si>
  <si>
    <t>ՀՀ դրամ</t>
  </si>
  <si>
    <t>ծրագրի ընդհանուր արժեքը,  ՀՀ դրամ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</si>
</sst>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46" x14ac:knownFonts="1">
    <font>
      <sz val="11"/>
      <color theme="1"/>
      <name val="Calibri"/>
      <family val="2"/>
      <scheme val="minor"/>
    </font>
    <font>
      <sz val="11"/>
      <color theme="1"/>
      <name val="Calibri"/>
      <family val="2"/>
      <scheme val="minor"/>
    </font>
    <font>
      <b/>
      <sz val="12"/>
      <color rgb="FF000000"/>
      <name val="GHEA Grapalat"/>
      <family val="3"/>
    </font>
    <font>
      <sz val="10"/>
      <color rgb="FF000000"/>
      <name val="GHEA Grapalat"/>
      <family val="3"/>
      <charset val="1"/>
    </font>
    <font>
      <b/>
      <sz val="11"/>
      <color rgb="FF000000"/>
      <name val="GHEA Grapalat"/>
      <family val="3"/>
    </font>
    <font>
      <b/>
      <sz val="10"/>
      <color rgb="FF000000"/>
      <name val="GHEA Grapalat"/>
      <family val="3"/>
    </font>
    <font>
      <sz val="10"/>
      <name val="GHEA Grapalat"/>
      <family val="3"/>
      <charset val="1"/>
    </font>
    <font>
      <b/>
      <sz val="12"/>
      <name val="GHEA Grapalat"/>
      <family val="3"/>
    </font>
    <font>
      <sz val="10"/>
      <name val="GHEA Grapalat"/>
      <family val="3"/>
    </font>
    <font>
      <sz val="11"/>
      <color rgb="FF000000"/>
      <name val="GHEA Grapalat"/>
      <family val="3"/>
      <charset val="1"/>
    </font>
    <font>
      <sz val="10"/>
      <name val="Calibri"/>
      <family val="2"/>
      <charset val="1"/>
    </font>
    <font>
      <sz val="10"/>
      <color rgb="FF000000"/>
      <name val="GHEA Grapalat"/>
      <family val="3"/>
    </font>
    <font>
      <sz val="10"/>
      <color rgb="FF000000"/>
      <name val="Calibri"/>
      <family val="2"/>
      <charset val="1"/>
    </font>
    <font>
      <sz val="11"/>
      <color theme="1"/>
      <name val="GHEA Grapalat"/>
      <family val="3"/>
    </font>
    <font>
      <sz val="10"/>
      <color theme="1"/>
      <name val="GHEA Grapalat"/>
      <family val="3"/>
    </font>
    <font>
      <sz val="11"/>
      <name val="GHEA Grapalat"/>
      <family val="3"/>
      <charset val="1"/>
    </font>
    <font>
      <b/>
      <i/>
      <sz val="12"/>
      <name val="GHEA Grapalat"/>
      <family val="3"/>
    </font>
    <font>
      <b/>
      <sz val="10"/>
      <name val="GHEA Grapalat"/>
      <family val="3"/>
      <charset val="1"/>
    </font>
    <font>
      <b/>
      <sz val="10"/>
      <name val="GHEA Grapalat"/>
      <family val="3"/>
    </font>
    <font>
      <b/>
      <sz val="10"/>
      <name val="Calibri"/>
      <family val="2"/>
      <charset val="1"/>
    </font>
    <font>
      <sz val="11"/>
      <color theme="1"/>
      <name val="Calibri"/>
      <family val="2"/>
      <charset val="204"/>
      <scheme val="minor"/>
    </font>
    <font>
      <sz val="11"/>
      <name val="GHEA Grapalat"/>
      <family val="3"/>
    </font>
    <font>
      <sz val="11"/>
      <name val="Calibri"/>
      <family val="2"/>
      <charset val="1"/>
    </font>
    <font>
      <sz val="9"/>
      <name val="GHEA Grapalat"/>
      <family val="3"/>
    </font>
    <font>
      <sz val="10"/>
      <color rgb="FFFF0000"/>
      <name val="GHEA Grapalat"/>
      <family val="3"/>
    </font>
    <font>
      <sz val="9"/>
      <color rgb="FF000000"/>
      <name val="GHEA Grapalat"/>
      <family val="3"/>
    </font>
    <font>
      <sz val="10"/>
      <color theme="1"/>
      <name val="Calibri"/>
      <family val="2"/>
      <charset val="204"/>
      <scheme val="minor"/>
    </font>
    <font>
      <b/>
      <i/>
      <sz val="12"/>
      <color rgb="FF000000"/>
      <name val="GHEA Grapalat"/>
      <family val="3"/>
    </font>
    <font>
      <sz val="9"/>
      <color theme="1"/>
      <name val="GHEA Grapalat"/>
      <family val="3"/>
    </font>
    <font>
      <b/>
      <sz val="10"/>
      <color theme="1"/>
      <name val="GHEA Grapalat"/>
      <family val="3"/>
    </font>
    <font>
      <i/>
      <sz val="10"/>
      <name val="GHEA Grapalat"/>
      <family val="3"/>
    </font>
    <font>
      <sz val="11"/>
      <color theme="1"/>
      <name val="Calibri"/>
      <family val="2"/>
      <charset val="1"/>
      <scheme val="minor"/>
    </font>
    <font>
      <b/>
      <sz val="11"/>
      <color rgb="FF000000"/>
      <name val="Calibri"/>
      <family val="2"/>
      <charset val="1"/>
    </font>
    <font>
      <u/>
      <sz val="10"/>
      <color rgb="FF000000"/>
      <name val="GHEA Grapalat"/>
      <family val="3"/>
    </font>
    <font>
      <b/>
      <sz val="10"/>
      <color rgb="FF000000"/>
      <name val="GHEA Grapalat"/>
      <family val="3"/>
      <charset val="1"/>
    </font>
    <font>
      <sz val="11"/>
      <color rgb="FF000000"/>
      <name val="Calibri"/>
      <family val="2"/>
      <charset val="1"/>
    </font>
    <font>
      <b/>
      <sz val="10"/>
      <color rgb="FF000000"/>
      <name val="Calibri"/>
      <family val="2"/>
      <charset val="1"/>
    </font>
    <font>
      <i/>
      <sz val="9"/>
      <color rgb="FF000000"/>
      <name val="GHEA Grapalat"/>
      <family val="3"/>
    </font>
    <font>
      <i/>
      <sz val="10"/>
      <color rgb="FF000000"/>
      <name val="GHEA Grapalat"/>
      <family val="3"/>
    </font>
    <font>
      <i/>
      <sz val="11"/>
      <color rgb="FF000000"/>
      <name val="GHEA Grapalat"/>
      <family val="3"/>
    </font>
    <font>
      <b/>
      <u/>
      <sz val="10"/>
      <color theme="1"/>
      <name val="GHEA Grapalat"/>
      <family val="3"/>
    </font>
    <font>
      <sz val="10"/>
      <color indexed="8"/>
      <name val="GHEA Grapalat"/>
      <family val="3"/>
    </font>
    <font>
      <i/>
      <sz val="10"/>
      <color theme="1"/>
      <name val="GHEA Grapalat"/>
      <family val="3"/>
    </font>
    <font>
      <b/>
      <sz val="11"/>
      <color rgb="FF000000"/>
      <name val="GHEA Grapalat"/>
      <family val="3"/>
      <charset val="1"/>
    </font>
    <font>
      <b/>
      <sz val="9"/>
      <color rgb="FF000000"/>
      <name val="GHEA Grapalat"/>
      <family val="3"/>
    </font>
    <font>
      <b/>
      <i/>
      <sz val="9"/>
      <color rgb="FF000000"/>
      <name val="GHEA Grapalat"/>
      <family val="3"/>
    </font>
  </fonts>
  <fills count="8">
    <fill>
      <patternFill patternType="none"/>
    </fill>
    <fill>
      <patternFill patternType="gray125"/>
    </fill>
    <fill>
      <patternFill patternType="solid">
        <fgColor theme="0"/>
        <bgColor indexed="64"/>
      </patternFill>
    </fill>
    <fill>
      <patternFill patternType="solid">
        <fgColor rgb="FFDCE6F2"/>
        <bgColor rgb="FFD9D9D9"/>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10">
    <xf numFmtId="0" fontId="0" fillId="0" borderId="0"/>
    <xf numFmtId="0" fontId="20" fillId="0" borderId="0"/>
    <xf numFmtId="0" fontId="1" fillId="0" borderId="0"/>
    <xf numFmtId="0" fontId="20" fillId="0" borderId="0"/>
    <xf numFmtId="0" fontId="31" fillId="0" borderId="0"/>
    <xf numFmtId="0" fontId="1" fillId="0" borderId="0"/>
    <xf numFmtId="0" fontId="1" fillId="0" borderId="0"/>
    <xf numFmtId="0" fontId="20" fillId="0" borderId="0"/>
    <xf numFmtId="0" fontId="35" fillId="0" borderId="0"/>
    <xf numFmtId="0" fontId="1" fillId="0" borderId="0"/>
  </cellStyleXfs>
  <cellXfs count="193">
    <xf numFmtId="0" fontId="0" fillId="0" borderId="0" xfId="0"/>
    <xf numFmtId="0" fontId="3" fillId="0" borderId="0" xfId="0" applyFont="1"/>
    <xf numFmtId="0" fontId="3" fillId="2" borderId="0" xfId="0" applyFont="1" applyFill="1"/>
    <xf numFmtId="0" fontId="0" fillId="2" borderId="0" xfId="0" applyFill="1"/>
    <xf numFmtId="0" fontId="6" fillId="2" borderId="2" xfId="0" applyFont="1" applyFill="1" applyBorder="1" applyAlignment="1">
      <alignment horizontal="center" vertical="center"/>
    </xf>
    <xf numFmtId="0" fontId="7" fillId="2" borderId="4" xfId="0" applyFont="1" applyFill="1" applyBorder="1" applyAlignment="1">
      <alignment horizontal="center" vertical="center" textRotation="90"/>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10" fillId="2" borderId="0" xfId="0" applyFont="1" applyFill="1"/>
    <xf numFmtId="0" fontId="3" fillId="2" borderId="2" xfId="0" applyFont="1" applyFill="1" applyBorder="1" applyAlignment="1">
      <alignment horizontal="center" vertical="center"/>
    </xf>
    <xf numFmtId="0" fontId="7" fillId="2" borderId="5" xfId="0" applyFont="1" applyFill="1" applyBorder="1" applyAlignment="1">
      <alignment horizontal="center" vertical="center" textRotation="90"/>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164" fontId="11" fillId="0" borderId="2" xfId="0" applyNumberFormat="1" applyFont="1" applyBorder="1" applyAlignment="1">
      <alignment horizontal="center" vertical="center" wrapText="1"/>
    </xf>
    <xf numFmtId="0" fontId="12" fillId="2" borderId="0" xfId="0" applyFont="1" applyFill="1"/>
    <xf numFmtId="0" fontId="12" fillId="0" borderId="0" xfId="0" applyFont="1"/>
    <xf numFmtId="164"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10" fillId="0" borderId="0" xfId="0" applyFont="1"/>
    <xf numFmtId="0" fontId="7" fillId="2" borderId="6" xfId="0" applyFont="1" applyFill="1" applyBorder="1" applyAlignment="1">
      <alignment horizontal="center" vertical="center" textRotation="90"/>
    </xf>
    <xf numFmtId="0" fontId="5" fillId="2"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12" fillId="4" borderId="0" xfId="0" applyFont="1" applyFill="1"/>
    <xf numFmtId="0" fontId="16" fillId="5" borderId="2" xfId="0" applyFont="1" applyFill="1" applyBorder="1" applyAlignment="1">
      <alignment horizontal="center" vertical="center"/>
    </xf>
    <xf numFmtId="0" fontId="17" fillId="5" borderId="2" xfId="0" applyFont="1" applyFill="1" applyBorder="1" applyAlignment="1">
      <alignment horizontal="center" vertical="center"/>
    </xf>
    <xf numFmtId="3" fontId="18" fillId="5"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19" fillId="2" borderId="0" xfId="0" applyFont="1" applyFill="1"/>
    <xf numFmtId="3" fontId="21" fillId="2" borderId="2" xfId="1" applyNumberFormat="1" applyFont="1" applyFill="1" applyBorder="1" applyAlignment="1">
      <alignment horizontal="center" vertical="center"/>
    </xf>
    <xf numFmtId="0" fontId="22" fillId="2" borderId="0" xfId="0" applyFont="1" applyFill="1"/>
    <xf numFmtId="0" fontId="11" fillId="2" borderId="2" xfId="1" applyFont="1" applyFill="1" applyBorder="1" applyAlignment="1">
      <alignment horizontal="center" vertical="center"/>
    </xf>
    <xf numFmtId="0" fontId="11" fillId="2" borderId="2" xfId="1" applyFont="1" applyFill="1" applyBorder="1" applyAlignment="1">
      <alignment horizontal="center" vertical="center" wrapText="1"/>
    </xf>
    <xf numFmtId="3" fontId="23"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3" fontId="21" fillId="2" borderId="2" xfId="1"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3" fontId="8" fillId="2" borderId="2" xfId="1" applyNumberFormat="1" applyFont="1" applyFill="1" applyBorder="1" applyAlignment="1">
      <alignment horizontal="center" vertical="center" wrapText="1"/>
    </xf>
    <xf numFmtId="0" fontId="19" fillId="2" borderId="7" xfId="0" applyFont="1" applyFill="1" applyBorder="1"/>
    <xf numFmtId="0" fontId="19" fillId="2" borderId="2" xfId="0" applyFont="1" applyFill="1" applyBorder="1"/>
    <xf numFmtId="0" fontId="11" fillId="2" borderId="0" xfId="0" applyFont="1" applyFill="1"/>
    <xf numFmtId="0" fontId="11" fillId="2" borderId="7" xfId="0" applyFont="1" applyFill="1" applyBorder="1"/>
    <xf numFmtId="0" fontId="11" fillId="2" borderId="2" xfId="0" applyFont="1" applyFill="1" applyBorder="1"/>
    <xf numFmtId="0" fontId="25" fillId="2" borderId="3" xfId="0" applyFont="1" applyFill="1" applyBorder="1" applyAlignment="1">
      <alignment horizontal="center" vertical="center" wrapText="1"/>
    </xf>
    <xf numFmtId="0" fontId="11" fillId="2" borderId="8" xfId="0" applyFont="1" applyFill="1" applyBorder="1"/>
    <xf numFmtId="0" fontId="11" fillId="2" borderId="4" xfId="0" applyFont="1" applyFill="1" applyBorder="1"/>
    <xf numFmtId="0" fontId="8" fillId="2" borderId="0" xfId="0" applyFont="1" applyFill="1"/>
    <xf numFmtId="3" fontId="21" fillId="0" borderId="2" xfId="1" applyNumberFormat="1" applyFont="1" applyBorder="1" applyAlignment="1">
      <alignment horizontal="center" vertical="center"/>
    </xf>
    <xf numFmtId="0" fontId="8" fillId="0" borderId="0" xfId="0" applyFont="1"/>
    <xf numFmtId="0" fontId="18" fillId="2" borderId="2" xfId="0" applyFont="1" applyFill="1" applyBorder="1" applyAlignment="1">
      <alignment horizontal="center" vertical="center" wrapText="1"/>
    </xf>
    <xf numFmtId="0" fontId="26" fillId="5" borderId="2" xfId="0" applyFont="1" applyFill="1" applyBorder="1"/>
    <xf numFmtId="0" fontId="27" fillId="5" borderId="2" xfId="0" applyFont="1" applyFill="1" applyBorder="1" applyAlignment="1">
      <alignment horizontal="center" vertical="center"/>
    </xf>
    <xf numFmtId="0" fontId="18" fillId="5" borderId="2" xfId="0" applyFont="1" applyFill="1" applyBorder="1" applyAlignment="1">
      <alignment horizontal="center" vertical="center"/>
    </xf>
    <xf numFmtId="0" fontId="0" fillId="5" borderId="0" xfId="0" applyFill="1"/>
    <xf numFmtId="0" fontId="5" fillId="2" borderId="4" xfId="0" applyFont="1" applyFill="1" applyBorder="1" applyAlignment="1">
      <alignment horizontal="center" vertical="center" textRotation="90"/>
    </xf>
    <xf numFmtId="0" fontId="14" fillId="2" borderId="2" xfId="0" applyFont="1" applyFill="1" applyBorder="1" applyAlignment="1">
      <alignment horizontal="center" vertical="center" wrapText="1"/>
    </xf>
    <xf numFmtId="0" fontId="5" fillId="2" borderId="5" xfId="0" applyFont="1" applyFill="1" applyBorder="1" applyAlignment="1">
      <alignment horizontal="center" vertical="center" textRotation="90"/>
    </xf>
    <xf numFmtId="0" fontId="14" fillId="2" borderId="2" xfId="2" applyFont="1" applyFill="1" applyBorder="1" applyAlignment="1">
      <alignment horizontal="center" vertical="center" wrapText="1"/>
    </xf>
    <xf numFmtId="166" fontId="14" fillId="0" borderId="2" xfId="0" applyNumberFormat="1" applyFont="1" applyBorder="1" applyAlignment="1">
      <alignment horizontal="center" vertical="center" wrapText="1"/>
    </xf>
    <xf numFmtId="0" fontId="11" fillId="0" borderId="0" xfId="0" applyFont="1"/>
    <xf numFmtId="3" fontId="28" fillId="2" borderId="2"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4"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5" fillId="2" borderId="6" xfId="0" applyFont="1" applyFill="1" applyBorder="1" applyAlignment="1">
      <alignment horizontal="center" vertical="center" textRotation="90"/>
    </xf>
    <xf numFmtId="0" fontId="26" fillId="2" borderId="2" xfId="0" applyFont="1" applyFill="1" applyBorder="1" applyAlignment="1">
      <alignment horizontal="center" vertical="center"/>
    </xf>
    <xf numFmtId="0" fontId="4" fillId="2" borderId="4" xfId="0" applyFont="1" applyFill="1" applyBorder="1" applyAlignment="1">
      <alignment horizontal="center" vertical="center" textRotation="90"/>
    </xf>
    <xf numFmtId="3" fontId="13" fillId="2" borderId="2" xfId="4" applyNumberFormat="1" applyFont="1" applyFill="1" applyBorder="1" applyAlignment="1">
      <alignment horizontal="center" vertical="center" wrapText="1"/>
    </xf>
    <xf numFmtId="0" fontId="4" fillId="2" borderId="5" xfId="0" applyFont="1" applyFill="1" applyBorder="1" applyAlignment="1">
      <alignment horizontal="center" vertical="center" textRotation="90"/>
    </xf>
    <xf numFmtId="0" fontId="11" fillId="2" borderId="2" xfId="5" applyFont="1" applyFill="1" applyBorder="1" applyAlignment="1">
      <alignment horizontal="center" vertical="center" wrapText="1"/>
    </xf>
    <xf numFmtId="0" fontId="32" fillId="2" borderId="0" xfId="0" applyFont="1" applyFill="1"/>
    <xf numFmtId="0" fontId="14" fillId="2" borderId="2" xfId="6" applyFont="1" applyFill="1" applyBorder="1" applyAlignment="1">
      <alignment horizontal="center" vertical="center" wrapText="1"/>
    </xf>
    <xf numFmtId="3" fontId="14" fillId="0" borderId="2" xfId="6" applyNumberFormat="1" applyFont="1" applyBorder="1" applyAlignment="1">
      <alignment horizontal="center" vertical="center" wrapText="1"/>
    </xf>
    <xf numFmtId="0" fontId="0" fillId="2" borderId="2" xfId="0" applyFill="1" applyBorder="1"/>
    <xf numFmtId="3" fontId="8" fillId="0" borderId="2" xfId="3" applyNumberFormat="1" applyFont="1" applyBorder="1" applyAlignment="1">
      <alignment horizontal="center" vertical="center"/>
    </xf>
    <xf numFmtId="0" fontId="18" fillId="2" borderId="2" xfId="0" applyFont="1" applyFill="1" applyBorder="1" applyAlignment="1">
      <alignment horizontal="center" vertical="center"/>
    </xf>
    <xf numFmtId="0" fontId="11" fillId="2" borderId="5" xfId="0" applyFont="1" applyFill="1" applyBorder="1" applyAlignment="1">
      <alignment horizontal="center" vertical="center" wrapText="1"/>
    </xf>
    <xf numFmtId="0" fontId="14" fillId="2" borderId="9" xfId="0" applyFont="1" applyFill="1" applyBorder="1" applyAlignment="1">
      <alignment horizontal="center" vertical="center" wrapText="1"/>
    </xf>
    <xf numFmtId="3" fontId="28" fillId="2" borderId="6"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4" fillId="2" borderId="8" xfId="0" applyFont="1" applyFill="1" applyBorder="1" applyAlignment="1">
      <alignment horizontal="center" vertical="center" wrapText="1"/>
    </xf>
    <xf numFmtId="3" fontId="8" fillId="0" borderId="2" xfId="1" applyNumberFormat="1" applyFont="1" applyBorder="1" applyAlignment="1">
      <alignment horizontal="center" vertical="center"/>
    </xf>
    <xf numFmtId="3" fontId="8" fillId="0" borderId="2" xfId="7" applyNumberFormat="1" applyFont="1" applyBorder="1" applyAlignment="1">
      <alignment horizontal="center" vertical="center"/>
    </xf>
    <xf numFmtId="0" fontId="8" fillId="2" borderId="2" xfId="5" applyFont="1" applyFill="1" applyBorder="1" applyAlignment="1">
      <alignment horizontal="center" vertical="center" wrapText="1"/>
    </xf>
    <xf numFmtId="0" fontId="4" fillId="2" borderId="6" xfId="0" applyFont="1" applyFill="1" applyBorder="1" applyAlignment="1">
      <alignment horizontal="center" vertical="center" textRotation="90"/>
    </xf>
    <xf numFmtId="0" fontId="34"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32" fillId="5" borderId="0" xfId="0" applyFont="1" applyFill="1"/>
    <xf numFmtId="0" fontId="2" fillId="2" borderId="4" xfId="0" applyFont="1" applyFill="1" applyBorder="1" applyAlignment="1">
      <alignment horizontal="center" vertical="center" textRotation="90"/>
    </xf>
    <xf numFmtId="0" fontId="2" fillId="2" borderId="5" xfId="0" applyFont="1" applyFill="1" applyBorder="1" applyAlignment="1">
      <alignment horizontal="center" vertical="center" textRotation="90"/>
    </xf>
    <xf numFmtId="0" fontId="23" fillId="2" borderId="2" xfId="0" applyFont="1" applyFill="1" applyBorder="1" applyAlignment="1">
      <alignment horizontal="center" vertical="center"/>
    </xf>
    <xf numFmtId="0" fontId="36" fillId="2" borderId="0" xfId="0" applyFont="1" applyFill="1"/>
    <xf numFmtId="0" fontId="36" fillId="5" borderId="0" xfId="0" applyFont="1" applyFill="1"/>
    <xf numFmtId="0" fontId="12" fillId="2" borderId="7" xfId="0" applyFont="1" applyFill="1" applyBorder="1"/>
    <xf numFmtId="0" fontId="12" fillId="2" borderId="2" xfId="0" applyFont="1" applyFill="1" applyBorder="1"/>
    <xf numFmtId="0" fontId="3" fillId="0" borderId="2" xfId="0" applyFont="1" applyBorder="1" applyAlignment="1">
      <alignment horizontal="center" vertical="center"/>
    </xf>
    <xf numFmtId="0" fontId="11" fillId="5" borderId="0" xfId="0" applyFont="1" applyFill="1"/>
    <xf numFmtId="164" fontId="25" fillId="2" borderId="2" xfId="0" applyNumberFormat="1" applyFont="1" applyFill="1" applyBorder="1" applyAlignment="1">
      <alignment horizontal="center" vertical="center" wrapText="1"/>
    </xf>
    <xf numFmtId="0" fontId="38" fillId="2" borderId="0" xfId="0" applyFont="1" applyFill="1"/>
    <xf numFmtId="0" fontId="25"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164" fontId="39" fillId="2" borderId="2" xfId="0" applyNumberFormat="1" applyFont="1" applyFill="1" applyBorder="1" applyAlignment="1">
      <alignment horizontal="center" vertical="center" wrapText="1"/>
    </xf>
    <xf numFmtId="0" fontId="39" fillId="2" borderId="0" xfId="0" applyFont="1" applyFill="1"/>
    <xf numFmtId="2" fontId="8"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textRotation="90"/>
    </xf>
    <xf numFmtId="0" fontId="38" fillId="2" borderId="2" xfId="0" applyFont="1" applyFill="1" applyBorder="1" applyAlignment="1">
      <alignment horizontal="center" vertical="center"/>
    </xf>
    <xf numFmtId="164" fontId="38" fillId="2" borderId="2" xfId="0" applyNumberFormat="1" applyFont="1" applyFill="1" applyBorder="1" applyAlignment="1">
      <alignment horizontal="center" vertical="center" wrapText="1"/>
    </xf>
    <xf numFmtId="0" fontId="36" fillId="5" borderId="2" xfId="0" applyFont="1" applyFill="1" applyBorder="1"/>
    <xf numFmtId="164"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164" fontId="25" fillId="0" borderId="2" xfId="0" applyNumberFormat="1" applyFont="1" applyBorder="1" applyAlignment="1">
      <alignment horizontal="center" vertical="center" wrapText="1"/>
    </xf>
    <xf numFmtId="0" fontId="5" fillId="2" borderId="2" xfId="0" applyFont="1" applyFill="1" applyBorder="1" applyAlignment="1">
      <alignment horizontal="center" vertical="center"/>
    </xf>
    <xf numFmtId="0" fontId="3" fillId="5" borderId="2" xfId="0" applyFont="1" applyFill="1" applyBorder="1" applyAlignment="1">
      <alignment horizontal="center" vertical="center"/>
    </xf>
    <xf numFmtId="9" fontId="11"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9" fontId="25" fillId="0" borderId="2" xfId="0" applyNumberFormat="1" applyFont="1" applyBorder="1" applyAlignment="1">
      <alignment horizontal="center" vertical="center" wrapText="1"/>
    </xf>
    <xf numFmtId="0" fontId="8" fillId="2" borderId="2" xfId="9"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0" fontId="14" fillId="2" borderId="2" xfId="9" applyFont="1" applyFill="1" applyBorder="1" applyAlignment="1">
      <alignment horizontal="center" vertical="center" wrapText="1"/>
    </xf>
    <xf numFmtId="3" fontId="14" fillId="0" borderId="2" xfId="9" applyNumberFormat="1"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1" fillId="2" borderId="2" xfId="9" applyFont="1" applyFill="1" applyBorder="1" applyAlignment="1">
      <alignment horizontal="center" vertical="center" wrapText="1"/>
    </xf>
    <xf numFmtId="3" fontId="28" fillId="2" borderId="2" xfId="9" applyNumberFormat="1" applyFont="1" applyFill="1" applyBorder="1" applyAlignment="1">
      <alignment horizontal="center" vertical="center" wrapText="1"/>
    </xf>
    <xf numFmtId="166" fontId="8" fillId="2" borderId="2" xfId="9" applyNumberFormat="1" applyFont="1" applyFill="1" applyBorder="1" applyAlignment="1">
      <alignment horizontal="center" vertical="center" wrapText="1"/>
    </xf>
    <xf numFmtId="4" fontId="21" fillId="0" borderId="2" xfId="1" applyNumberFormat="1" applyFont="1" applyBorder="1" applyAlignment="1">
      <alignment horizontal="center" vertical="center"/>
    </xf>
    <xf numFmtId="0" fontId="24"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3" fontId="13" fillId="6" borderId="2" xfId="4"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0" fillId="2" borderId="7" xfId="0" applyFill="1" applyBorder="1"/>
    <xf numFmtId="0" fontId="12" fillId="5" borderId="0" xfId="0" applyFont="1" applyFill="1"/>
    <xf numFmtId="3" fontId="23" fillId="2" borderId="4"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3" fontId="23" fillId="2" borderId="2" xfId="1" applyNumberFormat="1" applyFont="1" applyFill="1" applyBorder="1" applyAlignment="1">
      <alignment horizontal="center" vertical="center" wrapText="1"/>
    </xf>
    <xf numFmtId="3" fontId="23" fillId="2" borderId="2" xfId="4"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34" fillId="2" borderId="4" xfId="0" applyFont="1" applyFill="1" applyBorder="1" applyAlignment="1">
      <alignment horizontal="center" vertical="center" textRotation="90"/>
    </xf>
    <xf numFmtId="0" fontId="34" fillId="2" borderId="5" xfId="0" applyFont="1" applyFill="1" applyBorder="1" applyAlignment="1">
      <alignment horizontal="center" vertical="center" textRotation="90"/>
    </xf>
    <xf numFmtId="0" fontId="34" fillId="2" borderId="6" xfId="0" applyFont="1" applyFill="1" applyBorder="1" applyAlignment="1">
      <alignment horizontal="center" vertical="center" textRotation="90"/>
    </xf>
    <xf numFmtId="0" fontId="27" fillId="7" borderId="2" xfId="0" applyFont="1" applyFill="1" applyBorder="1" applyAlignment="1">
      <alignment horizontal="center" vertical="center"/>
    </xf>
    <xf numFmtId="0" fontId="0" fillId="7" borderId="0" xfId="0" applyFill="1"/>
    <xf numFmtId="0" fontId="26" fillId="0" borderId="0" xfId="0" applyFont="1"/>
    <xf numFmtId="0" fontId="14" fillId="0" borderId="0" xfId="0" applyFont="1"/>
    <xf numFmtId="3" fontId="11" fillId="2" borderId="2" xfId="0" applyNumberFormat="1" applyFont="1" applyFill="1" applyBorder="1" applyAlignment="1">
      <alignment horizontal="center" vertical="center" wrapText="1"/>
    </xf>
    <xf numFmtId="3" fontId="41"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3" fontId="8" fillId="2" borderId="2" xfId="1" applyNumberFormat="1" applyFont="1" applyFill="1" applyBorder="1" applyAlignment="1">
      <alignment horizontal="center" vertical="center"/>
    </xf>
    <xf numFmtId="4" fontId="8" fillId="2" borderId="2" xfId="0" applyNumberFormat="1" applyFont="1" applyFill="1" applyBorder="1" applyAlignment="1">
      <alignment horizontal="center" vertical="center" wrapText="1"/>
    </xf>
    <xf numFmtId="0" fontId="8" fillId="2" borderId="2" xfId="0" applyFont="1" applyFill="1" applyBorder="1"/>
    <xf numFmtId="1" fontId="8" fillId="2" borderId="2" xfId="1" applyNumberFormat="1" applyFont="1" applyFill="1" applyBorder="1" applyAlignment="1">
      <alignment horizontal="center" vertical="center"/>
    </xf>
    <xf numFmtId="164" fontId="8" fillId="2" borderId="2" xfId="1" applyNumberFormat="1" applyFont="1" applyFill="1" applyBorder="1" applyAlignment="1">
      <alignment horizontal="center" vertical="center"/>
    </xf>
    <xf numFmtId="166" fontId="14" fillId="2" borderId="2" xfId="0" applyNumberFormat="1" applyFont="1" applyFill="1" applyBorder="1" applyAlignment="1">
      <alignment horizontal="center" vertical="center" wrapText="1"/>
    </xf>
    <xf numFmtId="3" fontId="14" fillId="2" borderId="2" xfId="2" applyNumberFormat="1" applyFont="1" applyFill="1" applyBorder="1" applyAlignment="1">
      <alignment horizontal="center" vertical="center" wrapText="1"/>
    </xf>
    <xf numFmtId="3" fontId="8" fillId="2" borderId="2" xfId="3" applyNumberFormat="1" applyFont="1" applyFill="1" applyBorder="1" applyAlignment="1">
      <alignment horizontal="center" vertical="center"/>
    </xf>
    <xf numFmtId="164" fontId="8" fillId="2" borderId="2" xfId="3" applyNumberFormat="1" applyFont="1" applyFill="1" applyBorder="1" applyAlignment="1">
      <alignment horizontal="center" vertical="center"/>
    </xf>
    <xf numFmtId="3" fontId="8" fillId="2" borderId="6"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30" fillId="2" borderId="2" xfId="0" applyNumberFormat="1" applyFont="1" applyFill="1" applyBorder="1" applyAlignment="1">
      <alignment horizontal="center" vertical="center" wrapText="1"/>
    </xf>
    <xf numFmtId="3" fontId="14" fillId="2" borderId="2" xfId="4" applyNumberFormat="1" applyFont="1" applyFill="1" applyBorder="1" applyAlignment="1">
      <alignment horizontal="center" vertical="center" wrapText="1"/>
    </xf>
    <xf numFmtId="3" fontId="14" fillId="2" borderId="2" xfId="6" applyNumberFormat="1" applyFont="1" applyFill="1" applyBorder="1" applyAlignment="1">
      <alignment horizontal="center" vertical="center" wrapText="1"/>
    </xf>
    <xf numFmtId="3" fontId="8" fillId="2" borderId="6" xfId="1" applyNumberFormat="1" applyFont="1" applyFill="1" applyBorder="1" applyAlignment="1">
      <alignment horizontal="center" vertical="center"/>
    </xf>
    <xf numFmtId="1" fontId="8" fillId="2" borderId="6" xfId="1" applyNumberFormat="1" applyFont="1" applyFill="1" applyBorder="1" applyAlignment="1">
      <alignment horizontal="center" vertical="center"/>
    </xf>
    <xf numFmtId="3" fontId="14" fillId="2" borderId="6" xfId="0" applyNumberFormat="1" applyFont="1" applyFill="1" applyBorder="1" applyAlignment="1">
      <alignment horizontal="center" vertical="center" wrapText="1"/>
    </xf>
    <xf numFmtId="3" fontId="8" fillId="2" borderId="2" xfId="7" applyNumberFormat="1" applyFont="1" applyFill="1" applyBorder="1" applyAlignment="1">
      <alignment horizontal="center" vertical="center"/>
    </xf>
    <xf numFmtId="3" fontId="11" fillId="2" borderId="2" xfId="8" applyNumberFormat="1" applyFont="1" applyFill="1" applyBorder="1" applyAlignment="1">
      <alignment horizontal="center" vertical="center" wrapText="1"/>
    </xf>
    <xf numFmtId="3" fontId="42" fillId="2" borderId="2" xfId="4" applyNumberFormat="1" applyFont="1" applyFill="1" applyBorder="1" applyAlignment="1">
      <alignment horizontal="center" vertical="center" wrapText="1"/>
    </xf>
    <xf numFmtId="3" fontId="11" fillId="2" borderId="2" xfId="1" applyNumberFormat="1" applyFont="1" applyFill="1" applyBorder="1" applyAlignment="1">
      <alignment horizontal="center" vertical="center" wrapText="1"/>
    </xf>
    <xf numFmtId="3" fontId="38" fillId="2" borderId="2" xfId="0" applyNumberFormat="1" applyFont="1" applyFill="1" applyBorder="1" applyAlignment="1">
      <alignment horizontal="center" vertical="center" wrapText="1"/>
    </xf>
    <xf numFmtId="3" fontId="8" fillId="2" borderId="2" xfId="4"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8" fillId="2" borderId="2" xfId="1" applyFont="1" applyFill="1" applyBorder="1" applyAlignment="1">
      <alignment horizontal="center" vertical="center"/>
    </xf>
    <xf numFmtId="3" fontId="14" fillId="2" borderId="2" xfId="9" applyNumberFormat="1" applyFont="1" applyFill="1" applyBorder="1" applyAlignment="1">
      <alignment horizontal="center" vertical="center" wrapText="1"/>
    </xf>
    <xf numFmtId="2" fontId="8" fillId="2" borderId="2" xfId="3" applyNumberFormat="1" applyFont="1" applyFill="1" applyBorder="1" applyAlignment="1">
      <alignment horizontal="center" vertical="center"/>
    </xf>
    <xf numFmtId="166" fontId="8" fillId="2" borderId="2" xfId="1" applyNumberFormat="1" applyFont="1" applyFill="1" applyBorder="1" applyAlignment="1">
      <alignment horizontal="center" vertical="center"/>
    </xf>
    <xf numFmtId="3" fontId="8" fillId="2" borderId="2" xfId="9" applyNumberFormat="1" applyFont="1" applyFill="1" applyBorder="1" applyAlignment="1">
      <alignment horizontal="center" vertical="center" wrapText="1"/>
    </xf>
    <xf numFmtId="4" fontId="8" fillId="2" borderId="2" xfId="1"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xf>
    <xf numFmtId="3" fontId="18" fillId="7" borderId="2" xfId="0" applyNumberFormat="1" applyFont="1" applyFill="1" applyBorder="1" applyAlignment="1">
      <alignment horizontal="center" vertical="center"/>
    </xf>
    <xf numFmtId="0" fontId="43" fillId="0" borderId="1" xfId="0" applyFont="1" applyBorder="1" applyAlignment="1">
      <alignment horizontal="center" vertical="center" wrapText="1"/>
    </xf>
    <xf numFmtId="0" fontId="25" fillId="3" borderId="2"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3" borderId="2" xfId="0" applyFont="1" applyFill="1" applyBorder="1" applyAlignment="1">
      <alignment horizontal="center" vertical="center" wrapText="1"/>
    </xf>
  </cellXfs>
  <cellStyles count="10">
    <cellStyle name="Normal" xfId="0" builtinId="0"/>
    <cellStyle name="Normal 2" xfId="5" xr:uid="{77E8AA00-822C-4D07-8CA6-93CE24EF6996}"/>
    <cellStyle name="Normal 3 2 2" xfId="6" xr:uid="{736C4758-95CC-4776-A44B-5E7AAD8B02DE}"/>
    <cellStyle name="Normal 5" xfId="2" xr:uid="{1D1FAA5B-4EC2-464C-AAD8-F483ADB0BD95}"/>
    <cellStyle name="Normal 6 2" xfId="9" xr:uid="{D8A63E32-177C-4592-A2C2-A218F14C25E1}"/>
    <cellStyle name="Обычный 2 2" xfId="4" xr:uid="{7B3F0FCA-883C-4D3C-AE9E-264147B167C6}"/>
    <cellStyle name="Обычный 3" xfId="1" xr:uid="{76DB7C22-0A40-49CE-B7B3-A6AB62D16E8C}"/>
    <cellStyle name="Обычный 3 2" xfId="8" xr:uid="{35005537-4076-4CF5-9212-00047EB96140}"/>
    <cellStyle name="Обычный 3 3" xfId="3" xr:uid="{9E320302-4AB3-472A-8928-A930D066D7B7}"/>
    <cellStyle name="Обычный 3 5" xfId="7" xr:uid="{B2C4DF17-773F-4D70-98F5-A4F26147FF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BC3B-4980-424E-B13F-6904F16E5C0D}">
  <dimension ref="A1:ACL378"/>
  <sheetViews>
    <sheetView tabSelected="1" topLeftCell="A370" workbookViewId="0">
      <selection activeCell="F135" sqref="F135"/>
    </sheetView>
  </sheetViews>
  <sheetFormatPr defaultRowHeight="15" x14ac:dyDescent="0.25"/>
  <cols>
    <col min="1" max="1" width="4.7109375" style="149" customWidth="1"/>
    <col min="2" max="2" width="5.140625" style="149" customWidth="1"/>
    <col min="3" max="3" width="7.28515625" customWidth="1"/>
    <col min="4" max="4" width="15.5703125" style="150" customWidth="1"/>
    <col min="5" max="5" width="71.7109375" style="150" customWidth="1"/>
    <col min="6" max="7" width="18.5703125" customWidth="1"/>
    <col min="8" max="8" width="12.42578125" hidden="1" customWidth="1"/>
    <col min="9" max="9" width="20.85546875" customWidth="1"/>
    <col min="10" max="10" width="9.7109375" hidden="1" customWidth="1"/>
    <col min="11" max="11" width="15.85546875" customWidth="1"/>
    <col min="12" max="12" width="17.140625" hidden="1" customWidth="1"/>
    <col min="13" max="65" width="8.7109375" style="3" customWidth="1"/>
    <col min="66" max="991" width="8.7109375" customWidth="1"/>
  </cols>
  <sheetData>
    <row r="1" spans="1:65" s="1" customFormat="1" ht="30.75" customHeight="1" x14ac:dyDescent="0.25">
      <c r="A1" s="187" t="s">
        <v>531</v>
      </c>
      <c r="B1" s="187"/>
      <c r="C1" s="187"/>
      <c r="D1" s="187"/>
      <c r="E1" s="187"/>
      <c r="F1" s="187"/>
      <c r="G1" s="187"/>
      <c r="H1" s="187"/>
      <c r="I1" s="187"/>
      <c r="J1" s="187"/>
      <c r="K1" s="187"/>
      <c r="L1" s="187"/>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6.5" customHeight="1" x14ac:dyDescent="0.25">
      <c r="A2" s="188" t="s">
        <v>0</v>
      </c>
      <c r="B2" s="188" t="s">
        <v>0</v>
      </c>
      <c r="C2" s="189" t="s">
        <v>1</v>
      </c>
      <c r="D2" s="190" t="s">
        <v>2</v>
      </c>
      <c r="E2" s="189" t="s">
        <v>3</v>
      </c>
      <c r="F2" s="191" t="s">
        <v>534</v>
      </c>
      <c r="G2" s="191" t="s">
        <v>4</v>
      </c>
      <c r="H2" s="191"/>
      <c r="I2" s="191" t="s">
        <v>532</v>
      </c>
      <c r="J2" s="191"/>
      <c r="K2" s="191" t="s">
        <v>5</v>
      </c>
      <c r="L2" s="191"/>
    </row>
    <row r="3" spans="1:65" ht="24" customHeight="1" x14ac:dyDescent="0.25">
      <c r="A3" s="188"/>
      <c r="B3" s="188"/>
      <c r="C3" s="189"/>
      <c r="D3" s="190"/>
      <c r="E3" s="189"/>
      <c r="F3" s="191"/>
      <c r="G3" s="191"/>
      <c r="H3" s="191"/>
      <c r="I3" s="191"/>
      <c r="J3" s="191"/>
      <c r="K3" s="191"/>
      <c r="L3" s="191"/>
    </row>
    <row r="4" spans="1:65" x14ac:dyDescent="0.25">
      <c r="A4" s="188"/>
      <c r="B4" s="188"/>
      <c r="C4" s="189"/>
      <c r="D4" s="190"/>
      <c r="E4" s="189"/>
      <c r="F4" s="191"/>
      <c r="G4" s="192" t="s">
        <v>533</v>
      </c>
      <c r="H4" s="192" t="s">
        <v>6</v>
      </c>
      <c r="I4" s="192" t="s">
        <v>533</v>
      </c>
      <c r="J4" s="192" t="s">
        <v>6</v>
      </c>
      <c r="K4" s="192" t="s">
        <v>533</v>
      </c>
      <c r="L4" s="192" t="s">
        <v>6</v>
      </c>
    </row>
    <row r="5" spans="1:65" s="11" customFormat="1" ht="70.5" customHeight="1" x14ac:dyDescent="0.2">
      <c r="A5" s="4">
        <v>1</v>
      </c>
      <c r="B5" s="4">
        <v>1</v>
      </c>
      <c r="C5" s="5" t="s">
        <v>7</v>
      </c>
      <c r="D5" s="6" t="s">
        <v>8</v>
      </c>
      <c r="E5" s="7" t="s">
        <v>9</v>
      </c>
      <c r="F5" s="151">
        <v>39175810</v>
      </c>
      <c r="G5" s="151">
        <v>25464276</v>
      </c>
      <c r="H5" s="107">
        <f t="shared" ref="H5:H12" si="0">G5/F5*100</f>
        <v>64.999998723702205</v>
      </c>
      <c r="I5" s="151">
        <f t="shared" ref="I5:I12" si="1">F5-G5-K5</f>
        <v>13711534</v>
      </c>
      <c r="J5" s="107">
        <f t="shared" ref="J5:J12" si="2">100-H5-L5</f>
        <v>35.000001276297795</v>
      </c>
      <c r="K5" s="15">
        <v>0</v>
      </c>
      <c r="L5" s="10">
        <f t="shared" ref="L5:L12" si="3">K5/F5*100</f>
        <v>0</v>
      </c>
    </row>
    <row r="6" spans="1:65" s="18" customFormat="1" ht="27" x14ac:dyDescent="0.2">
      <c r="A6" s="12">
        <v>2</v>
      </c>
      <c r="B6" s="12">
        <v>2</v>
      </c>
      <c r="C6" s="13"/>
      <c r="D6" s="14" t="s">
        <v>10</v>
      </c>
      <c r="E6" s="15" t="s">
        <v>11</v>
      </c>
      <c r="F6" s="151">
        <v>264749480</v>
      </c>
      <c r="G6" s="151">
        <v>132374740</v>
      </c>
      <c r="H6" s="107">
        <f t="shared" si="0"/>
        <v>50</v>
      </c>
      <c r="I6" s="151">
        <f t="shared" si="1"/>
        <v>132374740</v>
      </c>
      <c r="J6" s="107">
        <f t="shared" si="2"/>
        <v>50</v>
      </c>
      <c r="K6" s="15">
        <v>0</v>
      </c>
      <c r="L6" s="16">
        <f t="shared" si="3"/>
        <v>0</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row>
    <row r="7" spans="1:65" s="18" customFormat="1" ht="27" x14ac:dyDescent="0.2">
      <c r="A7" s="4">
        <v>3</v>
      </c>
      <c r="B7" s="4">
        <v>3</v>
      </c>
      <c r="C7" s="13"/>
      <c r="D7" s="14" t="s">
        <v>12</v>
      </c>
      <c r="E7" s="15" t="s">
        <v>13</v>
      </c>
      <c r="F7" s="151">
        <v>39116974</v>
      </c>
      <c r="G7" s="151">
        <v>19558487</v>
      </c>
      <c r="H7" s="107">
        <f t="shared" si="0"/>
        <v>50</v>
      </c>
      <c r="I7" s="151">
        <f t="shared" si="1"/>
        <v>19558487</v>
      </c>
      <c r="J7" s="107">
        <f t="shared" si="2"/>
        <v>50</v>
      </c>
      <c r="K7" s="151">
        <v>0</v>
      </c>
      <c r="L7" s="16">
        <f t="shared" si="3"/>
        <v>0</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row>
    <row r="8" spans="1:65" s="18" customFormat="1" ht="27" x14ac:dyDescent="0.2">
      <c r="A8" s="12">
        <v>4</v>
      </c>
      <c r="B8" s="12">
        <v>4</v>
      </c>
      <c r="C8" s="13"/>
      <c r="D8" s="14" t="s">
        <v>12</v>
      </c>
      <c r="E8" s="15" t="s">
        <v>14</v>
      </c>
      <c r="F8" s="151">
        <v>163906550</v>
      </c>
      <c r="G8" s="151">
        <v>98343930</v>
      </c>
      <c r="H8" s="107">
        <f t="shared" si="0"/>
        <v>60</v>
      </c>
      <c r="I8" s="151">
        <f t="shared" si="1"/>
        <v>65562620</v>
      </c>
      <c r="J8" s="107">
        <f t="shared" si="2"/>
        <v>40</v>
      </c>
      <c r="K8" s="151">
        <v>0</v>
      </c>
      <c r="L8" s="16">
        <f t="shared" si="3"/>
        <v>0</v>
      </c>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row>
    <row r="9" spans="1:65" s="18" customFormat="1" ht="41.25" customHeight="1" x14ac:dyDescent="0.2">
      <c r="A9" s="4">
        <v>5</v>
      </c>
      <c r="B9" s="4">
        <v>5</v>
      </c>
      <c r="C9" s="13"/>
      <c r="D9" s="14" t="s">
        <v>12</v>
      </c>
      <c r="E9" s="15" t="s">
        <v>15</v>
      </c>
      <c r="F9" s="151">
        <v>60350739</v>
      </c>
      <c r="G9" s="151">
        <v>24140296</v>
      </c>
      <c r="H9" s="107">
        <f t="shared" si="0"/>
        <v>40.000000662792218</v>
      </c>
      <c r="I9" s="151">
        <f t="shared" si="1"/>
        <v>36210443</v>
      </c>
      <c r="J9" s="107">
        <f t="shared" si="2"/>
        <v>59.999999337207782</v>
      </c>
      <c r="K9" s="151">
        <v>0</v>
      </c>
      <c r="L9" s="16">
        <f t="shared" si="3"/>
        <v>0</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row>
    <row r="10" spans="1:65" s="18" customFormat="1" ht="48.75" customHeight="1" x14ac:dyDescent="0.2">
      <c r="A10" s="12">
        <v>6</v>
      </c>
      <c r="B10" s="12">
        <v>6</v>
      </c>
      <c r="C10" s="13"/>
      <c r="D10" s="14" t="s">
        <v>12</v>
      </c>
      <c r="E10" s="15" t="s">
        <v>16</v>
      </c>
      <c r="F10" s="151">
        <v>16955030</v>
      </c>
      <c r="G10" s="151">
        <v>6782012</v>
      </c>
      <c r="H10" s="107">
        <f t="shared" si="0"/>
        <v>40</v>
      </c>
      <c r="I10" s="151">
        <f t="shared" si="1"/>
        <v>10173018</v>
      </c>
      <c r="J10" s="107">
        <f t="shared" si="2"/>
        <v>60</v>
      </c>
      <c r="K10" s="151">
        <v>0</v>
      </c>
      <c r="L10" s="19">
        <f t="shared" si="3"/>
        <v>0</v>
      </c>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row>
    <row r="11" spans="1:65" s="18" customFormat="1" ht="40.5" x14ac:dyDescent="0.2">
      <c r="A11" s="4">
        <v>7</v>
      </c>
      <c r="B11" s="4">
        <v>7</v>
      </c>
      <c r="C11" s="13"/>
      <c r="D11" s="14" t="s">
        <v>17</v>
      </c>
      <c r="E11" s="15" t="s">
        <v>18</v>
      </c>
      <c r="F11" s="151">
        <v>475020410</v>
      </c>
      <c r="G11" s="151">
        <v>308763267</v>
      </c>
      <c r="H11" s="107">
        <f t="shared" si="0"/>
        <v>65.000000105258636</v>
      </c>
      <c r="I11" s="151">
        <f t="shared" si="1"/>
        <v>166257143</v>
      </c>
      <c r="J11" s="107">
        <f t="shared" si="2"/>
        <v>34.999999894741364</v>
      </c>
      <c r="K11" s="151">
        <v>0</v>
      </c>
      <c r="L11" s="19">
        <f t="shared" si="3"/>
        <v>0</v>
      </c>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row>
    <row r="12" spans="1:65" s="18" customFormat="1" ht="27" x14ac:dyDescent="0.2">
      <c r="A12" s="12">
        <v>8</v>
      </c>
      <c r="B12" s="12">
        <v>8</v>
      </c>
      <c r="C12" s="13"/>
      <c r="D12" s="14" t="s">
        <v>17</v>
      </c>
      <c r="E12" s="15" t="s">
        <v>19</v>
      </c>
      <c r="F12" s="151">
        <v>176122910</v>
      </c>
      <c r="G12" s="151">
        <v>123286037</v>
      </c>
      <c r="H12" s="107">
        <f t="shared" si="0"/>
        <v>70</v>
      </c>
      <c r="I12" s="151">
        <f t="shared" si="1"/>
        <v>52836873</v>
      </c>
      <c r="J12" s="107">
        <f t="shared" si="2"/>
        <v>30</v>
      </c>
      <c r="K12" s="151">
        <v>0</v>
      </c>
      <c r="L12" s="19">
        <f t="shared" si="3"/>
        <v>0</v>
      </c>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row>
    <row r="13" spans="1:65" s="18" customFormat="1" ht="27" x14ac:dyDescent="0.2">
      <c r="A13" s="4">
        <v>9</v>
      </c>
      <c r="B13" s="4">
        <v>9</v>
      </c>
      <c r="C13" s="13"/>
      <c r="D13" s="14" t="s">
        <v>20</v>
      </c>
      <c r="E13" s="15" t="s">
        <v>21</v>
      </c>
      <c r="F13" s="151">
        <v>222200000</v>
      </c>
      <c r="G13" s="151">
        <v>133320000</v>
      </c>
      <c r="H13" s="107">
        <f>G13/F13*100</f>
        <v>60</v>
      </c>
      <c r="I13" s="151">
        <f>F13-G13-K13</f>
        <v>88880000</v>
      </c>
      <c r="J13" s="107">
        <f>100-H13-L13</f>
        <v>40</v>
      </c>
      <c r="K13" s="15">
        <v>0</v>
      </c>
      <c r="L13" s="19">
        <f>K13/F13*100</f>
        <v>0</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row>
    <row r="14" spans="1:65" s="18" customFormat="1" ht="27" x14ac:dyDescent="0.2">
      <c r="A14" s="12">
        <v>10</v>
      </c>
      <c r="B14" s="12">
        <v>10</v>
      </c>
      <c r="C14" s="13"/>
      <c r="D14" s="14" t="s">
        <v>22</v>
      </c>
      <c r="E14" s="15" t="s">
        <v>23</v>
      </c>
      <c r="F14" s="151">
        <v>438409100</v>
      </c>
      <c r="G14" s="151">
        <v>175363640</v>
      </c>
      <c r="H14" s="107">
        <f>G14/F14*100</f>
        <v>40</v>
      </c>
      <c r="I14" s="151">
        <f>F14-G14-K14</f>
        <v>263045460</v>
      </c>
      <c r="J14" s="107">
        <f>100-H14-L14</f>
        <v>60</v>
      </c>
      <c r="K14" s="15">
        <v>0</v>
      </c>
      <c r="L14" s="20">
        <f>K14/F14*100</f>
        <v>0</v>
      </c>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row>
    <row r="15" spans="1:65" s="18" customFormat="1" ht="54" x14ac:dyDescent="0.2">
      <c r="A15" s="4">
        <v>11</v>
      </c>
      <c r="B15" s="4">
        <v>11</v>
      </c>
      <c r="C15" s="13"/>
      <c r="D15" s="14" t="s">
        <v>22</v>
      </c>
      <c r="E15" s="15" t="s">
        <v>24</v>
      </c>
      <c r="F15" s="151">
        <v>463935850</v>
      </c>
      <c r="G15" s="151">
        <v>301558302</v>
      </c>
      <c r="H15" s="107">
        <f>G15/F15*100</f>
        <v>64.999999892226484</v>
      </c>
      <c r="I15" s="151">
        <f>F15-G15-K15</f>
        <v>162377548</v>
      </c>
      <c r="J15" s="107">
        <f>100-H15-L15</f>
        <v>35.000000107773516</v>
      </c>
      <c r="K15" s="15">
        <v>0</v>
      </c>
      <c r="L15" s="19">
        <f>K15/F15*100</f>
        <v>0</v>
      </c>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row>
    <row r="16" spans="1:65" s="18" customFormat="1" ht="38.25" customHeight="1" x14ac:dyDescent="0.2">
      <c r="A16" s="12">
        <v>12</v>
      </c>
      <c r="B16" s="12">
        <v>12</v>
      </c>
      <c r="C16" s="13"/>
      <c r="D16" s="14" t="s">
        <v>20</v>
      </c>
      <c r="E16" s="15" t="s">
        <v>25</v>
      </c>
      <c r="F16" s="151">
        <v>39124218</v>
      </c>
      <c r="G16" s="151">
        <v>25430741</v>
      </c>
      <c r="H16" s="125">
        <v>64.99999821082686</v>
      </c>
      <c r="I16" s="125">
        <v>13693477</v>
      </c>
      <c r="J16" s="152">
        <v>35.00000178917314</v>
      </c>
      <c r="K16" s="151"/>
      <c r="L16" s="21">
        <v>0</v>
      </c>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row>
    <row r="17" spans="1:65" s="18" customFormat="1" ht="44.25" customHeight="1" x14ac:dyDescent="0.2">
      <c r="A17" s="4">
        <v>13</v>
      </c>
      <c r="B17" s="4">
        <v>13</v>
      </c>
      <c r="C17" s="13"/>
      <c r="D17" s="14" t="s">
        <v>26</v>
      </c>
      <c r="E17" s="15" t="s">
        <v>27</v>
      </c>
      <c r="F17" s="151">
        <v>10514070</v>
      </c>
      <c r="G17" s="151">
        <v>2102814</v>
      </c>
      <c r="H17" s="125">
        <v>20</v>
      </c>
      <c r="I17" s="125">
        <v>8411256</v>
      </c>
      <c r="J17" s="152">
        <v>80</v>
      </c>
      <c r="K17" s="151"/>
      <c r="L17" s="21"/>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row>
    <row r="18" spans="1:65" s="18" customFormat="1" ht="27" x14ac:dyDescent="0.2">
      <c r="A18" s="12">
        <v>14</v>
      </c>
      <c r="B18" s="12">
        <v>14</v>
      </c>
      <c r="C18" s="13"/>
      <c r="D18" s="15" t="s">
        <v>28</v>
      </c>
      <c r="E18" s="15" t="s">
        <v>29</v>
      </c>
      <c r="F18" s="151">
        <v>11326606</v>
      </c>
      <c r="G18" s="151">
        <v>6795964</v>
      </c>
      <c r="H18" s="107">
        <f>G18/F18*100</f>
        <v>60.000003531508028</v>
      </c>
      <c r="I18" s="151">
        <f>F18-G18-K18</f>
        <v>4530642</v>
      </c>
      <c r="J18" s="107">
        <f>100-H18-L18</f>
        <v>39.999996468491972</v>
      </c>
      <c r="K18" s="151">
        <v>0</v>
      </c>
      <c r="L18" s="19">
        <f>K18/F18*100</f>
        <v>0</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row>
    <row r="19" spans="1:65" s="23" customFormat="1" ht="51" customHeight="1" x14ac:dyDescent="0.2">
      <c r="A19" s="4">
        <v>15</v>
      </c>
      <c r="B19" s="4">
        <v>15</v>
      </c>
      <c r="C19" s="13"/>
      <c r="D19" s="15" t="s">
        <v>28</v>
      </c>
      <c r="E19" s="7" t="s">
        <v>30</v>
      </c>
      <c r="F19" s="41">
        <v>27194924</v>
      </c>
      <c r="G19" s="41">
        <v>16316954</v>
      </c>
      <c r="H19" s="153">
        <f>G19/F19*100</f>
        <v>59.999998529137279</v>
      </c>
      <c r="I19" s="41">
        <f>F19-G19-K19</f>
        <v>10877970</v>
      </c>
      <c r="J19" s="153">
        <f>100-H19-L19</f>
        <v>40.000001470862721</v>
      </c>
      <c r="K19" s="41">
        <v>0</v>
      </c>
      <c r="L19" s="22">
        <f>K19/F19*100</f>
        <v>0</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18" customFormat="1" ht="40.5" x14ac:dyDescent="0.2">
      <c r="A20" s="12">
        <v>16</v>
      </c>
      <c r="B20" s="12">
        <v>16</v>
      </c>
      <c r="C20" s="13"/>
      <c r="D20" s="15" t="s">
        <v>31</v>
      </c>
      <c r="E20" s="15" t="s">
        <v>32</v>
      </c>
      <c r="F20" s="151">
        <v>301077060</v>
      </c>
      <c r="G20" s="151">
        <v>90323118</v>
      </c>
      <c r="H20" s="107">
        <f>G20/F20*100</f>
        <v>30</v>
      </c>
      <c r="I20" s="151">
        <f>F20-G20-K20</f>
        <v>210753942</v>
      </c>
      <c r="J20" s="107">
        <f>100-H20-L20</f>
        <v>70</v>
      </c>
      <c r="K20" s="151">
        <v>0</v>
      </c>
      <c r="L20" s="19">
        <f>K20/F20*100</f>
        <v>0</v>
      </c>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row>
    <row r="21" spans="1:65" s="18" customFormat="1" ht="40.5" x14ac:dyDescent="0.2">
      <c r="A21" s="4">
        <v>17</v>
      </c>
      <c r="B21" s="4">
        <v>17</v>
      </c>
      <c r="C21" s="13"/>
      <c r="D21" s="15" t="s">
        <v>31</v>
      </c>
      <c r="E21" s="15" t="s">
        <v>33</v>
      </c>
      <c r="F21" s="151">
        <v>184327160</v>
      </c>
      <c r="G21" s="151">
        <v>55298148</v>
      </c>
      <c r="H21" s="107">
        <f>G21/F21*100</f>
        <v>30</v>
      </c>
      <c r="I21" s="151">
        <f>F21-G21-K21</f>
        <v>129029012</v>
      </c>
      <c r="J21" s="107">
        <f>100-H21-L21</f>
        <v>70</v>
      </c>
      <c r="K21" s="151">
        <v>0</v>
      </c>
      <c r="L21" s="19">
        <f>K21/F21*100</f>
        <v>0</v>
      </c>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row>
    <row r="22" spans="1:65" s="27" customFormat="1" ht="27" x14ac:dyDescent="0.2">
      <c r="A22" s="12">
        <v>18</v>
      </c>
      <c r="B22" s="12">
        <v>18</v>
      </c>
      <c r="C22" s="24"/>
      <c r="D22" s="25" t="s">
        <v>34</v>
      </c>
      <c r="E22" s="15" t="s">
        <v>35</v>
      </c>
      <c r="F22" s="151">
        <v>249996390</v>
      </c>
      <c r="G22" s="151">
        <v>74998917</v>
      </c>
      <c r="H22" s="107">
        <f>G22/F22*100</f>
        <v>30</v>
      </c>
      <c r="I22" s="151">
        <f>F22-G22-K22</f>
        <v>174997473</v>
      </c>
      <c r="J22" s="107">
        <f>100-H22-L22</f>
        <v>70</v>
      </c>
      <c r="K22" s="151">
        <v>0</v>
      </c>
      <c r="L22" s="26">
        <f>K22/F22*100</f>
        <v>0</v>
      </c>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row>
    <row r="23" spans="1:65" s="32" customFormat="1" ht="17.25" x14ac:dyDescent="0.2">
      <c r="A23" s="28" t="s">
        <v>36</v>
      </c>
      <c r="B23" s="29"/>
      <c r="C23" s="29"/>
      <c r="D23" s="29"/>
      <c r="E23" s="29"/>
      <c r="F23" s="30">
        <f>SUM(F5:F22)</f>
        <v>3183503281</v>
      </c>
      <c r="G23" s="30">
        <f>SUM(G5:G22)</f>
        <v>1620221643</v>
      </c>
      <c r="H23" s="30"/>
      <c r="I23" s="30">
        <f>SUM(I5:I22)</f>
        <v>1563281638</v>
      </c>
      <c r="J23" s="30"/>
      <c r="K23" s="30">
        <f>SUM(K5:K22)</f>
        <v>0</v>
      </c>
      <c r="L23" s="31"/>
    </row>
    <row r="24" spans="1:65" s="11" customFormat="1" ht="27" x14ac:dyDescent="0.2">
      <c r="A24" s="4">
        <v>19</v>
      </c>
      <c r="B24" s="4">
        <v>1</v>
      </c>
      <c r="C24" s="5" t="s">
        <v>37</v>
      </c>
      <c r="D24" s="6" t="s">
        <v>38</v>
      </c>
      <c r="E24" s="7" t="s">
        <v>39</v>
      </c>
      <c r="F24" s="154">
        <v>229777600</v>
      </c>
      <c r="G24" s="154">
        <f>F24*H24/100</f>
        <v>91911040</v>
      </c>
      <c r="H24" s="154">
        <v>40</v>
      </c>
      <c r="I24" s="154">
        <f>F24*J24/100</f>
        <v>137866560</v>
      </c>
      <c r="J24" s="154">
        <f>100-H24-L24</f>
        <v>60</v>
      </c>
      <c r="K24" s="154">
        <v>0</v>
      </c>
      <c r="L24" s="33">
        <v>0</v>
      </c>
    </row>
    <row r="25" spans="1:65" s="34" customFormat="1" ht="40.5" customHeight="1" x14ac:dyDescent="0.25">
      <c r="A25" s="4">
        <v>20</v>
      </c>
      <c r="B25" s="4">
        <v>2</v>
      </c>
      <c r="C25" s="13"/>
      <c r="D25" s="6" t="s">
        <v>37</v>
      </c>
      <c r="E25" s="7" t="s">
        <v>40</v>
      </c>
      <c r="F25" s="154">
        <v>293261190</v>
      </c>
      <c r="G25" s="154">
        <f>F25*H25/100</f>
        <v>190619773.5</v>
      </c>
      <c r="H25" s="154">
        <v>65</v>
      </c>
      <c r="I25" s="154">
        <f>F25*J25/100</f>
        <v>102641416.5</v>
      </c>
      <c r="J25" s="154">
        <f>100-H25-L25</f>
        <v>35</v>
      </c>
      <c r="K25" s="154">
        <v>0</v>
      </c>
      <c r="L25" s="33">
        <v>0</v>
      </c>
    </row>
    <row r="26" spans="1:65" s="34" customFormat="1" ht="27" x14ac:dyDescent="0.25">
      <c r="A26" s="4">
        <v>21</v>
      </c>
      <c r="B26" s="4">
        <v>3</v>
      </c>
      <c r="C26" s="13"/>
      <c r="D26" s="6" t="s">
        <v>38</v>
      </c>
      <c r="E26" s="7" t="s">
        <v>41</v>
      </c>
      <c r="F26" s="154">
        <v>181001100</v>
      </c>
      <c r="G26" s="154">
        <f>F26*H26/100</f>
        <v>99550605.000000015</v>
      </c>
      <c r="H26" s="154">
        <v>55.000000000000007</v>
      </c>
      <c r="I26" s="154">
        <f>F26*J26/100</f>
        <v>81450494.999999985</v>
      </c>
      <c r="J26" s="154">
        <f>100-H26-L26</f>
        <v>44.999999999999993</v>
      </c>
      <c r="K26" s="154">
        <v>0</v>
      </c>
      <c r="L26" s="33">
        <v>0</v>
      </c>
    </row>
    <row r="27" spans="1:65" s="34" customFormat="1" ht="16.5" x14ac:dyDescent="0.25">
      <c r="A27" s="4">
        <v>22</v>
      </c>
      <c r="B27" s="4">
        <v>4</v>
      </c>
      <c r="C27" s="13"/>
      <c r="D27" s="35" t="s">
        <v>42</v>
      </c>
      <c r="E27" s="36" t="s">
        <v>43</v>
      </c>
      <c r="F27" s="125">
        <v>4559000</v>
      </c>
      <c r="G27" s="125">
        <v>2051550</v>
      </c>
      <c r="H27" s="125">
        <v>45</v>
      </c>
      <c r="I27" s="125">
        <v>2507450</v>
      </c>
      <c r="J27" s="7">
        <v>55</v>
      </c>
      <c r="K27" s="154"/>
      <c r="L27" s="33"/>
    </row>
    <row r="28" spans="1:65" s="32" customFormat="1" ht="78.75" customHeight="1" x14ac:dyDescent="0.2">
      <c r="A28" s="4">
        <v>23</v>
      </c>
      <c r="B28" s="4">
        <v>5</v>
      </c>
      <c r="C28" s="13"/>
      <c r="D28" s="7" t="s">
        <v>44</v>
      </c>
      <c r="E28" s="7" t="s">
        <v>45</v>
      </c>
      <c r="F28" s="41">
        <v>41063319</v>
      </c>
      <c r="G28" s="41">
        <v>15000000</v>
      </c>
      <c r="H28" s="41">
        <v>36.528951787847447</v>
      </c>
      <c r="I28" s="41">
        <v>26063319</v>
      </c>
      <c r="J28" s="155">
        <v>63.471048212152553</v>
      </c>
      <c r="K28" s="42"/>
      <c r="L28" s="39"/>
    </row>
    <row r="29" spans="1:65" s="32" customFormat="1" ht="114" customHeight="1" x14ac:dyDescent="0.2">
      <c r="A29" s="4">
        <v>24</v>
      </c>
      <c r="B29" s="4">
        <v>6</v>
      </c>
      <c r="C29" s="13"/>
      <c r="D29" s="7" t="s">
        <v>46</v>
      </c>
      <c r="E29" s="7" t="s">
        <v>47</v>
      </c>
      <c r="F29" s="41">
        <v>259580520</v>
      </c>
      <c r="G29" s="41">
        <v>155748312</v>
      </c>
      <c r="H29" s="41">
        <v>60</v>
      </c>
      <c r="I29" s="41">
        <v>103832208</v>
      </c>
      <c r="J29" s="155">
        <v>40</v>
      </c>
      <c r="K29" s="42"/>
      <c r="L29" s="39"/>
    </row>
    <row r="30" spans="1:65" s="11" customFormat="1" ht="108" x14ac:dyDescent="0.2">
      <c r="A30" s="4">
        <v>25</v>
      </c>
      <c r="B30" s="4">
        <v>7</v>
      </c>
      <c r="C30" s="13"/>
      <c r="D30" s="7" t="s">
        <v>48</v>
      </c>
      <c r="E30" s="7" t="s">
        <v>49</v>
      </c>
      <c r="F30" s="42">
        <v>467257400</v>
      </c>
      <c r="G30" s="42">
        <v>303717310</v>
      </c>
      <c r="H30" s="42">
        <v>65</v>
      </c>
      <c r="I30" s="42">
        <v>163540090</v>
      </c>
      <c r="J30" s="42">
        <v>35</v>
      </c>
      <c r="K30" s="42"/>
      <c r="L30" s="39"/>
    </row>
    <row r="31" spans="1:65" s="34" customFormat="1" ht="56.25" customHeight="1" x14ac:dyDescent="0.25">
      <c r="A31" s="4">
        <v>26</v>
      </c>
      <c r="B31" s="4">
        <v>8</v>
      </c>
      <c r="C31" s="13"/>
      <c r="D31" s="6" t="s">
        <v>48</v>
      </c>
      <c r="E31" s="7" t="s">
        <v>50</v>
      </c>
      <c r="F31" s="154">
        <v>40135280</v>
      </c>
      <c r="G31" s="154">
        <v>22074404</v>
      </c>
      <c r="H31" s="154">
        <v>55</v>
      </c>
      <c r="I31" s="154">
        <v>18060876</v>
      </c>
      <c r="J31" s="154">
        <v>45</v>
      </c>
      <c r="K31" s="154"/>
      <c r="L31" s="33"/>
    </row>
    <row r="32" spans="1:65" s="17" customFormat="1" ht="52.5" customHeight="1" x14ac:dyDescent="0.2">
      <c r="A32" s="4">
        <v>27</v>
      </c>
      <c r="B32" s="4">
        <v>9</v>
      </c>
      <c r="C32" s="13"/>
      <c r="D32" s="15" t="s">
        <v>51</v>
      </c>
      <c r="E32" s="15" t="s">
        <v>52</v>
      </c>
      <c r="F32" s="151">
        <v>68698658</v>
      </c>
      <c r="G32" s="151">
        <v>44654127.700000003</v>
      </c>
      <c r="H32" s="151">
        <v>65</v>
      </c>
      <c r="I32" s="151">
        <v>24044530.300000001</v>
      </c>
      <c r="J32" s="151">
        <v>35</v>
      </c>
      <c r="K32" s="151"/>
      <c r="L32" s="15"/>
    </row>
    <row r="33" spans="1:66" s="17" customFormat="1" ht="40.5" x14ac:dyDescent="0.2">
      <c r="A33" s="4">
        <v>28</v>
      </c>
      <c r="B33" s="4">
        <v>10</v>
      </c>
      <c r="C33" s="13"/>
      <c r="D33" s="15" t="s">
        <v>51</v>
      </c>
      <c r="E33" s="15" t="s">
        <v>53</v>
      </c>
      <c r="F33" s="151">
        <v>34361388</v>
      </c>
      <c r="G33" s="151">
        <v>15462624.6</v>
      </c>
      <c r="H33" s="151">
        <v>45</v>
      </c>
      <c r="I33" s="151">
        <v>18898763.399999999</v>
      </c>
      <c r="J33" s="151">
        <v>55</v>
      </c>
      <c r="K33" s="151"/>
      <c r="L33" s="15"/>
    </row>
    <row r="34" spans="1:66" s="17" customFormat="1" ht="54.75" customHeight="1" x14ac:dyDescent="0.2">
      <c r="A34" s="4">
        <v>29</v>
      </c>
      <c r="B34" s="4">
        <v>11</v>
      </c>
      <c r="C34" s="13"/>
      <c r="D34" s="15" t="s">
        <v>37</v>
      </c>
      <c r="E34" s="15" t="s">
        <v>54</v>
      </c>
      <c r="F34" s="151">
        <v>122078600</v>
      </c>
      <c r="G34" s="151">
        <v>79351090</v>
      </c>
      <c r="H34" s="151">
        <v>65</v>
      </c>
      <c r="I34" s="151">
        <v>42727510</v>
      </c>
      <c r="J34" s="151">
        <v>35</v>
      </c>
      <c r="K34" s="151"/>
      <c r="L34" s="15"/>
    </row>
    <row r="35" spans="1:66" s="17" customFormat="1" ht="53.25" customHeight="1" x14ac:dyDescent="0.2">
      <c r="A35" s="4">
        <v>30</v>
      </c>
      <c r="B35" s="4">
        <v>12</v>
      </c>
      <c r="C35" s="13"/>
      <c r="D35" s="15" t="s">
        <v>37</v>
      </c>
      <c r="E35" s="15" t="s">
        <v>55</v>
      </c>
      <c r="F35" s="151">
        <v>223077620</v>
      </c>
      <c r="G35" s="151">
        <v>89231048</v>
      </c>
      <c r="H35" s="151">
        <v>40</v>
      </c>
      <c r="I35" s="151">
        <v>133846572</v>
      </c>
      <c r="J35" s="151">
        <v>60</v>
      </c>
      <c r="K35" s="151"/>
      <c r="L35" s="15"/>
    </row>
    <row r="36" spans="1:66" s="17" customFormat="1" ht="67.5" x14ac:dyDescent="0.2">
      <c r="A36" s="4">
        <v>31</v>
      </c>
      <c r="B36" s="4">
        <v>13</v>
      </c>
      <c r="C36" s="13"/>
      <c r="D36" s="15" t="s">
        <v>48</v>
      </c>
      <c r="E36" s="15" t="s">
        <v>56</v>
      </c>
      <c r="F36" s="151">
        <v>366800400</v>
      </c>
      <c r="G36" s="151">
        <v>146720160</v>
      </c>
      <c r="H36" s="151">
        <v>40</v>
      </c>
      <c r="I36" s="151">
        <v>220080240</v>
      </c>
      <c r="J36" s="151">
        <v>60</v>
      </c>
      <c r="K36" s="151"/>
      <c r="L36" s="15"/>
    </row>
    <row r="37" spans="1:66" s="17" customFormat="1" ht="66" customHeight="1" x14ac:dyDescent="0.2">
      <c r="A37" s="4">
        <v>32</v>
      </c>
      <c r="B37" s="4">
        <v>14</v>
      </c>
      <c r="C37" s="13"/>
      <c r="D37" s="15" t="s">
        <v>48</v>
      </c>
      <c r="E37" s="15" t="s">
        <v>57</v>
      </c>
      <c r="F37" s="151">
        <v>172070330</v>
      </c>
      <c r="G37" s="151">
        <v>94638682</v>
      </c>
      <c r="H37" s="151">
        <v>55</v>
      </c>
      <c r="I37" s="151">
        <f>F37*J37/100</f>
        <v>77431648.5</v>
      </c>
      <c r="J37" s="151">
        <v>45</v>
      </c>
      <c r="K37" s="151">
        <v>0</v>
      </c>
      <c r="L37" s="15">
        <v>0</v>
      </c>
    </row>
    <row r="38" spans="1:66" s="17" customFormat="1" ht="51" customHeight="1" x14ac:dyDescent="0.2">
      <c r="A38" s="4">
        <v>33</v>
      </c>
      <c r="B38" s="4">
        <v>15</v>
      </c>
      <c r="C38" s="13"/>
      <c r="D38" s="15" t="s">
        <v>51</v>
      </c>
      <c r="E38" s="15" t="s">
        <v>58</v>
      </c>
      <c r="F38" s="151">
        <v>85004880</v>
      </c>
      <c r="G38" s="151">
        <v>46752684</v>
      </c>
      <c r="H38" s="151">
        <v>55</v>
      </c>
      <c r="I38" s="151">
        <v>38252196</v>
      </c>
      <c r="J38" s="151">
        <v>45</v>
      </c>
      <c r="K38" s="151"/>
      <c r="L38" s="15"/>
    </row>
    <row r="39" spans="1:66" s="32" customFormat="1" ht="41.25" customHeight="1" x14ac:dyDescent="0.2">
      <c r="A39" s="4">
        <v>34</v>
      </c>
      <c r="B39" s="4">
        <v>16</v>
      </c>
      <c r="C39" s="13"/>
      <c r="D39" s="7" t="s">
        <v>48</v>
      </c>
      <c r="E39" s="7" t="s">
        <v>59</v>
      </c>
      <c r="F39" s="41">
        <v>125690370</v>
      </c>
      <c r="G39" s="41">
        <v>50276148</v>
      </c>
      <c r="H39" s="41">
        <v>40</v>
      </c>
      <c r="I39" s="41">
        <v>75414222</v>
      </c>
      <c r="J39" s="155">
        <v>60</v>
      </c>
      <c r="K39" s="42"/>
      <c r="L39" s="42"/>
    </row>
    <row r="40" spans="1:66" s="32" customFormat="1" ht="27" x14ac:dyDescent="0.2">
      <c r="A40" s="4">
        <v>35</v>
      </c>
      <c r="B40" s="4">
        <v>17</v>
      </c>
      <c r="C40" s="13"/>
      <c r="D40" s="7" t="s">
        <v>48</v>
      </c>
      <c r="E40" s="7" t="s">
        <v>60</v>
      </c>
      <c r="F40" s="41">
        <v>82566210</v>
      </c>
      <c r="G40" s="41">
        <v>57796347</v>
      </c>
      <c r="H40" s="41">
        <v>70</v>
      </c>
      <c r="I40" s="41">
        <v>24769863</v>
      </c>
      <c r="J40" s="155">
        <v>30</v>
      </c>
      <c r="K40" s="42"/>
      <c r="L40" s="42"/>
    </row>
    <row r="41" spans="1:66" s="32" customFormat="1" ht="45.75" customHeight="1" x14ac:dyDescent="0.2">
      <c r="A41" s="4">
        <v>36</v>
      </c>
      <c r="B41" s="4">
        <v>18</v>
      </c>
      <c r="C41" s="13"/>
      <c r="D41" s="7" t="s">
        <v>48</v>
      </c>
      <c r="E41" s="7" t="s">
        <v>61</v>
      </c>
      <c r="F41" s="41">
        <v>75802177</v>
      </c>
      <c r="G41" s="41">
        <v>49271415.049999997</v>
      </c>
      <c r="H41" s="41">
        <v>65</v>
      </c>
      <c r="I41" s="41">
        <v>26530761.949999999</v>
      </c>
      <c r="J41" s="155">
        <v>35</v>
      </c>
      <c r="K41" s="42"/>
      <c r="L41" s="42"/>
    </row>
    <row r="42" spans="1:66" s="44" customFormat="1" ht="46.5" customHeight="1" x14ac:dyDescent="0.2">
      <c r="A42" s="4">
        <v>37</v>
      </c>
      <c r="B42" s="4">
        <v>19</v>
      </c>
      <c r="C42" s="13"/>
      <c r="D42" s="7" t="s">
        <v>62</v>
      </c>
      <c r="E42" s="7" t="s">
        <v>63</v>
      </c>
      <c r="F42" s="41">
        <v>65310120</v>
      </c>
      <c r="G42" s="41">
        <v>30000000</v>
      </c>
      <c r="H42" s="41">
        <v>45.934688222897158</v>
      </c>
      <c r="I42" s="41">
        <v>35310120</v>
      </c>
      <c r="J42" s="155">
        <v>54.065311777102842</v>
      </c>
      <c r="K42" s="42"/>
      <c r="L42" s="4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43"/>
    </row>
    <row r="43" spans="1:66" s="32" customFormat="1" ht="27" x14ac:dyDescent="0.2">
      <c r="A43" s="4">
        <v>38</v>
      </c>
      <c r="B43" s="4">
        <v>20</v>
      </c>
      <c r="C43" s="13"/>
      <c r="D43" s="7" t="s">
        <v>64</v>
      </c>
      <c r="E43" s="7" t="s">
        <v>65</v>
      </c>
      <c r="F43" s="41">
        <v>368836930</v>
      </c>
      <c r="G43" s="41">
        <v>239744004.5</v>
      </c>
      <c r="H43" s="41">
        <v>65</v>
      </c>
      <c r="I43" s="41">
        <v>129092925.5</v>
      </c>
      <c r="J43" s="155">
        <v>35</v>
      </c>
      <c r="K43" s="42"/>
      <c r="L43" s="42"/>
    </row>
    <row r="44" spans="1:66" s="32" customFormat="1" ht="27" x14ac:dyDescent="0.2">
      <c r="A44" s="4">
        <v>39</v>
      </c>
      <c r="B44" s="4">
        <v>21</v>
      </c>
      <c r="C44" s="13"/>
      <c r="D44" s="7" t="s">
        <v>66</v>
      </c>
      <c r="E44" s="7" t="s">
        <v>67</v>
      </c>
      <c r="F44" s="41">
        <v>169449930</v>
      </c>
      <c r="G44" s="41">
        <v>93197461.500000015</v>
      </c>
      <c r="H44" s="41">
        <v>55.000000000000007</v>
      </c>
      <c r="I44" s="41">
        <v>76252468.499999985</v>
      </c>
      <c r="J44" s="155">
        <v>44.999999999999993</v>
      </c>
      <c r="K44" s="42"/>
      <c r="L44" s="42"/>
    </row>
    <row r="45" spans="1:66" s="11" customFormat="1" ht="40.5" x14ac:dyDescent="0.2">
      <c r="A45" s="4">
        <v>40</v>
      </c>
      <c r="B45" s="4">
        <v>22</v>
      </c>
      <c r="C45" s="13"/>
      <c r="D45" s="7" t="s">
        <v>46</v>
      </c>
      <c r="E45" s="7" t="s">
        <v>68</v>
      </c>
      <c r="F45" s="42">
        <v>221350267</v>
      </c>
      <c r="G45" s="42">
        <v>66405080.100000001</v>
      </c>
      <c r="H45" s="42">
        <v>30</v>
      </c>
      <c r="I45" s="42">
        <v>154945186.90000001</v>
      </c>
      <c r="J45" s="42">
        <v>70</v>
      </c>
      <c r="K45" s="42"/>
      <c r="L45" s="42"/>
    </row>
    <row r="46" spans="1:66" s="47" customFormat="1" ht="40.5" x14ac:dyDescent="0.25">
      <c r="A46" s="4">
        <v>41</v>
      </c>
      <c r="B46" s="4">
        <v>23</v>
      </c>
      <c r="C46" s="13"/>
      <c r="D46" s="15" t="s">
        <v>62</v>
      </c>
      <c r="E46" s="15" t="s">
        <v>69</v>
      </c>
      <c r="F46" s="41">
        <v>107963650</v>
      </c>
      <c r="G46" s="41">
        <v>37787277.5</v>
      </c>
      <c r="H46" s="41">
        <v>35</v>
      </c>
      <c r="I46" s="41">
        <v>70176372.5</v>
      </c>
      <c r="J46" s="41">
        <v>65</v>
      </c>
      <c r="K46" s="41"/>
      <c r="L46" s="7"/>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6"/>
    </row>
    <row r="47" spans="1:66" s="47" customFormat="1" ht="40.5" x14ac:dyDescent="0.25">
      <c r="A47" s="4">
        <v>42</v>
      </c>
      <c r="B47" s="4">
        <v>24</v>
      </c>
      <c r="C47" s="13"/>
      <c r="D47" s="15" t="s">
        <v>62</v>
      </c>
      <c r="E47" s="15" t="s">
        <v>70</v>
      </c>
      <c r="F47" s="41">
        <v>229141410</v>
      </c>
      <c r="G47" s="41">
        <f>F47*H47/100</f>
        <v>126027775.5</v>
      </c>
      <c r="H47" s="41">
        <v>55</v>
      </c>
      <c r="I47" s="41">
        <f>F47*J47/100</f>
        <v>103113634.5</v>
      </c>
      <c r="J47" s="41">
        <v>45</v>
      </c>
      <c r="K47" s="41"/>
      <c r="L47" s="7"/>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6"/>
    </row>
    <row r="48" spans="1:66" s="45" customFormat="1" ht="62.25" customHeight="1" x14ac:dyDescent="0.25">
      <c r="A48" s="4">
        <v>43</v>
      </c>
      <c r="B48" s="4">
        <v>25</v>
      </c>
      <c r="C48" s="13"/>
      <c r="D48" s="15" t="s">
        <v>62</v>
      </c>
      <c r="E48" s="15" t="s">
        <v>71</v>
      </c>
      <c r="F48" s="41">
        <v>173637130</v>
      </c>
      <c r="G48" s="41">
        <v>95500421.5</v>
      </c>
      <c r="H48" s="41">
        <v>55</v>
      </c>
      <c r="I48" s="41">
        <v>60772995.5</v>
      </c>
      <c r="J48" s="41">
        <v>35</v>
      </c>
      <c r="K48" s="41">
        <v>17363713</v>
      </c>
      <c r="L48" s="7">
        <v>10</v>
      </c>
    </row>
    <row r="49" spans="1:66" s="45" customFormat="1" ht="81" customHeight="1" x14ac:dyDescent="0.25">
      <c r="A49" s="4">
        <v>44</v>
      </c>
      <c r="B49" s="4">
        <v>26</v>
      </c>
      <c r="C49" s="13"/>
      <c r="D49" s="15" t="s">
        <v>64</v>
      </c>
      <c r="E49" s="7" t="s">
        <v>529</v>
      </c>
      <c r="F49" s="41">
        <v>166210110</v>
      </c>
      <c r="G49" s="41">
        <v>116347077</v>
      </c>
      <c r="H49" s="41">
        <v>70</v>
      </c>
      <c r="I49" s="41">
        <v>49863033</v>
      </c>
      <c r="J49" s="41">
        <v>30</v>
      </c>
      <c r="K49" s="41"/>
      <c r="L49" s="7"/>
    </row>
    <row r="50" spans="1:66" s="45" customFormat="1" ht="114" customHeight="1" x14ac:dyDescent="0.25">
      <c r="A50" s="4">
        <v>45</v>
      </c>
      <c r="B50" s="4">
        <v>27</v>
      </c>
      <c r="C50" s="13"/>
      <c r="D50" s="7" t="s">
        <v>64</v>
      </c>
      <c r="E50" s="7" t="s">
        <v>530</v>
      </c>
      <c r="F50" s="41">
        <v>223684990</v>
      </c>
      <c r="G50" s="41">
        <v>123026744.5</v>
      </c>
      <c r="H50" s="41">
        <v>55</v>
      </c>
      <c r="I50" s="41">
        <v>100658245.5</v>
      </c>
      <c r="J50" s="41">
        <v>45</v>
      </c>
      <c r="K50" s="41"/>
      <c r="L50" s="7"/>
    </row>
    <row r="51" spans="1:66" s="45" customFormat="1" ht="54.75" customHeight="1" x14ac:dyDescent="0.25">
      <c r="A51" s="4">
        <v>46</v>
      </c>
      <c r="B51" s="4">
        <v>28</v>
      </c>
      <c r="C51" s="13"/>
      <c r="D51" s="7" t="s">
        <v>44</v>
      </c>
      <c r="E51" s="7" t="s">
        <v>72</v>
      </c>
      <c r="F51" s="41">
        <v>33003840</v>
      </c>
      <c r="G51" s="41">
        <v>16501920</v>
      </c>
      <c r="H51" s="41">
        <v>50</v>
      </c>
      <c r="I51" s="41">
        <v>16501920</v>
      </c>
      <c r="J51" s="41">
        <v>50</v>
      </c>
      <c r="K51" s="41"/>
      <c r="L51" s="7"/>
    </row>
    <row r="52" spans="1:66" s="47" customFormat="1" ht="91.5" customHeight="1" x14ac:dyDescent="0.25">
      <c r="A52" s="4">
        <v>47</v>
      </c>
      <c r="B52" s="4">
        <v>29</v>
      </c>
      <c r="C52" s="13"/>
      <c r="D52" s="15" t="s">
        <v>44</v>
      </c>
      <c r="E52" s="15" t="s">
        <v>73</v>
      </c>
      <c r="F52" s="41">
        <v>77573420</v>
      </c>
      <c r="G52" s="41">
        <f>F52*H52/100</f>
        <v>42665381</v>
      </c>
      <c r="H52" s="41">
        <v>55</v>
      </c>
      <c r="I52" s="41">
        <f>F52-G52-K52</f>
        <v>31029368</v>
      </c>
      <c r="J52" s="41">
        <f>100-H52-L52</f>
        <v>40</v>
      </c>
      <c r="K52" s="41">
        <v>3878671</v>
      </c>
      <c r="L52" s="40">
        <v>5</v>
      </c>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6"/>
    </row>
    <row r="53" spans="1:66" s="47" customFormat="1" ht="149.25" customHeight="1" x14ac:dyDescent="0.25">
      <c r="A53" s="4">
        <v>48</v>
      </c>
      <c r="B53" s="4">
        <v>30</v>
      </c>
      <c r="C53" s="13"/>
      <c r="D53" s="15" t="s">
        <v>62</v>
      </c>
      <c r="E53" s="15" t="s">
        <v>74</v>
      </c>
      <c r="F53" s="41">
        <v>292313766</v>
      </c>
      <c r="G53" s="41">
        <f>F53*H53/100</f>
        <v>116925506.40000001</v>
      </c>
      <c r="H53" s="41">
        <v>40</v>
      </c>
      <c r="I53" s="41">
        <f>F53-G53-K53</f>
        <v>175388259.59999999</v>
      </c>
      <c r="J53" s="41">
        <f>100-H53-L53</f>
        <v>60</v>
      </c>
      <c r="K53" s="41"/>
      <c r="L53" s="40"/>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6"/>
    </row>
    <row r="54" spans="1:66" s="50" customFormat="1" ht="27" x14ac:dyDescent="0.25">
      <c r="A54" s="4">
        <v>49</v>
      </c>
      <c r="B54" s="4">
        <v>31</v>
      </c>
      <c r="C54" s="13"/>
      <c r="D54" s="15" t="s">
        <v>46</v>
      </c>
      <c r="E54" s="15" t="s">
        <v>75</v>
      </c>
      <c r="F54" s="41">
        <v>212372600</v>
      </c>
      <c r="G54" s="41">
        <f>F54*H54/100</f>
        <v>31855890</v>
      </c>
      <c r="H54" s="41">
        <v>15</v>
      </c>
      <c r="I54" s="41">
        <f>F54-G54-K54</f>
        <v>138042190</v>
      </c>
      <c r="J54" s="41">
        <f>100-H54-L54</f>
        <v>65</v>
      </c>
      <c r="K54" s="41">
        <v>42474520</v>
      </c>
      <c r="L54" s="40">
        <v>20</v>
      </c>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9"/>
    </row>
    <row r="55" spans="1:66" s="51" customFormat="1" ht="40.5" x14ac:dyDescent="0.25">
      <c r="A55" s="4">
        <v>50</v>
      </c>
      <c r="B55" s="4">
        <v>32</v>
      </c>
      <c r="C55" s="13"/>
      <c r="D55" s="7" t="s">
        <v>76</v>
      </c>
      <c r="E55" s="7" t="s">
        <v>77</v>
      </c>
      <c r="F55" s="41">
        <v>56015938</v>
      </c>
      <c r="G55" s="41">
        <v>22406375.199999999</v>
      </c>
      <c r="H55" s="41">
        <v>40</v>
      </c>
      <c r="I55" s="41">
        <v>33609562.799999997</v>
      </c>
      <c r="J55" s="41">
        <v>60</v>
      </c>
      <c r="K55" s="41"/>
      <c r="L55" s="7"/>
    </row>
    <row r="56" spans="1:66" s="53" customFormat="1" ht="48" customHeight="1" x14ac:dyDescent="0.25">
      <c r="A56" s="4">
        <v>51</v>
      </c>
      <c r="B56" s="4">
        <v>33</v>
      </c>
      <c r="C56" s="13"/>
      <c r="D56" s="7" t="s">
        <v>78</v>
      </c>
      <c r="E56" s="7" t="s">
        <v>79</v>
      </c>
      <c r="F56" s="154">
        <v>121733140</v>
      </c>
      <c r="G56" s="154">
        <f>F56*H56/100</f>
        <v>36519942</v>
      </c>
      <c r="H56" s="154">
        <v>30</v>
      </c>
      <c r="I56" s="154">
        <f>F56*J56/100</f>
        <v>85213198</v>
      </c>
      <c r="J56" s="154">
        <f>100-H56-L56</f>
        <v>70</v>
      </c>
      <c r="K56" s="154"/>
      <c r="L56" s="52"/>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row>
    <row r="57" spans="1:66" s="53" customFormat="1" ht="109.5" x14ac:dyDescent="0.25">
      <c r="A57" s="4">
        <v>52</v>
      </c>
      <c r="B57" s="4">
        <v>34</v>
      </c>
      <c r="C57" s="13"/>
      <c r="D57" s="7" t="s">
        <v>80</v>
      </c>
      <c r="E57" s="7" t="s">
        <v>81</v>
      </c>
      <c r="F57" s="154">
        <v>530661500</v>
      </c>
      <c r="G57" s="154">
        <f>F57*H57/100</f>
        <v>159198450</v>
      </c>
      <c r="H57" s="154">
        <v>30</v>
      </c>
      <c r="I57" s="154">
        <f>F57*J57/100</f>
        <v>371463050</v>
      </c>
      <c r="J57" s="154">
        <f>100-H57-L57</f>
        <v>70</v>
      </c>
      <c r="K57" s="154"/>
      <c r="L57" s="52"/>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row>
    <row r="58" spans="1:66" s="45" customFormat="1" ht="27" x14ac:dyDescent="0.25">
      <c r="A58" s="4">
        <v>53</v>
      </c>
      <c r="B58" s="4">
        <v>35</v>
      </c>
      <c r="C58" s="13"/>
      <c r="D58" s="15" t="s">
        <v>82</v>
      </c>
      <c r="E58" s="15" t="s">
        <v>83</v>
      </c>
      <c r="F58" s="41">
        <v>100471730</v>
      </c>
      <c r="G58" s="41">
        <v>65306624.5</v>
      </c>
      <c r="H58" s="41">
        <v>65</v>
      </c>
      <c r="I58" s="41">
        <v>35165105.5</v>
      </c>
      <c r="J58" s="41">
        <v>35</v>
      </c>
      <c r="K58" s="41"/>
      <c r="L58" s="7"/>
    </row>
    <row r="59" spans="1:66" s="45" customFormat="1" ht="40.5" x14ac:dyDescent="0.25">
      <c r="A59" s="4">
        <v>54</v>
      </c>
      <c r="B59" s="4">
        <v>36</v>
      </c>
      <c r="C59" s="13"/>
      <c r="D59" s="15" t="s">
        <v>84</v>
      </c>
      <c r="E59" s="15" t="s">
        <v>85</v>
      </c>
      <c r="F59" s="41">
        <v>280090000</v>
      </c>
      <c r="G59" s="41">
        <v>84027000</v>
      </c>
      <c r="H59" s="41">
        <v>30</v>
      </c>
      <c r="I59" s="41">
        <v>196063000</v>
      </c>
      <c r="J59" s="41">
        <v>70</v>
      </c>
      <c r="K59" s="41"/>
      <c r="L59" s="7"/>
    </row>
    <row r="60" spans="1:66" s="45" customFormat="1" ht="81" x14ac:dyDescent="0.25">
      <c r="A60" s="4">
        <v>55</v>
      </c>
      <c r="B60" s="4">
        <v>37</v>
      </c>
      <c r="C60" s="13"/>
      <c r="D60" s="25" t="s">
        <v>86</v>
      </c>
      <c r="E60" s="15" t="s">
        <v>87</v>
      </c>
      <c r="F60" s="41">
        <v>80948304</v>
      </c>
      <c r="G60" s="41">
        <v>52616397.600000001</v>
      </c>
      <c r="H60" s="41">
        <v>65</v>
      </c>
      <c r="I60" s="41">
        <v>28331906.399999999</v>
      </c>
      <c r="J60" s="41">
        <v>35</v>
      </c>
      <c r="K60" s="41"/>
      <c r="L60" s="7"/>
    </row>
    <row r="61" spans="1:66" s="32" customFormat="1" ht="68.25" customHeight="1" x14ac:dyDescent="0.2">
      <c r="A61" s="4">
        <v>56</v>
      </c>
      <c r="B61" s="4">
        <v>38</v>
      </c>
      <c r="C61" s="13"/>
      <c r="D61" s="54" t="s">
        <v>86</v>
      </c>
      <c r="E61" s="7" t="s">
        <v>88</v>
      </c>
      <c r="F61" s="41">
        <v>263545620</v>
      </c>
      <c r="G61" s="41">
        <v>171304653</v>
      </c>
      <c r="H61" s="41">
        <v>65</v>
      </c>
      <c r="I61" s="41">
        <v>92240967</v>
      </c>
      <c r="J61" s="155">
        <v>35</v>
      </c>
      <c r="K61" s="42"/>
      <c r="L61" s="42"/>
    </row>
    <row r="62" spans="1:66" s="51" customFormat="1" ht="54" x14ac:dyDescent="0.25">
      <c r="A62" s="4">
        <v>57</v>
      </c>
      <c r="B62" s="4">
        <v>39</v>
      </c>
      <c r="C62" s="13"/>
      <c r="D62" s="7" t="s">
        <v>89</v>
      </c>
      <c r="E62" s="7" t="s">
        <v>90</v>
      </c>
      <c r="F62" s="41">
        <v>1155974300</v>
      </c>
      <c r="G62" s="41">
        <v>346792290</v>
      </c>
      <c r="H62" s="41">
        <v>30</v>
      </c>
      <c r="I62" s="41">
        <v>809182010</v>
      </c>
      <c r="J62" s="41">
        <v>70</v>
      </c>
      <c r="K62" s="156"/>
      <c r="L62" s="7"/>
    </row>
    <row r="63" spans="1:66" s="51" customFormat="1" ht="53.25" customHeight="1" x14ac:dyDescent="0.25">
      <c r="A63" s="4">
        <v>58</v>
      </c>
      <c r="B63" s="4">
        <v>40</v>
      </c>
      <c r="C63" s="13"/>
      <c r="D63" s="7" t="s">
        <v>91</v>
      </c>
      <c r="E63" s="7" t="s">
        <v>92</v>
      </c>
      <c r="F63" s="41">
        <v>334429494</v>
      </c>
      <c r="G63" s="41">
        <v>100328848.2</v>
      </c>
      <c r="H63" s="41">
        <v>30</v>
      </c>
      <c r="I63" s="41">
        <v>234100645.80000001</v>
      </c>
      <c r="J63" s="41">
        <v>70</v>
      </c>
      <c r="K63" s="41"/>
      <c r="L63" s="7"/>
    </row>
    <row r="64" spans="1:66" s="45" customFormat="1" ht="135" x14ac:dyDescent="0.25">
      <c r="A64" s="4">
        <v>59</v>
      </c>
      <c r="B64" s="4">
        <v>41</v>
      </c>
      <c r="C64" s="24"/>
      <c r="D64" s="25" t="s">
        <v>93</v>
      </c>
      <c r="E64" s="15" t="s">
        <v>94</v>
      </c>
      <c r="F64" s="41">
        <v>867330715</v>
      </c>
      <c r="G64" s="41">
        <f>F64*H64/100</f>
        <v>260199214.5</v>
      </c>
      <c r="H64" s="41">
        <v>30</v>
      </c>
      <c r="I64" s="41">
        <f>F64*J64/100</f>
        <v>607131500.5</v>
      </c>
      <c r="J64" s="41">
        <v>70</v>
      </c>
      <c r="K64" s="41"/>
      <c r="L64" s="7"/>
    </row>
    <row r="65" spans="1:65" s="58" customFormat="1" ht="17.25" x14ac:dyDescent="0.25">
      <c r="A65" s="55"/>
      <c r="B65" s="56" t="s">
        <v>95</v>
      </c>
      <c r="C65" s="56"/>
      <c r="D65" s="56"/>
      <c r="E65" s="56"/>
      <c r="F65" s="30">
        <f>SUM(F24:F64)</f>
        <v>9004834946</v>
      </c>
      <c r="G65" s="30">
        <f>SUM(G24:G64)</f>
        <v>3989511655.3499994</v>
      </c>
      <c r="H65" s="30"/>
      <c r="I65" s="30">
        <f>SUM(I24:I64)</f>
        <v>4951606387.1500006</v>
      </c>
      <c r="J65" s="30"/>
      <c r="K65" s="30">
        <f>SUM(K24:K64)</f>
        <v>63716904</v>
      </c>
      <c r="L65" s="57"/>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row>
    <row r="66" spans="1:65" s="3" customFormat="1" ht="27" x14ac:dyDescent="0.25">
      <c r="A66" s="12">
        <v>60</v>
      </c>
      <c r="B66" s="14">
        <v>1</v>
      </c>
      <c r="C66" s="59" t="s">
        <v>96</v>
      </c>
      <c r="D66" s="60" t="s">
        <v>97</v>
      </c>
      <c r="E66" s="60" t="s">
        <v>98</v>
      </c>
      <c r="F66" s="154">
        <v>55351301</v>
      </c>
      <c r="G66" s="154">
        <v>30443215</v>
      </c>
      <c r="H66" s="157">
        <f>G66/F66*100</f>
        <v>54.999999006346755</v>
      </c>
      <c r="I66" s="125">
        <f t="shared" ref="I66:I79" si="4">F66*J66/100</f>
        <v>24908086</v>
      </c>
      <c r="J66" s="125">
        <f t="shared" ref="J66:J79" si="5">100-H66-L66</f>
        <v>45.000000993653245</v>
      </c>
      <c r="K66" s="125">
        <v>0</v>
      </c>
      <c r="L66" s="21">
        <f t="shared" ref="L66:L73" si="6">K66/F66*100</f>
        <v>0</v>
      </c>
    </row>
    <row r="67" spans="1:65" s="3" customFormat="1" ht="27" x14ac:dyDescent="0.25">
      <c r="A67" s="12">
        <v>61</v>
      </c>
      <c r="B67" s="14">
        <v>2</v>
      </c>
      <c r="C67" s="61"/>
      <c r="D67" s="60" t="s">
        <v>99</v>
      </c>
      <c r="E67" s="60" t="s">
        <v>100</v>
      </c>
      <c r="F67" s="154">
        <v>162000000</v>
      </c>
      <c r="G67" s="154">
        <v>105300000</v>
      </c>
      <c r="H67" s="157">
        <f>G67/F67*100</f>
        <v>65</v>
      </c>
      <c r="I67" s="125">
        <f t="shared" si="4"/>
        <v>56700000</v>
      </c>
      <c r="J67" s="125">
        <f t="shared" si="5"/>
        <v>35</v>
      </c>
      <c r="K67" s="125">
        <v>0</v>
      </c>
      <c r="L67" s="21">
        <f t="shared" si="6"/>
        <v>0</v>
      </c>
    </row>
    <row r="68" spans="1:65" s="3" customFormat="1" ht="27" x14ac:dyDescent="0.25">
      <c r="A68" s="12">
        <v>62</v>
      </c>
      <c r="B68" s="14">
        <v>3</v>
      </c>
      <c r="C68" s="61"/>
      <c r="D68" s="62" t="s">
        <v>96</v>
      </c>
      <c r="E68" s="62" t="s">
        <v>101</v>
      </c>
      <c r="F68" s="154">
        <v>103590417</v>
      </c>
      <c r="G68" s="154">
        <v>42333771</v>
      </c>
      <c r="H68" s="158">
        <v>40.866493471109401</v>
      </c>
      <c r="I68" s="125">
        <f t="shared" si="4"/>
        <v>36256646</v>
      </c>
      <c r="J68" s="159">
        <f t="shared" si="5"/>
        <v>35.000000048267012</v>
      </c>
      <c r="K68" s="160">
        <v>25000000</v>
      </c>
      <c r="L68" s="63">
        <f t="shared" si="6"/>
        <v>24.133506480623591</v>
      </c>
    </row>
    <row r="69" spans="1:65" s="18" customFormat="1" ht="27" x14ac:dyDescent="0.2">
      <c r="A69" s="12">
        <v>63</v>
      </c>
      <c r="B69" s="14">
        <v>4</v>
      </c>
      <c r="C69" s="61"/>
      <c r="D69" s="7" t="s">
        <v>96</v>
      </c>
      <c r="E69" s="60" t="s">
        <v>102</v>
      </c>
      <c r="F69" s="154">
        <v>96947190</v>
      </c>
      <c r="G69" s="154">
        <v>38778876</v>
      </c>
      <c r="H69" s="158">
        <f>G69/F69*100</f>
        <v>40</v>
      </c>
      <c r="I69" s="125">
        <f t="shared" si="4"/>
        <v>58168314</v>
      </c>
      <c r="J69" s="159">
        <f t="shared" si="5"/>
        <v>60</v>
      </c>
      <c r="K69" s="125">
        <v>0</v>
      </c>
      <c r="L69" s="21">
        <f t="shared" si="6"/>
        <v>0</v>
      </c>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row>
    <row r="70" spans="1:65" s="64" customFormat="1" ht="27" x14ac:dyDescent="0.25">
      <c r="A70" s="12">
        <v>64</v>
      </c>
      <c r="B70" s="14">
        <v>5</v>
      </c>
      <c r="C70" s="61"/>
      <c r="D70" s="60" t="s">
        <v>96</v>
      </c>
      <c r="E70" s="60" t="s">
        <v>103</v>
      </c>
      <c r="F70" s="161">
        <v>495703920</v>
      </c>
      <c r="G70" s="161">
        <v>173496372</v>
      </c>
      <c r="H70" s="162">
        <f>G70/F70*100</f>
        <v>35</v>
      </c>
      <c r="I70" s="125">
        <f t="shared" si="4"/>
        <v>322207548</v>
      </c>
      <c r="J70" s="159">
        <f t="shared" si="5"/>
        <v>65</v>
      </c>
      <c r="K70" s="125">
        <v>0</v>
      </c>
      <c r="L70" s="21">
        <f t="shared" si="6"/>
        <v>0</v>
      </c>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row>
    <row r="71" spans="1:65" s="64" customFormat="1" ht="54" x14ac:dyDescent="0.25">
      <c r="A71" s="12">
        <v>65</v>
      </c>
      <c r="B71" s="14">
        <v>6</v>
      </c>
      <c r="C71" s="61"/>
      <c r="D71" s="60" t="s">
        <v>96</v>
      </c>
      <c r="E71" s="60" t="s">
        <v>104</v>
      </c>
      <c r="F71" s="161">
        <v>433058100</v>
      </c>
      <c r="G71" s="161">
        <v>194876145</v>
      </c>
      <c r="H71" s="162">
        <f>G71/F71*100</f>
        <v>45</v>
      </c>
      <c r="I71" s="125">
        <f t="shared" si="4"/>
        <v>238181955</v>
      </c>
      <c r="J71" s="159">
        <f t="shared" si="5"/>
        <v>55</v>
      </c>
      <c r="K71" s="125">
        <v>0</v>
      </c>
      <c r="L71" s="21">
        <f t="shared" si="6"/>
        <v>0</v>
      </c>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row>
    <row r="72" spans="1:65" s="64" customFormat="1" ht="40.5" x14ac:dyDescent="0.25">
      <c r="A72" s="12">
        <v>66</v>
      </c>
      <c r="B72" s="14">
        <v>7</v>
      </c>
      <c r="C72" s="61"/>
      <c r="D72" s="60" t="s">
        <v>96</v>
      </c>
      <c r="E72" s="60" t="s">
        <v>105</v>
      </c>
      <c r="F72" s="161">
        <v>700043140</v>
      </c>
      <c r="G72" s="161">
        <v>385023727</v>
      </c>
      <c r="H72" s="162">
        <f>G72/F72*100</f>
        <v>55.000000000000007</v>
      </c>
      <c r="I72" s="125">
        <f t="shared" si="4"/>
        <v>245015098.99999997</v>
      </c>
      <c r="J72" s="159">
        <f t="shared" si="5"/>
        <v>34.999999999999993</v>
      </c>
      <c r="K72" s="125">
        <v>70004314</v>
      </c>
      <c r="L72" s="21">
        <f t="shared" si="6"/>
        <v>10</v>
      </c>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row>
    <row r="73" spans="1:65" s="3" customFormat="1" ht="27" x14ac:dyDescent="0.25">
      <c r="A73" s="12">
        <v>67</v>
      </c>
      <c r="B73" s="14">
        <v>8</v>
      </c>
      <c r="C73" s="61"/>
      <c r="D73" s="62" t="s">
        <v>106</v>
      </c>
      <c r="E73" s="60" t="s">
        <v>107</v>
      </c>
      <c r="F73" s="154">
        <v>317824300</v>
      </c>
      <c r="G73" s="154">
        <v>95347290</v>
      </c>
      <c r="H73" s="158">
        <f>G73/F73*100</f>
        <v>30</v>
      </c>
      <c r="I73" s="125">
        <f t="shared" si="4"/>
        <v>222477010</v>
      </c>
      <c r="J73" s="159">
        <f t="shared" si="5"/>
        <v>70</v>
      </c>
      <c r="K73" s="125">
        <v>0</v>
      </c>
      <c r="L73" s="65">
        <f t="shared" si="6"/>
        <v>0</v>
      </c>
    </row>
    <row r="74" spans="1:65" s="45" customFormat="1" ht="27" x14ac:dyDescent="0.25">
      <c r="A74" s="12">
        <v>68</v>
      </c>
      <c r="B74" s="14">
        <v>9</v>
      </c>
      <c r="C74" s="61"/>
      <c r="D74" s="66" t="s">
        <v>99</v>
      </c>
      <c r="E74" s="60" t="s">
        <v>108</v>
      </c>
      <c r="F74" s="41">
        <v>113040040</v>
      </c>
      <c r="G74" s="41">
        <v>62172022</v>
      </c>
      <c r="H74" s="107">
        <f t="shared" ref="H74:H79" si="7">G74/F74*100</f>
        <v>55.000000000000007</v>
      </c>
      <c r="I74" s="41">
        <f t="shared" si="4"/>
        <v>50868017.999999993</v>
      </c>
      <c r="J74" s="107">
        <f t="shared" si="5"/>
        <v>44.999999999999993</v>
      </c>
      <c r="K74" s="41"/>
      <c r="L74" s="7"/>
    </row>
    <row r="75" spans="1:65" s="45" customFormat="1" ht="27" x14ac:dyDescent="0.25">
      <c r="A75" s="12">
        <v>69</v>
      </c>
      <c r="B75" s="14">
        <v>10</v>
      </c>
      <c r="C75" s="61"/>
      <c r="D75" s="66" t="s">
        <v>99</v>
      </c>
      <c r="E75" s="60" t="s">
        <v>109</v>
      </c>
      <c r="F75" s="41">
        <v>2392345460</v>
      </c>
      <c r="G75" s="41">
        <v>1555024549</v>
      </c>
      <c r="H75" s="107">
        <f t="shared" si="7"/>
        <v>65</v>
      </c>
      <c r="I75" s="41">
        <f t="shared" si="4"/>
        <v>837320911</v>
      </c>
      <c r="J75" s="107">
        <f t="shared" si="5"/>
        <v>35</v>
      </c>
      <c r="K75" s="41">
        <v>0</v>
      </c>
      <c r="L75" s="7">
        <v>0</v>
      </c>
    </row>
    <row r="76" spans="1:65" s="45" customFormat="1" ht="27" x14ac:dyDescent="0.25">
      <c r="A76" s="12">
        <v>70</v>
      </c>
      <c r="B76" s="14">
        <v>11</v>
      </c>
      <c r="C76" s="61"/>
      <c r="D76" s="66" t="s">
        <v>99</v>
      </c>
      <c r="E76" s="60" t="s">
        <v>110</v>
      </c>
      <c r="F76" s="41">
        <v>82400550</v>
      </c>
      <c r="G76" s="41">
        <v>53560358</v>
      </c>
      <c r="H76" s="107">
        <f t="shared" si="7"/>
        <v>65.000000606792057</v>
      </c>
      <c r="I76" s="41">
        <f t="shared" si="4"/>
        <v>28840192.000000011</v>
      </c>
      <c r="J76" s="107">
        <f t="shared" si="5"/>
        <v>34.999999393207943</v>
      </c>
      <c r="K76" s="41">
        <v>0</v>
      </c>
      <c r="L76" s="7">
        <v>0</v>
      </c>
    </row>
    <row r="77" spans="1:65" s="45" customFormat="1" ht="27" x14ac:dyDescent="0.25">
      <c r="A77" s="12">
        <v>71</v>
      </c>
      <c r="B77" s="14">
        <v>12</v>
      </c>
      <c r="C77" s="61"/>
      <c r="D77" s="66" t="s">
        <v>99</v>
      </c>
      <c r="E77" s="60" t="s">
        <v>111</v>
      </c>
      <c r="F77" s="41">
        <v>1442351370</v>
      </c>
      <c r="G77" s="41">
        <v>576940548</v>
      </c>
      <c r="H77" s="41">
        <f t="shared" si="7"/>
        <v>40</v>
      </c>
      <c r="I77" s="41">
        <f t="shared" si="4"/>
        <v>865410822</v>
      </c>
      <c r="J77" s="41">
        <f t="shared" si="5"/>
        <v>60</v>
      </c>
      <c r="K77" s="41">
        <v>0</v>
      </c>
      <c r="L77" s="7">
        <v>0</v>
      </c>
    </row>
    <row r="78" spans="1:65" s="45" customFormat="1" ht="27" x14ac:dyDescent="0.25">
      <c r="A78" s="12">
        <v>72</v>
      </c>
      <c r="B78" s="14">
        <v>13</v>
      </c>
      <c r="C78" s="61"/>
      <c r="D78" s="25" t="s">
        <v>112</v>
      </c>
      <c r="E78" s="60" t="s">
        <v>113</v>
      </c>
      <c r="F78" s="41">
        <v>218347310</v>
      </c>
      <c r="G78" s="41">
        <v>141925751</v>
      </c>
      <c r="H78" s="41">
        <f t="shared" si="7"/>
        <v>64.999999771007026</v>
      </c>
      <c r="I78" s="41">
        <f t="shared" si="4"/>
        <v>76421559</v>
      </c>
      <c r="J78" s="41">
        <f t="shared" si="5"/>
        <v>35.000000228992974</v>
      </c>
      <c r="K78" s="41">
        <v>0</v>
      </c>
      <c r="L78" s="7">
        <v>0</v>
      </c>
    </row>
    <row r="79" spans="1:65" s="51" customFormat="1" ht="60.75" customHeight="1" x14ac:dyDescent="0.25">
      <c r="A79" s="12">
        <v>73</v>
      </c>
      <c r="B79" s="14">
        <v>14</v>
      </c>
      <c r="C79" s="61"/>
      <c r="D79" s="54" t="s">
        <v>114</v>
      </c>
      <c r="E79" s="60" t="s">
        <v>115</v>
      </c>
      <c r="F79" s="163">
        <v>206235000</v>
      </c>
      <c r="G79" s="163">
        <v>61870500</v>
      </c>
      <c r="H79" s="163">
        <f t="shared" si="7"/>
        <v>30</v>
      </c>
      <c r="I79" s="163">
        <f t="shared" si="4"/>
        <v>144364500</v>
      </c>
      <c r="J79" s="163">
        <f t="shared" si="5"/>
        <v>70</v>
      </c>
      <c r="K79" s="163">
        <v>0</v>
      </c>
      <c r="L79" s="67">
        <v>0</v>
      </c>
    </row>
    <row r="80" spans="1:65" s="45" customFormat="1" ht="27" x14ac:dyDescent="0.25">
      <c r="A80" s="12">
        <v>74</v>
      </c>
      <c r="B80" s="14">
        <v>15</v>
      </c>
      <c r="C80" s="61"/>
      <c r="D80" s="25" t="s">
        <v>116</v>
      </c>
      <c r="E80" s="60" t="s">
        <v>117</v>
      </c>
      <c r="F80" s="41">
        <v>88183750</v>
      </c>
      <c r="G80" s="41">
        <v>44091180</v>
      </c>
      <c r="H80" s="41">
        <v>49.999211872935774</v>
      </c>
      <c r="I80" s="41">
        <v>44092570</v>
      </c>
      <c r="J80" s="41">
        <v>50.000788127064226</v>
      </c>
      <c r="K80" s="41">
        <v>0</v>
      </c>
      <c r="L80" s="7">
        <v>0</v>
      </c>
    </row>
    <row r="81" spans="1:766" s="45" customFormat="1" ht="27" x14ac:dyDescent="0.25">
      <c r="A81" s="12">
        <v>75</v>
      </c>
      <c r="B81" s="14">
        <v>16</v>
      </c>
      <c r="C81" s="61"/>
      <c r="D81" s="25" t="s">
        <v>116</v>
      </c>
      <c r="E81" s="60" t="s">
        <v>118</v>
      </c>
      <c r="F81" s="41">
        <v>674181050</v>
      </c>
      <c r="G81" s="41">
        <v>303381470</v>
      </c>
      <c r="H81" s="41">
        <v>44.999999629179726</v>
      </c>
      <c r="I81" s="41">
        <v>370799580</v>
      </c>
      <c r="J81" s="41">
        <v>55.000000370820274</v>
      </c>
      <c r="K81" s="41">
        <v>0</v>
      </c>
      <c r="L81" s="7">
        <v>0</v>
      </c>
    </row>
    <row r="82" spans="1:766" s="45" customFormat="1" ht="27" x14ac:dyDescent="0.25">
      <c r="A82" s="12">
        <v>76</v>
      </c>
      <c r="B82" s="14">
        <v>17</v>
      </c>
      <c r="C82" s="61"/>
      <c r="D82" s="25" t="s">
        <v>116</v>
      </c>
      <c r="E82" s="60" t="s">
        <v>119</v>
      </c>
      <c r="F82" s="154">
        <v>120754840</v>
      </c>
      <c r="G82" s="154">
        <v>36226452</v>
      </c>
      <c r="H82" s="158">
        <f>G82/F82*100</f>
        <v>30</v>
      </c>
      <c r="I82" s="154">
        <f>F82*J82/100</f>
        <v>72452904</v>
      </c>
      <c r="J82" s="164">
        <f>100-H82-L82</f>
        <v>60</v>
      </c>
      <c r="K82" s="154">
        <v>12075484</v>
      </c>
      <c r="L82" s="68">
        <f>K82/F82*100</f>
        <v>10</v>
      </c>
    </row>
    <row r="83" spans="1:766" s="53" customFormat="1" ht="40.5" x14ac:dyDescent="0.25">
      <c r="A83" s="12">
        <v>77</v>
      </c>
      <c r="B83" s="14">
        <v>18</v>
      </c>
      <c r="C83" s="61"/>
      <c r="D83" s="54" t="s">
        <v>116</v>
      </c>
      <c r="E83" s="7" t="s">
        <v>120</v>
      </c>
      <c r="F83" s="154">
        <v>241055110</v>
      </c>
      <c r="G83" s="154">
        <v>132580250</v>
      </c>
      <c r="H83" s="158">
        <f>G83/F83*100</f>
        <v>54.99997490200478</v>
      </c>
      <c r="I83" s="154">
        <f>F83*J83/100</f>
        <v>108474859.99999999</v>
      </c>
      <c r="J83" s="165">
        <f>100-H83-L83</f>
        <v>45.00002509799522</v>
      </c>
      <c r="K83" s="154">
        <v>0</v>
      </c>
      <c r="L83" s="69">
        <v>0</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row>
    <row r="84" spans="1:766" s="45" customFormat="1" ht="27" x14ac:dyDescent="0.25">
      <c r="A84" s="12">
        <v>78</v>
      </c>
      <c r="B84" s="14">
        <v>19</v>
      </c>
      <c r="C84" s="70"/>
      <c r="D84" s="25" t="s">
        <v>116</v>
      </c>
      <c r="E84" s="60" t="s">
        <v>121</v>
      </c>
      <c r="F84" s="154">
        <v>132216100</v>
      </c>
      <c r="G84" s="154">
        <v>52886440</v>
      </c>
      <c r="H84" s="158">
        <f>G84/F84*100</f>
        <v>40</v>
      </c>
      <c r="I84" s="154">
        <f>F84*J84/100</f>
        <v>79329660</v>
      </c>
      <c r="J84" s="164">
        <f>100-H84-L84</f>
        <v>60</v>
      </c>
      <c r="K84" s="60">
        <v>0</v>
      </c>
      <c r="L84" s="68">
        <v>0</v>
      </c>
    </row>
    <row r="85" spans="1:766" s="58" customFormat="1" ht="17.25" x14ac:dyDescent="0.25">
      <c r="A85" s="55"/>
      <c r="B85" s="56" t="s">
        <v>96</v>
      </c>
      <c r="C85" s="56"/>
      <c r="D85" s="56"/>
      <c r="E85" s="56"/>
      <c r="F85" s="30">
        <f>SUM(F66:F84)</f>
        <v>8075628948</v>
      </c>
      <c r="G85" s="30">
        <f>SUM(G66:G84)</f>
        <v>4086258916</v>
      </c>
      <c r="H85" s="30"/>
      <c r="I85" s="30">
        <f>SUM(I66:I84)</f>
        <v>3882290234</v>
      </c>
      <c r="J85" s="30"/>
      <c r="K85" s="30">
        <f>SUM(K66:K84)</f>
        <v>107079798</v>
      </c>
      <c r="L85" s="57"/>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row>
    <row r="86" spans="1:766" s="3" customFormat="1" ht="27" x14ac:dyDescent="0.25">
      <c r="A86" s="12">
        <v>79</v>
      </c>
      <c r="B86" s="71">
        <v>1</v>
      </c>
      <c r="C86" s="72" t="s">
        <v>122</v>
      </c>
      <c r="D86" s="36" t="s">
        <v>123</v>
      </c>
      <c r="E86" s="36" t="s">
        <v>124</v>
      </c>
      <c r="F86" s="166">
        <v>42046800</v>
      </c>
      <c r="G86" s="166">
        <v>21023400</v>
      </c>
      <c r="H86" s="166">
        <v>50</v>
      </c>
      <c r="I86" s="166">
        <v>21023400</v>
      </c>
      <c r="J86" s="166">
        <v>50</v>
      </c>
      <c r="K86" s="166">
        <v>0</v>
      </c>
      <c r="L86" s="73">
        <v>0</v>
      </c>
    </row>
    <row r="87" spans="1:766" s="3" customFormat="1" ht="27" x14ac:dyDescent="0.25">
      <c r="A87" s="12">
        <v>80</v>
      </c>
      <c r="B87" s="71">
        <v>2</v>
      </c>
      <c r="C87" s="74"/>
      <c r="D87" s="36" t="s">
        <v>123</v>
      </c>
      <c r="E87" s="36" t="s">
        <v>125</v>
      </c>
      <c r="F87" s="166">
        <v>38059510</v>
      </c>
      <c r="G87" s="166">
        <v>11417853</v>
      </c>
      <c r="H87" s="166">
        <v>30</v>
      </c>
      <c r="I87" s="166">
        <v>26641657</v>
      </c>
      <c r="J87" s="166">
        <v>70</v>
      </c>
      <c r="K87" s="166">
        <v>0</v>
      </c>
      <c r="L87" s="73">
        <v>0</v>
      </c>
    </row>
    <row r="88" spans="1:766" s="3" customFormat="1" ht="27" x14ac:dyDescent="0.25">
      <c r="A88" s="12">
        <v>81</v>
      </c>
      <c r="B88" s="71">
        <v>3</v>
      </c>
      <c r="C88" s="74"/>
      <c r="D88" s="36" t="s">
        <v>123</v>
      </c>
      <c r="E88" s="36" t="s">
        <v>126</v>
      </c>
      <c r="F88" s="166">
        <v>22987790</v>
      </c>
      <c r="G88" s="166">
        <v>9195116</v>
      </c>
      <c r="H88" s="166">
        <v>40</v>
      </c>
      <c r="I88" s="166">
        <v>13792674</v>
      </c>
      <c r="J88" s="166">
        <v>60</v>
      </c>
      <c r="K88" s="166">
        <v>0</v>
      </c>
      <c r="L88" s="73">
        <v>0</v>
      </c>
    </row>
    <row r="89" spans="1:766" s="76" customFormat="1" ht="43.5" customHeight="1" x14ac:dyDescent="0.25">
      <c r="A89" s="12">
        <v>82</v>
      </c>
      <c r="B89" s="71">
        <v>4</v>
      </c>
      <c r="C89" s="74"/>
      <c r="D89" s="15" t="s">
        <v>127</v>
      </c>
      <c r="E89" s="75" t="s">
        <v>128</v>
      </c>
      <c r="F89" s="154">
        <v>404859819</v>
      </c>
      <c r="G89" s="154">
        <v>12146946</v>
      </c>
      <c r="H89" s="157">
        <v>30</v>
      </c>
      <c r="I89" s="125">
        <v>28342873</v>
      </c>
      <c r="J89" s="125">
        <f>100-H89-L89</f>
        <v>70</v>
      </c>
      <c r="K89" s="125">
        <v>0</v>
      </c>
      <c r="L89" s="21">
        <f>K89/F89*100</f>
        <v>0</v>
      </c>
    </row>
    <row r="90" spans="1:766" s="76" customFormat="1" ht="51.75" customHeight="1" x14ac:dyDescent="0.25">
      <c r="A90" s="12">
        <v>83</v>
      </c>
      <c r="B90" s="71">
        <v>5</v>
      </c>
      <c r="C90" s="74"/>
      <c r="D90" s="15" t="s">
        <v>123</v>
      </c>
      <c r="E90" s="75" t="s">
        <v>129</v>
      </c>
      <c r="F90" s="154">
        <v>9618532</v>
      </c>
      <c r="G90" s="154">
        <v>5001637</v>
      </c>
      <c r="H90" s="157">
        <f>G90/F90*100</f>
        <v>52.000003742774879</v>
      </c>
      <c r="I90" s="125">
        <f>F90*J90/100</f>
        <v>3655042.0000000005</v>
      </c>
      <c r="J90" s="125">
        <f>100-H90-L90</f>
        <v>37.9999983365445</v>
      </c>
      <c r="K90" s="125">
        <v>961853</v>
      </c>
      <c r="L90" s="21">
        <f>K90/F90*100</f>
        <v>9.9999979206806202</v>
      </c>
    </row>
    <row r="91" spans="1:766" s="76" customFormat="1" ht="51" customHeight="1" x14ac:dyDescent="0.25">
      <c r="A91" s="12">
        <v>84</v>
      </c>
      <c r="B91" s="71">
        <v>6</v>
      </c>
      <c r="C91" s="74"/>
      <c r="D91" s="15" t="s">
        <v>130</v>
      </c>
      <c r="E91" s="75" t="s">
        <v>131</v>
      </c>
      <c r="F91" s="154">
        <v>569710800</v>
      </c>
      <c r="G91" s="154">
        <v>284855400</v>
      </c>
      <c r="H91" s="157">
        <f>G91/F91*100</f>
        <v>50</v>
      </c>
      <c r="I91" s="125">
        <f>F91*J91/100</f>
        <v>284855400</v>
      </c>
      <c r="J91" s="125">
        <f>100-H91-L91</f>
        <v>50</v>
      </c>
      <c r="K91" s="125">
        <v>0</v>
      </c>
      <c r="L91" s="21">
        <v>0</v>
      </c>
    </row>
    <row r="92" spans="1:766" s="76" customFormat="1" ht="64.5" customHeight="1" x14ac:dyDescent="0.25">
      <c r="A92" s="12">
        <v>85</v>
      </c>
      <c r="B92" s="71">
        <v>7</v>
      </c>
      <c r="C92" s="74"/>
      <c r="D92" s="15" t="s">
        <v>130</v>
      </c>
      <c r="E92" s="75" t="s">
        <v>132</v>
      </c>
      <c r="F92" s="154">
        <v>121378060</v>
      </c>
      <c r="G92" s="154">
        <v>66757933</v>
      </c>
      <c r="H92" s="157">
        <f>G92/F92*100</f>
        <v>55.000000000000007</v>
      </c>
      <c r="I92" s="125">
        <f>F92*J92/100</f>
        <v>54620126.999999993</v>
      </c>
      <c r="J92" s="125">
        <f>100-H92-L92</f>
        <v>44.999999999999993</v>
      </c>
      <c r="K92" s="125">
        <v>0</v>
      </c>
      <c r="L92" s="21">
        <f>K92/F92*100</f>
        <v>0</v>
      </c>
    </row>
    <row r="93" spans="1:766" s="79" customFormat="1" ht="27" x14ac:dyDescent="0.25">
      <c r="A93" s="12">
        <v>86</v>
      </c>
      <c r="B93" s="71">
        <v>8</v>
      </c>
      <c r="C93" s="74"/>
      <c r="D93" s="15" t="s">
        <v>130</v>
      </c>
      <c r="E93" s="77" t="s">
        <v>133</v>
      </c>
      <c r="F93" s="154">
        <v>470058000</v>
      </c>
      <c r="G93" s="154">
        <v>235029000</v>
      </c>
      <c r="H93" s="157">
        <v>50</v>
      </c>
      <c r="I93" s="167">
        <v>235029000</v>
      </c>
      <c r="J93" s="167">
        <v>50</v>
      </c>
      <c r="K93" s="167">
        <v>0</v>
      </c>
      <c r="L93" s="78">
        <v>0</v>
      </c>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c r="IR93" s="3"/>
      <c r="IS93" s="3"/>
      <c r="IT93" s="3"/>
      <c r="IU93" s="3"/>
      <c r="IV93" s="3"/>
      <c r="IW93" s="3"/>
      <c r="IX93" s="3"/>
      <c r="IY93" s="3"/>
      <c r="IZ93" s="3"/>
      <c r="JA93" s="3"/>
      <c r="JB93" s="3"/>
      <c r="JC93" s="3"/>
      <c r="JD93" s="3"/>
      <c r="JE93" s="3"/>
      <c r="JF93" s="3"/>
      <c r="JG93" s="3"/>
      <c r="JH93" s="3"/>
      <c r="JI93" s="3"/>
      <c r="JJ93" s="3"/>
      <c r="JK93" s="3"/>
      <c r="JL93" s="3"/>
      <c r="JM93" s="3"/>
      <c r="JN93" s="3"/>
      <c r="JO93" s="3"/>
      <c r="JP93" s="3"/>
      <c r="JQ93" s="3"/>
      <c r="JR93" s="3"/>
      <c r="JS93" s="3"/>
      <c r="JT93" s="3"/>
      <c r="JU93" s="3"/>
      <c r="JV93" s="3"/>
      <c r="JW93" s="3"/>
      <c r="JX93" s="3"/>
      <c r="JY93" s="3"/>
      <c r="JZ93" s="3"/>
      <c r="KA93" s="3"/>
      <c r="KB93" s="3"/>
      <c r="KC93" s="3"/>
      <c r="KD93" s="3"/>
      <c r="KE93" s="3"/>
      <c r="KF93" s="3"/>
      <c r="KG93" s="3"/>
      <c r="KH93" s="3"/>
      <c r="KI93" s="3"/>
      <c r="KJ93" s="3"/>
      <c r="KK93" s="3"/>
      <c r="KL93" s="3"/>
      <c r="KM93" s="3"/>
      <c r="KN93" s="3"/>
      <c r="KO93" s="3"/>
      <c r="KP93" s="3"/>
      <c r="KQ93" s="3"/>
      <c r="KR93" s="3"/>
      <c r="KS93" s="3"/>
      <c r="KT93" s="3"/>
      <c r="KU93" s="3"/>
      <c r="KV93" s="3"/>
      <c r="KW93" s="3"/>
      <c r="KX93" s="3"/>
      <c r="KY93" s="3"/>
      <c r="KZ93" s="3"/>
      <c r="LA93" s="3"/>
      <c r="LB93" s="3"/>
      <c r="LC93" s="3"/>
      <c r="LD93" s="3"/>
      <c r="LE93" s="3"/>
      <c r="LF93" s="3"/>
      <c r="LG93" s="3"/>
      <c r="LH93" s="3"/>
      <c r="LI93" s="3"/>
      <c r="LJ93" s="3"/>
      <c r="LK93" s="3"/>
      <c r="LL93" s="3"/>
      <c r="LM93" s="3"/>
      <c r="LN93" s="3"/>
      <c r="LO93" s="3"/>
      <c r="LP93" s="3"/>
      <c r="LQ93" s="3"/>
      <c r="LR93" s="3"/>
      <c r="LS93" s="3"/>
      <c r="LT93" s="3"/>
      <c r="LU93" s="3"/>
      <c r="LV93" s="3"/>
      <c r="LW93" s="3"/>
      <c r="LX93" s="3"/>
      <c r="LY93" s="3"/>
      <c r="LZ93" s="3"/>
      <c r="MA93" s="3"/>
      <c r="MB93" s="3"/>
      <c r="MC93" s="3"/>
      <c r="MD93" s="3"/>
      <c r="ME93" s="3"/>
      <c r="MF93" s="3"/>
      <c r="MG93" s="3"/>
      <c r="MH93" s="3"/>
      <c r="MI93" s="3"/>
      <c r="MJ93" s="3"/>
      <c r="MK93" s="3"/>
      <c r="ML93" s="3"/>
      <c r="MM93" s="3"/>
      <c r="MN93" s="3"/>
      <c r="MO93" s="3"/>
      <c r="MP93" s="3"/>
      <c r="MQ93" s="3"/>
      <c r="MR93" s="3"/>
      <c r="MS93" s="3"/>
      <c r="MT93" s="3"/>
      <c r="MU93" s="3"/>
      <c r="MV93" s="3"/>
      <c r="MW93" s="3"/>
      <c r="MX93" s="3"/>
      <c r="MY93" s="3"/>
      <c r="MZ93" s="3"/>
      <c r="NA93" s="3"/>
      <c r="NB93" s="3"/>
      <c r="NC93" s="3"/>
      <c r="ND93" s="3"/>
      <c r="NE93" s="3"/>
      <c r="NF93" s="3"/>
      <c r="NG93" s="3"/>
      <c r="NH93" s="3"/>
      <c r="NI93" s="3"/>
      <c r="NJ93" s="3"/>
      <c r="NK93" s="3"/>
      <c r="NL93" s="3"/>
      <c r="NM93" s="3"/>
      <c r="NN93" s="3"/>
      <c r="NO93" s="3"/>
      <c r="NP93" s="3"/>
      <c r="NQ93" s="3"/>
      <c r="NR93" s="3"/>
      <c r="NS93" s="3"/>
      <c r="NT93" s="3"/>
      <c r="NU93" s="3"/>
      <c r="NV93" s="3"/>
      <c r="NW93" s="3"/>
      <c r="NX93" s="3"/>
      <c r="NY93" s="3"/>
      <c r="NZ93" s="3"/>
      <c r="OA93" s="3"/>
      <c r="OB93" s="3"/>
      <c r="OC93" s="3"/>
      <c r="OD93" s="3"/>
      <c r="OE93" s="3"/>
      <c r="OF93" s="3"/>
      <c r="OG93" s="3"/>
      <c r="OH93" s="3"/>
      <c r="OI93" s="3"/>
      <c r="OJ93" s="3"/>
      <c r="OK93" s="3"/>
      <c r="OL93" s="3"/>
      <c r="OM93" s="3"/>
      <c r="ON93" s="3"/>
      <c r="OO93" s="3"/>
      <c r="OP93" s="3"/>
      <c r="OQ93" s="3"/>
      <c r="OR93" s="3"/>
      <c r="OS93" s="3"/>
      <c r="OT93" s="3"/>
      <c r="OU93" s="3"/>
      <c r="OV93" s="3"/>
      <c r="OW93" s="3"/>
      <c r="OX93" s="3"/>
      <c r="OY93" s="3"/>
      <c r="OZ93" s="3"/>
      <c r="PA93" s="3"/>
      <c r="PB93" s="3"/>
      <c r="PC93" s="3"/>
      <c r="PD93" s="3"/>
      <c r="PE93" s="3"/>
      <c r="PF93" s="3"/>
      <c r="PG93" s="3"/>
      <c r="PH93" s="3"/>
      <c r="PI93" s="3"/>
      <c r="PJ93" s="3"/>
      <c r="PK93" s="3"/>
      <c r="PL93" s="3"/>
      <c r="PM93" s="3"/>
      <c r="PN93" s="3"/>
      <c r="PO93" s="3"/>
      <c r="PP93" s="3"/>
      <c r="PQ93" s="3"/>
      <c r="PR93" s="3"/>
      <c r="PS93" s="3"/>
      <c r="PT93" s="3"/>
      <c r="PU93" s="3"/>
      <c r="PV93" s="3"/>
      <c r="PW93" s="3"/>
      <c r="PX93" s="3"/>
      <c r="PY93" s="3"/>
      <c r="PZ93" s="3"/>
      <c r="QA93" s="3"/>
      <c r="QB93" s="3"/>
      <c r="QC93" s="3"/>
      <c r="QD93" s="3"/>
      <c r="QE93" s="3"/>
      <c r="QF93" s="3"/>
      <c r="QG93" s="3"/>
      <c r="QH93" s="3"/>
      <c r="QI93" s="3"/>
      <c r="QJ93" s="3"/>
      <c r="QK93" s="3"/>
      <c r="QL93" s="3"/>
      <c r="QM93" s="3"/>
      <c r="QN93" s="3"/>
      <c r="QO93" s="3"/>
      <c r="QP93" s="3"/>
      <c r="QQ93" s="3"/>
      <c r="QR93" s="3"/>
      <c r="QS93" s="3"/>
      <c r="QT93" s="3"/>
      <c r="QU93" s="3"/>
      <c r="QV93" s="3"/>
      <c r="QW93" s="3"/>
      <c r="QX93" s="3"/>
      <c r="QY93" s="3"/>
      <c r="QZ93" s="3"/>
      <c r="RA93" s="3"/>
      <c r="RB93" s="3"/>
      <c r="RC93" s="3"/>
      <c r="RD93" s="3"/>
      <c r="RE93" s="3"/>
      <c r="RF93" s="3"/>
      <c r="RG93" s="3"/>
      <c r="RH93" s="3"/>
      <c r="RI93" s="3"/>
      <c r="RJ93" s="3"/>
      <c r="RK93" s="3"/>
      <c r="RL93" s="3"/>
      <c r="RM93" s="3"/>
      <c r="RN93" s="3"/>
      <c r="RO93" s="3"/>
      <c r="RP93" s="3"/>
      <c r="RQ93" s="3"/>
      <c r="RR93" s="3"/>
      <c r="RS93" s="3"/>
      <c r="RT93" s="3"/>
      <c r="RU93" s="3"/>
      <c r="RV93" s="3"/>
      <c r="RW93" s="3"/>
      <c r="RX93" s="3"/>
      <c r="RY93" s="3"/>
      <c r="RZ93" s="3"/>
      <c r="SA93" s="3"/>
      <c r="SB93" s="3"/>
      <c r="SC93" s="3"/>
      <c r="SD93" s="3"/>
      <c r="SE93" s="3"/>
      <c r="SF93" s="3"/>
      <c r="SG93" s="3"/>
      <c r="SH93" s="3"/>
      <c r="SI93" s="3"/>
      <c r="SJ93" s="3"/>
      <c r="SK93" s="3"/>
      <c r="SL93" s="3"/>
      <c r="SM93" s="3"/>
      <c r="SN93" s="3"/>
      <c r="SO93" s="3"/>
      <c r="SP93" s="3"/>
      <c r="SQ93" s="3"/>
      <c r="SR93" s="3"/>
      <c r="SS93" s="3"/>
      <c r="ST93" s="3"/>
      <c r="SU93" s="3"/>
      <c r="SV93" s="3"/>
      <c r="SW93" s="3"/>
      <c r="SX93" s="3"/>
      <c r="SY93" s="3"/>
      <c r="SZ93" s="3"/>
      <c r="TA93" s="3"/>
      <c r="TB93" s="3"/>
      <c r="TC93" s="3"/>
      <c r="TD93" s="3"/>
      <c r="TE93" s="3"/>
      <c r="TF93" s="3"/>
      <c r="TG93" s="3"/>
      <c r="TH93" s="3"/>
      <c r="TI93" s="3"/>
      <c r="TJ93" s="3"/>
      <c r="TK93" s="3"/>
      <c r="TL93" s="3"/>
      <c r="TM93" s="3"/>
      <c r="TN93" s="3"/>
      <c r="TO93" s="3"/>
      <c r="TP93" s="3"/>
      <c r="TQ93" s="3"/>
      <c r="TR93" s="3"/>
      <c r="TS93" s="3"/>
      <c r="TT93" s="3"/>
      <c r="TU93" s="3"/>
      <c r="TV93" s="3"/>
      <c r="TW93" s="3"/>
      <c r="TX93" s="3"/>
      <c r="TY93" s="3"/>
      <c r="TZ93" s="3"/>
      <c r="UA93" s="3"/>
      <c r="UB93" s="3"/>
      <c r="UC93" s="3"/>
      <c r="UD93" s="3"/>
      <c r="UE93" s="3"/>
      <c r="UF93" s="3"/>
      <c r="UG93" s="3"/>
      <c r="UH93" s="3"/>
      <c r="UI93" s="3"/>
      <c r="UJ93" s="3"/>
      <c r="UK93" s="3"/>
      <c r="UL93" s="3"/>
      <c r="UM93" s="3"/>
      <c r="UN93" s="3"/>
      <c r="UO93" s="3"/>
      <c r="UP93" s="3"/>
      <c r="UQ93" s="3"/>
      <c r="UR93" s="3"/>
      <c r="US93" s="3"/>
      <c r="UT93" s="3"/>
      <c r="UU93" s="3"/>
      <c r="UV93" s="3"/>
      <c r="UW93" s="3"/>
      <c r="UX93" s="3"/>
      <c r="UY93" s="3"/>
      <c r="UZ93" s="3"/>
      <c r="VA93" s="3"/>
      <c r="VB93" s="3"/>
      <c r="VC93" s="3"/>
      <c r="VD93" s="3"/>
      <c r="VE93" s="3"/>
      <c r="VF93" s="3"/>
      <c r="VG93" s="3"/>
      <c r="VH93" s="3"/>
      <c r="VI93" s="3"/>
      <c r="VJ93" s="3"/>
      <c r="VK93" s="3"/>
      <c r="VL93" s="3"/>
      <c r="VM93" s="3"/>
      <c r="VN93" s="3"/>
      <c r="VO93" s="3"/>
      <c r="VP93" s="3"/>
      <c r="VQ93" s="3"/>
      <c r="VR93" s="3"/>
      <c r="VS93" s="3"/>
      <c r="VT93" s="3"/>
      <c r="VU93" s="3"/>
      <c r="VV93" s="3"/>
      <c r="VW93" s="3"/>
      <c r="VX93" s="3"/>
      <c r="VY93" s="3"/>
      <c r="VZ93" s="3"/>
      <c r="WA93" s="3"/>
      <c r="WB93" s="3"/>
      <c r="WC93" s="3"/>
      <c r="WD93" s="3"/>
      <c r="WE93" s="3"/>
      <c r="WF93" s="3"/>
      <c r="WG93" s="3"/>
      <c r="WH93" s="3"/>
      <c r="WI93" s="3"/>
      <c r="WJ93" s="3"/>
      <c r="WK93" s="3"/>
      <c r="WL93" s="3"/>
      <c r="WM93" s="3"/>
      <c r="WN93" s="3"/>
      <c r="WO93" s="3"/>
      <c r="WP93" s="3"/>
      <c r="WQ93" s="3"/>
      <c r="WR93" s="3"/>
      <c r="WS93" s="3"/>
      <c r="WT93" s="3"/>
      <c r="WU93" s="3"/>
      <c r="WV93" s="3"/>
      <c r="WW93" s="3"/>
      <c r="WX93" s="3"/>
      <c r="WY93" s="3"/>
      <c r="WZ93" s="3"/>
      <c r="XA93" s="3"/>
      <c r="XB93" s="3"/>
      <c r="XC93" s="3"/>
      <c r="XD93" s="3"/>
      <c r="XE93" s="3"/>
      <c r="XF93" s="3"/>
      <c r="XG93" s="3"/>
      <c r="XH93" s="3"/>
      <c r="XI93" s="3"/>
      <c r="XJ93" s="3"/>
      <c r="XK93" s="3"/>
      <c r="XL93" s="3"/>
      <c r="XM93" s="3"/>
      <c r="XN93" s="3"/>
      <c r="XO93" s="3"/>
      <c r="XP93" s="3"/>
      <c r="XQ93" s="3"/>
      <c r="XR93" s="3"/>
      <c r="XS93" s="3"/>
      <c r="XT93" s="3"/>
      <c r="XU93" s="3"/>
      <c r="XV93" s="3"/>
      <c r="XW93" s="3"/>
      <c r="XX93" s="3"/>
      <c r="XY93" s="3"/>
      <c r="XZ93" s="3"/>
      <c r="YA93" s="3"/>
      <c r="YB93" s="3"/>
      <c r="YC93" s="3"/>
      <c r="YD93" s="3"/>
      <c r="YE93" s="3"/>
      <c r="YF93" s="3"/>
      <c r="YG93" s="3"/>
      <c r="YH93" s="3"/>
      <c r="YI93" s="3"/>
      <c r="YJ93" s="3"/>
      <c r="YK93" s="3"/>
      <c r="YL93" s="3"/>
      <c r="YM93" s="3"/>
      <c r="YN93" s="3"/>
      <c r="YO93" s="3"/>
      <c r="YP93" s="3"/>
      <c r="YQ93" s="3"/>
      <c r="YR93" s="3"/>
      <c r="YS93" s="3"/>
      <c r="YT93" s="3"/>
      <c r="YU93" s="3"/>
      <c r="YV93" s="3"/>
      <c r="YW93" s="3"/>
      <c r="YX93" s="3"/>
      <c r="YY93" s="3"/>
      <c r="YZ93" s="3"/>
      <c r="ZA93" s="3"/>
      <c r="ZB93" s="3"/>
      <c r="ZC93" s="3"/>
      <c r="ZD93" s="3"/>
      <c r="ZE93" s="3"/>
      <c r="ZF93" s="3"/>
      <c r="ZG93" s="3"/>
      <c r="ZH93" s="3"/>
      <c r="ZI93" s="3"/>
      <c r="ZJ93" s="3"/>
      <c r="ZK93" s="3"/>
      <c r="ZL93" s="3"/>
      <c r="ZM93" s="3"/>
      <c r="ZN93" s="3"/>
      <c r="ZO93" s="3"/>
      <c r="ZP93" s="3"/>
      <c r="ZQ93" s="3"/>
      <c r="ZR93" s="3"/>
      <c r="ZS93" s="3"/>
      <c r="ZT93" s="3"/>
      <c r="ZU93" s="3"/>
      <c r="ZV93" s="3"/>
      <c r="ZW93" s="3"/>
      <c r="ZX93" s="3"/>
      <c r="ZY93" s="3"/>
      <c r="ZZ93" s="3"/>
      <c r="AAA93" s="3"/>
      <c r="AAB93" s="3"/>
      <c r="AAC93" s="3"/>
      <c r="AAD93" s="3"/>
      <c r="AAE93" s="3"/>
      <c r="AAF93" s="3"/>
      <c r="AAG93" s="3"/>
      <c r="AAH93" s="3"/>
      <c r="AAI93" s="3"/>
      <c r="AAJ93" s="3"/>
      <c r="AAK93" s="3"/>
      <c r="AAL93" s="3"/>
      <c r="AAM93" s="3"/>
      <c r="AAN93" s="3"/>
      <c r="AAO93" s="3"/>
      <c r="AAP93" s="3"/>
      <c r="AAQ93" s="3"/>
      <c r="AAR93" s="3"/>
      <c r="AAS93" s="3"/>
      <c r="AAT93" s="3"/>
      <c r="AAU93" s="3"/>
      <c r="AAV93" s="3"/>
      <c r="AAW93" s="3"/>
      <c r="AAX93" s="3"/>
      <c r="AAY93" s="3"/>
      <c r="AAZ93" s="3"/>
      <c r="ABA93" s="3"/>
      <c r="ABB93" s="3"/>
      <c r="ABC93" s="3"/>
      <c r="ABD93" s="3"/>
      <c r="ABE93" s="3"/>
      <c r="ABF93" s="3"/>
      <c r="ABG93" s="3"/>
      <c r="ABH93" s="3"/>
      <c r="ABI93" s="3"/>
      <c r="ABJ93" s="3"/>
      <c r="ABK93" s="3"/>
      <c r="ABL93" s="3"/>
      <c r="ABM93" s="3"/>
      <c r="ABN93" s="3"/>
      <c r="ABO93" s="3"/>
      <c r="ABP93" s="3"/>
      <c r="ABQ93" s="3"/>
      <c r="ABR93" s="3"/>
      <c r="ABS93" s="3"/>
      <c r="ABT93" s="3"/>
      <c r="ABU93" s="3"/>
      <c r="ABV93" s="3"/>
      <c r="ABW93" s="3"/>
      <c r="ABX93" s="3"/>
      <c r="ABY93" s="3"/>
      <c r="ABZ93" s="3"/>
      <c r="ACA93" s="3"/>
      <c r="ACB93" s="3"/>
      <c r="ACC93" s="3"/>
      <c r="ACD93" s="3"/>
      <c r="ACE93" s="3"/>
      <c r="ACF93" s="3"/>
      <c r="ACG93" s="3"/>
      <c r="ACH93" s="3"/>
      <c r="ACI93" s="3"/>
      <c r="ACJ93" s="3"/>
      <c r="ACK93" s="3"/>
      <c r="ACL93" s="3"/>
    </row>
    <row r="94" spans="1:766" s="79" customFormat="1" ht="54" x14ac:dyDescent="0.25">
      <c r="A94" s="12">
        <v>87</v>
      </c>
      <c r="B94" s="71">
        <v>9</v>
      </c>
      <c r="C94" s="74"/>
      <c r="D94" s="15" t="s">
        <v>130</v>
      </c>
      <c r="E94" s="15" t="s">
        <v>134</v>
      </c>
      <c r="F94" s="154">
        <v>746208828</v>
      </c>
      <c r="G94" s="154">
        <v>373104414</v>
      </c>
      <c r="H94" s="157">
        <f t="shared" ref="H94:H99" si="8">G94/F94*100</f>
        <v>50</v>
      </c>
      <c r="I94" s="125">
        <f t="shared" ref="I94:I99" si="9">F94*J94/100</f>
        <v>373104414</v>
      </c>
      <c r="J94" s="125">
        <f t="shared" ref="J94:J99" si="10">100-H94-L94</f>
        <v>50</v>
      </c>
      <c r="K94" s="125">
        <v>0</v>
      </c>
      <c r="L94" s="21">
        <f>K94/F94*100</f>
        <v>0</v>
      </c>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c r="IS94" s="3"/>
      <c r="IT94" s="3"/>
      <c r="IU94" s="3"/>
      <c r="IV94" s="3"/>
      <c r="IW94" s="3"/>
      <c r="IX94" s="3"/>
      <c r="IY94" s="3"/>
      <c r="IZ94" s="3"/>
      <c r="JA94" s="3"/>
      <c r="JB94" s="3"/>
      <c r="JC94" s="3"/>
      <c r="JD94" s="3"/>
      <c r="JE94" s="3"/>
      <c r="JF94" s="3"/>
      <c r="JG94" s="3"/>
      <c r="JH94" s="3"/>
      <c r="JI94" s="3"/>
      <c r="JJ94" s="3"/>
      <c r="JK94" s="3"/>
      <c r="JL94" s="3"/>
      <c r="JM94" s="3"/>
      <c r="JN94" s="3"/>
      <c r="JO94" s="3"/>
      <c r="JP94" s="3"/>
      <c r="JQ94" s="3"/>
      <c r="JR94" s="3"/>
      <c r="JS94" s="3"/>
      <c r="JT94" s="3"/>
      <c r="JU94" s="3"/>
      <c r="JV94" s="3"/>
      <c r="JW94" s="3"/>
      <c r="JX94" s="3"/>
      <c r="JY94" s="3"/>
      <c r="JZ94" s="3"/>
      <c r="KA94" s="3"/>
      <c r="KB94" s="3"/>
      <c r="KC94" s="3"/>
      <c r="KD94" s="3"/>
      <c r="KE94" s="3"/>
      <c r="KF94" s="3"/>
      <c r="KG94" s="3"/>
      <c r="KH94" s="3"/>
      <c r="KI94" s="3"/>
      <c r="KJ94" s="3"/>
      <c r="KK94" s="3"/>
      <c r="KL94" s="3"/>
      <c r="KM94" s="3"/>
      <c r="KN94" s="3"/>
      <c r="KO94" s="3"/>
      <c r="KP94" s="3"/>
      <c r="KQ94" s="3"/>
      <c r="KR94" s="3"/>
      <c r="KS94" s="3"/>
      <c r="KT94" s="3"/>
      <c r="KU94" s="3"/>
      <c r="KV94" s="3"/>
      <c r="KW94" s="3"/>
      <c r="KX94" s="3"/>
      <c r="KY94" s="3"/>
      <c r="KZ94" s="3"/>
      <c r="LA94" s="3"/>
      <c r="LB94" s="3"/>
      <c r="LC94" s="3"/>
      <c r="LD94" s="3"/>
      <c r="LE94" s="3"/>
      <c r="LF94" s="3"/>
      <c r="LG94" s="3"/>
      <c r="LH94" s="3"/>
      <c r="LI94" s="3"/>
      <c r="LJ94" s="3"/>
      <c r="LK94" s="3"/>
      <c r="LL94" s="3"/>
      <c r="LM94" s="3"/>
      <c r="LN94" s="3"/>
      <c r="LO94" s="3"/>
      <c r="LP94" s="3"/>
      <c r="LQ94" s="3"/>
      <c r="LR94" s="3"/>
      <c r="LS94" s="3"/>
      <c r="LT94" s="3"/>
      <c r="LU94" s="3"/>
      <c r="LV94" s="3"/>
      <c r="LW94" s="3"/>
      <c r="LX94" s="3"/>
      <c r="LY94" s="3"/>
      <c r="LZ94" s="3"/>
      <c r="MA94" s="3"/>
      <c r="MB94" s="3"/>
      <c r="MC94" s="3"/>
      <c r="MD94" s="3"/>
      <c r="ME94" s="3"/>
      <c r="MF94" s="3"/>
      <c r="MG94" s="3"/>
      <c r="MH94" s="3"/>
      <c r="MI94" s="3"/>
      <c r="MJ94" s="3"/>
      <c r="MK94" s="3"/>
      <c r="ML94" s="3"/>
      <c r="MM94" s="3"/>
      <c r="MN94" s="3"/>
      <c r="MO94" s="3"/>
      <c r="MP94" s="3"/>
      <c r="MQ94" s="3"/>
      <c r="MR94" s="3"/>
      <c r="MS94" s="3"/>
      <c r="MT94" s="3"/>
      <c r="MU94" s="3"/>
      <c r="MV94" s="3"/>
      <c r="MW94" s="3"/>
      <c r="MX94" s="3"/>
      <c r="MY94" s="3"/>
      <c r="MZ94" s="3"/>
      <c r="NA94" s="3"/>
      <c r="NB94" s="3"/>
      <c r="NC94" s="3"/>
      <c r="ND94" s="3"/>
      <c r="NE94" s="3"/>
      <c r="NF94" s="3"/>
      <c r="NG94" s="3"/>
      <c r="NH94" s="3"/>
      <c r="NI94" s="3"/>
      <c r="NJ94" s="3"/>
      <c r="NK94" s="3"/>
      <c r="NL94" s="3"/>
      <c r="NM94" s="3"/>
      <c r="NN94" s="3"/>
      <c r="NO94" s="3"/>
      <c r="NP94" s="3"/>
      <c r="NQ94" s="3"/>
      <c r="NR94" s="3"/>
      <c r="NS94" s="3"/>
      <c r="NT94" s="3"/>
      <c r="NU94" s="3"/>
      <c r="NV94" s="3"/>
      <c r="NW94" s="3"/>
      <c r="NX94" s="3"/>
      <c r="NY94" s="3"/>
      <c r="NZ94" s="3"/>
      <c r="OA94" s="3"/>
      <c r="OB94" s="3"/>
      <c r="OC94" s="3"/>
      <c r="OD94" s="3"/>
      <c r="OE94" s="3"/>
      <c r="OF94" s="3"/>
      <c r="OG94" s="3"/>
      <c r="OH94" s="3"/>
      <c r="OI94" s="3"/>
      <c r="OJ94" s="3"/>
      <c r="OK94" s="3"/>
      <c r="OL94" s="3"/>
      <c r="OM94" s="3"/>
      <c r="ON94" s="3"/>
      <c r="OO94" s="3"/>
      <c r="OP94" s="3"/>
      <c r="OQ94" s="3"/>
      <c r="OR94" s="3"/>
      <c r="OS94" s="3"/>
      <c r="OT94" s="3"/>
      <c r="OU94" s="3"/>
      <c r="OV94" s="3"/>
      <c r="OW94" s="3"/>
      <c r="OX94" s="3"/>
      <c r="OY94" s="3"/>
      <c r="OZ94" s="3"/>
      <c r="PA94" s="3"/>
      <c r="PB94" s="3"/>
      <c r="PC94" s="3"/>
      <c r="PD94" s="3"/>
      <c r="PE94" s="3"/>
      <c r="PF94" s="3"/>
      <c r="PG94" s="3"/>
      <c r="PH94" s="3"/>
      <c r="PI94" s="3"/>
      <c r="PJ94" s="3"/>
      <c r="PK94" s="3"/>
      <c r="PL94" s="3"/>
      <c r="PM94" s="3"/>
      <c r="PN94" s="3"/>
      <c r="PO94" s="3"/>
      <c r="PP94" s="3"/>
      <c r="PQ94" s="3"/>
      <c r="PR94" s="3"/>
      <c r="PS94" s="3"/>
      <c r="PT94" s="3"/>
      <c r="PU94" s="3"/>
      <c r="PV94" s="3"/>
      <c r="PW94" s="3"/>
      <c r="PX94" s="3"/>
      <c r="PY94" s="3"/>
      <c r="PZ94" s="3"/>
      <c r="QA94" s="3"/>
      <c r="QB94" s="3"/>
      <c r="QC94" s="3"/>
      <c r="QD94" s="3"/>
      <c r="QE94" s="3"/>
      <c r="QF94" s="3"/>
      <c r="QG94" s="3"/>
      <c r="QH94" s="3"/>
      <c r="QI94" s="3"/>
      <c r="QJ94" s="3"/>
      <c r="QK94" s="3"/>
      <c r="QL94" s="3"/>
      <c r="QM94" s="3"/>
      <c r="QN94" s="3"/>
      <c r="QO94" s="3"/>
      <c r="QP94" s="3"/>
      <c r="QQ94" s="3"/>
      <c r="QR94" s="3"/>
      <c r="QS94" s="3"/>
      <c r="QT94" s="3"/>
      <c r="QU94" s="3"/>
      <c r="QV94" s="3"/>
      <c r="QW94" s="3"/>
      <c r="QX94" s="3"/>
      <c r="QY94" s="3"/>
      <c r="QZ94" s="3"/>
      <c r="RA94" s="3"/>
      <c r="RB94" s="3"/>
      <c r="RC94" s="3"/>
      <c r="RD94" s="3"/>
      <c r="RE94" s="3"/>
      <c r="RF94" s="3"/>
      <c r="RG94" s="3"/>
      <c r="RH94" s="3"/>
      <c r="RI94" s="3"/>
      <c r="RJ94" s="3"/>
      <c r="RK94" s="3"/>
      <c r="RL94" s="3"/>
      <c r="RM94" s="3"/>
      <c r="RN94" s="3"/>
      <c r="RO94" s="3"/>
      <c r="RP94" s="3"/>
      <c r="RQ94" s="3"/>
      <c r="RR94" s="3"/>
      <c r="RS94" s="3"/>
      <c r="RT94" s="3"/>
      <c r="RU94" s="3"/>
      <c r="RV94" s="3"/>
      <c r="RW94" s="3"/>
      <c r="RX94" s="3"/>
      <c r="RY94" s="3"/>
      <c r="RZ94" s="3"/>
      <c r="SA94" s="3"/>
      <c r="SB94" s="3"/>
      <c r="SC94" s="3"/>
      <c r="SD94" s="3"/>
      <c r="SE94" s="3"/>
      <c r="SF94" s="3"/>
      <c r="SG94" s="3"/>
      <c r="SH94" s="3"/>
      <c r="SI94" s="3"/>
      <c r="SJ94" s="3"/>
      <c r="SK94" s="3"/>
      <c r="SL94" s="3"/>
      <c r="SM94" s="3"/>
      <c r="SN94" s="3"/>
      <c r="SO94" s="3"/>
      <c r="SP94" s="3"/>
      <c r="SQ94" s="3"/>
      <c r="SR94" s="3"/>
      <c r="SS94" s="3"/>
      <c r="ST94" s="3"/>
      <c r="SU94" s="3"/>
      <c r="SV94" s="3"/>
      <c r="SW94" s="3"/>
      <c r="SX94" s="3"/>
      <c r="SY94" s="3"/>
      <c r="SZ94" s="3"/>
      <c r="TA94" s="3"/>
      <c r="TB94" s="3"/>
      <c r="TC94" s="3"/>
      <c r="TD94" s="3"/>
      <c r="TE94" s="3"/>
      <c r="TF94" s="3"/>
      <c r="TG94" s="3"/>
      <c r="TH94" s="3"/>
      <c r="TI94" s="3"/>
      <c r="TJ94" s="3"/>
      <c r="TK94" s="3"/>
      <c r="TL94" s="3"/>
      <c r="TM94" s="3"/>
      <c r="TN94" s="3"/>
      <c r="TO94" s="3"/>
      <c r="TP94" s="3"/>
      <c r="TQ94" s="3"/>
      <c r="TR94" s="3"/>
      <c r="TS94" s="3"/>
      <c r="TT94" s="3"/>
      <c r="TU94" s="3"/>
      <c r="TV94" s="3"/>
      <c r="TW94" s="3"/>
      <c r="TX94" s="3"/>
      <c r="TY94" s="3"/>
      <c r="TZ94" s="3"/>
      <c r="UA94" s="3"/>
      <c r="UB94" s="3"/>
      <c r="UC94" s="3"/>
      <c r="UD94" s="3"/>
      <c r="UE94" s="3"/>
      <c r="UF94" s="3"/>
      <c r="UG94" s="3"/>
      <c r="UH94" s="3"/>
      <c r="UI94" s="3"/>
      <c r="UJ94" s="3"/>
      <c r="UK94" s="3"/>
      <c r="UL94" s="3"/>
      <c r="UM94" s="3"/>
      <c r="UN94" s="3"/>
      <c r="UO94" s="3"/>
      <c r="UP94" s="3"/>
      <c r="UQ94" s="3"/>
      <c r="UR94" s="3"/>
      <c r="US94" s="3"/>
      <c r="UT94" s="3"/>
      <c r="UU94" s="3"/>
      <c r="UV94" s="3"/>
      <c r="UW94" s="3"/>
      <c r="UX94" s="3"/>
      <c r="UY94" s="3"/>
      <c r="UZ94" s="3"/>
      <c r="VA94" s="3"/>
      <c r="VB94" s="3"/>
      <c r="VC94" s="3"/>
      <c r="VD94" s="3"/>
      <c r="VE94" s="3"/>
      <c r="VF94" s="3"/>
      <c r="VG94" s="3"/>
      <c r="VH94" s="3"/>
      <c r="VI94" s="3"/>
      <c r="VJ94" s="3"/>
      <c r="VK94" s="3"/>
      <c r="VL94" s="3"/>
      <c r="VM94" s="3"/>
      <c r="VN94" s="3"/>
      <c r="VO94" s="3"/>
      <c r="VP94" s="3"/>
      <c r="VQ94" s="3"/>
      <c r="VR94" s="3"/>
      <c r="VS94" s="3"/>
      <c r="VT94" s="3"/>
      <c r="VU94" s="3"/>
      <c r="VV94" s="3"/>
      <c r="VW94" s="3"/>
      <c r="VX94" s="3"/>
      <c r="VY94" s="3"/>
      <c r="VZ94" s="3"/>
      <c r="WA94" s="3"/>
      <c r="WB94" s="3"/>
      <c r="WC94" s="3"/>
      <c r="WD94" s="3"/>
      <c r="WE94" s="3"/>
      <c r="WF94" s="3"/>
      <c r="WG94" s="3"/>
      <c r="WH94" s="3"/>
      <c r="WI94" s="3"/>
      <c r="WJ94" s="3"/>
      <c r="WK94" s="3"/>
      <c r="WL94" s="3"/>
      <c r="WM94" s="3"/>
      <c r="WN94" s="3"/>
      <c r="WO94" s="3"/>
      <c r="WP94" s="3"/>
      <c r="WQ94" s="3"/>
      <c r="WR94" s="3"/>
      <c r="WS94" s="3"/>
      <c r="WT94" s="3"/>
      <c r="WU94" s="3"/>
      <c r="WV94" s="3"/>
      <c r="WW94" s="3"/>
      <c r="WX94" s="3"/>
      <c r="WY94" s="3"/>
      <c r="WZ94" s="3"/>
      <c r="XA94" s="3"/>
      <c r="XB94" s="3"/>
      <c r="XC94" s="3"/>
      <c r="XD94" s="3"/>
      <c r="XE94" s="3"/>
      <c r="XF94" s="3"/>
      <c r="XG94" s="3"/>
      <c r="XH94" s="3"/>
      <c r="XI94" s="3"/>
      <c r="XJ94" s="3"/>
      <c r="XK94" s="3"/>
      <c r="XL94" s="3"/>
      <c r="XM94" s="3"/>
      <c r="XN94" s="3"/>
      <c r="XO94" s="3"/>
      <c r="XP94" s="3"/>
      <c r="XQ94" s="3"/>
      <c r="XR94" s="3"/>
      <c r="XS94" s="3"/>
      <c r="XT94" s="3"/>
      <c r="XU94" s="3"/>
      <c r="XV94" s="3"/>
      <c r="XW94" s="3"/>
      <c r="XX94" s="3"/>
      <c r="XY94" s="3"/>
      <c r="XZ94" s="3"/>
      <c r="YA94" s="3"/>
      <c r="YB94" s="3"/>
      <c r="YC94" s="3"/>
      <c r="YD94" s="3"/>
      <c r="YE94" s="3"/>
      <c r="YF94" s="3"/>
      <c r="YG94" s="3"/>
      <c r="YH94" s="3"/>
      <c r="YI94" s="3"/>
      <c r="YJ94" s="3"/>
      <c r="YK94" s="3"/>
      <c r="YL94" s="3"/>
      <c r="YM94" s="3"/>
      <c r="YN94" s="3"/>
      <c r="YO94" s="3"/>
      <c r="YP94" s="3"/>
      <c r="YQ94" s="3"/>
      <c r="YR94" s="3"/>
      <c r="YS94" s="3"/>
      <c r="YT94" s="3"/>
      <c r="YU94" s="3"/>
      <c r="YV94" s="3"/>
      <c r="YW94" s="3"/>
      <c r="YX94" s="3"/>
      <c r="YY94" s="3"/>
      <c r="YZ94" s="3"/>
      <c r="ZA94" s="3"/>
      <c r="ZB94" s="3"/>
      <c r="ZC94" s="3"/>
      <c r="ZD94" s="3"/>
      <c r="ZE94" s="3"/>
      <c r="ZF94" s="3"/>
      <c r="ZG94" s="3"/>
      <c r="ZH94" s="3"/>
      <c r="ZI94" s="3"/>
      <c r="ZJ94" s="3"/>
      <c r="ZK94" s="3"/>
      <c r="ZL94" s="3"/>
      <c r="ZM94" s="3"/>
      <c r="ZN94" s="3"/>
      <c r="ZO94" s="3"/>
      <c r="ZP94" s="3"/>
      <c r="ZQ94" s="3"/>
      <c r="ZR94" s="3"/>
      <c r="ZS94" s="3"/>
      <c r="ZT94" s="3"/>
      <c r="ZU94" s="3"/>
      <c r="ZV94" s="3"/>
      <c r="ZW94" s="3"/>
      <c r="ZX94" s="3"/>
      <c r="ZY94" s="3"/>
      <c r="ZZ94" s="3"/>
      <c r="AAA94" s="3"/>
      <c r="AAB94" s="3"/>
      <c r="AAC94" s="3"/>
      <c r="AAD94" s="3"/>
      <c r="AAE94" s="3"/>
      <c r="AAF94" s="3"/>
      <c r="AAG94" s="3"/>
      <c r="AAH94" s="3"/>
      <c r="AAI94" s="3"/>
      <c r="AAJ94" s="3"/>
      <c r="AAK94" s="3"/>
      <c r="AAL94" s="3"/>
      <c r="AAM94" s="3"/>
      <c r="AAN94" s="3"/>
      <c r="AAO94" s="3"/>
      <c r="AAP94" s="3"/>
      <c r="AAQ94" s="3"/>
      <c r="AAR94" s="3"/>
      <c r="AAS94" s="3"/>
      <c r="AAT94" s="3"/>
      <c r="AAU94" s="3"/>
      <c r="AAV94" s="3"/>
      <c r="AAW94" s="3"/>
      <c r="AAX94" s="3"/>
      <c r="AAY94" s="3"/>
      <c r="AAZ94" s="3"/>
      <c r="ABA94" s="3"/>
      <c r="ABB94" s="3"/>
      <c r="ABC94" s="3"/>
      <c r="ABD94" s="3"/>
      <c r="ABE94" s="3"/>
      <c r="ABF94" s="3"/>
      <c r="ABG94" s="3"/>
      <c r="ABH94" s="3"/>
      <c r="ABI94" s="3"/>
      <c r="ABJ94" s="3"/>
      <c r="ABK94" s="3"/>
      <c r="ABL94" s="3"/>
      <c r="ABM94" s="3"/>
      <c r="ABN94" s="3"/>
      <c r="ABO94" s="3"/>
      <c r="ABP94" s="3"/>
      <c r="ABQ94" s="3"/>
      <c r="ABR94" s="3"/>
      <c r="ABS94" s="3"/>
      <c r="ABT94" s="3"/>
      <c r="ABU94" s="3"/>
      <c r="ABV94" s="3"/>
      <c r="ABW94" s="3"/>
      <c r="ABX94" s="3"/>
      <c r="ABY94" s="3"/>
      <c r="ABZ94" s="3"/>
      <c r="ACA94" s="3"/>
      <c r="ACB94" s="3"/>
      <c r="ACC94" s="3"/>
      <c r="ACD94" s="3"/>
      <c r="ACE94" s="3"/>
      <c r="ACF94" s="3"/>
      <c r="ACG94" s="3"/>
      <c r="ACH94" s="3"/>
      <c r="ACI94" s="3"/>
      <c r="ACJ94" s="3"/>
      <c r="ACK94" s="3"/>
      <c r="ACL94" s="3"/>
    </row>
    <row r="95" spans="1:766" s="79" customFormat="1" ht="101.25" customHeight="1" x14ac:dyDescent="0.25">
      <c r="A95" s="12">
        <v>88</v>
      </c>
      <c r="B95" s="71">
        <v>10</v>
      </c>
      <c r="C95" s="74"/>
      <c r="D95" s="15" t="s">
        <v>130</v>
      </c>
      <c r="E95" s="15" t="s">
        <v>135</v>
      </c>
      <c r="F95" s="154">
        <v>123152057</v>
      </c>
      <c r="G95" s="154">
        <v>49260823</v>
      </c>
      <c r="H95" s="157">
        <f t="shared" si="8"/>
        <v>40.000000162400859</v>
      </c>
      <c r="I95" s="125">
        <f t="shared" si="9"/>
        <v>73891234</v>
      </c>
      <c r="J95" s="125">
        <f t="shared" si="10"/>
        <v>59.999999837599141</v>
      </c>
      <c r="K95" s="125">
        <v>0</v>
      </c>
      <c r="L95" s="21">
        <v>0</v>
      </c>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c r="IM95" s="3"/>
      <c r="IN95" s="3"/>
      <c r="IO95" s="3"/>
      <c r="IP95" s="3"/>
      <c r="IQ95" s="3"/>
      <c r="IR95" s="3"/>
      <c r="IS95" s="3"/>
      <c r="IT95" s="3"/>
      <c r="IU95" s="3"/>
      <c r="IV95" s="3"/>
      <c r="IW95" s="3"/>
      <c r="IX95" s="3"/>
      <c r="IY95" s="3"/>
      <c r="IZ95" s="3"/>
      <c r="JA95" s="3"/>
      <c r="JB95" s="3"/>
      <c r="JC95" s="3"/>
      <c r="JD95" s="3"/>
      <c r="JE95" s="3"/>
      <c r="JF95" s="3"/>
      <c r="JG95" s="3"/>
      <c r="JH95" s="3"/>
      <c r="JI95" s="3"/>
      <c r="JJ95" s="3"/>
      <c r="JK95" s="3"/>
      <c r="JL95" s="3"/>
      <c r="JM95" s="3"/>
      <c r="JN95" s="3"/>
      <c r="JO95" s="3"/>
      <c r="JP95" s="3"/>
      <c r="JQ95" s="3"/>
      <c r="JR95" s="3"/>
      <c r="JS95" s="3"/>
      <c r="JT95" s="3"/>
      <c r="JU95" s="3"/>
      <c r="JV95" s="3"/>
      <c r="JW95" s="3"/>
      <c r="JX95" s="3"/>
      <c r="JY95" s="3"/>
      <c r="JZ95" s="3"/>
      <c r="KA95" s="3"/>
      <c r="KB95" s="3"/>
      <c r="KC95" s="3"/>
      <c r="KD95" s="3"/>
      <c r="KE95" s="3"/>
      <c r="KF95" s="3"/>
      <c r="KG95" s="3"/>
      <c r="KH95" s="3"/>
      <c r="KI95" s="3"/>
      <c r="KJ95" s="3"/>
      <c r="KK95" s="3"/>
      <c r="KL95" s="3"/>
      <c r="KM95" s="3"/>
      <c r="KN95" s="3"/>
      <c r="KO95" s="3"/>
      <c r="KP95" s="3"/>
      <c r="KQ95" s="3"/>
      <c r="KR95" s="3"/>
      <c r="KS95" s="3"/>
      <c r="KT95" s="3"/>
      <c r="KU95" s="3"/>
      <c r="KV95" s="3"/>
      <c r="KW95" s="3"/>
      <c r="KX95" s="3"/>
      <c r="KY95" s="3"/>
      <c r="KZ95" s="3"/>
      <c r="LA95" s="3"/>
      <c r="LB95" s="3"/>
      <c r="LC95" s="3"/>
      <c r="LD95" s="3"/>
      <c r="LE95" s="3"/>
      <c r="LF95" s="3"/>
      <c r="LG95" s="3"/>
      <c r="LH95" s="3"/>
      <c r="LI95" s="3"/>
      <c r="LJ95" s="3"/>
      <c r="LK95" s="3"/>
      <c r="LL95" s="3"/>
      <c r="LM95" s="3"/>
      <c r="LN95" s="3"/>
      <c r="LO95" s="3"/>
      <c r="LP95" s="3"/>
      <c r="LQ95" s="3"/>
      <c r="LR95" s="3"/>
      <c r="LS95" s="3"/>
      <c r="LT95" s="3"/>
      <c r="LU95" s="3"/>
      <c r="LV95" s="3"/>
      <c r="LW95" s="3"/>
      <c r="LX95" s="3"/>
      <c r="LY95" s="3"/>
      <c r="LZ95" s="3"/>
      <c r="MA95" s="3"/>
      <c r="MB95" s="3"/>
      <c r="MC95" s="3"/>
      <c r="MD95" s="3"/>
      <c r="ME95" s="3"/>
      <c r="MF95" s="3"/>
      <c r="MG95" s="3"/>
      <c r="MH95" s="3"/>
      <c r="MI95" s="3"/>
      <c r="MJ95" s="3"/>
      <c r="MK95" s="3"/>
      <c r="ML95" s="3"/>
      <c r="MM95" s="3"/>
      <c r="MN95" s="3"/>
      <c r="MO95" s="3"/>
      <c r="MP95" s="3"/>
      <c r="MQ95" s="3"/>
      <c r="MR95" s="3"/>
      <c r="MS95" s="3"/>
      <c r="MT95" s="3"/>
      <c r="MU95" s="3"/>
      <c r="MV95" s="3"/>
      <c r="MW95" s="3"/>
      <c r="MX95" s="3"/>
      <c r="MY95" s="3"/>
      <c r="MZ95" s="3"/>
      <c r="NA95" s="3"/>
      <c r="NB95" s="3"/>
      <c r="NC95" s="3"/>
      <c r="ND95" s="3"/>
      <c r="NE95" s="3"/>
      <c r="NF95" s="3"/>
      <c r="NG95" s="3"/>
      <c r="NH95" s="3"/>
      <c r="NI95" s="3"/>
      <c r="NJ95" s="3"/>
      <c r="NK95" s="3"/>
      <c r="NL95" s="3"/>
      <c r="NM95" s="3"/>
      <c r="NN95" s="3"/>
      <c r="NO95" s="3"/>
      <c r="NP95" s="3"/>
      <c r="NQ95" s="3"/>
      <c r="NR95" s="3"/>
      <c r="NS95" s="3"/>
      <c r="NT95" s="3"/>
      <c r="NU95" s="3"/>
      <c r="NV95" s="3"/>
      <c r="NW95" s="3"/>
      <c r="NX95" s="3"/>
      <c r="NY95" s="3"/>
      <c r="NZ95" s="3"/>
      <c r="OA95" s="3"/>
      <c r="OB95" s="3"/>
      <c r="OC95" s="3"/>
      <c r="OD95" s="3"/>
      <c r="OE95" s="3"/>
      <c r="OF95" s="3"/>
      <c r="OG95" s="3"/>
      <c r="OH95" s="3"/>
      <c r="OI95" s="3"/>
      <c r="OJ95" s="3"/>
      <c r="OK95" s="3"/>
      <c r="OL95" s="3"/>
      <c r="OM95" s="3"/>
      <c r="ON95" s="3"/>
      <c r="OO95" s="3"/>
      <c r="OP95" s="3"/>
      <c r="OQ95" s="3"/>
      <c r="OR95" s="3"/>
      <c r="OS95" s="3"/>
      <c r="OT95" s="3"/>
      <c r="OU95" s="3"/>
      <c r="OV95" s="3"/>
      <c r="OW95" s="3"/>
      <c r="OX95" s="3"/>
      <c r="OY95" s="3"/>
      <c r="OZ95" s="3"/>
      <c r="PA95" s="3"/>
      <c r="PB95" s="3"/>
      <c r="PC95" s="3"/>
      <c r="PD95" s="3"/>
      <c r="PE95" s="3"/>
      <c r="PF95" s="3"/>
      <c r="PG95" s="3"/>
      <c r="PH95" s="3"/>
      <c r="PI95" s="3"/>
      <c r="PJ95" s="3"/>
      <c r="PK95" s="3"/>
      <c r="PL95" s="3"/>
      <c r="PM95" s="3"/>
      <c r="PN95" s="3"/>
      <c r="PO95" s="3"/>
      <c r="PP95" s="3"/>
      <c r="PQ95" s="3"/>
      <c r="PR95" s="3"/>
      <c r="PS95" s="3"/>
      <c r="PT95" s="3"/>
      <c r="PU95" s="3"/>
      <c r="PV95" s="3"/>
      <c r="PW95" s="3"/>
      <c r="PX95" s="3"/>
      <c r="PY95" s="3"/>
      <c r="PZ95" s="3"/>
      <c r="QA95" s="3"/>
      <c r="QB95" s="3"/>
      <c r="QC95" s="3"/>
      <c r="QD95" s="3"/>
      <c r="QE95" s="3"/>
      <c r="QF95" s="3"/>
      <c r="QG95" s="3"/>
      <c r="QH95" s="3"/>
      <c r="QI95" s="3"/>
      <c r="QJ95" s="3"/>
      <c r="QK95" s="3"/>
      <c r="QL95" s="3"/>
      <c r="QM95" s="3"/>
      <c r="QN95" s="3"/>
      <c r="QO95" s="3"/>
      <c r="QP95" s="3"/>
      <c r="QQ95" s="3"/>
      <c r="QR95" s="3"/>
      <c r="QS95" s="3"/>
      <c r="QT95" s="3"/>
      <c r="QU95" s="3"/>
      <c r="QV95" s="3"/>
      <c r="QW95" s="3"/>
      <c r="QX95" s="3"/>
      <c r="QY95" s="3"/>
      <c r="QZ95" s="3"/>
      <c r="RA95" s="3"/>
      <c r="RB95" s="3"/>
      <c r="RC95" s="3"/>
      <c r="RD95" s="3"/>
      <c r="RE95" s="3"/>
      <c r="RF95" s="3"/>
      <c r="RG95" s="3"/>
      <c r="RH95" s="3"/>
      <c r="RI95" s="3"/>
      <c r="RJ95" s="3"/>
      <c r="RK95" s="3"/>
      <c r="RL95" s="3"/>
      <c r="RM95" s="3"/>
      <c r="RN95" s="3"/>
      <c r="RO95" s="3"/>
      <c r="RP95" s="3"/>
      <c r="RQ95" s="3"/>
      <c r="RR95" s="3"/>
      <c r="RS95" s="3"/>
      <c r="RT95" s="3"/>
      <c r="RU95" s="3"/>
      <c r="RV95" s="3"/>
      <c r="RW95" s="3"/>
      <c r="RX95" s="3"/>
      <c r="RY95" s="3"/>
      <c r="RZ95" s="3"/>
      <c r="SA95" s="3"/>
      <c r="SB95" s="3"/>
      <c r="SC95" s="3"/>
      <c r="SD95" s="3"/>
      <c r="SE95" s="3"/>
      <c r="SF95" s="3"/>
      <c r="SG95" s="3"/>
      <c r="SH95" s="3"/>
      <c r="SI95" s="3"/>
      <c r="SJ95" s="3"/>
      <c r="SK95" s="3"/>
      <c r="SL95" s="3"/>
      <c r="SM95" s="3"/>
      <c r="SN95" s="3"/>
      <c r="SO95" s="3"/>
      <c r="SP95" s="3"/>
      <c r="SQ95" s="3"/>
      <c r="SR95" s="3"/>
      <c r="SS95" s="3"/>
      <c r="ST95" s="3"/>
      <c r="SU95" s="3"/>
      <c r="SV95" s="3"/>
      <c r="SW95" s="3"/>
      <c r="SX95" s="3"/>
      <c r="SY95" s="3"/>
      <c r="SZ95" s="3"/>
      <c r="TA95" s="3"/>
      <c r="TB95" s="3"/>
      <c r="TC95" s="3"/>
      <c r="TD95" s="3"/>
      <c r="TE95" s="3"/>
      <c r="TF95" s="3"/>
      <c r="TG95" s="3"/>
      <c r="TH95" s="3"/>
      <c r="TI95" s="3"/>
      <c r="TJ95" s="3"/>
      <c r="TK95" s="3"/>
      <c r="TL95" s="3"/>
      <c r="TM95" s="3"/>
      <c r="TN95" s="3"/>
      <c r="TO95" s="3"/>
      <c r="TP95" s="3"/>
      <c r="TQ95" s="3"/>
      <c r="TR95" s="3"/>
      <c r="TS95" s="3"/>
      <c r="TT95" s="3"/>
      <c r="TU95" s="3"/>
      <c r="TV95" s="3"/>
      <c r="TW95" s="3"/>
      <c r="TX95" s="3"/>
      <c r="TY95" s="3"/>
      <c r="TZ95" s="3"/>
      <c r="UA95" s="3"/>
      <c r="UB95" s="3"/>
      <c r="UC95" s="3"/>
      <c r="UD95" s="3"/>
      <c r="UE95" s="3"/>
      <c r="UF95" s="3"/>
      <c r="UG95" s="3"/>
      <c r="UH95" s="3"/>
      <c r="UI95" s="3"/>
      <c r="UJ95" s="3"/>
      <c r="UK95" s="3"/>
      <c r="UL95" s="3"/>
      <c r="UM95" s="3"/>
      <c r="UN95" s="3"/>
      <c r="UO95" s="3"/>
      <c r="UP95" s="3"/>
      <c r="UQ95" s="3"/>
      <c r="UR95" s="3"/>
      <c r="US95" s="3"/>
      <c r="UT95" s="3"/>
      <c r="UU95" s="3"/>
      <c r="UV95" s="3"/>
      <c r="UW95" s="3"/>
      <c r="UX95" s="3"/>
      <c r="UY95" s="3"/>
      <c r="UZ95" s="3"/>
      <c r="VA95" s="3"/>
      <c r="VB95" s="3"/>
      <c r="VC95" s="3"/>
      <c r="VD95" s="3"/>
      <c r="VE95" s="3"/>
      <c r="VF95" s="3"/>
      <c r="VG95" s="3"/>
      <c r="VH95" s="3"/>
      <c r="VI95" s="3"/>
      <c r="VJ95" s="3"/>
      <c r="VK95" s="3"/>
      <c r="VL95" s="3"/>
      <c r="VM95" s="3"/>
      <c r="VN95" s="3"/>
      <c r="VO95" s="3"/>
      <c r="VP95" s="3"/>
      <c r="VQ95" s="3"/>
      <c r="VR95" s="3"/>
      <c r="VS95" s="3"/>
      <c r="VT95" s="3"/>
      <c r="VU95" s="3"/>
      <c r="VV95" s="3"/>
      <c r="VW95" s="3"/>
      <c r="VX95" s="3"/>
      <c r="VY95" s="3"/>
      <c r="VZ95" s="3"/>
      <c r="WA95" s="3"/>
      <c r="WB95" s="3"/>
      <c r="WC95" s="3"/>
      <c r="WD95" s="3"/>
      <c r="WE95" s="3"/>
      <c r="WF95" s="3"/>
      <c r="WG95" s="3"/>
      <c r="WH95" s="3"/>
      <c r="WI95" s="3"/>
      <c r="WJ95" s="3"/>
      <c r="WK95" s="3"/>
      <c r="WL95" s="3"/>
      <c r="WM95" s="3"/>
      <c r="WN95" s="3"/>
      <c r="WO95" s="3"/>
      <c r="WP95" s="3"/>
      <c r="WQ95" s="3"/>
      <c r="WR95" s="3"/>
      <c r="WS95" s="3"/>
      <c r="WT95" s="3"/>
      <c r="WU95" s="3"/>
      <c r="WV95" s="3"/>
      <c r="WW95" s="3"/>
      <c r="WX95" s="3"/>
      <c r="WY95" s="3"/>
      <c r="WZ95" s="3"/>
      <c r="XA95" s="3"/>
      <c r="XB95" s="3"/>
      <c r="XC95" s="3"/>
      <c r="XD95" s="3"/>
      <c r="XE95" s="3"/>
      <c r="XF95" s="3"/>
      <c r="XG95" s="3"/>
      <c r="XH95" s="3"/>
      <c r="XI95" s="3"/>
      <c r="XJ95" s="3"/>
      <c r="XK95" s="3"/>
      <c r="XL95" s="3"/>
      <c r="XM95" s="3"/>
      <c r="XN95" s="3"/>
      <c r="XO95" s="3"/>
      <c r="XP95" s="3"/>
      <c r="XQ95" s="3"/>
      <c r="XR95" s="3"/>
      <c r="XS95" s="3"/>
      <c r="XT95" s="3"/>
      <c r="XU95" s="3"/>
      <c r="XV95" s="3"/>
      <c r="XW95" s="3"/>
      <c r="XX95" s="3"/>
      <c r="XY95" s="3"/>
      <c r="XZ95" s="3"/>
      <c r="YA95" s="3"/>
      <c r="YB95" s="3"/>
      <c r="YC95" s="3"/>
      <c r="YD95" s="3"/>
      <c r="YE95" s="3"/>
      <c r="YF95" s="3"/>
      <c r="YG95" s="3"/>
      <c r="YH95" s="3"/>
      <c r="YI95" s="3"/>
      <c r="YJ95" s="3"/>
      <c r="YK95" s="3"/>
      <c r="YL95" s="3"/>
      <c r="YM95" s="3"/>
      <c r="YN95" s="3"/>
      <c r="YO95" s="3"/>
      <c r="YP95" s="3"/>
      <c r="YQ95" s="3"/>
      <c r="YR95" s="3"/>
      <c r="YS95" s="3"/>
      <c r="YT95" s="3"/>
      <c r="YU95" s="3"/>
      <c r="YV95" s="3"/>
      <c r="YW95" s="3"/>
      <c r="YX95" s="3"/>
      <c r="YY95" s="3"/>
      <c r="YZ95" s="3"/>
      <c r="ZA95" s="3"/>
      <c r="ZB95" s="3"/>
      <c r="ZC95" s="3"/>
      <c r="ZD95" s="3"/>
      <c r="ZE95" s="3"/>
      <c r="ZF95" s="3"/>
      <c r="ZG95" s="3"/>
      <c r="ZH95" s="3"/>
      <c r="ZI95" s="3"/>
      <c r="ZJ95" s="3"/>
      <c r="ZK95" s="3"/>
      <c r="ZL95" s="3"/>
      <c r="ZM95" s="3"/>
      <c r="ZN95" s="3"/>
      <c r="ZO95" s="3"/>
      <c r="ZP95" s="3"/>
      <c r="ZQ95" s="3"/>
      <c r="ZR95" s="3"/>
      <c r="ZS95" s="3"/>
      <c r="ZT95" s="3"/>
      <c r="ZU95" s="3"/>
      <c r="ZV95" s="3"/>
      <c r="ZW95" s="3"/>
      <c r="ZX95" s="3"/>
      <c r="ZY95" s="3"/>
      <c r="ZZ95" s="3"/>
      <c r="AAA95" s="3"/>
      <c r="AAB95" s="3"/>
      <c r="AAC95" s="3"/>
      <c r="AAD95" s="3"/>
      <c r="AAE95" s="3"/>
      <c r="AAF95" s="3"/>
      <c r="AAG95" s="3"/>
      <c r="AAH95" s="3"/>
      <c r="AAI95" s="3"/>
      <c r="AAJ95" s="3"/>
      <c r="AAK95" s="3"/>
      <c r="AAL95" s="3"/>
      <c r="AAM95" s="3"/>
      <c r="AAN95" s="3"/>
      <c r="AAO95" s="3"/>
      <c r="AAP95" s="3"/>
      <c r="AAQ95" s="3"/>
      <c r="AAR95" s="3"/>
      <c r="AAS95" s="3"/>
      <c r="AAT95" s="3"/>
      <c r="AAU95" s="3"/>
      <c r="AAV95" s="3"/>
      <c r="AAW95" s="3"/>
      <c r="AAX95" s="3"/>
      <c r="AAY95" s="3"/>
      <c r="AAZ95" s="3"/>
      <c r="ABA95" s="3"/>
      <c r="ABB95" s="3"/>
      <c r="ABC95" s="3"/>
      <c r="ABD95" s="3"/>
      <c r="ABE95" s="3"/>
      <c r="ABF95" s="3"/>
      <c r="ABG95" s="3"/>
      <c r="ABH95" s="3"/>
      <c r="ABI95" s="3"/>
      <c r="ABJ95" s="3"/>
      <c r="ABK95" s="3"/>
      <c r="ABL95" s="3"/>
      <c r="ABM95" s="3"/>
      <c r="ABN95" s="3"/>
      <c r="ABO95" s="3"/>
      <c r="ABP95" s="3"/>
      <c r="ABQ95" s="3"/>
      <c r="ABR95" s="3"/>
      <c r="ABS95" s="3"/>
      <c r="ABT95" s="3"/>
      <c r="ABU95" s="3"/>
      <c r="ABV95" s="3"/>
      <c r="ABW95" s="3"/>
      <c r="ABX95" s="3"/>
      <c r="ABY95" s="3"/>
      <c r="ABZ95" s="3"/>
      <c r="ACA95" s="3"/>
      <c r="ACB95" s="3"/>
      <c r="ACC95" s="3"/>
      <c r="ACD95" s="3"/>
      <c r="ACE95" s="3"/>
      <c r="ACF95" s="3"/>
      <c r="ACG95" s="3"/>
      <c r="ACH95" s="3"/>
      <c r="ACI95" s="3"/>
      <c r="ACJ95" s="3"/>
      <c r="ACK95" s="3"/>
      <c r="ACL95" s="3"/>
    </row>
    <row r="96" spans="1:766" s="3" customFormat="1" ht="54.75" customHeight="1" x14ac:dyDescent="0.25">
      <c r="A96" s="12">
        <v>89</v>
      </c>
      <c r="B96" s="71">
        <v>11</v>
      </c>
      <c r="C96" s="74"/>
      <c r="D96" s="15" t="s">
        <v>130</v>
      </c>
      <c r="E96" s="15" t="s">
        <v>136</v>
      </c>
      <c r="F96" s="154">
        <v>168767000</v>
      </c>
      <c r="G96" s="154">
        <v>67506800</v>
      </c>
      <c r="H96" s="157">
        <f t="shared" si="8"/>
        <v>40</v>
      </c>
      <c r="I96" s="125">
        <f t="shared" si="9"/>
        <v>101260200</v>
      </c>
      <c r="J96" s="125">
        <f t="shared" si="10"/>
        <v>60</v>
      </c>
      <c r="K96" s="125">
        <v>0</v>
      </c>
      <c r="L96" s="21">
        <f>K96/F96*100</f>
        <v>0</v>
      </c>
    </row>
    <row r="97" spans="1:65" s="3" customFormat="1" ht="54" x14ac:dyDescent="0.25">
      <c r="A97" s="12">
        <v>90</v>
      </c>
      <c r="B97" s="71">
        <v>12</v>
      </c>
      <c r="C97" s="74"/>
      <c r="D97" s="15" t="s">
        <v>137</v>
      </c>
      <c r="E97" s="60" t="s">
        <v>138</v>
      </c>
      <c r="F97" s="154">
        <v>63832000</v>
      </c>
      <c r="G97" s="154">
        <v>25532800</v>
      </c>
      <c r="H97" s="157">
        <f t="shared" si="8"/>
        <v>40</v>
      </c>
      <c r="I97" s="125">
        <f t="shared" si="9"/>
        <v>38299200</v>
      </c>
      <c r="J97" s="125">
        <f t="shared" si="10"/>
        <v>60</v>
      </c>
      <c r="K97" s="125">
        <v>0</v>
      </c>
      <c r="L97" s="21">
        <f>K97/F97*100</f>
        <v>0</v>
      </c>
    </row>
    <row r="98" spans="1:65" s="3" customFormat="1" ht="40.5" x14ac:dyDescent="0.25">
      <c r="A98" s="12">
        <v>91</v>
      </c>
      <c r="B98" s="71">
        <v>13</v>
      </c>
      <c r="C98" s="74"/>
      <c r="D98" s="15" t="s">
        <v>137</v>
      </c>
      <c r="E98" s="60" t="s">
        <v>139</v>
      </c>
      <c r="F98" s="154">
        <v>130362200</v>
      </c>
      <c r="G98" s="154">
        <v>39108600</v>
      </c>
      <c r="H98" s="157">
        <f t="shared" si="8"/>
        <v>29.999953974388283</v>
      </c>
      <c r="I98" s="125">
        <f t="shared" si="9"/>
        <v>78217399.999999985</v>
      </c>
      <c r="J98" s="125">
        <f t="shared" si="10"/>
        <v>60.000061367482282</v>
      </c>
      <c r="K98" s="125">
        <v>13036200</v>
      </c>
      <c r="L98" s="21">
        <f>K98/F98*100</f>
        <v>9.9999846581294261</v>
      </c>
    </row>
    <row r="99" spans="1:65" s="3" customFormat="1" ht="94.5" x14ac:dyDescent="0.25">
      <c r="A99" s="12">
        <v>92</v>
      </c>
      <c r="B99" s="71">
        <v>14</v>
      </c>
      <c r="C99" s="74"/>
      <c r="D99" s="15" t="s">
        <v>137</v>
      </c>
      <c r="E99" s="60" t="s">
        <v>140</v>
      </c>
      <c r="F99" s="154">
        <v>119784360</v>
      </c>
      <c r="G99" s="154">
        <v>53902962</v>
      </c>
      <c r="H99" s="157">
        <f t="shared" si="8"/>
        <v>45</v>
      </c>
      <c r="I99" s="125">
        <f t="shared" si="9"/>
        <v>65881398</v>
      </c>
      <c r="J99" s="125">
        <f t="shared" si="10"/>
        <v>55</v>
      </c>
      <c r="K99" s="125">
        <v>0</v>
      </c>
      <c r="L99" s="21">
        <f>K99/F99*100</f>
        <v>0</v>
      </c>
    </row>
    <row r="100" spans="1:65" s="18" customFormat="1" ht="132" customHeight="1" x14ac:dyDescent="0.2">
      <c r="A100" s="12">
        <v>93</v>
      </c>
      <c r="B100" s="71">
        <v>15</v>
      </c>
      <c r="C100" s="74"/>
      <c r="D100" s="7" t="s">
        <v>137</v>
      </c>
      <c r="E100" s="7" t="s">
        <v>141</v>
      </c>
      <c r="F100" s="154">
        <v>133801100</v>
      </c>
      <c r="G100" s="154">
        <v>15963500</v>
      </c>
      <c r="H100" s="157">
        <f>G100/F100*100</f>
        <v>11.930768880076471</v>
      </c>
      <c r="I100" s="125">
        <f>F100*J100/100</f>
        <v>93660800</v>
      </c>
      <c r="J100" s="125">
        <f>100-H100-L100</f>
        <v>70.000022421340333</v>
      </c>
      <c r="K100" s="125">
        <v>24176800</v>
      </c>
      <c r="L100" s="21">
        <f>K100/F100*100</f>
        <v>18.069208698583196</v>
      </c>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row>
    <row r="101" spans="1:65" s="64" customFormat="1" ht="69" customHeight="1" x14ac:dyDescent="0.25">
      <c r="A101" s="12">
        <v>94</v>
      </c>
      <c r="B101" s="71">
        <v>16</v>
      </c>
      <c r="C101" s="74"/>
      <c r="D101" s="14" t="s">
        <v>142</v>
      </c>
      <c r="E101" s="77" t="s">
        <v>143</v>
      </c>
      <c r="F101" s="161">
        <v>88442976</v>
      </c>
      <c r="G101" s="161">
        <v>44221488</v>
      </c>
      <c r="H101" s="161">
        <v>50</v>
      </c>
      <c r="I101" s="161">
        <v>44221488</v>
      </c>
      <c r="J101" s="161">
        <v>50</v>
      </c>
      <c r="K101" s="161">
        <v>0</v>
      </c>
      <c r="L101" s="80">
        <v>0</v>
      </c>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row>
    <row r="102" spans="1:65" s="64" customFormat="1" ht="63" customHeight="1" x14ac:dyDescent="0.25">
      <c r="A102" s="12">
        <v>95</v>
      </c>
      <c r="B102" s="71">
        <v>17</v>
      </c>
      <c r="C102" s="74"/>
      <c r="D102" s="14" t="s">
        <v>130</v>
      </c>
      <c r="E102" s="15" t="s">
        <v>144</v>
      </c>
      <c r="F102" s="161">
        <v>268812780</v>
      </c>
      <c r="G102" s="161">
        <v>134406397</v>
      </c>
      <c r="H102" s="161">
        <v>50.000002604042862</v>
      </c>
      <c r="I102" s="161">
        <v>134406382.99999997</v>
      </c>
      <c r="J102" s="161">
        <v>49.999997395957138</v>
      </c>
      <c r="K102" s="161">
        <v>0</v>
      </c>
      <c r="L102" s="80">
        <v>0</v>
      </c>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row>
    <row r="103" spans="1:65" s="64" customFormat="1" ht="40.5" x14ac:dyDescent="0.25">
      <c r="A103" s="12">
        <v>96</v>
      </c>
      <c r="B103" s="71">
        <v>18</v>
      </c>
      <c r="C103" s="74"/>
      <c r="D103" s="14" t="s">
        <v>142</v>
      </c>
      <c r="E103" s="15" t="s">
        <v>145</v>
      </c>
      <c r="F103" s="161">
        <v>276844382</v>
      </c>
      <c r="G103" s="161">
        <v>110737753</v>
      </c>
      <c r="H103" s="161">
        <f>G103/F103*100</f>
        <v>40.000000072242756</v>
      </c>
      <c r="I103" s="161">
        <f>F103*J103/100</f>
        <v>166106628.99999997</v>
      </c>
      <c r="J103" s="161">
        <f>100-H103-L103</f>
        <v>59.999999927757244</v>
      </c>
      <c r="K103" s="161">
        <v>0</v>
      </c>
      <c r="L103" s="80">
        <f>K103/F103*100</f>
        <v>0</v>
      </c>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row>
    <row r="104" spans="1:65" s="64" customFormat="1" ht="27" x14ac:dyDescent="0.25">
      <c r="A104" s="12">
        <v>97</v>
      </c>
      <c r="B104" s="71">
        <v>19</v>
      </c>
      <c r="C104" s="74"/>
      <c r="D104" s="14" t="s">
        <v>142</v>
      </c>
      <c r="E104" s="15" t="s">
        <v>146</v>
      </c>
      <c r="F104" s="161">
        <v>207811820</v>
      </c>
      <c r="G104" s="161">
        <v>83124728</v>
      </c>
      <c r="H104" s="161">
        <f>G104/F104*100</f>
        <v>40</v>
      </c>
      <c r="I104" s="161">
        <f>F104*J104/100</f>
        <v>124687092</v>
      </c>
      <c r="J104" s="161">
        <f>100-H104-L104</f>
        <v>60</v>
      </c>
      <c r="K104" s="161">
        <v>0</v>
      </c>
      <c r="L104" s="80">
        <f>K104/F104*100</f>
        <v>0</v>
      </c>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row>
    <row r="105" spans="1:65" s="64" customFormat="1" ht="40.5" x14ac:dyDescent="0.25">
      <c r="A105" s="12">
        <v>98</v>
      </c>
      <c r="B105" s="71">
        <v>20</v>
      </c>
      <c r="C105" s="74"/>
      <c r="D105" s="14" t="s">
        <v>142</v>
      </c>
      <c r="E105" s="15" t="s">
        <v>147</v>
      </c>
      <c r="F105" s="161">
        <v>157868270</v>
      </c>
      <c r="G105" s="161">
        <v>78934135</v>
      </c>
      <c r="H105" s="161">
        <f>G105/F105*100</f>
        <v>50</v>
      </c>
      <c r="I105" s="161">
        <f>F105*J105/100</f>
        <v>78934135</v>
      </c>
      <c r="J105" s="161">
        <f>100-H105-L105</f>
        <v>50</v>
      </c>
      <c r="K105" s="161">
        <v>0</v>
      </c>
      <c r="L105" s="80">
        <f>K105/F105*100</f>
        <v>0</v>
      </c>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row>
    <row r="106" spans="1:65" s="64" customFormat="1" ht="54" x14ac:dyDescent="0.25">
      <c r="A106" s="12">
        <v>99</v>
      </c>
      <c r="B106" s="71">
        <v>21</v>
      </c>
      <c r="C106" s="74"/>
      <c r="D106" s="14" t="s">
        <v>142</v>
      </c>
      <c r="E106" s="15" t="s">
        <v>148</v>
      </c>
      <c r="F106" s="161">
        <v>932757010</v>
      </c>
      <c r="G106" s="161">
        <v>279827103</v>
      </c>
      <c r="H106" s="161">
        <f>G106/F106*100</f>
        <v>30</v>
      </c>
      <c r="I106" s="161">
        <f>F106*J106/100</f>
        <v>652929907</v>
      </c>
      <c r="J106" s="161">
        <f>100-L106-H106</f>
        <v>70</v>
      </c>
      <c r="K106" s="161">
        <v>0</v>
      </c>
      <c r="L106" s="80">
        <f>K106/F106*100</f>
        <v>0</v>
      </c>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row>
    <row r="107" spans="1:65" s="64" customFormat="1" ht="40.5" x14ac:dyDescent="0.25">
      <c r="A107" s="12">
        <v>100</v>
      </c>
      <c r="B107" s="71">
        <v>22</v>
      </c>
      <c r="C107" s="74"/>
      <c r="D107" s="14" t="s">
        <v>142</v>
      </c>
      <c r="E107" s="15" t="s">
        <v>149</v>
      </c>
      <c r="F107" s="161">
        <v>407205152</v>
      </c>
      <c r="G107" s="161">
        <v>122161546</v>
      </c>
      <c r="H107" s="161">
        <f>G107/F107*100</f>
        <v>30.000000098230583</v>
      </c>
      <c r="I107" s="161">
        <f>F107*J107/100</f>
        <v>285043606</v>
      </c>
      <c r="J107" s="161">
        <f>100-L107-H107</f>
        <v>69.999999901769414</v>
      </c>
      <c r="K107" s="161">
        <v>0</v>
      </c>
      <c r="L107" s="80">
        <f>K107/F107*100</f>
        <v>0</v>
      </c>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row>
    <row r="108" spans="1:65" s="64" customFormat="1" ht="40.5" x14ac:dyDescent="0.25">
      <c r="A108" s="12">
        <v>101</v>
      </c>
      <c r="B108" s="71">
        <v>23</v>
      </c>
      <c r="C108" s="74"/>
      <c r="D108" s="77" t="s">
        <v>142</v>
      </c>
      <c r="E108" s="77" t="s">
        <v>150</v>
      </c>
      <c r="F108" s="161">
        <v>340573750</v>
      </c>
      <c r="G108" s="161">
        <v>136229500</v>
      </c>
      <c r="H108" s="161">
        <v>40</v>
      </c>
      <c r="I108" s="161">
        <v>204344250</v>
      </c>
      <c r="J108" s="161">
        <v>60</v>
      </c>
      <c r="K108" s="161">
        <v>0</v>
      </c>
      <c r="L108" s="80">
        <v>0</v>
      </c>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row>
    <row r="109" spans="1:65" s="64" customFormat="1" ht="67.5" x14ac:dyDescent="0.25">
      <c r="A109" s="12">
        <v>102</v>
      </c>
      <c r="B109" s="71">
        <v>24</v>
      </c>
      <c r="C109" s="74"/>
      <c r="D109" s="14" t="s">
        <v>137</v>
      </c>
      <c r="E109" s="77" t="s">
        <v>151</v>
      </c>
      <c r="F109" s="161">
        <v>152079100</v>
      </c>
      <c r="G109" s="161">
        <v>45629700</v>
      </c>
      <c r="H109" s="161">
        <v>30.003925588723234</v>
      </c>
      <c r="I109" s="161">
        <v>106449400</v>
      </c>
      <c r="J109" s="161">
        <v>69.996074411276766</v>
      </c>
      <c r="K109" s="161">
        <v>0</v>
      </c>
      <c r="L109" s="80">
        <v>0</v>
      </c>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row>
    <row r="110" spans="1:65" s="3" customFormat="1" ht="40.5" x14ac:dyDescent="0.25">
      <c r="A110" s="12">
        <v>103</v>
      </c>
      <c r="B110" s="71">
        <v>25</v>
      </c>
      <c r="C110" s="74"/>
      <c r="D110" s="82" t="s">
        <v>152</v>
      </c>
      <c r="E110" s="83" t="s">
        <v>154</v>
      </c>
      <c r="F110" s="168">
        <v>156729400</v>
      </c>
      <c r="G110" s="168">
        <v>31345800</v>
      </c>
      <c r="H110" s="169">
        <f>G110/F110*100</f>
        <v>19.999948956609291</v>
      </c>
      <c r="I110" s="170">
        <f>F110*J110/100</f>
        <v>125383600</v>
      </c>
      <c r="J110" s="170">
        <f>100-H110-L110</f>
        <v>80.000051043390712</v>
      </c>
      <c r="K110" s="170">
        <v>0</v>
      </c>
      <c r="L110" s="84">
        <f>K110/F110*100</f>
        <v>0</v>
      </c>
    </row>
    <row r="111" spans="1:65" s="3" customFormat="1" ht="54" x14ac:dyDescent="0.25">
      <c r="A111" s="12">
        <v>104</v>
      </c>
      <c r="B111" s="71">
        <v>26</v>
      </c>
      <c r="C111" s="74"/>
      <c r="D111" s="85" t="s">
        <v>153</v>
      </c>
      <c r="E111" s="86" t="s">
        <v>155</v>
      </c>
      <c r="F111" s="154">
        <v>152774800</v>
      </c>
      <c r="G111" s="154">
        <v>68748600</v>
      </c>
      <c r="H111" s="157">
        <f>G111/F111*100</f>
        <v>44.999960726507247</v>
      </c>
      <c r="I111" s="125">
        <f>F111*J111/100</f>
        <v>84026200.000000015</v>
      </c>
      <c r="J111" s="125">
        <f>100-H111-L111</f>
        <v>55.000039273492753</v>
      </c>
      <c r="K111" s="125">
        <v>0</v>
      </c>
      <c r="L111" s="65">
        <f>K111/F111*100</f>
        <v>0</v>
      </c>
    </row>
    <row r="112" spans="1:65" s="45" customFormat="1" ht="54" x14ac:dyDescent="0.25">
      <c r="A112" s="12">
        <v>105</v>
      </c>
      <c r="B112" s="71">
        <v>27</v>
      </c>
      <c r="C112" s="74"/>
      <c r="D112" s="54" t="s">
        <v>156</v>
      </c>
      <c r="E112" s="60" t="s">
        <v>157</v>
      </c>
      <c r="F112" s="154">
        <v>334522600</v>
      </c>
      <c r="G112" s="154">
        <v>133809000</v>
      </c>
      <c r="H112" s="154">
        <f t="shared" ref="H112:H118" si="11">G112/F112*100</f>
        <v>39.999988042661393</v>
      </c>
      <c r="I112" s="154">
        <f t="shared" ref="I112:I118" si="12">F112*J112/100</f>
        <v>200713600</v>
      </c>
      <c r="J112" s="154">
        <f t="shared" ref="J112:J118" si="13">100-H112-L112</f>
        <v>60.000011957338607</v>
      </c>
      <c r="K112" s="154">
        <v>0</v>
      </c>
      <c r="L112" s="87">
        <v>0</v>
      </c>
    </row>
    <row r="113" spans="1:65" s="45" customFormat="1" ht="27" x14ac:dyDescent="0.25">
      <c r="A113" s="12">
        <v>106</v>
      </c>
      <c r="B113" s="71">
        <v>28</v>
      </c>
      <c r="C113" s="74"/>
      <c r="D113" s="54" t="s">
        <v>156</v>
      </c>
      <c r="E113" s="60" t="s">
        <v>158</v>
      </c>
      <c r="F113" s="154">
        <v>401118900</v>
      </c>
      <c r="G113" s="154">
        <v>200559450</v>
      </c>
      <c r="H113" s="154">
        <f t="shared" si="11"/>
        <v>50</v>
      </c>
      <c r="I113" s="154">
        <f t="shared" si="12"/>
        <v>200559450</v>
      </c>
      <c r="J113" s="154">
        <f t="shared" si="13"/>
        <v>50</v>
      </c>
      <c r="K113" s="154">
        <v>0</v>
      </c>
      <c r="L113" s="87">
        <v>0</v>
      </c>
    </row>
    <row r="114" spans="1:65" s="45" customFormat="1" ht="14.25" x14ac:dyDescent="0.25">
      <c r="A114" s="12">
        <v>107</v>
      </c>
      <c r="B114" s="71">
        <v>29</v>
      </c>
      <c r="C114" s="74"/>
      <c r="D114" s="54" t="s">
        <v>156</v>
      </c>
      <c r="E114" s="60" t="s">
        <v>159</v>
      </c>
      <c r="F114" s="154">
        <v>90000000</v>
      </c>
      <c r="G114" s="154">
        <v>45000000</v>
      </c>
      <c r="H114" s="154">
        <f t="shared" si="11"/>
        <v>50</v>
      </c>
      <c r="I114" s="154">
        <f t="shared" si="12"/>
        <v>45000000</v>
      </c>
      <c r="J114" s="154">
        <f t="shared" si="13"/>
        <v>50</v>
      </c>
      <c r="K114" s="154">
        <v>0</v>
      </c>
      <c r="L114" s="87">
        <v>0</v>
      </c>
    </row>
    <row r="115" spans="1:65" s="45" customFormat="1" ht="54" x14ac:dyDescent="0.25">
      <c r="A115" s="12">
        <v>108</v>
      </c>
      <c r="B115" s="71">
        <v>30</v>
      </c>
      <c r="C115" s="74"/>
      <c r="D115" s="54" t="s">
        <v>156</v>
      </c>
      <c r="E115" s="60" t="s">
        <v>160</v>
      </c>
      <c r="F115" s="154">
        <v>236558300</v>
      </c>
      <c r="G115" s="154">
        <v>130107100</v>
      </c>
      <c r="H115" s="154">
        <f t="shared" si="11"/>
        <v>55.00001479550707</v>
      </c>
      <c r="I115" s="154">
        <f t="shared" si="12"/>
        <v>106451200</v>
      </c>
      <c r="J115" s="154">
        <f t="shared" si="13"/>
        <v>44.99998520449293</v>
      </c>
      <c r="K115" s="154">
        <v>0</v>
      </c>
      <c r="L115" s="87">
        <v>0</v>
      </c>
    </row>
    <row r="116" spans="1:65" s="45" customFormat="1" ht="46.5" customHeight="1" x14ac:dyDescent="0.25">
      <c r="A116" s="12">
        <v>109</v>
      </c>
      <c r="B116" s="71">
        <v>31</v>
      </c>
      <c r="C116" s="74"/>
      <c r="D116" s="54" t="s">
        <v>156</v>
      </c>
      <c r="E116" s="60" t="s">
        <v>161</v>
      </c>
      <c r="F116" s="154">
        <v>181878200</v>
      </c>
      <c r="G116" s="154">
        <v>90939100</v>
      </c>
      <c r="H116" s="154">
        <f t="shared" si="11"/>
        <v>50</v>
      </c>
      <c r="I116" s="154">
        <f t="shared" si="12"/>
        <v>90939100</v>
      </c>
      <c r="J116" s="154">
        <f t="shared" si="13"/>
        <v>50</v>
      </c>
      <c r="K116" s="154">
        <v>0</v>
      </c>
      <c r="L116" s="87">
        <v>0</v>
      </c>
    </row>
    <row r="117" spans="1:65" s="45" customFormat="1" ht="39" customHeight="1" x14ac:dyDescent="0.25">
      <c r="A117" s="12">
        <v>110</v>
      </c>
      <c r="B117" s="71">
        <v>32</v>
      </c>
      <c r="C117" s="74"/>
      <c r="D117" s="54" t="s">
        <v>156</v>
      </c>
      <c r="E117" s="60" t="s">
        <v>162</v>
      </c>
      <c r="F117" s="171">
        <v>183396700</v>
      </c>
      <c r="G117" s="171">
        <v>45849200</v>
      </c>
      <c r="H117" s="171">
        <v>25.000013631652042</v>
      </c>
      <c r="I117" s="171">
        <v>137547500</v>
      </c>
      <c r="J117" s="171">
        <v>74.999986368347962</v>
      </c>
      <c r="K117" s="171">
        <v>0</v>
      </c>
      <c r="L117" s="88">
        <v>0</v>
      </c>
    </row>
    <row r="118" spans="1:65" s="51" customFormat="1" ht="108" x14ac:dyDescent="0.25">
      <c r="A118" s="12">
        <v>111</v>
      </c>
      <c r="B118" s="71">
        <v>33</v>
      </c>
      <c r="C118" s="74"/>
      <c r="D118" s="54" t="s">
        <v>142</v>
      </c>
      <c r="E118" s="89" t="s">
        <v>163</v>
      </c>
      <c r="F118" s="154">
        <v>1714622410</v>
      </c>
      <c r="G118" s="154">
        <v>857311205</v>
      </c>
      <c r="H118" s="157">
        <f t="shared" si="11"/>
        <v>50</v>
      </c>
      <c r="I118" s="41">
        <f t="shared" si="12"/>
        <v>857311205</v>
      </c>
      <c r="J118" s="41">
        <f t="shared" si="13"/>
        <v>50</v>
      </c>
      <c r="K118" s="41">
        <v>0</v>
      </c>
      <c r="L118" s="38">
        <f>K118/F118*100</f>
        <v>0</v>
      </c>
    </row>
    <row r="119" spans="1:65" s="45" customFormat="1" ht="67.5" x14ac:dyDescent="0.25">
      <c r="A119" s="12">
        <v>112</v>
      </c>
      <c r="B119" s="71">
        <v>34</v>
      </c>
      <c r="C119" s="90"/>
      <c r="D119" s="54" t="s">
        <v>164</v>
      </c>
      <c r="E119" s="75" t="s">
        <v>165</v>
      </c>
      <c r="F119" s="154">
        <v>436417653</v>
      </c>
      <c r="G119" s="154">
        <v>109104413</v>
      </c>
      <c r="H119" s="154">
        <f>G119/F119*100</f>
        <v>24.999999942715426</v>
      </c>
      <c r="I119" s="154">
        <f>F119*J119/100</f>
        <v>327313240.00000006</v>
      </c>
      <c r="J119" s="154">
        <f>100-H119-L119</f>
        <v>75.000000057284581</v>
      </c>
      <c r="K119" s="154">
        <v>0</v>
      </c>
      <c r="L119" s="87">
        <v>0</v>
      </c>
    </row>
    <row r="120" spans="1:65" s="93" customFormat="1" ht="17.25" x14ac:dyDescent="0.25">
      <c r="A120" s="56" t="s">
        <v>166</v>
      </c>
      <c r="B120" s="91"/>
      <c r="C120" s="91"/>
      <c r="D120" s="91"/>
      <c r="E120" s="91"/>
      <c r="F120" s="30">
        <f>SUM(F86:F119)</f>
        <v>9885041059</v>
      </c>
      <c r="G120" s="30">
        <f>SUM(G86:G119)</f>
        <v>4017853402</v>
      </c>
      <c r="H120" s="30"/>
      <c r="I120" s="30">
        <f>SUM(I86:I119)</f>
        <v>5464642804</v>
      </c>
      <c r="J120" s="57"/>
      <c r="K120" s="30">
        <f>SUM(K86:K119)</f>
        <v>38174853</v>
      </c>
      <c r="L120" s="92"/>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row>
    <row r="121" spans="1:65" s="3" customFormat="1" ht="81" x14ac:dyDescent="0.25">
      <c r="A121" s="12">
        <v>113</v>
      </c>
      <c r="B121" s="71">
        <v>1</v>
      </c>
      <c r="C121" s="94" t="s">
        <v>167</v>
      </c>
      <c r="D121" s="15" t="s">
        <v>168</v>
      </c>
      <c r="E121" s="15" t="s">
        <v>169</v>
      </c>
      <c r="F121" s="166">
        <v>195744840</v>
      </c>
      <c r="G121" s="166">
        <f>F121*H121/100</f>
        <v>127234146</v>
      </c>
      <c r="H121" s="166">
        <v>65</v>
      </c>
      <c r="I121" s="166">
        <f>F121*J121/100</f>
        <v>68510694</v>
      </c>
      <c r="J121" s="166">
        <f>100-H121-L121</f>
        <v>35</v>
      </c>
      <c r="K121" s="166">
        <v>0</v>
      </c>
      <c r="L121" s="73">
        <v>0</v>
      </c>
    </row>
    <row r="122" spans="1:65" s="3" customFormat="1" ht="48.75" customHeight="1" x14ac:dyDescent="0.25">
      <c r="A122" s="12">
        <v>114</v>
      </c>
      <c r="B122" s="71">
        <v>2</v>
      </c>
      <c r="C122" s="95"/>
      <c r="D122" s="15" t="s">
        <v>168</v>
      </c>
      <c r="E122" s="15" t="s">
        <v>170</v>
      </c>
      <c r="F122" s="166">
        <v>215796770</v>
      </c>
      <c r="G122" s="166">
        <f>F122*H122/100</f>
        <v>64739031</v>
      </c>
      <c r="H122" s="166">
        <v>30</v>
      </c>
      <c r="I122" s="166">
        <f>F122*J122/100</f>
        <v>151057739</v>
      </c>
      <c r="J122" s="15">
        <v>70</v>
      </c>
      <c r="K122" s="15">
        <v>0</v>
      </c>
      <c r="L122" s="9">
        <v>0</v>
      </c>
    </row>
    <row r="123" spans="1:65" s="3" customFormat="1" ht="41.25" customHeight="1" x14ac:dyDescent="0.25">
      <c r="A123" s="12">
        <v>115</v>
      </c>
      <c r="B123" s="71">
        <v>3</v>
      </c>
      <c r="C123" s="95"/>
      <c r="D123" s="15" t="s">
        <v>168</v>
      </c>
      <c r="E123" s="15" t="s">
        <v>171</v>
      </c>
      <c r="F123" s="166">
        <v>23500000</v>
      </c>
      <c r="G123" s="166">
        <f>F123*H123/100</f>
        <v>11750000</v>
      </c>
      <c r="H123" s="166">
        <v>50</v>
      </c>
      <c r="I123" s="166">
        <f>F123*J123/100</f>
        <v>11750000</v>
      </c>
      <c r="J123" s="15">
        <f>100-H123-L123</f>
        <v>50</v>
      </c>
      <c r="K123" s="15">
        <v>0</v>
      </c>
      <c r="L123" s="9"/>
    </row>
    <row r="124" spans="1:65" s="3" customFormat="1" ht="42.75" customHeight="1" x14ac:dyDescent="0.25">
      <c r="A124" s="12">
        <v>116</v>
      </c>
      <c r="B124" s="71">
        <v>4</v>
      </c>
      <c r="C124" s="95"/>
      <c r="D124" s="35" t="s">
        <v>172</v>
      </c>
      <c r="E124" s="36" t="s">
        <v>173</v>
      </c>
      <c r="F124" s="172">
        <v>11000000</v>
      </c>
      <c r="G124" s="172">
        <v>7150000</v>
      </c>
      <c r="H124" s="172">
        <v>64.999642501966235</v>
      </c>
      <c r="I124" s="172">
        <f>F124*35/100</f>
        <v>3850000</v>
      </c>
      <c r="J124" s="172">
        <v>35</v>
      </c>
      <c r="K124" s="15"/>
      <c r="L124" s="9"/>
    </row>
    <row r="125" spans="1:65" s="3" customFormat="1" ht="53.25" customHeight="1" x14ac:dyDescent="0.25">
      <c r="A125" s="12">
        <v>117</v>
      </c>
      <c r="B125" s="71">
        <v>5</v>
      </c>
      <c r="C125" s="95"/>
      <c r="D125" s="6" t="s">
        <v>174</v>
      </c>
      <c r="E125" s="7" t="s">
        <v>175</v>
      </c>
      <c r="F125" s="166">
        <v>358806060</v>
      </c>
      <c r="G125" s="166">
        <v>107641818</v>
      </c>
      <c r="H125" s="166">
        <v>30</v>
      </c>
      <c r="I125" s="166">
        <v>251164242</v>
      </c>
      <c r="J125" s="166">
        <v>70</v>
      </c>
      <c r="K125" s="166"/>
      <c r="L125" s="73"/>
    </row>
    <row r="126" spans="1:65" s="3" customFormat="1" ht="27" x14ac:dyDescent="0.25">
      <c r="A126" s="12">
        <v>118</v>
      </c>
      <c r="B126" s="71">
        <v>6</v>
      </c>
      <c r="C126" s="95"/>
      <c r="D126" s="6" t="s">
        <v>176</v>
      </c>
      <c r="E126" s="7" t="s">
        <v>177</v>
      </c>
      <c r="F126" s="166">
        <v>246427860</v>
      </c>
      <c r="G126" s="166">
        <v>160178109</v>
      </c>
      <c r="H126" s="166">
        <v>65</v>
      </c>
      <c r="I126" s="166">
        <v>86249751</v>
      </c>
      <c r="J126" s="166">
        <v>35</v>
      </c>
      <c r="K126" s="166"/>
      <c r="L126" s="73"/>
    </row>
    <row r="127" spans="1:65" s="3" customFormat="1" ht="27" x14ac:dyDescent="0.25">
      <c r="A127" s="12">
        <v>119</v>
      </c>
      <c r="B127" s="71">
        <v>7</v>
      </c>
      <c r="C127" s="95"/>
      <c r="D127" s="6" t="s">
        <v>176</v>
      </c>
      <c r="E127" s="7" t="s">
        <v>178</v>
      </c>
      <c r="F127" s="166">
        <v>99137280</v>
      </c>
      <c r="G127" s="166">
        <v>64439232</v>
      </c>
      <c r="H127" s="166">
        <v>65</v>
      </c>
      <c r="I127" s="166">
        <v>34698048</v>
      </c>
      <c r="J127" s="166">
        <v>35</v>
      </c>
      <c r="K127" s="166"/>
      <c r="L127" s="73"/>
    </row>
    <row r="128" spans="1:65" s="3" customFormat="1" ht="16.5" x14ac:dyDescent="0.25">
      <c r="A128" s="12">
        <v>120</v>
      </c>
      <c r="B128" s="71">
        <v>8</v>
      </c>
      <c r="C128" s="95"/>
      <c r="D128" s="6" t="s">
        <v>176</v>
      </c>
      <c r="E128" s="7" t="s">
        <v>179</v>
      </c>
      <c r="F128" s="166">
        <v>44319600</v>
      </c>
      <c r="G128" s="166">
        <v>24375780.000000004</v>
      </c>
      <c r="H128" s="166">
        <v>55.000000000000007</v>
      </c>
      <c r="I128" s="166">
        <v>19943819.999999996</v>
      </c>
      <c r="J128" s="166">
        <v>44.999999999999993</v>
      </c>
      <c r="K128" s="166"/>
      <c r="L128" s="73"/>
    </row>
    <row r="129" spans="1:12" s="3" customFormat="1" ht="27" x14ac:dyDescent="0.25">
      <c r="A129" s="12">
        <v>121</v>
      </c>
      <c r="B129" s="71">
        <v>9</v>
      </c>
      <c r="C129" s="95"/>
      <c r="D129" s="6" t="s">
        <v>168</v>
      </c>
      <c r="E129" s="7" t="s">
        <v>180</v>
      </c>
      <c r="F129" s="166">
        <v>239446950</v>
      </c>
      <c r="G129" s="166">
        <v>71834085</v>
      </c>
      <c r="H129" s="166">
        <v>30</v>
      </c>
      <c r="I129" s="166">
        <v>167612865</v>
      </c>
      <c r="J129" s="166">
        <v>70</v>
      </c>
      <c r="K129" s="166"/>
      <c r="L129" s="73"/>
    </row>
    <row r="130" spans="1:12" s="3" customFormat="1" ht="27" x14ac:dyDescent="0.25">
      <c r="A130" s="12">
        <v>122</v>
      </c>
      <c r="B130" s="71">
        <v>10</v>
      </c>
      <c r="C130" s="95"/>
      <c r="D130" s="6" t="s">
        <v>181</v>
      </c>
      <c r="E130" s="7" t="s">
        <v>182</v>
      </c>
      <c r="F130" s="166">
        <v>56155230</v>
      </c>
      <c r="G130" s="166">
        <v>22462092</v>
      </c>
      <c r="H130" s="166">
        <v>40</v>
      </c>
      <c r="I130" s="166">
        <v>33693138</v>
      </c>
      <c r="J130" s="166">
        <v>60</v>
      </c>
      <c r="K130" s="166"/>
      <c r="L130" s="73"/>
    </row>
    <row r="131" spans="1:12" s="3" customFormat="1" ht="58.5" customHeight="1" x14ac:dyDescent="0.25">
      <c r="A131" s="12">
        <v>123</v>
      </c>
      <c r="B131" s="71">
        <v>11</v>
      </c>
      <c r="C131" s="95"/>
      <c r="D131" s="6" t="s">
        <v>181</v>
      </c>
      <c r="E131" s="7" t="s">
        <v>183</v>
      </c>
      <c r="F131" s="166">
        <v>110451900</v>
      </c>
      <c r="G131" s="166">
        <v>71793340.136629254</v>
      </c>
      <c r="H131" s="166">
        <v>64.999642501966235</v>
      </c>
      <c r="I131" s="166">
        <v>38658559.863370754</v>
      </c>
      <c r="J131" s="166">
        <v>35.000357498033765</v>
      </c>
      <c r="K131" s="166"/>
      <c r="L131" s="73"/>
    </row>
    <row r="132" spans="1:12" s="17" customFormat="1" ht="40.5" x14ac:dyDescent="0.2">
      <c r="A132" s="12">
        <v>124</v>
      </c>
      <c r="B132" s="71">
        <v>12</v>
      </c>
      <c r="C132" s="95"/>
      <c r="D132" s="15" t="s">
        <v>174</v>
      </c>
      <c r="E132" s="15" t="s">
        <v>184</v>
      </c>
      <c r="F132" s="151">
        <v>74875300</v>
      </c>
      <c r="G132" s="151">
        <v>48668945</v>
      </c>
      <c r="H132" s="151">
        <v>65</v>
      </c>
      <c r="I132" s="151">
        <v>26206355</v>
      </c>
      <c r="J132" s="151">
        <v>35</v>
      </c>
      <c r="K132" s="151"/>
      <c r="L132" s="15"/>
    </row>
    <row r="133" spans="1:12" s="17" customFormat="1" ht="66" customHeight="1" x14ac:dyDescent="0.2">
      <c r="A133" s="12">
        <v>125</v>
      </c>
      <c r="B133" s="71">
        <v>13</v>
      </c>
      <c r="C133" s="95"/>
      <c r="D133" s="15" t="s">
        <v>174</v>
      </c>
      <c r="E133" s="15" t="s">
        <v>185</v>
      </c>
      <c r="F133" s="151">
        <v>37684200</v>
      </c>
      <c r="G133" s="151">
        <v>26378940</v>
      </c>
      <c r="H133" s="151">
        <v>70</v>
      </c>
      <c r="I133" s="151">
        <v>11305260</v>
      </c>
      <c r="J133" s="151">
        <v>30</v>
      </c>
      <c r="K133" s="151"/>
      <c r="L133" s="15"/>
    </row>
    <row r="134" spans="1:12" s="17" customFormat="1" ht="148.5" x14ac:dyDescent="0.2">
      <c r="A134" s="12">
        <v>126</v>
      </c>
      <c r="B134" s="71">
        <v>14</v>
      </c>
      <c r="C134" s="95"/>
      <c r="D134" s="15" t="s">
        <v>186</v>
      </c>
      <c r="E134" s="15" t="s">
        <v>187</v>
      </c>
      <c r="F134" s="151">
        <v>1020478900</v>
      </c>
      <c r="G134" s="151">
        <v>663311285</v>
      </c>
      <c r="H134" s="151">
        <v>65</v>
      </c>
      <c r="I134" s="151">
        <v>357167615</v>
      </c>
      <c r="J134" s="151">
        <v>35</v>
      </c>
      <c r="K134" s="151"/>
      <c r="L134" s="15"/>
    </row>
    <row r="135" spans="1:12" s="17" customFormat="1" ht="93.75" customHeight="1" x14ac:dyDescent="0.2">
      <c r="A135" s="12">
        <v>127</v>
      </c>
      <c r="B135" s="71">
        <v>15</v>
      </c>
      <c r="C135" s="95"/>
      <c r="D135" s="15" t="s">
        <v>186</v>
      </c>
      <c r="E135" s="15" t="s">
        <v>188</v>
      </c>
      <c r="F135" s="151">
        <v>193530100</v>
      </c>
      <c r="G135" s="151">
        <v>106441555</v>
      </c>
      <c r="H135" s="151">
        <v>55</v>
      </c>
      <c r="I135" s="151">
        <v>87088545</v>
      </c>
      <c r="J135" s="151">
        <v>45</v>
      </c>
      <c r="K135" s="151"/>
      <c r="L135" s="15"/>
    </row>
    <row r="136" spans="1:12" s="17" customFormat="1" ht="38.25" customHeight="1" x14ac:dyDescent="0.2">
      <c r="A136" s="12">
        <v>128</v>
      </c>
      <c r="B136" s="71">
        <v>16</v>
      </c>
      <c r="C136" s="95"/>
      <c r="D136" s="15" t="s">
        <v>186</v>
      </c>
      <c r="E136" s="15" t="s">
        <v>189</v>
      </c>
      <c r="F136" s="151">
        <v>98982100</v>
      </c>
      <c r="G136" s="151">
        <v>54440155</v>
      </c>
      <c r="H136" s="151">
        <v>55</v>
      </c>
      <c r="I136" s="151">
        <v>34643735</v>
      </c>
      <c r="J136" s="151">
        <v>35</v>
      </c>
      <c r="K136" s="151">
        <v>9898210</v>
      </c>
      <c r="L136" s="15">
        <v>10</v>
      </c>
    </row>
    <row r="137" spans="1:12" s="17" customFormat="1" ht="13.5" x14ac:dyDescent="0.2">
      <c r="A137" s="12">
        <v>129</v>
      </c>
      <c r="B137" s="71">
        <v>17</v>
      </c>
      <c r="C137" s="95"/>
      <c r="D137" s="15" t="s">
        <v>168</v>
      </c>
      <c r="E137" s="15" t="s">
        <v>190</v>
      </c>
      <c r="F137" s="151">
        <v>50500000</v>
      </c>
      <c r="G137" s="151">
        <v>25250000</v>
      </c>
      <c r="H137" s="151">
        <v>50</v>
      </c>
      <c r="I137" s="151">
        <v>25250000</v>
      </c>
      <c r="J137" s="151">
        <v>50</v>
      </c>
      <c r="K137" s="151"/>
      <c r="L137" s="15"/>
    </row>
    <row r="138" spans="1:12" s="17" customFormat="1" ht="54.75" customHeight="1" x14ac:dyDescent="0.2">
      <c r="A138" s="12">
        <v>130</v>
      </c>
      <c r="B138" s="71">
        <v>18</v>
      </c>
      <c r="C138" s="95"/>
      <c r="D138" s="15" t="s">
        <v>191</v>
      </c>
      <c r="E138" s="15" t="s">
        <v>192</v>
      </c>
      <c r="F138" s="151">
        <v>28577000</v>
      </c>
      <c r="G138" s="151">
        <v>18575050</v>
      </c>
      <c r="H138" s="151">
        <v>65</v>
      </c>
      <c r="I138" s="151">
        <v>10001950</v>
      </c>
      <c r="J138" s="151">
        <v>35</v>
      </c>
      <c r="K138" s="151"/>
      <c r="L138" s="15"/>
    </row>
    <row r="139" spans="1:12" s="17" customFormat="1" ht="67.5" x14ac:dyDescent="0.2">
      <c r="A139" s="12">
        <v>131</v>
      </c>
      <c r="B139" s="71">
        <v>19</v>
      </c>
      <c r="C139" s="95"/>
      <c r="D139" s="15" t="s">
        <v>191</v>
      </c>
      <c r="E139" s="15" t="s">
        <v>193</v>
      </c>
      <c r="F139" s="151">
        <v>66477430</v>
      </c>
      <c r="G139" s="151">
        <f>F139*H139/100</f>
        <v>39886458</v>
      </c>
      <c r="H139" s="151">
        <v>60</v>
      </c>
      <c r="I139" s="151">
        <f>F139*40/100</f>
        <v>26590972</v>
      </c>
      <c r="J139" s="151">
        <v>60</v>
      </c>
      <c r="K139" s="151"/>
      <c r="L139" s="15"/>
    </row>
    <row r="140" spans="1:12" s="17" customFormat="1" ht="27" x14ac:dyDescent="0.2">
      <c r="A140" s="12">
        <v>132</v>
      </c>
      <c r="B140" s="71">
        <v>20</v>
      </c>
      <c r="C140" s="95"/>
      <c r="D140" s="15" t="s">
        <v>191</v>
      </c>
      <c r="E140" s="15" t="s">
        <v>194</v>
      </c>
      <c r="F140" s="151">
        <v>82165000</v>
      </c>
      <c r="G140" s="151">
        <v>49299000</v>
      </c>
      <c r="H140" s="151">
        <v>60</v>
      </c>
      <c r="I140" s="151">
        <v>32866000</v>
      </c>
      <c r="J140" s="151">
        <v>40</v>
      </c>
      <c r="K140" s="151"/>
      <c r="L140" s="15"/>
    </row>
    <row r="141" spans="1:12" s="17" customFormat="1" ht="40.5" x14ac:dyDescent="0.2">
      <c r="A141" s="12">
        <v>133</v>
      </c>
      <c r="B141" s="71">
        <v>21</v>
      </c>
      <c r="C141" s="95"/>
      <c r="D141" s="15" t="s">
        <v>191</v>
      </c>
      <c r="E141" s="15" t="s">
        <v>195</v>
      </c>
      <c r="F141" s="151">
        <v>43852000</v>
      </c>
      <c r="G141" s="151">
        <v>26311200</v>
      </c>
      <c r="H141" s="151">
        <v>60</v>
      </c>
      <c r="I141" s="151">
        <v>17540800</v>
      </c>
      <c r="J141" s="151">
        <v>40</v>
      </c>
      <c r="K141" s="151"/>
      <c r="L141" s="15"/>
    </row>
    <row r="142" spans="1:12" s="17" customFormat="1" ht="27" x14ac:dyDescent="0.2">
      <c r="A142" s="12">
        <v>134</v>
      </c>
      <c r="B142" s="71">
        <v>22</v>
      </c>
      <c r="C142" s="95"/>
      <c r="D142" s="15" t="s">
        <v>191</v>
      </c>
      <c r="E142" s="15" t="s">
        <v>196</v>
      </c>
      <c r="F142" s="151">
        <v>23053000</v>
      </c>
      <c r="G142" s="151">
        <v>14984450</v>
      </c>
      <c r="H142" s="151">
        <v>65</v>
      </c>
      <c r="I142" s="151">
        <v>8068550</v>
      </c>
      <c r="J142" s="151">
        <v>35</v>
      </c>
      <c r="K142" s="151"/>
      <c r="L142" s="15"/>
    </row>
    <row r="143" spans="1:12" s="17" customFormat="1" ht="40.5" x14ac:dyDescent="0.2">
      <c r="A143" s="12">
        <v>135</v>
      </c>
      <c r="B143" s="71">
        <v>23</v>
      </c>
      <c r="C143" s="95"/>
      <c r="D143" s="15" t="s">
        <v>191</v>
      </c>
      <c r="E143" s="15" t="s">
        <v>197</v>
      </c>
      <c r="F143" s="151">
        <v>82961000</v>
      </c>
      <c r="G143" s="151">
        <v>49776600</v>
      </c>
      <c r="H143" s="151">
        <v>60</v>
      </c>
      <c r="I143" s="151">
        <v>33184400</v>
      </c>
      <c r="J143" s="151">
        <v>40</v>
      </c>
      <c r="K143" s="151"/>
      <c r="L143" s="15"/>
    </row>
    <row r="144" spans="1:12" s="17" customFormat="1" ht="40.5" x14ac:dyDescent="0.2">
      <c r="A144" s="12">
        <v>136</v>
      </c>
      <c r="B144" s="71">
        <v>24</v>
      </c>
      <c r="C144" s="95"/>
      <c r="D144" s="15" t="s">
        <v>191</v>
      </c>
      <c r="E144" s="15" t="s">
        <v>198</v>
      </c>
      <c r="F144" s="151">
        <v>132120000</v>
      </c>
      <c r="G144" s="151">
        <v>79272000</v>
      </c>
      <c r="H144" s="151">
        <v>60</v>
      </c>
      <c r="I144" s="151">
        <v>52848000</v>
      </c>
      <c r="J144" s="151">
        <v>40</v>
      </c>
      <c r="K144" s="151"/>
      <c r="L144" s="15"/>
    </row>
    <row r="145" spans="1:66" s="17" customFormat="1" ht="27" x14ac:dyDescent="0.2">
      <c r="A145" s="12">
        <v>137</v>
      </c>
      <c r="B145" s="71">
        <v>25</v>
      </c>
      <c r="C145" s="95"/>
      <c r="D145" s="15" t="s">
        <v>199</v>
      </c>
      <c r="E145" s="15" t="s">
        <v>200</v>
      </c>
      <c r="F145" s="151">
        <v>70665470</v>
      </c>
      <c r="G145" s="151">
        <v>28266188</v>
      </c>
      <c r="H145" s="151">
        <v>40</v>
      </c>
      <c r="I145" s="151">
        <v>42399282</v>
      </c>
      <c r="J145" s="151">
        <v>60</v>
      </c>
      <c r="K145" s="151"/>
      <c r="L145" s="15"/>
    </row>
    <row r="146" spans="1:66" s="17" customFormat="1" ht="54" x14ac:dyDescent="0.2">
      <c r="A146" s="12">
        <v>138</v>
      </c>
      <c r="B146" s="71">
        <v>26</v>
      </c>
      <c r="C146" s="95"/>
      <c r="D146" s="7" t="s">
        <v>201</v>
      </c>
      <c r="E146" s="7" t="s">
        <v>202</v>
      </c>
      <c r="F146" s="41">
        <v>80765370</v>
      </c>
      <c r="G146" s="41">
        <v>52497490.5</v>
      </c>
      <c r="H146" s="41">
        <v>65</v>
      </c>
      <c r="I146" s="41">
        <v>28267879.5</v>
      </c>
      <c r="J146" s="41">
        <v>35</v>
      </c>
      <c r="K146" s="41"/>
      <c r="L146" s="7"/>
    </row>
    <row r="147" spans="1:66" s="17" customFormat="1" ht="148.5" x14ac:dyDescent="0.2">
      <c r="A147" s="12">
        <v>139</v>
      </c>
      <c r="B147" s="71">
        <v>27</v>
      </c>
      <c r="C147" s="95"/>
      <c r="D147" s="7" t="s">
        <v>201</v>
      </c>
      <c r="E147" s="7" t="s">
        <v>203</v>
      </c>
      <c r="F147" s="41">
        <v>913284180</v>
      </c>
      <c r="G147" s="41">
        <v>593634717</v>
      </c>
      <c r="H147" s="41">
        <v>65</v>
      </c>
      <c r="I147" s="41">
        <v>319649463</v>
      </c>
      <c r="J147" s="41">
        <v>35</v>
      </c>
      <c r="K147" s="41"/>
      <c r="L147" s="7"/>
    </row>
    <row r="148" spans="1:66" s="17" customFormat="1" ht="13.5" x14ac:dyDescent="0.2">
      <c r="A148" s="12">
        <v>140</v>
      </c>
      <c r="B148" s="71">
        <v>28</v>
      </c>
      <c r="C148" s="95"/>
      <c r="D148" s="7" t="s">
        <v>201</v>
      </c>
      <c r="E148" s="7" t="s">
        <v>204</v>
      </c>
      <c r="F148" s="41">
        <v>104828300</v>
      </c>
      <c r="G148" s="41">
        <v>57655565</v>
      </c>
      <c r="H148" s="41">
        <v>55</v>
      </c>
      <c r="I148" s="41">
        <v>47172735</v>
      </c>
      <c r="J148" s="41">
        <v>45</v>
      </c>
      <c r="K148" s="41"/>
      <c r="L148" s="7"/>
    </row>
    <row r="149" spans="1:66" s="17" customFormat="1" ht="35.25" customHeight="1" x14ac:dyDescent="0.2">
      <c r="A149" s="12">
        <v>141</v>
      </c>
      <c r="B149" s="71">
        <v>29</v>
      </c>
      <c r="C149" s="95"/>
      <c r="D149" s="7" t="s">
        <v>205</v>
      </c>
      <c r="E149" s="7" t="s">
        <v>206</v>
      </c>
      <c r="F149" s="41">
        <v>36632680</v>
      </c>
      <c r="G149" s="41">
        <v>25642811.892970268</v>
      </c>
      <c r="H149" s="41">
        <v>69.999825000437497</v>
      </c>
      <c r="I149" s="41">
        <v>10989868.107029734</v>
      </c>
      <c r="J149" s="41">
        <v>30.000174999562503</v>
      </c>
      <c r="K149" s="41"/>
      <c r="L149" s="7"/>
    </row>
    <row r="150" spans="1:66" s="17" customFormat="1" ht="123" customHeight="1" x14ac:dyDescent="0.2">
      <c r="A150" s="12">
        <v>142</v>
      </c>
      <c r="B150" s="71">
        <v>30</v>
      </c>
      <c r="C150" s="95"/>
      <c r="D150" s="7" t="s">
        <v>207</v>
      </c>
      <c r="E150" s="7" t="s">
        <v>208</v>
      </c>
      <c r="F150" s="41">
        <v>1008268040</v>
      </c>
      <c r="G150" s="41">
        <v>655374226</v>
      </c>
      <c r="H150" s="41">
        <v>65</v>
      </c>
      <c r="I150" s="41">
        <v>352893814</v>
      </c>
      <c r="J150" s="41">
        <v>35</v>
      </c>
      <c r="K150" s="41"/>
      <c r="L150" s="7"/>
    </row>
    <row r="151" spans="1:66" s="17" customFormat="1" ht="54" x14ac:dyDescent="0.2">
      <c r="A151" s="12">
        <v>143</v>
      </c>
      <c r="B151" s="71">
        <v>31</v>
      </c>
      <c r="C151" s="95"/>
      <c r="D151" s="7" t="s">
        <v>207</v>
      </c>
      <c r="E151" s="7" t="s">
        <v>209</v>
      </c>
      <c r="F151" s="41">
        <v>210475960</v>
      </c>
      <c r="G151" s="41">
        <v>84190384</v>
      </c>
      <c r="H151" s="41">
        <v>40</v>
      </c>
      <c r="I151" s="41">
        <v>126285576</v>
      </c>
      <c r="J151" s="41">
        <v>60</v>
      </c>
      <c r="K151" s="41"/>
      <c r="L151" s="7"/>
    </row>
    <row r="152" spans="1:66" s="17" customFormat="1" ht="60.75" customHeight="1" x14ac:dyDescent="0.2">
      <c r="A152" s="12">
        <v>144</v>
      </c>
      <c r="B152" s="71">
        <v>32</v>
      </c>
      <c r="C152" s="95"/>
      <c r="D152" s="7" t="s">
        <v>207</v>
      </c>
      <c r="E152" s="7" t="s">
        <v>210</v>
      </c>
      <c r="F152" s="41">
        <v>193236660</v>
      </c>
      <c r="G152" s="41">
        <f>F152*H152/100</f>
        <v>106280163</v>
      </c>
      <c r="H152" s="41">
        <v>55</v>
      </c>
      <c r="I152" s="41">
        <f>F152*J152/100</f>
        <v>67632831</v>
      </c>
      <c r="J152" s="41">
        <v>35</v>
      </c>
      <c r="K152" s="41">
        <f>F152*10/100</f>
        <v>19323666</v>
      </c>
      <c r="L152" s="7">
        <v>10</v>
      </c>
    </row>
    <row r="153" spans="1:66" s="17" customFormat="1" ht="81" customHeight="1" x14ac:dyDescent="0.2">
      <c r="A153" s="12">
        <v>145</v>
      </c>
      <c r="B153" s="71">
        <v>33</v>
      </c>
      <c r="C153" s="95"/>
      <c r="D153" s="7" t="s">
        <v>207</v>
      </c>
      <c r="E153" s="7" t="s">
        <v>211</v>
      </c>
      <c r="F153" s="41">
        <v>174494430</v>
      </c>
      <c r="G153" s="41">
        <v>95971936.5</v>
      </c>
      <c r="H153" s="41">
        <v>55</v>
      </c>
      <c r="I153" s="41">
        <v>78522493.5</v>
      </c>
      <c r="J153" s="41">
        <v>45</v>
      </c>
      <c r="K153" s="41"/>
      <c r="L153" s="7"/>
    </row>
    <row r="154" spans="1:66" s="98" customFormat="1" ht="27" x14ac:dyDescent="0.2">
      <c r="A154" s="12">
        <v>146</v>
      </c>
      <c r="B154" s="71">
        <v>34</v>
      </c>
      <c r="C154" s="95"/>
      <c r="D154" s="7" t="s">
        <v>207</v>
      </c>
      <c r="E154" s="7" t="s">
        <v>212</v>
      </c>
      <c r="F154" s="41">
        <v>365768000</v>
      </c>
      <c r="G154" s="41">
        <v>146307200</v>
      </c>
      <c r="H154" s="41">
        <v>40</v>
      </c>
      <c r="I154" s="41">
        <v>219460800</v>
      </c>
      <c r="J154" s="41">
        <v>60</v>
      </c>
      <c r="K154" s="7"/>
      <c r="L154" s="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row>
    <row r="155" spans="1:66" s="97" customFormat="1" ht="13.5" x14ac:dyDescent="0.2">
      <c r="A155" s="12">
        <v>147</v>
      </c>
      <c r="B155" s="71">
        <v>35</v>
      </c>
      <c r="C155" s="95"/>
      <c r="D155" s="7" t="s">
        <v>207</v>
      </c>
      <c r="E155" s="7" t="s">
        <v>213</v>
      </c>
      <c r="F155" s="41">
        <v>225279940</v>
      </c>
      <c r="G155" s="41">
        <v>123903967</v>
      </c>
      <c r="H155" s="41">
        <v>55</v>
      </c>
      <c r="I155" s="41">
        <v>101375973</v>
      </c>
      <c r="J155" s="41">
        <v>45</v>
      </c>
      <c r="K155" s="7"/>
      <c r="L155" s="7"/>
    </row>
    <row r="156" spans="1:66" s="97" customFormat="1" ht="13.5" x14ac:dyDescent="0.2">
      <c r="A156" s="12">
        <v>148</v>
      </c>
      <c r="B156" s="71">
        <v>36</v>
      </c>
      <c r="C156" s="95"/>
      <c r="D156" s="7" t="s">
        <v>207</v>
      </c>
      <c r="E156" s="7" t="s">
        <v>214</v>
      </c>
      <c r="F156" s="41">
        <v>416088510</v>
      </c>
      <c r="G156" s="41">
        <v>166435404</v>
      </c>
      <c r="H156" s="41">
        <v>40</v>
      </c>
      <c r="I156" s="41">
        <v>249653106</v>
      </c>
      <c r="J156" s="41">
        <v>60</v>
      </c>
      <c r="K156" s="7"/>
      <c r="L156" s="7"/>
    </row>
    <row r="157" spans="1:66" s="97" customFormat="1" ht="27" x14ac:dyDescent="0.2">
      <c r="A157" s="12">
        <v>149</v>
      </c>
      <c r="B157" s="71">
        <v>37</v>
      </c>
      <c r="C157" s="95"/>
      <c r="D157" s="7" t="s">
        <v>215</v>
      </c>
      <c r="E157" s="7" t="s">
        <v>216</v>
      </c>
      <c r="F157" s="41">
        <v>29143400</v>
      </c>
      <c r="G157" s="41">
        <v>18943210</v>
      </c>
      <c r="H157" s="41">
        <v>65</v>
      </c>
      <c r="I157" s="41">
        <v>10200190</v>
      </c>
      <c r="J157" s="41">
        <v>35</v>
      </c>
      <c r="K157" s="7"/>
      <c r="L157" s="7"/>
    </row>
    <row r="158" spans="1:66" s="100" customFormat="1" ht="27" x14ac:dyDescent="0.2">
      <c r="A158" s="12">
        <v>150</v>
      </c>
      <c r="B158" s="71">
        <v>38</v>
      </c>
      <c r="C158" s="95"/>
      <c r="D158" s="7" t="s">
        <v>191</v>
      </c>
      <c r="E158" s="7" t="s">
        <v>217</v>
      </c>
      <c r="F158" s="41">
        <v>29453770</v>
      </c>
      <c r="G158" s="41">
        <v>16199573.5</v>
      </c>
      <c r="H158" s="41">
        <v>55</v>
      </c>
      <c r="I158" s="41">
        <v>13254196.5</v>
      </c>
      <c r="J158" s="41">
        <v>45</v>
      </c>
      <c r="K158" s="7"/>
      <c r="L158" s="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99"/>
    </row>
    <row r="159" spans="1:66" s="97" customFormat="1" ht="27" x14ac:dyDescent="0.2">
      <c r="A159" s="12">
        <v>151</v>
      </c>
      <c r="B159" s="71">
        <v>39</v>
      </c>
      <c r="C159" s="95"/>
      <c r="D159" s="7" t="s">
        <v>207</v>
      </c>
      <c r="E159" s="7" t="s">
        <v>218</v>
      </c>
      <c r="F159" s="41">
        <v>53102770</v>
      </c>
      <c r="G159" s="41">
        <v>34516800.5</v>
      </c>
      <c r="H159" s="41">
        <v>65</v>
      </c>
      <c r="I159" s="41">
        <v>18585969.5</v>
      </c>
      <c r="J159" s="41">
        <v>35</v>
      </c>
      <c r="K159" s="7"/>
      <c r="L159" s="7"/>
    </row>
    <row r="160" spans="1:66" s="102" customFormat="1" ht="69" customHeight="1" x14ac:dyDescent="0.25">
      <c r="A160" s="12">
        <v>152</v>
      </c>
      <c r="B160" s="71">
        <v>40</v>
      </c>
      <c r="C160" s="95"/>
      <c r="D160" s="15" t="s">
        <v>186</v>
      </c>
      <c r="E160" s="15" t="s">
        <v>219</v>
      </c>
      <c r="F160" s="166">
        <v>180697760</v>
      </c>
      <c r="G160" s="166">
        <v>54209328</v>
      </c>
      <c r="H160" s="166">
        <v>30</v>
      </c>
      <c r="I160" s="166">
        <v>126488432</v>
      </c>
      <c r="J160" s="166">
        <v>70</v>
      </c>
      <c r="K160" s="173"/>
      <c r="L160" s="101"/>
      <c r="M160" s="3"/>
      <c r="N160" s="3"/>
      <c r="O160" s="3"/>
      <c r="P160" s="3"/>
      <c r="Q160" s="3"/>
      <c r="R160" s="3"/>
      <c r="S160" s="3"/>
      <c r="T160" s="3"/>
      <c r="U160" s="3"/>
      <c r="V160" s="3"/>
      <c r="W160" s="3"/>
      <c r="X160" s="3"/>
      <c r="Y160" s="3"/>
      <c r="Z160" s="3"/>
      <c r="AA160" s="3"/>
      <c r="AB160" s="3"/>
      <c r="AC160" s="3"/>
      <c r="AD160" s="3"/>
      <c r="AE160" s="3"/>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row>
    <row r="161" spans="1:66" s="104" customFormat="1" ht="40.5" x14ac:dyDescent="0.25">
      <c r="A161" s="12">
        <v>153</v>
      </c>
      <c r="B161" s="71">
        <v>41</v>
      </c>
      <c r="C161" s="95"/>
      <c r="D161" s="15" t="s">
        <v>220</v>
      </c>
      <c r="E161" s="15" t="s">
        <v>221</v>
      </c>
      <c r="F161" s="151">
        <v>119693770</v>
      </c>
      <c r="G161" s="151">
        <v>47877508</v>
      </c>
      <c r="H161" s="151">
        <v>40</v>
      </c>
      <c r="I161" s="151">
        <v>71816262</v>
      </c>
      <c r="J161" s="151">
        <v>60</v>
      </c>
      <c r="K161" s="151"/>
      <c r="L161" s="103"/>
    </row>
    <row r="162" spans="1:66" s="104" customFormat="1" ht="45" customHeight="1" x14ac:dyDescent="0.25">
      <c r="A162" s="12">
        <v>154</v>
      </c>
      <c r="B162" s="71">
        <v>42</v>
      </c>
      <c r="C162" s="95"/>
      <c r="D162" s="15" t="s">
        <v>222</v>
      </c>
      <c r="E162" s="15" t="s">
        <v>223</v>
      </c>
      <c r="F162" s="151">
        <v>24175380</v>
      </c>
      <c r="G162" s="151">
        <v>15713997</v>
      </c>
      <c r="H162" s="151">
        <v>65</v>
      </c>
      <c r="I162" s="151">
        <v>8461383</v>
      </c>
      <c r="J162" s="151">
        <v>35</v>
      </c>
      <c r="K162" s="151"/>
      <c r="L162" s="103"/>
    </row>
    <row r="163" spans="1:66" s="104" customFormat="1" ht="45.75" customHeight="1" x14ac:dyDescent="0.25">
      <c r="A163" s="12">
        <v>155</v>
      </c>
      <c r="B163" s="71">
        <v>43</v>
      </c>
      <c r="C163" s="95"/>
      <c r="D163" s="15" t="s">
        <v>215</v>
      </c>
      <c r="E163" s="15" t="s">
        <v>224</v>
      </c>
      <c r="F163" s="151">
        <v>118951100</v>
      </c>
      <c r="G163" s="151">
        <v>83265770</v>
      </c>
      <c r="H163" s="151">
        <v>70</v>
      </c>
      <c r="I163" s="151">
        <v>35685330</v>
      </c>
      <c r="J163" s="151">
        <v>30</v>
      </c>
      <c r="K163" s="151"/>
      <c r="L163" s="103"/>
    </row>
    <row r="164" spans="1:66" s="104" customFormat="1" ht="51.75" customHeight="1" x14ac:dyDescent="0.25">
      <c r="A164" s="12">
        <v>156</v>
      </c>
      <c r="B164" s="71">
        <v>44</v>
      </c>
      <c r="C164" s="95"/>
      <c r="D164" s="15" t="s">
        <v>191</v>
      </c>
      <c r="E164" s="15" t="s">
        <v>225</v>
      </c>
      <c r="F164" s="151">
        <v>137200000</v>
      </c>
      <c r="G164" s="151">
        <v>89180000</v>
      </c>
      <c r="H164" s="151">
        <v>65</v>
      </c>
      <c r="I164" s="151">
        <v>48020000</v>
      </c>
      <c r="J164" s="151">
        <v>35</v>
      </c>
      <c r="K164" s="151"/>
      <c r="L164" s="103"/>
    </row>
    <row r="165" spans="1:66" s="104" customFormat="1" ht="44.25" customHeight="1" x14ac:dyDescent="0.25">
      <c r="A165" s="12">
        <v>157</v>
      </c>
      <c r="B165" s="71">
        <v>45</v>
      </c>
      <c r="C165" s="95"/>
      <c r="D165" s="15" t="s">
        <v>226</v>
      </c>
      <c r="E165" s="15" t="s">
        <v>227</v>
      </c>
      <c r="F165" s="151">
        <v>726245070</v>
      </c>
      <c r="G165" s="151">
        <v>290498028</v>
      </c>
      <c r="H165" s="151">
        <v>40</v>
      </c>
      <c r="I165" s="151">
        <v>435747042</v>
      </c>
      <c r="J165" s="151">
        <v>60</v>
      </c>
      <c r="K165" s="151"/>
      <c r="L165" s="103"/>
    </row>
    <row r="166" spans="1:66" s="104" customFormat="1" ht="40.5" x14ac:dyDescent="0.25">
      <c r="A166" s="12">
        <v>158</v>
      </c>
      <c r="B166" s="71">
        <v>46</v>
      </c>
      <c r="C166" s="95"/>
      <c r="D166" s="15" t="s">
        <v>220</v>
      </c>
      <c r="E166" s="15" t="s">
        <v>228</v>
      </c>
      <c r="F166" s="151">
        <v>119635600</v>
      </c>
      <c r="G166" s="151">
        <v>77763140</v>
      </c>
      <c r="H166" s="151">
        <v>65</v>
      </c>
      <c r="I166" s="151">
        <v>41872460</v>
      </c>
      <c r="J166" s="151">
        <v>35</v>
      </c>
      <c r="K166" s="151"/>
      <c r="L166" s="103"/>
    </row>
    <row r="167" spans="1:66" s="104" customFormat="1" ht="63.75" customHeight="1" x14ac:dyDescent="0.25">
      <c r="A167" s="12">
        <v>159</v>
      </c>
      <c r="B167" s="71">
        <v>47</v>
      </c>
      <c r="C167" s="95"/>
      <c r="D167" s="15" t="s">
        <v>220</v>
      </c>
      <c r="E167" s="15" t="s">
        <v>229</v>
      </c>
      <c r="F167" s="151">
        <v>163103220</v>
      </c>
      <c r="G167" s="151">
        <v>81551610</v>
      </c>
      <c r="H167" s="151">
        <v>50</v>
      </c>
      <c r="I167" s="151">
        <v>57086127</v>
      </c>
      <c r="J167" s="151">
        <v>35</v>
      </c>
      <c r="K167" s="151">
        <v>24465483</v>
      </c>
      <c r="L167" s="103">
        <v>15</v>
      </c>
    </row>
    <row r="168" spans="1:66" s="104" customFormat="1" ht="13.5" x14ac:dyDescent="0.25">
      <c r="A168" s="12">
        <v>160</v>
      </c>
      <c r="B168" s="71">
        <v>48</v>
      </c>
      <c r="C168" s="95"/>
      <c r="D168" s="15" t="s">
        <v>220</v>
      </c>
      <c r="E168" s="15" t="s">
        <v>230</v>
      </c>
      <c r="F168" s="151">
        <v>477262572</v>
      </c>
      <c r="G168" s="151">
        <v>190905028.80000001</v>
      </c>
      <c r="H168" s="151">
        <v>40</v>
      </c>
      <c r="I168" s="151">
        <f>F168*60/100</f>
        <v>286357543.19999999</v>
      </c>
      <c r="J168" s="151">
        <v>40</v>
      </c>
      <c r="K168" s="151"/>
      <c r="L168" s="103"/>
    </row>
    <row r="169" spans="1:66" s="104" customFormat="1" ht="27" x14ac:dyDescent="0.25">
      <c r="A169" s="12">
        <v>161</v>
      </c>
      <c r="B169" s="71">
        <v>49</v>
      </c>
      <c r="C169" s="95"/>
      <c r="D169" s="15" t="s">
        <v>220</v>
      </c>
      <c r="E169" s="15" t="s">
        <v>232</v>
      </c>
      <c r="F169" s="151">
        <v>428215100</v>
      </c>
      <c r="G169" s="151">
        <v>278339815</v>
      </c>
      <c r="H169" s="151">
        <v>65</v>
      </c>
      <c r="I169" s="151">
        <v>149875285</v>
      </c>
      <c r="J169" s="151">
        <v>35</v>
      </c>
      <c r="K169" s="151"/>
      <c r="L169" s="103"/>
    </row>
    <row r="170" spans="1:66" s="3" customFormat="1" ht="27" x14ac:dyDescent="0.25">
      <c r="A170" s="12">
        <v>162</v>
      </c>
      <c r="B170" s="71">
        <v>50</v>
      </c>
      <c r="C170" s="95"/>
      <c r="D170" s="15" t="s">
        <v>220</v>
      </c>
      <c r="E170" s="15" t="s">
        <v>233</v>
      </c>
      <c r="F170" s="166">
        <v>110836034</v>
      </c>
      <c r="G170" s="166">
        <v>44334413.600000001</v>
      </c>
      <c r="H170" s="166">
        <v>40</v>
      </c>
      <c r="I170" s="166">
        <v>66501620.399999999</v>
      </c>
      <c r="J170" s="166">
        <v>60</v>
      </c>
      <c r="K170" s="166"/>
      <c r="L170" s="105"/>
    </row>
    <row r="171" spans="1:66" s="100" customFormat="1" ht="40.5" x14ac:dyDescent="0.2">
      <c r="A171" s="12">
        <v>163</v>
      </c>
      <c r="B171" s="71">
        <v>51</v>
      </c>
      <c r="C171" s="95"/>
      <c r="D171" s="106" t="s">
        <v>234</v>
      </c>
      <c r="E171" s="106" t="s">
        <v>235</v>
      </c>
      <c r="F171" s="174">
        <v>97185700</v>
      </c>
      <c r="G171" s="174">
        <f>F171*H171/100</f>
        <v>63170705</v>
      </c>
      <c r="H171" s="174">
        <v>65</v>
      </c>
      <c r="I171" s="174">
        <f>F171*J171/100</f>
        <v>34014995</v>
      </c>
      <c r="J171" s="174">
        <v>35</v>
      </c>
      <c r="K171" s="174"/>
      <c r="L171" s="36"/>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99"/>
    </row>
    <row r="172" spans="1:66" s="17" customFormat="1" ht="54" x14ac:dyDescent="0.2">
      <c r="A172" s="12">
        <v>164</v>
      </c>
      <c r="B172" s="71">
        <v>52</v>
      </c>
      <c r="C172" s="95"/>
      <c r="D172" s="36" t="s">
        <v>236</v>
      </c>
      <c r="E172" s="36" t="s">
        <v>237</v>
      </c>
      <c r="F172" s="174">
        <v>154804200</v>
      </c>
      <c r="G172" s="174">
        <v>108362940</v>
      </c>
      <c r="H172" s="174">
        <v>70</v>
      </c>
      <c r="I172" s="174">
        <v>46441260</v>
      </c>
      <c r="J172" s="174">
        <v>30</v>
      </c>
      <c r="K172" s="174"/>
      <c r="L172" s="36"/>
    </row>
    <row r="173" spans="1:66" s="17" customFormat="1" ht="40.5" x14ac:dyDescent="0.2">
      <c r="A173" s="12">
        <v>165</v>
      </c>
      <c r="B173" s="71">
        <v>53</v>
      </c>
      <c r="C173" s="95"/>
      <c r="D173" s="7" t="s">
        <v>238</v>
      </c>
      <c r="E173" s="7" t="s">
        <v>239</v>
      </c>
      <c r="F173" s="151">
        <v>84269000</v>
      </c>
      <c r="G173" s="151">
        <v>50561400</v>
      </c>
      <c r="H173" s="151">
        <v>60</v>
      </c>
      <c r="I173" s="151">
        <v>33707600</v>
      </c>
      <c r="J173" s="151">
        <v>40</v>
      </c>
      <c r="K173" s="151"/>
      <c r="L173" s="107"/>
    </row>
    <row r="174" spans="1:66" s="104" customFormat="1" ht="40.5" x14ac:dyDescent="0.25">
      <c r="A174" s="12">
        <v>166</v>
      </c>
      <c r="B174" s="71">
        <v>54</v>
      </c>
      <c r="C174" s="95"/>
      <c r="D174" s="15" t="s">
        <v>240</v>
      </c>
      <c r="E174" s="15" t="s">
        <v>241</v>
      </c>
      <c r="F174" s="151">
        <v>157743000</v>
      </c>
      <c r="G174" s="151">
        <v>102533000</v>
      </c>
      <c r="H174" s="151">
        <v>65</v>
      </c>
      <c r="I174" s="151">
        <v>55210050</v>
      </c>
      <c r="J174" s="151">
        <v>35</v>
      </c>
      <c r="K174" s="151"/>
      <c r="L174" s="103"/>
    </row>
    <row r="175" spans="1:66" s="100" customFormat="1" ht="27" x14ac:dyDescent="0.2">
      <c r="A175" s="12">
        <v>167</v>
      </c>
      <c r="B175" s="71">
        <v>55</v>
      </c>
      <c r="C175" s="95"/>
      <c r="D175" s="7" t="s">
        <v>242</v>
      </c>
      <c r="E175" s="7" t="s">
        <v>243</v>
      </c>
      <c r="F175" s="41">
        <v>71407900</v>
      </c>
      <c r="G175" s="41">
        <v>21422370</v>
      </c>
      <c r="H175" s="41">
        <v>30</v>
      </c>
      <c r="I175" s="41">
        <v>49985530</v>
      </c>
      <c r="J175" s="41">
        <v>70</v>
      </c>
      <c r="K175" s="7"/>
      <c r="L175" s="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99"/>
    </row>
    <row r="176" spans="1:66" s="109" customFormat="1" ht="39.75" customHeight="1" x14ac:dyDescent="0.3">
      <c r="A176" s="12">
        <v>168</v>
      </c>
      <c r="B176" s="71">
        <v>56</v>
      </c>
      <c r="C176" s="95"/>
      <c r="D176" s="36" t="s">
        <v>244</v>
      </c>
      <c r="E176" s="36" t="s">
        <v>245</v>
      </c>
      <c r="F176" s="175">
        <v>112167392</v>
      </c>
      <c r="G176" s="175">
        <v>72908804.799999997</v>
      </c>
      <c r="H176" s="175">
        <v>65</v>
      </c>
      <c r="I176" s="175">
        <v>39258587.200000003</v>
      </c>
      <c r="J176" s="175">
        <v>35</v>
      </c>
      <c r="K176" s="175"/>
      <c r="L176" s="108"/>
    </row>
    <row r="177" spans="1:65" s="97" customFormat="1" ht="61.5" customHeight="1" x14ac:dyDescent="0.2">
      <c r="A177" s="12">
        <v>169</v>
      </c>
      <c r="B177" s="71">
        <v>57</v>
      </c>
      <c r="C177" s="95"/>
      <c r="D177" s="7" t="s">
        <v>246</v>
      </c>
      <c r="E177" s="7" t="s">
        <v>247</v>
      </c>
      <c r="F177" s="41">
        <v>393032710</v>
      </c>
      <c r="G177" s="41">
        <v>117909813</v>
      </c>
      <c r="H177" s="41">
        <v>30</v>
      </c>
      <c r="I177" s="41">
        <v>275122897</v>
      </c>
      <c r="J177" s="41">
        <v>70</v>
      </c>
      <c r="K177" s="7"/>
      <c r="L177" s="7"/>
    </row>
    <row r="178" spans="1:65" s="17" customFormat="1" ht="81" x14ac:dyDescent="0.2">
      <c r="A178" s="12">
        <v>170</v>
      </c>
      <c r="B178" s="71">
        <v>58</v>
      </c>
      <c r="C178" s="95"/>
      <c r="D178" s="7" t="s">
        <v>248</v>
      </c>
      <c r="E178" s="7" t="s">
        <v>249</v>
      </c>
      <c r="F178" s="41">
        <v>1006734640</v>
      </c>
      <c r="G178" s="41">
        <v>252814904</v>
      </c>
      <c r="H178" s="41">
        <v>25.112367644367538</v>
      </c>
      <c r="I178" s="41">
        <f>F178-G178-K178</f>
        <v>704714248</v>
      </c>
      <c r="J178" s="41">
        <v>69.997632355632462</v>
      </c>
      <c r="K178" s="41">
        <v>49205488</v>
      </c>
      <c r="L178" s="110">
        <f>K178/F178*100</f>
        <v>4.887632355632463</v>
      </c>
    </row>
    <row r="179" spans="1:65" s="104" customFormat="1" ht="41.25" customHeight="1" x14ac:dyDescent="0.25">
      <c r="A179" s="12">
        <v>171</v>
      </c>
      <c r="B179" s="71">
        <v>59</v>
      </c>
      <c r="C179" s="111"/>
      <c r="D179" s="25" t="s">
        <v>231</v>
      </c>
      <c r="E179" s="36" t="s">
        <v>250</v>
      </c>
      <c r="F179" s="175">
        <v>309437170</v>
      </c>
      <c r="G179" s="175">
        <v>201134160.5</v>
      </c>
      <c r="H179" s="175">
        <v>65</v>
      </c>
      <c r="I179" s="175">
        <v>108303009.5</v>
      </c>
      <c r="J179" s="175">
        <v>35</v>
      </c>
      <c r="K179" s="175"/>
      <c r="L179" s="113"/>
    </row>
    <row r="180" spans="1:65" s="93" customFormat="1" ht="17.25" x14ac:dyDescent="0.25">
      <c r="A180" s="114"/>
      <c r="B180" s="56" t="s">
        <v>251</v>
      </c>
      <c r="C180" s="56"/>
      <c r="D180" s="56"/>
      <c r="E180" s="56"/>
      <c r="F180" s="30">
        <f>SUM(F121:F179)</f>
        <v>12440327318</v>
      </c>
      <c r="G180" s="30">
        <f>SUM(G121:G179)</f>
        <v>6386469643.7296</v>
      </c>
      <c r="H180" s="30"/>
      <c r="I180" s="30">
        <f>SUM(I121:I179)</f>
        <v>5950964877.2704</v>
      </c>
      <c r="J180" s="30"/>
      <c r="K180" s="30">
        <f>SUM(K121:K179)</f>
        <v>102892847</v>
      </c>
      <c r="L180" s="92"/>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76"/>
      <c r="BJ180" s="76"/>
      <c r="BK180" s="76"/>
      <c r="BL180" s="76"/>
      <c r="BM180" s="76"/>
    </row>
    <row r="181" spans="1:65" s="3" customFormat="1" ht="27" x14ac:dyDescent="0.25">
      <c r="A181" s="14">
        <v>172</v>
      </c>
      <c r="B181" s="12">
        <v>1</v>
      </c>
      <c r="C181" s="94" t="s">
        <v>252</v>
      </c>
      <c r="D181" s="14" t="s">
        <v>253</v>
      </c>
      <c r="E181" s="15" t="s">
        <v>254</v>
      </c>
      <c r="F181" s="166">
        <v>59597488</v>
      </c>
      <c r="G181" s="166">
        <v>11919497</v>
      </c>
      <c r="H181" s="166">
        <v>19.999998993246155</v>
      </c>
      <c r="I181" s="166">
        <v>35758494</v>
      </c>
      <c r="J181" s="166">
        <v>60.000002013507697</v>
      </c>
      <c r="K181" s="166">
        <v>11919497</v>
      </c>
      <c r="L181" s="115">
        <v>19.999998993246155</v>
      </c>
    </row>
    <row r="182" spans="1:65" s="3" customFormat="1" ht="27" x14ac:dyDescent="0.25">
      <c r="A182" s="14">
        <v>173</v>
      </c>
      <c r="B182" s="12">
        <v>2</v>
      </c>
      <c r="C182" s="95"/>
      <c r="D182" s="14" t="s">
        <v>255</v>
      </c>
      <c r="E182" s="15" t="s">
        <v>256</v>
      </c>
      <c r="F182" s="166">
        <v>21210000</v>
      </c>
      <c r="G182" s="166">
        <v>9544500</v>
      </c>
      <c r="H182" s="166">
        <v>45</v>
      </c>
      <c r="I182" s="166">
        <v>11665500</v>
      </c>
      <c r="J182" s="166">
        <v>55</v>
      </c>
      <c r="K182" s="112">
        <v>0</v>
      </c>
      <c r="L182" s="116">
        <v>0</v>
      </c>
    </row>
    <row r="183" spans="1:65" s="3" customFormat="1" ht="27" x14ac:dyDescent="0.25">
      <c r="A183" s="14">
        <v>174</v>
      </c>
      <c r="B183" s="12">
        <v>3</v>
      </c>
      <c r="C183" s="95"/>
      <c r="D183" s="14" t="s">
        <v>255</v>
      </c>
      <c r="E183" s="15" t="s">
        <v>257</v>
      </c>
      <c r="F183" s="166">
        <v>15905000</v>
      </c>
      <c r="G183" s="166">
        <v>7157300</v>
      </c>
      <c r="H183" s="166">
        <v>45.0003143665514</v>
      </c>
      <c r="I183" s="166">
        <v>8747700</v>
      </c>
      <c r="J183" s="166">
        <v>54.9996856334486</v>
      </c>
      <c r="K183" s="112">
        <v>0</v>
      </c>
      <c r="L183" s="116">
        <v>0</v>
      </c>
    </row>
    <row r="184" spans="1:65" s="3" customFormat="1" ht="27" x14ac:dyDescent="0.25">
      <c r="A184" s="14">
        <v>175</v>
      </c>
      <c r="B184" s="12">
        <v>4</v>
      </c>
      <c r="C184" s="95"/>
      <c r="D184" s="14" t="s">
        <v>258</v>
      </c>
      <c r="E184" s="15" t="s">
        <v>259</v>
      </c>
      <c r="F184" s="166">
        <v>44242982</v>
      </c>
      <c r="G184" s="166">
        <v>15485044</v>
      </c>
      <c r="H184" s="166">
        <v>35.000000678073647</v>
      </c>
      <c r="I184" s="166">
        <v>28757938</v>
      </c>
      <c r="J184" s="166">
        <v>64.999999321926353</v>
      </c>
      <c r="K184" s="112">
        <v>0</v>
      </c>
      <c r="L184" s="116">
        <v>0</v>
      </c>
    </row>
    <row r="185" spans="1:65" s="3" customFormat="1" ht="27" x14ac:dyDescent="0.25">
      <c r="A185" s="14">
        <v>176</v>
      </c>
      <c r="B185" s="12">
        <v>5</v>
      </c>
      <c r="C185" s="95"/>
      <c r="D185" s="14" t="s">
        <v>260</v>
      </c>
      <c r="E185" s="15" t="s">
        <v>261</v>
      </c>
      <c r="F185" s="166">
        <v>182824610</v>
      </c>
      <c r="G185" s="166">
        <v>31080180</v>
      </c>
      <c r="H185" s="176">
        <v>16.999997976202437</v>
      </c>
      <c r="I185" s="166">
        <v>91412310</v>
      </c>
      <c r="J185" s="166">
        <v>50.000002734861567</v>
      </c>
      <c r="K185" s="166">
        <v>60332120</v>
      </c>
      <c r="L185" s="115">
        <v>32.999999288935996</v>
      </c>
    </row>
    <row r="186" spans="1:65" s="3" customFormat="1" ht="27" x14ac:dyDescent="0.25">
      <c r="A186" s="14">
        <v>177</v>
      </c>
      <c r="B186" s="12">
        <v>6</v>
      </c>
      <c r="C186" s="95"/>
      <c r="D186" s="14" t="s">
        <v>260</v>
      </c>
      <c r="E186" s="15" t="s">
        <v>262</v>
      </c>
      <c r="F186" s="166">
        <v>158734590</v>
      </c>
      <c r="G186" s="166">
        <v>47620377</v>
      </c>
      <c r="H186" s="166">
        <v>30</v>
      </c>
      <c r="I186" s="166">
        <v>79367295</v>
      </c>
      <c r="J186" s="166">
        <v>50</v>
      </c>
      <c r="K186" s="166">
        <v>31746918</v>
      </c>
      <c r="L186" s="115">
        <v>20</v>
      </c>
    </row>
    <row r="187" spans="1:65" s="18" customFormat="1" ht="27" x14ac:dyDescent="0.2">
      <c r="A187" s="14">
        <v>178</v>
      </c>
      <c r="B187" s="12">
        <v>7</v>
      </c>
      <c r="C187" s="95"/>
      <c r="D187" s="14" t="s">
        <v>253</v>
      </c>
      <c r="E187" s="15" t="s">
        <v>263</v>
      </c>
      <c r="F187" s="151">
        <v>119899264</v>
      </c>
      <c r="G187" s="151">
        <v>35969779</v>
      </c>
      <c r="H187" s="107">
        <f>G187/F187*100</f>
        <v>29.999999833193304</v>
      </c>
      <c r="I187" s="151">
        <f>F187-G187-K187</f>
        <v>59949633</v>
      </c>
      <c r="J187" s="107">
        <f>100-H187-L187</f>
        <v>50.000000834033486</v>
      </c>
      <c r="K187" s="151">
        <v>23979852</v>
      </c>
      <c r="L187" s="19">
        <f>K187/F187*100</f>
        <v>19.999999332773218</v>
      </c>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row>
    <row r="188" spans="1:65" s="18" customFormat="1" ht="27" x14ac:dyDescent="0.2">
      <c r="A188" s="14">
        <v>179</v>
      </c>
      <c r="B188" s="12">
        <v>8</v>
      </c>
      <c r="C188" s="95"/>
      <c r="D188" s="14" t="s">
        <v>253</v>
      </c>
      <c r="E188" s="15" t="s">
        <v>264</v>
      </c>
      <c r="F188" s="151">
        <v>68361354</v>
      </c>
      <c r="G188" s="151">
        <v>23926473</v>
      </c>
      <c r="H188" s="107">
        <f>G188/F188*100</f>
        <v>34.999998683466686</v>
      </c>
      <c r="I188" s="151">
        <f>F188-G188-K188</f>
        <v>30762611</v>
      </c>
      <c r="J188" s="107">
        <f>100-H188-L188</f>
        <v>45.000002486785149</v>
      </c>
      <c r="K188" s="151">
        <v>13672270</v>
      </c>
      <c r="L188" s="19">
        <f>K188/F188*100</f>
        <v>19.999998829748165</v>
      </c>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row>
    <row r="189" spans="1:65" s="18" customFormat="1" ht="63.75" customHeight="1" x14ac:dyDescent="0.2">
      <c r="A189" s="14">
        <v>180</v>
      </c>
      <c r="B189" s="12">
        <v>9</v>
      </c>
      <c r="C189" s="95"/>
      <c r="D189" s="14" t="s">
        <v>253</v>
      </c>
      <c r="E189" s="15" t="s">
        <v>265</v>
      </c>
      <c r="F189" s="151">
        <v>32768308</v>
      </c>
      <c r="G189" s="151">
        <v>11468907</v>
      </c>
      <c r="H189" s="107">
        <f>G189/F189*100</f>
        <v>34.999997558616698</v>
      </c>
      <c r="I189" s="151">
        <f>F189-G189-K189</f>
        <v>14745740</v>
      </c>
      <c r="J189" s="107">
        <f>100-H189-L189</f>
        <v>45.000004272420782</v>
      </c>
      <c r="K189" s="151">
        <v>6553661</v>
      </c>
      <c r="L189" s="19">
        <f>K189/F189*100</f>
        <v>19.999998168962524</v>
      </c>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row>
    <row r="190" spans="1:65" s="18" customFormat="1" ht="27" x14ac:dyDescent="0.2">
      <c r="A190" s="14">
        <v>181</v>
      </c>
      <c r="B190" s="12">
        <v>10</v>
      </c>
      <c r="C190" s="95"/>
      <c r="D190" s="14" t="s">
        <v>253</v>
      </c>
      <c r="E190" s="15" t="s">
        <v>266</v>
      </c>
      <c r="F190" s="151">
        <v>76052072</v>
      </c>
      <c r="G190" s="151">
        <v>7605207</v>
      </c>
      <c r="H190" s="107">
        <f t="shared" ref="H190:H221" si="14">G190/F190*100</f>
        <v>9.9999997370222857</v>
      </c>
      <c r="I190" s="151">
        <f t="shared" ref="I190:I213" si="15">F190-G190-K190</f>
        <v>53236451</v>
      </c>
      <c r="J190" s="107">
        <f t="shared" ref="J190:J213" si="16">100-H190-L190</f>
        <v>70.00000078893315</v>
      </c>
      <c r="K190" s="151">
        <v>15210414</v>
      </c>
      <c r="L190" s="19">
        <f t="shared" ref="L190:L221" si="17">K190/F190*100</f>
        <v>19.999999474044571</v>
      </c>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row>
    <row r="191" spans="1:65" s="18" customFormat="1" ht="27" x14ac:dyDescent="0.2">
      <c r="A191" s="14">
        <v>182</v>
      </c>
      <c r="B191" s="12">
        <v>11</v>
      </c>
      <c r="C191" s="95"/>
      <c r="D191" s="14" t="s">
        <v>267</v>
      </c>
      <c r="E191" s="15" t="s">
        <v>268</v>
      </c>
      <c r="F191" s="151">
        <v>22593930</v>
      </c>
      <c r="G191" s="151">
        <v>10167268</v>
      </c>
      <c r="H191" s="107">
        <f t="shared" si="14"/>
        <v>44.999997787016248</v>
      </c>
      <c r="I191" s="151">
        <f t="shared" si="15"/>
        <v>12426662</v>
      </c>
      <c r="J191" s="107">
        <f t="shared" si="16"/>
        <v>55.000002212983752</v>
      </c>
      <c r="K191" s="151">
        <v>0</v>
      </c>
      <c r="L191" s="19">
        <f t="shared" si="17"/>
        <v>0</v>
      </c>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row>
    <row r="192" spans="1:65" s="18" customFormat="1" ht="27" x14ac:dyDescent="0.2">
      <c r="A192" s="14">
        <v>183</v>
      </c>
      <c r="B192" s="12">
        <v>12</v>
      </c>
      <c r="C192" s="95"/>
      <c r="D192" s="14" t="s">
        <v>269</v>
      </c>
      <c r="E192" s="15" t="s">
        <v>270</v>
      </c>
      <c r="F192" s="151">
        <v>93214236</v>
      </c>
      <c r="G192" s="151">
        <v>51267830</v>
      </c>
      <c r="H192" s="107">
        <f t="shared" si="14"/>
        <v>55.000000214559499</v>
      </c>
      <c r="I192" s="151">
        <f t="shared" si="15"/>
        <v>41946406</v>
      </c>
      <c r="J192" s="107">
        <f t="shared" si="16"/>
        <v>44.999999785440501</v>
      </c>
      <c r="K192" s="151"/>
      <c r="L192" s="19">
        <f t="shared" si="17"/>
        <v>0</v>
      </c>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row>
    <row r="193" spans="1:65" s="18" customFormat="1" ht="27" x14ac:dyDescent="0.2">
      <c r="A193" s="14">
        <v>184</v>
      </c>
      <c r="B193" s="12">
        <v>13</v>
      </c>
      <c r="C193" s="95"/>
      <c r="D193" s="14" t="s">
        <v>269</v>
      </c>
      <c r="E193" s="15" t="s">
        <v>271</v>
      </c>
      <c r="F193" s="151">
        <v>42017300</v>
      </c>
      <c r="G193" s="151">
        <v>23109515</v>
      </c>
      <c r="H193" s="107">
        <f t="shared" si="14"/>
        <v>55.000000000000007</v>
      </c>
      <c r="I193" s="151">
        <f t="shared" si="15"/>
        <v>18907785</v>
      </c>
      <c r="J193" s="107">
        <f t="shared" si="16"/>
        <v>44.999999999999993</v>
      </c>
      <c r="K193" s="151"/>
      <c r="L193" s="19">
        <f t="shared" si="17"/>
        <v>0</v>
      </c>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row>
    <row r="194" spans="1:65" s="18" customFormat="1" ht="27" x14ac:dyDescent="0.2">
      <c r="A194" s="14">
        <v>185</v>
      </c>
      <c r="B194" s="12">
        <v>14</v>
      </c>
      <c r="C194" s="95"/>
      <c r="D194" s="14" t="s">
        <v>269</v>
      </c>
      <c r="E194" s="15" t="s">
        <v>272</v>
      </c>
      <c r="F194" s="151">
        <v>28235202</v>
      </c>
      <c r="G194" s="151">
        <v>12705841</v>
      </c>
      <c r="H194" s="107">
        <f t="shared" si="14"/>
        <v>45.000000354167824</v>
      </c>
      <c r="I194" s="151">
        <f t="shared" si="15"/>
        <v>15529361</v>
      </c>
      <c r="J194" s="107">
        <f t="shared" si="16"/>
        <v>54.999999645832176</v>
      </c>
      <c r="K194" s="151">
        <v>0</v>
      </c>
      <c r="L194" s="19">
        <f t="shared" si="17"/>
        <v>0</v>
      </c>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row>
    <row r="195" spans="1:65" s="18" customFormat="1" ht="13.5" x14ac:dyDescent="0.2">
      <c r="A195" s="14">
        <v>186</v>
      </c>
      <c r="B195" s="12">
        <v>15</v>
      </c>
      <c r="C195" s="95"/>
      <c r="D195" s="14" t="s">
        <v>269</v>
      </c>
      <c r="E195" s="15" t="s">
        <v>273</v>
      </c>
      <c r="F195" s="151">
        <v>96407146</v>
      </c>
      <c r="G195" s="151">
        <v>28383216</v>
      </c>
      <c r="H195" s="107">
        <f t="shared" si="14"/>
        <v>29.440987704376187</v>
      </c>
      <c r="I195" s="151">
        <f t="shared" si="15"/>
        <v>53023930</v>
      </c>
      <c r="J195" s="107">
        <f t="shared" si="16"/>
        <v>54.999999688819749</v>
      </c>
      <c r="K195" s="151">
        <v>15000000</v>
      </c>
      <c r="L195" s="19">
        <f t="shared" si="17"/>
        <v>15.559012606804066</v>
      </c>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row>
    <row r="196" spans="1:65" s="18" customFormat="1" ht="13.5" x14ac:dyDescent="0.2">
      <c r="A196" s="14">
        <v>187</v>
      </c>
      <c r="B196" s="12">
        <v>16</v>
      </c>
      <c r="C196" s="95"/>
      <c r="D196" s="14" t="s">
        <v>258</v>
      </c>
      <c r="E196" s="15" t="s">
        <v>274</v>
      </c>
      <c r="F196" s="151">
        <v>58594535</v>
      </c>
      <c r="G196" s="151">
        <v>35156721</v>
      </c>
      <c r="H196" s="107">
        <f t="shared" si="14"/>
        <v>60</v>
      </c>
      <c r="I196" s="151">
        <f t="shared" si="15"/>
        <v>23437814</v>
      </c>
      <c r="J196" s="107">
        <f t="shared" si="16"/>
        <v>40</v>
      </c>
      <c r="K196" s="151">
        <v>0</v>
      </c>
      <c r="L196" s="19">
        <f t="shared" si="17"/>
        <v>0</v>
      </c>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row>
    <row r="197" spans="1:65" s="18" customFormat="1" ht="13.5" x14ac:dyDescent="0.2">
      <c r="A197" s="14">
        <v>188</v>
      </c>
      <c r="B197" s="12">
        <v>17</v>
      </c>
      <c r="C197" s="95"/>
      <c r="D197" s="14" t="s">
        <v>258</v>
      </c>
      <c r="E197" s="15" t="s">
        <v>275</v>
      </c>
      <c r="F197" s="151">
        <v>365416257</v>
      </c>
      <c r="G197" s="151">
        <v>200978941</v>
      </c>
      <c r="H197" s="107">
        <f t="shared" si="14"/>
        <v>54.999999904218825</v>
      </c>
      <c r="I197" s="151">
        <f t="shared" si="15"/>
        <v>164437316</v>
      </c>
      <c r="J197" s="107">
        <f t="shared" si="16"/>
        <v>45.000000095781175</v>
      </c>
      <c r="K197" s="151">
        <v>0</v>
      </c>
      <c r="L197" s="19">
        <f t="shared" si="17"/>
        <v>0</v>
      </c>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row>
    <row r="198" spans="1:65" s="18" customFormat="1" ht="27" x14ac:dyDescent="0.2">
      <c r="A198" s="14">
        <v>189</v>
      </c>
      <c r="B198" s="12">
        <v>18</v>
      </c>
      <c r="C198" s="95"/>
      <c r="D198" s="14" t="s">
        <v>258</v>
      </c>
      <c r="E198" s="15" t="s">
        <v>276</v>
      </c>
      <c r="F198" s="151">
        <v>49583640</v>
      </c>
      <c r="G198" s="151">
        <v>22312638</v>
      </c>
      <c r="H198" s="107">
        <f t="shared" si="14"/>
        <v>45</v>
      </c>
      <c r="I198" s="151">
        <f t="shared" si="15"/>
        <v>27271002</v>
      </c>
      <c r="J198" s="107">
        <f t="shared" si="16"/>
        <v>55</v>
      </c>
      <c r="K198" s="151">
        <v>0</v>
      </c>
      <c r="L198" s="19">
        <f t="shared" si="17"/>
        <v>0</v>
      </c>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row>
    <row r="199" spans="1:65" s="18" customFormat="1" ht="39.75" customHeight="1" x14ac:dyDescent="0.2">
      <c r="A199" s="14">
        <v>190</v>
      </c>
      <c r="B199" s="12">
        <v>19</v>
      </c>
      <c r="C199" s="95"/>
      <c r="D199" s="14" t="s">
        <v>258</v>
      </c>
      <c r="E199" s="15" t="s">
        <v>277</v>
      </c>
      <c r="F199" s="151">
        <v>52844257</v>
      </c>
      <c r="G199" s="151">
        <v>15853277</v>
      </c>
      <c r="H199" s="107">
        <f t="shared" si="14"/>
        <v>29.999999810764677</v>
      </c>
      <c r="I199" s="151">
        <f t="shared" si="15"/>
        <v>36990980</v>
      </c>
      <c r="J199" s="107">
        <f t="shared" si="16"/>
        <v>70.000000189235323</v>
      </c>
      <c r="K199" s="151">
        <v>0</v>
      </c>
      <c r="L199" s="19">
        <f t="shared" si="17"/>
        <v>0</v>
      </c>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row>
    <row r="200" spans="1:65" s="18" customFormat="1" ht="40.5" x14ac:dyDescent="0.2">
      <c r="A200" s="14">
        <v>191</v>
      </c>
      <c r="B200" s="12">
        <v>20</v>
      </c>
      <c r="C200" s="95"/>
      <c r="D200" s="14" t="s">
        <v>278</v>
      </c>
      <c r="E200" s="15" t="s">
        <v>279</v>
      </c>
      <c r="F200" s="151">
        <v>27610343</v>
      </c>
      <c r="G200" s="151">
        <v>16566206</v>
      </c>
      <c r="H200" s="107">
        <f t="shared" si="14"/>
        <v>60.000000724366231</v>
      </c>
      <c r="I200" s="151">
        <f t="shared" si="15"/>
        <v>11044137</v>
      </c>
      <c r="J200" s="107">
        <f t="shared" si="16"/>
        <v>39.999999275633769</v>
      </c>
      <c r="K200" s="151">
        <v>0</v>
      </c>
      <c r="L200" s="19">
        <f t="shared" si="17"/>
        <v>0</v>
      </c>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row>
    <row r="201" spans="1:65" s="18" customFormat="1" ht="13.5" x14ac:dyDescent="0.2">
      <c r="A201" s="14">
        <v>192</v>
      </c>
      <c r="B201" s="12">
        <v>21</v>
      </c>
      <c r="C201" s="95"/>
      <c r="D201" s="14" t="s">
        <v>278</v>
      </c>
      <c r="E201" s="15" t="s">
        <v>280</v>
      </c>
      <c r="F201" s="151">
        <v>102289886</v>
      </c>
      <c r="G201" s="151">
        <v>35801460</v>
      </c>
      <c r="H201" s="107">
        <f t="shared" si="14"/>
        <v>34.999999902238628</v>
      </c>
      <c r="I201" s="151">
        <f t="shared" si="15"/>
        <v>66488426</v>
      </c>
      <c r="J201" s="107">
        <f t="shared" si="16"/>
        <v>65.000000097761372</v>
      </c>
      <c r="K201" s="151">
        <v>0</v>
      </c>
      <c r="L201" s="19">
        <f t="shared" si="17"/>
        <v>0</v>
      </c>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row>
    <row r="202" spans="1:65" s="18" customFormat="1" ht="13.5" x14ac:dyDescent="0.2">
      <c r="A202" s="14">
        <v>193</v>
      </c>
      <c r="B202" s="12">
        <v>22</v>
      </c>
      <c r="C202" s="95"/>
      <c r="D202" s="14" t="s">
        <v>278</v>
      </c>
      <c r="E202" s="15" t="s">
        <v>281</v>
      </c>
      <c r="F202" s="151">
        <v>64409755</v>
      </c>
      <c r="G202" s="151">
        <v>35425365</v>
      </c>
      <c r="H202" s="107">
        <f t="shared" si="14"/>
        <v>54.999999611860041</v>
      </c>
      <c r="I202" s="151">
        <f t="shared" si="15"/>
        <v>28984390</v>
      </c>
      <c r="J202" s="107">
        <f t="shared" si="16"/>
        <v>45.000000388139959</v>
      </c>
      <c r="K202" s="151">
        <v>0</v>
      </c>
      <c r="L202" s="19">
        <f t="shared" si="17"/>
        <v>0</v>
      </c>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row>
    <row r="203" spans="1:65" s="18" customFormat="1" ht="27" x14ac:dyDescent="0.2">
      <c r="A203" s="14">
        <v>194</v>
      </c>
      <c r="B203" s="12">
        <v>23</v>
      </c>
      <c r="C203" s="95"/>
      <c r="D203" s="14" t="s">
        <v>278</v>
      </c>
      <c r="E203" s="15" t="s">
        <v>282</v>
      </c>
      <c r="F203" s="151">
        <v>65247676</v>
      </c>
      <c r="G203" s="151">
        <v>29361454</v>
      </c>
      <c r="H203" s="107">
        <f t="shared" si="14"/>
        <v>44.999999693475672</v>
      </c>
      <c r="I203" s="151">
        <f t="shared" si="15"/>
        <v>35886222</v>
      </c>
      <c r="J203" s="107">
        <f t="shared" si="16"/>
        <v>55.000000306524328</v>
      </c>
      <c r="K203" s="151">
        <v>0</v>
      </c>
      <c r="L203" s="19">
        <f t="shared" si="17"/>
        <v>0</v>
      </c>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row>
    <row r="204" spans="1:65" s="18" customFormat="1" ht="27" x14ac:dyDescent="0.2">
      <c r="A204" s="14">
        <v>195</v>
      </c>
      <c r="B204" s="12">
        <v>24</v>
      </c>
      <c r="C204" s="95"/>
      <c r="D204" s="14" t="s">
        <v>278</v>
      </c>
      <c r="E204" s="15" t="s">
        <v>283</v>
      </c>
      <c r="F204" s="151">
        <v>49373840</v>
      </c>
      <c r="G204" s="151">
        <v>9381030</v>
      </c>
      <c r="H204" s="107">
        <f t="shared" si="14"/>
        <v>19.000000810145615</v>
      </c>
      <c r="I204" s="151">
        <f t="shared" si="15"/>
        <v>29624304</v>
      </c>
      <c r="J204" s="107">
        <f t="shared" si="16"/>
        <v>59.999999999999993</v>
      </c>
      <c r="K204" s="151">
        <v>10368506</v>
      </c>
      <c r="L204" s="19">
        <f t="shared" si="17"/>
        <v>20.999999189854385</v>
      </c>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row>
    <row r="205" spans="1:65" s="18" customFormat="1" ht="27" x14ac:dyDescent="0.2">
      <c r="A205" s="14">
        <v>196</v>
      </c>
      <c r="B205" s="12">
        <v>25</v>
      </c>
      <c r="C205" s="95"/>
      <c r="D205" s="14" t="s">
        <v>278</v>
      </c>
      <c r="E205" s="15" t="s">
        <v>284</v>
      </c>
      <c r="F205" s="151">
        <v>44799606</v>
      </c>
      <c r="G205" s="151">
        <v>6719941</v>
      </c>
      <c r="H205" s="107">
        <f t="shared" si="14"/>
        <v>15.000000223216247</v>
      </c>
      <c r="I205" s="151">
        <f t="shared" si="15"/>
        <v>26879763</v>
      </c>
      <c r="J205" s="107">
        <f t="shared" si="16"/>
        <v>59.999998660702509</v>
      </c>
      <c r="K205" s="151">
        <v>11199902</v>
      </c>
      <c r="L205" s="19">
        <f t="shared" si="17"/>
        <v>25.000001116081243</v>
      </c>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row>
    <row r="206" spans="1:65" s="18" customFormat="1" ht="40.5" x14ac:dyDescent="0.2">
      <c r="A206" s="14">
        <v>197</v>
      </c>
      <c r="B206" s="12">
        <v>26</v>
      </c>
      <c r="C206" s="95"/>
      <c r="D206" s="14" t="s">
        <v>260</v>
      </c>
      <c r="E206" s="15" t="s">
        <v>285</v>
      </c>
      <c r="F206" s="151">
        <v>205329545</v>
      </c>
      <c r="G206" s="151">
        <v>54024534</v>
      </c>
      <c r="H206" s="107">
        <f t="shared" si="14"/>
        <v>26.311135107224825</v>
      </c>
      <c r="I206" s="151">
        <f t="shared" si="15"/>
        <v>102664772</v>
      </c>
      <c r="J206" s="107">
        <f t="shared" si="16"/>
        <v>49.999999756489018</v>
      </c>
      <c r="K206" s="151">
        <v>48640239</v>
      </c>
      <c r="L206" s="19">
        <f t="shared" si="17"/>
        <v>23.688865136286157</v>
      </c>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row>
    <row r="207" spans="1:65" s="18" customFormat="1" ht="27" x14ac:dyDescent="0.2">
      <c r="A207" s="14">
        <v>198</v>
      </c>
      <c r="B207" s="12">
        <v>27</v>
      </c>
      <c r="C207" s="95"/>
      <c r="D207" s="14" t="s">
        <v>260</v>
      </c>
      <c r="E207" s="15" t="s">
        <v>286</v>
      </c>
      <c r="F207" s="151">
        <v>164265132</v>
      </c>
      <c r="G207" s="151">
        <v>73919309</v>
      </c>
      <c r="H207" s="107">
        <f t="shared" si="14"/>
        <v>44.999999756491235</v>
      </c>
      <c r="I207" s="151">
        <f t="shared" si="15"/>
        <v>90345823</v>
      </c>
      <c r="J207" s="107">
        <f t="shared" si="16"/>
        <v>55.000000243508765</v>
      </c>
      <c r="K207" s="151"/>
      <c r="L207" s="19">
        <f t="shared" si="17"/>
        <v>0</v>
      </c>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row>
    <row r="208" spans="1:65" s="18" customFormat="1" ht="27" x14ac:dyDescent="0.2">
      <c r="A208" s="14">
        <v>199</v>
      </c>
      <c r="B208" s="12">
        <v>28</v>
      </c>
      <c r="C208" s="95"/>
      <c r="D208" s="14" t="s">
        <v>287</v>
      </c>
      <c r="E208" s="15" t="s">
        <v>288</v>
      </c>
      <c r="F208" s="151">
        <v>117945000</v>
      </c>
      <c r="G208" s="151">
        <v>64869750</v>
      </c>
      <c r="H208" s="107">
        <f t="shared" si="14"/>
        <v>55.000000000000007</v>
      </c>
      <c r="I208" s="151">
        <f t="shared" si="15"/>
        <v>53075250</v>
      </c>
      <c r="J208" s="107">
        <f t="shared" si="16"/>
        <v>44.999999999999993</v>
      </c>
      <c r="K208" s="151">
        <v>0</v>
      </c>
      <c r="L208" s="19">
        <f t="shared" si="17"/>
        <v>0</v>
      </c>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row>
    <row r="209" spans="1:65" s="18" customFormat="1" ht="73.5" customHeight="1" x14ac:dyDescent="0.2">
      <c r="A209" s="14">
        <v>200</v>
      </c>
      <c r="B209" s="12">
        <v>29</v>
      </c>
      <c r="C209" s="95"/>
      <c r="D209" s="14" t="s">
        <v>289</v>
      </c>
      <c r="E209" s="15" t="s">
        <v>290</v>
      </c>
      <c r="F209" s="151">
        <v>43260174</v>
      </c>
      <c r="G209" s="151">
        <v>19467078</v>
      </c>
      <c r="H209" s="107">
        <f t="shared" si="14"/>
        <v>44.999999306521516</v>
      </c>
      <c r="I209" s="151">
        <f t="shared" si="15"/>
        <v>23793096</v>
      </c>
      <c r="J209" s="107">
        <f t="shared" si="16"/>
        <v>55.000000693478484</v>
      </c>
      <c r="K209" s="151">
        <v>0</v>
      </c>
      <c r="L209" s="19">
        <f t="shared" si="17"/>
        <v>0</v>
      </c>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row>
    <row r="210" spans="1:65" s="18" customFormat="1" ht="27" x14ac:dyDescent="0.2">
      <c r="A210" s="14">
        <v>201</v>
      </c>
      <c r="B210" s="12">
        <v>30</v>
      </c>
      <c r="C210" s="95"/>
      <c r="D210" s="14" t="s">
        <v>289</v>
      </c>
      <c r="E210" s="15" t="s">
        <v>291</v>
      </c>
      <c r="F210" s="151">
        <v>45494678</v>
      </c>
      <c r="G210" s="151">
        <v>20472605</v>
      </c>
      <c r="H210" s="107">
        <f t="shared" si="14"/>
        <v>44.999999780194074</v>
      </c>
      <c r="I210" s="151">
        <f t="shared" si="15"/>
        <v>25022073</v>
      </c>
      <c r="J210" s="107">
        <f t="shared" si="16"/>
        <v>55.000000219805926</v>
      </c>
      <c r="K210" s="151">
        <v>0</v>
      </c>
      <c r="L210" s="19">
        <f t="shared" si="17"/>
        <v>0</v>
      </c>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row>
    <row r="211" spans="1:65" s="18" customFormat="1" ht="27" x14ac:dyDescent="0.2">
      <c r="A211" s="14">
        <v>202</v>
      </c>
      <c r="B211" s="12">
        <v>31</v>
      </c>
      <c r="C211" s="95"/>
      <c r="D211" s="14" t="s">
        <v>289</v>
      </c>
      <c r="E211" s="15" t="s">
        <v>292</v>
      </c>
      <c r="F211" s="151">
        <v>54539264</v>
      </c>
      <c r="G211" s="151">
        <v>24542669</v>
      </c>
      <c r="H211" s="107">
        <f t="shared" si="14"/>
        <v>45.000000366708285</v>
      </c>
      <c r="I211" s="151">
        <f t="shared" si="15"/>
        <v>29996595</v>
      </c>
      <c r="J211" s="107">
        <f t="shared" si="16"/>
        <v>54.999999633291715</v>
      </c>
      <c r="K211" s="151">
        <v>0</v>
      </c>
      <c r="L211" s="19">
        <f t="shared" si="17"/>
        <v>0</v>
      </c>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row>
    <row r="212" spans="1:65" s="18" customFormat="1" ht="27" x14ac:dyDescent="0.2">
      <c r="A212" s="14">
        <v>203</v>
      </c>
      <c r="B212" s="12">
        <v>32</v>
      </c>
      <c r="C212" s="95"/>
      <c r="D212" s="14" t="s">
        <v>289</v>
      </c>
      <c r="E212" s="15" t="s">
        <v>293</v>
      </c>
      <c r="F212" s="151">
        <v>67846346</v>
      </c>
      <c r="G212" s="151">
        <v>30530855</v>
      </c>
      <c r="H212" s="107">
        <f t="shared" si="14"/>
        <v>44.999998968256889</v>
      </c>
      <c r="I212" s="151">
        <f t="shared" si="15"/>
        <v>37315491</v>
      </c>
      <c r="J212" s="107">
        <f t="shared" si="16"/>
        <v>55.000001031743111</v>
      </c>
      <c r="K212" s="151">
        <v>0</v>
      </c>
      <c r="L212" s="19">
        <f t="shared" si="17"/>
        <v>0</v>
      </c>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row>
    <row r="213" spans="1:65" s="18" customFormat="1" ht="45.75" customHeight="1" x14ac:dyDescent="0.2">
      <c r="A213" s="14">
        <v>204</v>
      </c>
      <c r="B213" s="12">
        <v>33</v>
      </c>
      <c r="C213" s="95"/>
      <c r="D213" s="14" t="s">
        <v>289</v>
      </c>
      <c r="E213" s="15" t="s">
        <v>294</v>
      </c>
      <c r="F213" s="151">
        <v>47689754</v>
      </c>
      <c r="G213" s="151">
        <v>21460389</v>
      </c>
      <c r="H213" s="107">
        <f t="shared" si="14"/>
        <v>44.999999370934056</v>
      </c>
      <c r="I213" s="151">
        <f t="shared" si="15"/>
        <v>26229365</v>
      </c>
      <c r="J213" s="107">
        <f t="shared" si="16"/>
        <v>55.000000629065944</v>
      </c>
      <c r="K213" s="151">
        <v>0</v>
      </c>
      <c r="L213" s="19">
        <f t="shared" si="17"/>
        <v>0</v>
      </c>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row>
    <row r="214" spans="1:65" s="18" customFormat="1" ht="27" x14ac:dyDescent="0.2">
      <c r="A214" s="14">
        <v>205</v>
      </c>
      <c r="B214" s="12">
        <v>34</v>
      </c>
      <c r="C214" s="95"/>
      <c r="D214" s="14" t="s">
        <v>295</v>
      </c>
      <c r="E214" s="15" t="s">
        <v>296</v>
      </c>
      <c r="F214" s="151">
        <v>60966380</v>
      </c>
      <c r="G214" s="151">
        <v>27434870</v>
      </c>
      <c r="H214" s="107">
        <f t="shared" si="14"/>
        <v>44.999998359751721</v>
      </c>
      <c r="I214" s="151">
        <f>F214-G214-K214</f>
        <v>33531510</v>
      </c>
      <c r="J214" s="107">
        <f>100-H214-L214</f>
        <v>55.000001640248279</v>
      </c>
      <c r="K214" s="151">
        <v>0</v>
      </c>
      <c r="L214" s="16">
        <f t="shared" si="17"/>
        <v>0</v>
      </c>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row>
    <row r="215" spans="1:65" s="18" customFormat="1" ht="40.5" x14ac:dyDescent="0.2">
      <c r="A215" s="14">
        <v>206</v>
      </c>
      <c r="B215" s="12">
        <v>35</v>
      </c>
      <c r="C215" s="95"/>
      <c r="D215" s="14" t="s">
        <v>295</v>
      </c>
      <c r="E215" s="15" t="s">
        <v>297</v>
      </c>
      <c r="F215" s="151">
        <v>77085362</v>
      </c>
      <c r="G215" s="151">
        <v>34688460</v>
      </c>
      <c r="H215" s="107">
        <f t="shared" si="14"/>
        <v>45.000061101094651</v>
      </c>
      <c r="I215" s="151">
        <f>F215-G215-K215</f>
        <v>42396902</v>
      </c>
      <c r="J215" s="107">
        <f>100-H215-L215</f>
        <v>54.999938898905349</v>
      </c>
      <c r="K215" s="151">
        <v>0</v>
      </c>
      <c r="L215" s="16">
        <f t="shared" si="17"/>
        <v>0</v>
      </c>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row>
    <row r="216" spans="1:65" s="18" customFormat="1" ht="27" x14ac:dyDescent="0.2">
      <c r="A216" s="14">
        <v>207</v>
      </c>
      <c r="B216" s="12">
        <v>36</v>
      </c>
      <c r="C216" s="95"/>
      <c r="D216" s="14" t="s">
        <v>278</v>
      </c>
      <c r="E216" s="15" t="s">
        <v>298</v>
      </c>
      <c r="F216" s="151">
        <v>10505000</v>
      </c>
      <c r="G216" s="151">
        <v>5777750</v>
      </c>
      <c r="H216" s="107">
        <f t="shared" si="14"/>
        <v>55.000000000000007</v>
      </c>
      <c r="I216" s="151">
        <f>F216-G216-K216</f>
        <v>4727250</v>
      </c>
      <c r="J216" s="107">
        <f>100-H216-L216</f>
        <v>44.999999999999993</v>
      </c>
      <c r="K216" s="151">
        <v>0</v>
      </c>
      <c r="L216" s="16">
        <f t="shared" si="17"/>
        <v>0</v>
      </c>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row>
    <row r="217" spans="1:65" s="18" customFormat="1" ht="54" x14ac:dyDescent="0.2">
      <c r="A217" s="14">
        <v>208</v>
      </c>
      <c r="B217" s="12">
        <v>37</v>
      </c>
      <c r="C217" s="95"/>
      <c r="D217" s="14" t="s">
        <v>299</v>
      </c>
      <c r="E217" s="15" t="s">
        <v>300</v>
      </c>
      <c r="F217" s="151">
        <v>72702348</v>
      </c>
      <c r="G217" s="151">
        <v>36530408</v>
      </c>
      <c r="H217" s="107">
        <f t="shared" si="14"/>
        <v>50.246531239953896</v>
      </c>
      <c r="I217" s="151">
        <f t="shared" ref="I217:I232" si="18">F217-G217-K217</f>
        <v>29080940</v>
      </c>
      <c r="J217" s="107">
        <f t="shared" ref="J217:J232" si="19">100-H217-L217</f>
        <v>40.000001100377119</v>
      </c>
      <c r="K217" s="151">
        <v>7091000</v>
      </c>
      <c r="L217" s="19">
        <f t="shared" si="17"/>
        <v>9.7534676596689831</v>
      </c>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row>
    <row r="218" spans="1:65" s="18" customFormat="1" ht="108.75" customHeight="1" x14ac:dyDescent="0.2">
      <c r="A218" s="14">
        <v>209</v>
      </c>
      <c r="B218" s="12">
        <v>38</v>
      </c>
      <c r="C218" s="95"/>
      <c r="D218" s="14" t="s">
        <v>299</v>
      </c>
      <c r="E218" s="15" t="s">
        <v>301</v>
      </c>
      <c r="F218" s="151">
        <v>152426089</v>
      </c>
      <c r="G218" s="151">
        <v>71266349</v>
      </c>
      <c r="H218" s="107">
        <f t="shared" si="14"/>
        <v>46.754692367656304</v>
      </c>
      <c r="I218" s="151">
        <f t="shared" si="18"/>
        <v>68591740</v>
      </c>
      <c r="J218" s="107">
        <f t="shared" si="19"/>
        <v>44.999999967197212</v>
      </c>
      <c r="K218" s="151">
        <v>12568000</v>
      </c>
      <c r="L218" s="19">
        <f t="shared" si="17"/>
        <v>8.2453076651464823</v>
      </c>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row>
    <row r="219" spans="1:65" s="23" customFormat="1" ht="40.5" x14ac:dyDescent="0.2">
      <c r="A219" s="14">
        <v>210</v>
      </c>
      <c r="B219" s="12">
        <v>39</v>
      </c>
      <c r="C219" s="95"/>
      <c r="D219" s="6" t="s">
        <v>299</v>
      </c>
      <c r="E219" s="7" t="s">
        <v>302</v>
      </c>
      <c r="F219" s="41">
        <v>90920906</v>
      </c>
      <c r="G219" s="41">
        <v>40914408</v>
      </c>
      <c r="H219" s="153">
        <f t="shared" si="14"/>
        <v>45.000000329957118</v>
      </c>
      <c r="I219" s="41">
        <f t="shared" si="18"/>
        <v>50006498</v>
      </c>
      <c r="J219" s="153">
        <f t="shared" si="19"/>
        <v>54.999999670042882</v>
      </c>
      <c r="K219" s="41"/>
      <c r="L219" s="22">
        <f t="shared" si="17"/>
        <v>0</v>
      </c>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row>
    <row r="220" spans="1:65" s="18" customFormat="1" ht="71.25" customHeight="1" x14ac:dyDescent="0.2">
      <c r="A220" s="14">
        <v>211</v>
      </c>
      <c r="B220" s="12">
        <v>40</v>
      </c>
      <c r="C220" s="95"/>
      <c r="D220" s="14" t="s">
        <v>299</v>
      </c>
      <c r="E220" s="15" t="s">
        <v>303</v>
      </c>
      <c r="F220" s="151">
        <v>131313824</v>
      </c>
      <c r="G220" s="151">
        <v>59091220</v>
      </c>
      <c r="H220" s="107">
        <f t="shared" si="14"/>
        <v>44.999999390772444</v>
      </c>
      <c r="I220" s="151">
        <f t="shared" si="18"/>
        <v>72222604</v>
      </c>
      <c r="J220" s="107">
        <f t="shared" si="19"/>
        <v>55.000000609227556</v>
      </c>
      <c r="K220" s="151"/>
      <c r="L220" s="19">
        <f t="shared" si="17"/>
        <v>0</v>
      </c>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row>
    <row r="221" spans="1:65" s="18" customFormat="1" ht="54" x14ac:dyDescent="0.2">
      <c r="A221" s="14">
        <v>212</v>
      </c>
      <c r="B221" s="12">
        <v>41</v>
      </c>
      <c r="C221" s="95"/>
      <c r="D221" s="14" t="s">
        <v>299</v>
      </c>
      <c r="E221" s="15" t="s">
        <v>304</v>
      </c>
      <c r="F221" s="151">
        <v>93407417</v>
      </c>
      <c r="G221" s="151">
        <v>42033338</v>
      </c>
      <c r="H221" s="107">
        <f t="shared" si="14"/>
        <v>45.00000037470258</v>
      </c>
      <c r="I221" s="151">
        <f t="shared" si="18"/>
        <v>51374079</v>
      </c>
      <c r="J221" s="107">
        <f t="shared" si="19"/>
        <v>54.99999962529742</v>
      </c>
      <c r="K221" s="151"/>
      <c r="L221" s="19">
        <f t="shared" si="17"/>
        <v>0</v>
      </c>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row>
    <row r="222" spans="1:65" s="18" customFormat="1" ht="81" x14ac:dyDescent="0.2">
      <c r="A222" s="14">
        <v>213</v>
      </c>
      <c r="B222" s="12">
        <v>42</v>
      </c>
      <c r="C222" s="95"/>
      <c r="D222" s="14" t="s">
        <v>299</v>
      </c>
      <c r="E222" s="15" t="s">
        <v>305</v>
      </c>
      <c r="F222" s="151">
        <v>100374032</v>
      </c>
      <c r="G222" s="151">
        <v>35130911</v>
      </c>
      <c r="H222" s="107">
        <f>G222/F222*100</f>
        <v>34.999999800745272</v>
      </c>
      <c r="I222" s="151">
        <f t="shared" si="18"/>
        <v>65243121</v>
      </c>
      <c r="J222" s="107">
        <f t="shared" si="19"/>
        <v>65.000000199254728</v>
      </c>
      <c r="K222" s="151"/>
      <c r="L222" s="19"/>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row>
    <row r="223" spans="1:65" s="18" customFormat="1" ht="27" x14ac:dyDescent="0.2">
      <c r="A223" s="14">
        <v>214</v>
      </c>
      <c r="B223" s="12">
        <v>43</v>
      </c>
      <c r="C223" s="95"/>
      <c r="D223" s="14" t="s">
        <v>255</v>
      </c>
      <c r="E223" s="15" t="s">
        <v>306</v>
      </c>
      <c r="F223" s="151">
        <v>26617000</v>
      </c>
      <c r="G223" s="151">
        <v>14639400</v>
      </c>
      <c r="H223" s="107">
        <f>G223/F223*100</f>
        <v>55.000187849870386</v>
      </c>
      <c r="I223" s="151">
        <f t="shared" si="18"/>
        <v>11977600</v>
      </c>
      <c r="J223" s="107">
        <f t="shared" si="19"/>
        <v>44.999812150129614</v>
      </c>
      <c r="K223" s="151">
        <v>0</v>
      </c>
      <c r="L223" s="19">
        <f t="shared" ref="L223:L232" si="20">K223/F223*100</f>
        <v>0</v>
      </c>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row>
    <row r="224" spans="1:65" s="18" customFormat="1" ht="27" x14ac:dyDescent="0.2">
      <c r="A224" s="14">
        <v>215</v>
      </c>
      <c r="B224" s="12">
        <v>44</v>
      </c>
      <c r="C224" s="95"/>
      <c r="D224" s="14" t="s">
        <v>255</v>
      </c>
      <c r="E224" s="15" t="s">
        <v>307</v>
      </c>
      <c r="F224" s="151">
        <v>25632000</v>
      </c>
      <c r="G224" s="151">
        <v>11534400</v>
      </c>
      <c r="H224" s="107">
        <f>G224/F224*100</f>
        <v>45</v>
      </c>
      <c r="I224" s="151">
        <f t="shared" si="18"/>
        <v>14097600</v>
      </c>
      <c r="J224" s="107">
        <f t="shared" si="19"/>
        <v>55</v>
      </c>
      <c r="K224" s="151">
        <v>0</v>
      </c>
      <c r="L224" s="19">
        <f t="shared" si="20"/>
        <v>0</v>
      </c>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row>
    <row r="225" spans="1:65" s="18" customFormat="1" ht="27" x14ac:dyDescent="0.2">
      <c r="A225" s="14">
        <v>216</v>
      </c>
      <c r="B225" s="12">
        <v>45</v>
      </c>
      <c r="C225" s="95"/>
      <c r="D225" s="14" t="s">
        <v>255</v>
      </c>
      <c r="E225" s="15" t="s">
        <v>308</v>
      </c>
      <c r="F225" s="151">
        <v>23496000</v>
      </c>
      <c r="G225" s="151">
        <v>10573200</v>
      </c>
      <c r="H225" s="107">
        <f t="shared" ref="H225:H230" si="21">G225/F225*100</f>
        <v>45</v>
      </c>
      <c r="I225" s="151">
        <f t="shared" si="18"/>
        <v>12922800</v>
      </c>
      <c r="J225" s="107">
        <f t="shared" si="19"/>
        <v>55</v>
      </c>
      <c r="K225" s="151">
        <v>0</v>
      </c>
      <c r="L225" s="19">
        <f t="shared" si="20"/>
        <v>0</v>
      </c>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row>
    <row r="226" spans="1:65" s="18" customFormat="1" ht="27" x14ac:dyDescent="0.2">
      <c r="A226" s="14">
        <v>217</v>
      </c>
      <c r="B226" s="12">
        <v>46</v>
      </c>
      <c r="C226" s="95"/>
      <c r="D226" s="14" t="s">
        <v>309</v>
      </c>
      <c r="E226" s="15" t="s">
        <v>310</v>
      </c>
      <c r="F226" s="151">
        <v>49962838</v>
      </c>
      <c r="G226" s="151">
        <v>22483277</v>
      </c>
      <c r="H226" s="107">
        <f t="shared" si="21"/>
        <v>44.999999799851246</v>
      </c>
      <c r="I226" s="151">
        <f t="shared" si="18"/>
        <v>27479561</v>
      </c>
      <c r="J226" s="107">
        <f t="shared" si="19"/>
        <v>55.000000200148754</v>
      </c>
      <c r="K226" s="151">
        <v>0</v>
      </c>
      <c r="L226" s="19">
        <f t="shared" si="20"/>
        <v>0</v>
      </c>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row>
    <row r="227" spans="1:65" s="18" customFormat="1" ht="27" x14ac:dyDescent="0.2">
      <c r="A227" s="14">
        <v>218</v>
      </c>
      <c r="B227" s="12">
        <v>47</v>
      </c>
      <c r="C227" s="95"/>
      <c r="D227" s="14" t="s">
        <v>309</v>
      </c>
      <c r="E227" s="15" t="s">
        <v>311</v>
      </c>
      <c r="F227" s="151">
        <v>14818356</v>
      </c>
      <c r="G227" s="151">
        <v>8891013</v>
      </c>
      <c r="H227" s="107">
        <f t="shared" si="21"/>
        <v>59.999995950967843</v>
      </c>
      <c r="I227" s="151">
        <f t="shared" si="18"/>
        <v>5927343</v>
      </c>
      <c r="J227" s="107">
        <f t="shared" si="19"/>
        <v>40.000004049032157</v>
      </c>
      <c r="K227" s="151">
        <v>0</v>
      </c>
      <c r="L227" s="19">
        <f t="shared" si="20"/>
        <v>0</v>
      </c>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row>
    <row r="228" spans="1:65" s="18" customFormat="1" ht="13.5" x14ac:dyDescent="0.2">
      <c r="A228" s="14">
        <v>219</v>
      </c>
      <c r="B228" s="12">
        <v>48</v>
      </c>
      <c r="C228" s="95"/>
      <c r="D228" s="14" t="s">
        <v>309</v>
      </c>
      <c r="E228" s="15" t="s">
        <v>312</v>
      </c>
      <c r="F228" s="151">
        <v>15670266</v>
      </c>
      <c r="G228" s="151">
        <v>8618646</v>
      </c>
      <c r="H228" s="107">
        <f t="shared" si="21"/>
        <v>54.999998085546217</v>
      </c>
      <c r="I228" s="151">
        <f t="shared" si="18"/>
        <v>7051620</v>
      </c>
      <c r="J228" s="107">
        <f t="shared" si="19"/>
        <v>45.000001914453783</v>
      </c>
      <c r="K228" s="151">
        <v>0</v>
      </c>
      <c r="L228" s="19">
        <f t="shared" si="20"/>
        <v>0</v>
      </c>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row>
    <row r="229" spans="1:65" s="18" customFormat="1" ht="27" x14ac:dyDescent="0.2">
      <c r="A229" s="14">
        <v>220</v>
      </c>
      <c r="B229" s="12">
        <v>49</v>
      </c>
      <c r="C229" s="95"/>
      <c r="D229" s="14" t="s">
        <v>309</v>
      </c>
      <c r="E229" s="15" t="s">
        <v>313</v>
      </c>
      <c r="F229" s="151">
        <v>14883762</v>
      </c>
      <c r="G229" s="151">
        <v>8930257</v>
      </c>
      <c r="H229" s="107">
        <f t="shared" si="21"/>
        <v>59.999998656253709</v>
      </c>
      <c r="I229" s="151">
        <f t="shared" si="18"/>
        <v>5953505</v>
      </c>
      <c r="J229" s="107">
        <f t="shared" si="19"/>
        <v>40.000001343746291</v>
      </c>
      <c r="K229" s="151">
        <v>0</v>
      </c>
      <c r="L229" s="19">
        <f t="shared" si="20"/>
        <v>0</v>
      </c>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row>
    <row r="230" spans="1:65" s="18" customFormat="1" ht="27" x14ac:dyDescent="0.2">
      <c r="A230" s="14">
        <v>221</v>
      </c>
      <c r="B230" s="12">
        <v>50</v>
      </c>
      <c r="C230" s="95"/>
      <c r="D230" s="15" t="s">
        <v>314</v>
      </c>
      <c r="E230" s="15" t="s">
        <v>315</v>
      </c>
      <c r="F230" s="151">
        <v>36952209</v>
      </c>
      <c r="G230" s="151">
        <v>20323715</v>
      </c>
      <c r="H230" s="107">
        <f t="shared" si="21"/>
        <v>55.000000135309911</v>
      </c>
      <c r="I230" s="151">
        <f t="shared" si="18"/>
        <v>16628494</v>
      </c>
      <c r="J230" s="107">
        <f t="shared" si="19"/>
        <v>44.999999864690089</v>
      </c>
      <c r="K230" s="151">
        <v>0</v>
      </c>
      <c r="L230" s="19">
        <f t="shared" si="20"/>
        <v>0</v>
      </c>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row>
    <row r="231" spans="1:65" s="18" customFormat="1" ht="46.5" customHeight="1" x14ac:dyDescent="0.2">
      <c r="A231" s="14">
        <v>222</v>
      </c>
      <c r="B231" s="12">
        <v>51</v>
      </c>
      <c r="C231" s="95"/>
      <c r="D231" s="14" t="s">
        <v>309</v>
      </c>
      <c r="E231" s="15" t="s">
        <v>316</v>
      </c>
      <c r="F231" s="151">
        <v>42681107</v>
      </c>
      <c r="G231" s="151">
        <v>14938387</v>
      </c>
      <c r="H231" s="107">
        <f>G231/F231*100</f>
        <v>34.999998945669333</v>
      </c>
      <c r="I231" s="151">
        <f t="shared" si="18"/>
        <v>27742720</v>
      </c>
      <c r="J231" s="107">
        <f t="shared" si="19"/>
        <v>65.000001054330667</v>
      </c>
      <c r="K231" s="151">
        <v>0</v>
      </c>
      <c r="L231" s="19">
        <f t="shared" si="20"/>
        <v>0</v>
      </c>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row>
    <row r="232" spans="1:65" s="18" customFormat="1" ht="78" customHeight="1" x14ac:dyDescent="0.2">
      <c r="A232" s="14">
        <v>223</v>
      </c>
      <c r="B232" s="12">
        <v>52</v>
      </c>
      <c r="C232" s="95"/>
      <c r="D232" s="6" t="s">
        <v>309</v>
      </c>
      <c r="E232" s="15" t="s">
        <v>317</v>
      </c>
      <c r="F232" s="151">
        <v>49394138</v>
      </c>
      <c r="G232" s="151">
        <v>22227362</v>
      </c>
      <c r="H232" s="107">
        <f>G232/F232*100</f>
        <v>44.999999797546828</v>
      </c>
      <c r="I232" s="151">
        <f t="shared" si="18"/>
        <v>27166776</v>
      </c>
      <c r="J232" s="107">
        <f t="shared" si="19"/>
        <v>55.000000202453172</v>
      </c>
      <c r="K232" s="151">
        <v>0</v>
      </c>
      <c r="L232" s="19">
        <f t="shared" si="20"/>
        <v>0</v>
      </c>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row>
    <row r="233" spans="1:65" s="18" customFormat="1" ht="13.5" x14ac:dyDescent="0.2">
      <c r="A233" s="14">
        <v>224</v>
      </c>
      <c r="B233" s="12">
        <v>53</v>
      </c>
      <c r="C233" s="95"/>
      <c r="D233" s="14" t="s">
        <v>309</v>
      </c>
      <c r="E233" s="15" t="s">
        <v>318</v>
      </c>
      <c r="F233" s="151">
        <v>9100000</v>
      </c>
      <c r="G233" s="151">
        <v>5005000</v>
      </c>
      <c r="H233" s="125">
        <v>55.000000000000007</v>
      </c>
      <c r="I233" s="125">
        <v>4094999.9999999995</v>
      </c>
      <c r="J233" s="152">
        <v>44.999999999999993</v>
      </c>
      <c r="K233" s="151"/>
      <c r="L233" s="19"/>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row>
    <row r="234" spans="1:65" s="18" customFormat="1" ht="54" x14ac:dyDescent="0.2">
      <c r="A234" s="14">
        <v>225</v>
      </c>
      <c r="B234" s="12">
        <v>54</v>
      </c>
      <c r="C234" s="95"/>
      <c r="D234" s="14" t="s">
        <v>319</v>
      </c>
      <c r="E234" s="15" t="s">
        <v>320</v>
      </c>
      <c r="F234" s="151">
        <v>32166985</v>
      </c>
      <c r="G234" s="151">
        <v>14475143</v>
      </c>
      <c r="H234" s="107">
        <f>G234/F234*100</f>
        <v>44.99999922280562</v>
      </c>
      <c r="I234" s="151">
        <f>F234-G234-K234</f>
        <v>17691842</v>
      </c>
      <c r="J234" s="107">
        <f>100-H234-L234</f>
        <v>55.00000077719438</v>
      </c>
      <c r="K234" s="151">
        <v>0</v>
      </c>
      <c r="L234" s="19">
        <f>K234/F234*100</f>
        <v>0</v>
      </c>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row>
    <row r="235" spans="1:65" s="18" customFormat="1" ht="27" x14ac:dyDescent="0.2">
      <c r="A235" s="14">
        <v>226</v>
      </c>
      <c r="B235" s="12">
        <v>55</v>
      </c>
      <c r="C235" s="95"/>
      <c r="D235" s="14" t="s">
        <v>319</v>
      </c>
      <c r="E235" s="15" t="s">
        <v>321</v>
      </c>
      <c r="F235" s="151">
        <v>14743237</v>
      </c>
      <c r="G235" s="151">
        <v>6634456</v>
      </c>
      <c r="H235" s="107">
        <f>G235/F235*100</f>
        <v>44.999995591198868</v>
      </c>
      <c r="I235" s="151">
        <f>F235-G235-K235</f>
        <v>8108781</v>
      </c>
      <c r="J235" s="107">
        <f>100-H235-L235</f>
        <v>55.000004408801132</v>
      </c>
      <c r="K235" s="151">
        <v>0</v>
      </c>
      <c r="L235" s="19">
        <f>K235/F235*100</f>
        <v>0</v>
      </c>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row>
    <row r="236" spans="1:65" s="18" customFormat="1" ht="40.5" x14ac:dyDescent="0.2">
      <c r="A236" s="14">
        <v>227</v>
      </c>
      <c r="B236" s="12">
        <v>56</v>
      </c>
      <c r="C236" s="95"/>
      <c r="D236" s="14" t="s">
        <v>322</v>
      </c>
      <c r="E236" s="15" t="s">
        <v>323</v>
      </c>
      <c r="F236" s="151">
        <v>245691990</v>
      </c>
      <c r="G236" s="151">
        <v>73692597</v>
      </c>
      <c r="H236" s="107">
        <f>G236/F236*100</f>
        <v>29.993894794860832</v>
      </c>
      <c r="I236" s="151">
        <f>F236-G236-K236</f>
        <v>122870995</v>
      </c>
      <c r="J236" s="107">
        <f>100-H236-L236</f>
        <v>50.010175341898609</v>
      </c>
      <c r="K236" s="151">
        <v>49128398</v>
      </c>
      <c r="L236" s="19">
        <f>K236/F236*100</f>
        <v>19.995929863240555</v>
      </c>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row>
    <row r="237" spans="1:65" s="18" customFormat="1" ht="40.5" x14ac:dyDescent="0.2">
      <c r="A237" s="14">
        <v>228</v>
      </c>
      <c r="B237" s="12">
        <v>57</v>
      </c>
      <c r="C237" s="95"/>
      <c r="D237" s="14" t="s">
        <v>322</v>
      </c>
      <c r="E237" s="15" t="s">
        <v>324</v>
      </c>
      <c r="F237" s="151">
        <v>111203250</v>
      </c>
      <c r="G237" s="151">
        <v>50041465</v>
      </c>
      <c r="H237" s="107">
        <f>G237/F237*100</f>
        <v>45.000002248135736</v>
      </c>
      <c r="I237" s="151">
        <f>F237-G237-K237</f>
        <v>61161785</v>
      </c>
      <c r="J237" s="107">
        <f>100-H237-L237</f>
        <v>54.999997751864264</v>
      </c>
      <c r="K237" s="151">
        <v>0</v>
      </c>
      <c r="L237" s="19">
        <f>K237/F237*100</f>
        <v>0</v>
      </c>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row>
    <row r="238" spans="1:65" s="18" customFormat="1" ht="27" x14ac:dyDescent="0.2">
      <c r="A238" s="14">
        <v>229</v>
      </c>
      <c r="B238" s="12">
        <v>58</v>
      </c>
      <c r="C238" s="95"/>
      <c r="D238" s="14" t="s">
        <v>260</v>
      </c>
      <c r="E238" s="15" t="s">
        <v>325</v>
      </c>
      <c r="F238" s="151">
        <v>99440472</v>
      </c>
      <c r="G238" s="151">
        <v>29832141</v>
      </c>
      <c r="H238" s="107">
        <f>G238/F238*100</f>
        <v>29.999999396623945</v>
      </c>
      <c r="I238" s="151">
        <f>F238-G238-K238</f>
        <v>49720237</v>
      </c>
      <c r="J238" s="107">
        <f>100-H238-L238</f>
        <v>50.000001005626757</v>
      </c>
      <c r="K238" s="151">
        <v>19888094</v>
      </c>
      <c r="L238" s="19">
        <f>K238/F238*100</f>
        <v>19.999999597749294</v>
      </c>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row>
    <row r="239" spans="1:65" s="18" customFormat="1" ht="27" x14ac:dyDescent="0.2">
      <c r="A239" s="14">
        <v>230</v>
      </c>
      <c r="B239" s="12">
        <v>59</v>
      </c>
      <c r="C239" s="95"/>
      <c r="D239" s="14" t="s">
        <v>260</v>
      </c>
      <c r="E239" s="15" t="s">
        <v>326</v>
      </c>
      <c r="F239" s="151">
        <v>209988156</v>
      </c>
      <c r="G239" s="151">
        <v>125992894</v>
      </c>
      <c r="H239" s="125">
        <v>60.000000190486936</v>
      </c>
      <c r="I239" s="125">
        <v>83995261.999999985</v>
      </c>
      <c r="J239" s="152">
        <v>39.999999809513064</v>
      </c>
      <c r="K239" s="151"/>
      <c r="L239" s="19"/>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row>
    <row r="240" spans="1:65" s="64" customFormat="1" ht="27" x14ac:dyDescent="0.25">
      <c r="A240" s="14">
        <v>231</v>
      </c>
      <c r="B240" s="12">
        <v>60</v>
      </c>
      <c r="C240" s="95"/>
      <c r="D240" s="15" t="s">
        <v>327</v>
      </c>
      <c r="E240" s="15" t="s">
        <v>328</v>
      </c>
      <c r="F240" s="151">
        <v>75180050</v>
      </c>
      <c r="G240" s="151">
        <v>41349020</v>
      </c>
      <c r="H240" s="107">
        <f>G240/F240*100</f>
        <v>54.999990023949174</v>
      </c>
      <c r="I240" s="151">
        <f t="shared" ref="I240:I268" si="22">F240-G240-K240</f>
        <v>33831030</v>
      </c>
      <c r="J240" s="107">
        <f t="shared" ref="J240:J268" si="23">100-H240-L240</f>
        <v>45.000009976050826</v>
      </c>
      <c r="K240" s="151">
        <v>0</v>
      </c>
      <c r="L240" s="16">
        <f t="shared" ref="L240:L268" si="24">K240/F240*100</f>
        <v>0</v>
      </c>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row>
    <row r="241" spans="1:65" s="64" customFormat="1" ht="27" x14ac:dyDescent="0.25">
      <c r="A241" s="14">
        <v>232</v>
      </c>
      <c r="B241" s="12">
        <v>61</v>
      </c>
      <c r="C241" s="95"/>
      <c r="D241" s="14" t="s">
        <v>329</v>
      </c>
      <c r="E241" s="15" t="s">
        <v>330</v>
      </c>
      <c r="F241" s="151">
        <v>165200000</v>
      </c>
      <c r="G241" s="151">
        <v>90860000</v>
      </c>
      <c r="H241" s="107">
        <f>G241/F241*100</f>
        <v>55.000000000000007</v>
      </c>
      <c r="I241" s="151">
        <f t="shared" si="22"/>
        <v>74340000</v>
      </c>
      <c r="J241" s="107">
        <f t="shared" si="23"/>
        <v>44.999999999999993</v>
      </c>
      <c r="K241" s="151"/>
      <c r="L241" s="16">
        <f t="shared" si="24"/>
        <v>0</v>
      </c>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row>
    <row r="242" spans="1:65" s="64" customFormat="1" ht="40.5" x14ac:dyDescent="0.25">
      <c r="A242" s="14">
        <v>233</v>
      </c>
      <c r="B242" s="12">
        <v>62</v>
      </c>
      <c r="C242" s="95"/>
      <c r="D242" s="14" t="s">
        <v>287</v>
      </c>
      <c r="E242" s="15" t="s">
        <v>331</v>
      </c>
      <c r="F242" s="151">
        <v>80107217</v>
      </c>
      <c r="G242" s="151">
        <v>30178667</v>
      </c>
      <c r="H242" s="107">
        <f>G242/F242*100</f>
        <v>37.672844133381886</v>
      </c>
      <c r="I242" s="151">
        <f t="shared" si="22"/>
        <v>49928550</v>
      </c>
      <c r="J242" s="107">
        <f t="shared" si="23"/>
        <v>62.327155866618114</v>
      </c>
      <c r="K242" s="151">
        <v>0</v>
      </c>
      <c r="L242" s="16">
        <f t="shared" si="24"/>
        <v>0</v>
      </c>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row>
    <row r="243" spans="1:65" s="64" customFormat="1" ht="39" customHeight="1" x14ac:dyDescent="0.25">
      <c r="A243" s="14">
        <v>234</v>
      </c>
      <c r="B243" s="12">
        <v>63</v>
      </c>
      <c r="C243" s="95"/>
      <c r="D243" s="15" t="s">
        <v>332</v>
      </c>
      <c r="E243" s="15" t="s">
        <v>333</v>
      </c>
      <c r="F243" s="151">
        <v>61205000</v>
      </c>
      <c r="G243" s="151">
        <v>33662750</v>
      </c>
      <c r="H243" s="107">
        <f>G243/F243*100</f>
        <v>55.000000000000007</v>
      </c>
      <c r="I243" s="151">
        <f t="shared" si="22"/>
        <v>27542250</v>
      </c>
      <c r="J243" s="107">
        <f t="shared" si="23"/>
        <v>44.999999999999993</v>
      </c>
      <c r="K243" s="151">
        <v>0</v>
      </c>
      <c r="L243" s="16">
        <f t="shared" si="24"/>
        <v>0</v>
      </c>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row>
    <row r="244" spans="1:65" s="64" customFormat="1" ht="48.75" customHeight="1" x14ac:dyDescent="0.25">
      <c r="A244" s="14">
        <v>235</v>
      </c>
      <c r="B244" s="12">
        <v>64</v>
      </c>
      <c r="C244" s="95"/>
      <c r="D244" s="15" t="s">
        <v>334</v>
      </c>
      <c r="E244" s="15" t="s">
        <v>335</v>
      </c>
      <c r="F244" s="151">
        <v>358257132</v>
      </c>
      <c r="G244" s="151">
        <v>52840675</v>
      </c>
      <c r="H244" s="107">
        <f>G244/F244*100</f>
        <v>14.749371409582993</v>
      </c>
      <c r="I244" s="151">
        <f t="shared" si="22"/>
        <v>179128566</v>
      </c>
      <c r="J244" s="107">
        <f t="shared" si="23"/>
        <v>50</v>
      </c>
      <c r="K244" s="151">
        <v>126287891</v>
      </c>
      <c r="L244" s="16">
        <f t="shared" si="24"/>
        <v>35.250628590417008</v>
      </c>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row>
    <row r="245" spans="1:65" s="64" customFormat="1" ht="36.75" customHeight="1" x14ac:dyDescent="0.25">
      <c r="A245" s="14">
        <v>236</v>
      </c>
      <c r="B245" s="12">
        <v>65</v>
      </c>
      <c r="C245" s="95"/>
      <c r="D245" s="14" t="s">
        <v>329</v>
      </c>
      <c r="E245" s="15" t="s">
        <v>336</v>
      </c>
      <c r="F245" s="151">
        <v>112967195</v>
      </c>
      <c r="G245" s="151">
        <v>62131957</v>
      </c>
      <c r="H245" s="107">
        <f t="shared" ref="H245:H268" si="25">G245/F245*100</f>
        <v>54.999999778696818</v>
      </c>
      <c r="I245" s="151">
        <f t="shared" si="22"/>
        <v>50835238</v>
      </c>
      <c r="J245" s="107">
        <f t="shared" si="23"/>
        <v>45.000000221303182</v>
      </c>
      <c r="K245" s="151"/>
      <c r="L245" s="16">
        <f t="shared" si="24"/>
        <v>0</v>
      </c>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row>
    <row r="246" spans="1:65" s="64" customFormat="1" ht="36.75" customHeight="1" x14ac:dyDescent="0.25">
      <c r="A246" s="14">
        <v>237</v>
      </c>
      <c r="B246" s="12">
        <v>66</v>
      </c>
      <c r="C246" s="95"/>
      <c r="D246" s="14" t="s">
        <v>329</v>
      </c>
      <c r="E246" s="15" t="s">
        <v>337</v>
      </c>
      <c r="F246" s="151">
        <v>77133288</v>
      </c>
      <c r="G246" s="151">
        <v>46279973</v>
      </c>
      <c r="H246" s="107">
        <f t="shared" si="25"/>
        <v>60.000000259291419</v>
      </c>
      <c r="I246" s="151">
        <f t="shared" si="22"/>
        <v>30853315</v>
      </c>
      <c r="J246" s="107">
        <f t="shared" si="23"/>
        <v>39.999999740708581</v>
      </c>
      <c r="K246" s="151"/>
      <c r="L246" s="16">
        <f t="shared" si="24"/>
        <v>0</v>
      </c>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row>
    <row r="247" spans="1:65" s="64" customFormat="1" ht="27" x14ac:dyDescent="0.25">
      <c r="A247" s="14">
        <v>238</v>
      </c>
      <c r="B247" s="12">
        <v>67</v>
      </c>
      <c r="C247" s="95"/>
      <c r="D247" s="14" t="s">
        <v>329</v>
      </c>
      <c r="E247" s="15" t="s">
        <v>338</v>
      </c>
      <c r="F247" s="151">
        <v>68962204</v>
      </c>
      <c r="G247" s="151">
        <v>37929212</v>
      </c>
      <c r="H247" s="107">
        <f t="shared" si="25"/>
        <v>54.999999709986071</v>
      </c>
      <c r="I247" s="151">
        <f t="shared" si="22"/>
        <v>31032992</v>
      </c>
      <c r="J247" s="107">
        <f t="shared" si="23"/>
        <v>45.000000290013929</v>
      </c>
      <c r="K247" s="151">
        <v>0</v>
      </c>
      <c r="L247" s="16">
        <f t="shared" si="24"/>
        <v>0</v>
      </c>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row>
    <row r="248" spans="1:65" s="64" customFormat="1" ht="40.5" x14ac:dyDescent="0.25">
      <c r="A248" s="14">
        <v>239</v>
      </c>
      <c r="B248" s="12">
        <v>68</v>
      </c>
      <c r="C248" s="95"/>
      <c r="D248" s="14" t="s">
        <v>329</v>
      </c>
      <c r="E248" s="15" t="s">
        <v>339</v>
      </c>
      <c r="F248" s="151">
        <v>108803224</v>
      </c>
      <c r="G248" s="151">
        <v>59841800</v>
      </c>
      <c r="H248" s="107">
        <f t="shared" si="25"/>
        <v>55.000024631623049</v>
      </c>
      <c r="I248" s="151">
        <f t="shared" si="22"/>
        <v>48961424</v>
      </c>
      <c r="J248" s="107">
        <f t="shared" si="23"/>
        <v>44.999975368376951</v>
      </c>
      <c r="K248" s="151">
        <v>0</v>
      </c>
      <c r="L248" s="16">
        <f t="shared" si="24"/>
        <v>0</v>
      </c>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row>
    <row r="249" spans="1:65" s="64" customFormat="1" ht="30" customHeight="1" x14ac:dyDescent="0.25">
      <c r="A249" s="14">
        <v>240</v>
      </c>
      <c r="B249" s="12">
        <v>69</v>
      </c>
      <c r="C249" s="95"/>
      <c r="D249" s="14" t="s">
        <v>329</v>
      </c>
      <c r="E249" s="15" t="s">
        <v>340</v>
      </c>
      <c r="F249" s="151">
        <v>179627629</v>
      </c>
      <c r="G249" s="151">
        <v>98795195</v>
      </c>
      <c r="H249" s="107">
        <f t="shared" si="25"/>
        <v>54.999999471128127</v>
      </c>
      <c r="I249" s="151">
        <f t="shared" si="22"/>
        <v>80832434</v>
      </c>
      <c r="J249" s="107">
        <f t="shared" si="23"/>
        <v>45.000000528871873</v>
      </c>
      <c r="K249" s="151">
        <v>0</v>
      </c>
      <c r="L249" s="16">
        <f t="shared" si="24"/>
        <v>0</v>
      </c>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row>
    <row r="250" spans="1:65" s="64" customFormat="1" ht="24.75" customHeight="1" x14ac:dyDescent="0.25">
      <c r="A250" s="14">
        <v>241</v>
      </c>
      <c r="B250" s="12">
        <v>70</v>
      </c>
      <c r="C250" s="95"/>
      <c r="D250" s="14" t="s">
        <v>329</v>
      </c>
      <c r="E250" s="15" t="s">
        <v>341</v>
      </c>
      <c r="F250" s="151">
        <v>368103687</v>
      </c>
      <c r="G250" s="151">
        <v>202457024</v>
      </c>
      <c r="H250" s="107">
        <f t="shared" si="25"/>
        <v>54.999998954099041</v>
      </c>
      <c r="I250" s="151">
        <f t="shared" si="22"/>
        <v>165646663</v>
      </c>
      <c r="J250" s="107">
        <f t="shared" si="23"/>
        <v>45.000001045900959</v>
      </c>
      <c r="K250" s="151"/>
      <c r="L250" s="16">
        <f t="shared" si="24"/>
        <v>0</v>
      </c>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row>
    <row r="251" spans="1:65" s="64" customFormat="1" ht="24.75" customHeight="1" x14ac:dyDescent="0.25">
      <c r="A251" s="14">
        <v>242</v>
      </c>
      <c r="B251" s="12">
        <v>71</v>
      </c>
      <c r="C251" s="95"/>
      <c r="D251" s="14" t="s">
        <v>329</v>
      </c>
      <c r="E251" s="15" t="s">
        <v>342</v>
      </c>
      <c r="F251" s="151">
        <v>388640579</v>
      </c>
      <c r="G251" s="151">
        <v>213752318</v>
      </c>
      <c r="H251" s="107">
        <f t="shared" si="25"/>
        <v>54.999999884211782</v>
      </c>
      <c r="I251" s="151">
        <f t="shared" si="22"/>
        <v>174888261</v>
      </c>
      <c r="J251" s="107">
        <f t="shared" si="23"/>
        <v>45.000000115788218</v>
      </c>
      <c r="K251" s="151"/>
      <c r="L251" s="16">
        <f t="shared" si="24"/>
        <v>0</v>
      </c>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row>
    <row r="252" spans="1:65" s="64" customFormat="1" ht="24.75" customHeight="1" x14ac:dyDescent="0.25">
      <c r="A252" s="14">
        <v>243</v>
      </c>
      <c r="B252" s="12">
        <v>72</v>
      </c>
      <c r="C252" s="95"/>
      <c r="D252" s="14" t="s">
        <v>329</v>
      </c>
      <c r="E252" s="15" t="s">
        <v>343</v>
      </c>
      <c r="F252" s="151">
        <v>135803163</v>
      </c>
      <c r="G252" s="151">
        <v>74691739</v>
      </c>
      <c r="H252" s="107">
        <f t="shared" si="25"/>
        <v>54.999999521366085</v>
      </c>
      <c r="I252" s="151">
        <f t="shared" si="22"/>
        <v>61111424</v>
      </c>
      <c r="J252" s="107">
        <f t="shared" si="23"/>
        <v>45.000000478633915</v>
      </c>
      <c r="K252" s="151"/>
      <c r="L252" s="16">
        <f t="shared" si="24"/>
        <v>0</v>
      </c>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row>
    <row r="253" spans="1:65" s="64" customFormat="1" ht="24.75" customHeight="1" x14ac:dyDescent="0.25">
      <c r="A253" s="14">
        <v>244</v>
      </c>
      <c r="B253" s="12">
        <v>73</v>
      </c>
      <c r="C253" s="95"/>
      <c r="D253" s="14" t="s">
        <v>329</v>
      </c>
      <c r="E253" s="15" t="s">
        <v>344</v>
      </c>
      <c r="F253" s="151">
        <v>248195418</v>
      </c>
      <c r="G253" s="151">
        <v>136507479</v>
      </c>
      <c r="H253" s="107">
        <f>G253/F253*100</f>
        <v>54.999999637382516</v>
      </c>
      <c r="I253" s="151">
        <f t="shared" si="22"/>
        <v>111687939</v>
      </c>
      <c r="J253" s="107">
        <f t="shared" si="23"/>
        <v>45.000000362617484</v>
      </c>
      <c r="K253" s="151">
        <v>0</v>
      </c>
      <c r="L253" s="16">
        <f t="shared" si="24"/>
        <v>0</v>
      </c>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row>
    <row r="254" spans="1:65" s="64" customFormat="1" ht="27" x14ac:dyDescent="0.25">
      <c r="A254" s="14">
        <v>245</v>
      </c>
      <c r="B254" s="12">
        <v>74</v>
      </c>
      <c r="C254" s="95"/>
      <c r="D254" s="14" t="s">
        <v>322</v>
      </c>
      <c r="E254" s="15" t="s">
        <v>345</v>
      </c>
      <c r="F254" s="151">
        <v>120852510</v>
      </c>
      <c r="G254" s="151">
        <v>54383625</v>
      </c>
      <c r="H254" s="107">
        <f t="shared" si="25"/>
        <v>44.999996276453011</v>
      </c>
      <c r="I254" s="151">
        <f t="shared" si="22"/>
        <v>66468885</v>
      </c>
      <c r="J254" s="107">
        <f t="shared" si="23"/>
        <v>55.000003723546989</v>
      </c>
      <c r="K254" s="151">
        <v>0</v>
      </c>
      <c r="L254" s="16">
        <f t="shared" si="24"/>
        <v>0</v>
      </c>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row>
    <row r="255" spans="1:65" s="64" customFormat="1" ht="40.5" x14ac:dyDescent="0.25">
      <c r="A255" s="14">
        <v>246</v>
      </c>
      <c r="B255" s="12">
        <v>75</v>
      </c>
      <c r="C255" s="95"/>
      <c r="D255" s="6" t="s">
        <v>289</v>
      </c>
      <c r="E255" s="15" t="s">
        <v>346</v>
      </c>
      <c r="F255" s="151">
        <v>90413889</v>
      </c>
      <c r="G255" s="151">
        <v>49727639</v>
      </c>
      <c r="H255" s="107">
        <f t="shared" si="25"/>
        <v>55.000000055301236</v>
      </c>
      <c r="I255" s="151">
        <f t="shared" si="22"/>
        <v>40686250</v>
      </c>
      <c r="J255" s="107">
        <f t="shared" si="23"/>
        <v>44.999999944698764</v>
      </c>
      <c r="K255" s="151">
        <v>0</v>
      </c>
      <c r="L255" s="16">
        <f t="shared" si="24"/>
        <v>0</v>
      </c>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row>
    <row r="256" spans="1:65" s="18" customFormat="1" ht="27" x14ac:dyDescent="0.2">
      <c r="A256" s="14">
        <v>247</v>
      </c>
      <c r="B256" s="12">
        <v>76</v>
      </c>
      <c r="C256" s="95"/>
      <c r="D256" s="7" t="s">
        <v>347</v>
      </c>
      <c r="E256" s="15" t="s">
        <v>348</v>
      </c>
      <c r="F256" s="151">
        <v>183958040</v>
      </c>
      <c r="G256" s="151">
        <v>64385314</v>
      </c>
      <c r="H256" s="107">
        <f t="shared" si="25"/>
        <v>35</v>
      </c>
      <c r="I256" s="151">
        <f t="shared" si="22"/>
        <v>119572726</v>
      </c>
      <c r="J256" s="107">
        <f t="shared" si="23"/>
        <v>65</v>
      </c>
      <c r="K256" s="151">
        <v>0</v>
      </c>
      <c r="L256" s="118">
        <f t="shared" si="24"/>
        <v>0</v>
      </c>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row>
    <row r="257" spans="1:65" s="18" customFormat="1" ht="40.5" x14ac:dyDescent="0.2">
      <c r="A257" s="14">
        <v>248</v>
      </c>
      <c r="B257" s="12">
        <v>77</v>
      </c>
      <c r="C257" s="95"/>
      <c r="D257" s="15" t="s">
        <v>349</v>
      </c>
      <c r="E257" s="15" t="s">
        <v>350</v>
      </c>
      <c r="F257" s="151">
        <v>132527290</v>
      </c>
      <c r="G257" s="151">
        <v>59637280</v>
      </c>
      <c r="H257" s="107">
        <f t="shared" si="25"/>
        <v>44.999999622719216</v>
      </c>
      <c r="I257" s="151">
        <f t="shared" si="22"/>
        <v>72890010</v>
      </c>
      <c r="J257" s="107">
        <f t="shared" si="23"/>
        <v>55.000000377280784</v>
      </c>
      <c r="K257" s="151">
        <v>0</v>
      </c>
      <c r="L257" s="118">
        <f t="shared" si="24"/>
        <v>0</v>
      </c>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row>
    <row r="258" spans="1:65" s="18" customFormat="1" ht="81" x14ac:dyDescent="0.2">
      <c r="A258" s="14">
        <v>249</v>
      </c>
      <c r="B258" s="12">
        <v>78</v>
      </c>
      <c r="C258" s="95"/>
      <c r="D258" s="14" t="s">
        <v>299</v>
      </c>
      <c r="E258" s="15" t="s">
        <v>351</v>
      </c>
      <c r="F258" s="151">
        <v>465320037</v>
      </c>
      <c r="G258" s="151">
        <v>30400000</v>
      </c>
      <c r="H258" s="107">
        <f t="shared" si="25"/>
        <v>6.5331379658598285</v>
      </c>
      <c r="I258" s="151">
        <f t="shared" si="22"/>
        <v>325724026</v>
      </c>
      <c r="J258" s="107">
        <f t="shared" si="23"/>
        <v>70.000000021490592</v>
      </c>
      <c r="K258" s="151">
        <v>109196011</v>
      </c>
      <c r="L258" s="118">
        <f t="shared" si="24"/>
        <v>23.466862012649585</v>
      </c>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row>
    <row r="259" spans="1:65" s="18" customFormat="1" ht="27" x14ac:dyDescent="0.2">
      <c r="A259" s="14">
        <v>250</v>
      </c>
      <c r="B259" s="12">
        <v>79</v>
      </c>
      <c r="C259" s="95"/>
      <c r="D259" s="15" t="s">
        <v>352</v>
      </c>
      <c r="E259" s="15" t="s">
        <v>353</v>
      </c>
      <c r="F259" s="151">
        <v>108185808</v>
      </c>
      <c r="G259" s="151">
        <v>32455742</v>
      </c>
      <c r="H259" s="107">
        <f t="shared" si="25"/>
        <v>29.999999630265741</v>
      </c>
      <c r="I259" s="151">
        <f t="shared" si="22"/>
        <v>75730066</v>
      </c>
      <c r="J259" s="107">
        <f t="shared" si="23"/>
        <v>70.000000369734266</v>
      </c>
      <c r="K259" s="151">
        <v>0</v>
      </c>
      <c r="L259" s="118">
        <f t="shared" si="24"/>
        <v>0</v>
      </c>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row>
    <row r="260" spans="1:65" s="18" customFormat="1" ht="27" x14ac:dyDescent="0.2">
      <c r="A260" s="14">
        <v>251</v>
      </c>
      <c r="B260" s="12">
        <v>80</v>
      </c>
      <c r="C260" s="95"/>
      <c r="D260" s="15" t="s">
        <v>354</v>
      </c>
      <c r="E260" s="15" t="s">
        <v>355</v>
      </c>
      <c r="F260" s="151">
        <v>65629090</v>
      </c>
      <c r="G260" s="151">
        <v>36096000</v>
      </c>
      <c r="H260" s="107">
        <f t="shared" si="25"/>
        <v>55.000000761857279</v>
      </c>
      <c r="I260" s="151">
        <f t="shared" si="22"/>
        <v>29533090</v>
      </c>
      <c r="J260" s="107">
        <f t="shared" si="23"/>
        <v>44.999999238142721</v>
      </c>
      <c r="K260" s="151">
        <v>0</v>
      </c>
      <c r="L260" s="19">
        <f t="shared" si="24"/>
        <v>0</v>
      </c>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row>
    <row r="261" spans="1:65" s="18" customFormat="1" ht="27" x14ac:dyDescent="0.2">
      <c r="A261" s="14">
        <v>252</v>
      </c>
      <c r="B261" s="12">
        <v>81</v>
      </c>
      <c r="C261" s="95"/>
      <c r="D261" s="15" t="s">
        <v>356</v>
      </c>
      <c r="E261" s="15" t="s">
        <v>357</v>
      </c>
      <c r="F261" s="151">
        <v>102508724</v>
      </c>
      <c r="G261" s="151">
        <v>30752610</v>
      </c>
      <c r="H261" s="107">
        <f t="shared" si="25"/>
        <v>29.999992976207569</v>
      </c>
      <c r="I261" s="151">
        <f t="shared" si="22"/>
        <v>71756114</v>
      </c>
      <c r="J261" s="107">
        <f t="shared" si="23"/>
        <v>70.000007023792435</v>
      </c>
      <c r="K261" s="151">
        <v>0</v>
      </c>
      <c r="L261" s="19">
        <f t="shared" si="24"/>
        <v>0</v>
      </c>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row>
    <row r="262" spans="1:65" s="18" customFormat="1" ht="27" x14ac:dyDescent="0.2">
      <c r="A262" s="14">
        <v>253</v>
      </c>
      <c r="B262" s="12">
        <v>82</v>
      </c>
      <c r="C262" s="95"/>
      <c r="D262" s="15" t="s">
        <v>358</v>
      </c>
      <c r="E262" s="15" t="s">
        <v>359</v>
      </c>
      <c r="F262" s="151">
        <v>164465800</v>
      </c>
      <c r="G262" s="151">
        <v>49339700</v>
      </c>
      <c r="H262" s="107">
        <f t="shared" si="25"/>
        <v>29.99997567883414</v>
      </c>
      <c r="I262" s="151">
        <f t="shared" si="22"/>
        <v>115126100</v>
      </c>
      <c r="J262" s="107">
        <f t="shared" si="23"/>
        <v>70.000024321165853</v>
      </c>
      <c r="K262" s="151">
        <v>0</v>
      </c>
      <c r="L262" s="19">
        <f t="shared" si="24"/>
        <v>0</v>
      </c>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row>
    <row r="263" spans="1:65" s="18" customFormat="1" ht="45.75" customHeight="1" x14ac:dyDescent="0.2">
      <c r="A263" s="14">
        <v>254</v>
      </c>
      <c r="B263" s="12">
        <v>83</v>
      </c>
      <c r="C263" s="95"/>
      <c r="D263" s="15" t="s">
        <v>360</v>
      </c>
      <c r="E263" s="15" t="s">
        <v>361</v>
      </c>
      <c r="F263" s="151">
        <v>18248400</v>
      </c>
      <c r="G263" s="151">
        <v>5474520</v>
      </c>
      <c r="H263" s="107">
        <f t="shared" si="25"/>
        <v>30</v>
      </c>
      <c r="I263" s="151">
        <f t="shared" si="22"/>
        <v>12773880</v>
      </c>
      <c r="J263" s="107">
        <f t="shared" si="23"/>
        <v>70</v>
      </c>
      <c r="K263" s="151">
        <v>0</v>
      </c>
      <c r="L263" s="19">
        <f t="shared" si="24"/>
        <v>0</v>
      </c>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row>
    <row r="264" spans="1:65" s="18" customFormat="1" ht="27" x14ac:dyDescent="0.2">
      <c r="A264" s="14">
        <v>255</v>
      </c>
      <c r="B264" s="12">
        <v>84</v>
      </c>
      <c r="C264" s="95"/>
      <c r="D264" s="15" t="s">
        <v>362</v>
      </c>
      <c r="E264" s="15" t="s">
        <v>363</v>
      </c>
      <c r="F264" s="151">
        <v>16718200</v>
      </c>
      <c r="G264" s="151">
        <v>5015500</v>
      </c>
      <c r="H264" s="107">
        <f t="shared" si="25"/>
        <v>30.00023926020744</v>
      </c>
      <c r="I264" s="151">
        <f t="shared" si="22"/>
        <v>11702700</v>
      </c>
      <c r="J264" s="107">
        <f t="shared" si="23"/>
        <v>69.999760739792563</v>
      </c>
      <c r="K264" s="151">
        <v>0</v>
      </c>
      <c r="L264" s="19">
        <f t="shared" si="24"/>
        <v>0</v>
      </c>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row>
    <row r="265" spans="1:65" s="18" customFormat="1" ht="14.25" x14ac:dyDescent="0.2">
      <c r="A265" s="14">
        <v>256</v>
      </c>
      <c r="B265" s="12">
        <v>85</v>
      </c>
      <c r="C265" s="95"/>
      <c r="D265" s="15" t="s">
        <v>364</v>
      </c>
      <c r="E265" s="15" t="s">
        <v>365</v>
      </c>
      <c r="F265" s="151">
        <v>23496000</v>
      </c>
      <c r="G265" s="151">
        <v>14097600</v>
      </c>
      <c r="H265" s="107">
        <f t="shared" si="25"/>
        <v>60</v>
      </c>
      <c r="I265" s="151">
        <f t="shared" si="22"/>
        <v>9398400</v>
      </c>
      <c r="J265" s="107">
        <f t="shared" si="23"/>
        <v>40</v>
      </c>
      <c r="K265" s="151">
        <v>0</v>
      </c>
      <c r="L265" s="19">
        <f t="shared" si="24"/>
        <v>0</v>
      </c>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row>
    <row r="266" spans="1:65" s="18" customFormat="1" ht="27" x14ac:dyDescent="0.2">
      <c r="A266" s="14">
        <v>257</v>
      </c>
      <c r="B266" s="12">
        <v>86</v>
      </c>
      <c r="C266" s="95"/>
      <c r="D266" s="119" t="s">
        <v>255</v>
      </c>
      <c r="E266" s="15" t="s">
        <v>366</v>
      </c>
      <c r="F266" s="151">
        <v>21294000</v>
      </c>
      <c r="G266" s="151">
        <v>6388200</v>
      </c>
      <c r="H266" s="107">
        <f t="shared" si="25"/>
        <v>30</v>
      </c>
      <c r="I266" s="151">
        <f t="shared" si="22"/>
        <v>14905800</v>
      </c>
      <c r="J266" s="107">
        <f t="shared" si="23"/>
        <v>70</v>
      </c>
      <c r="K266" s="151">
        <v>0</v>
      </c>
      <c r="L266" s="19">
        <f t="shared" si="24"/>
        <v>0</v>
      </c>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row>
    <row r="267" spans="1:65" s="18" customFormat="1" ht="14.25" x14ac:dyDescent="0.2">
      <c r="A267" s="14">
        <v>258</v>
      </c>
      <c r="B267" s="12">
        <v>87</v>
      </c>
      <c r="C267" s="95"/>
      <c r="D267" s="15" t="s">
        <v>367</v>
      </c>
      <c r="E267" s="15" t="s">
        <v>368</v>
      </c>
      <c r="F267" s="151">
        <v>162078587</v>
      </c>
      <c r="G267" s="151">
        <v>48622676</v>
      </c>
      <c r="H267" s="107">
        <f t="shared" si="25"/>
        <v>29.999444652118051</v>
      </c>
      <c r="I267" s="151">
        <f t="shared" si="22"/>
        <v>113455911</v>
      </c>
      <c r="J267" s="107">
        <f t="shared" si="23"/>
        <v>70.000555347881942</v>
      </c>
      <c r="K267" s="151">
        <v>0</v>
      </c>
      <c r="L267" s="19">
        <f t="shared" si="24"/>
        <v>0</v>
      </c>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row>
    <row r="268" spans="1:65" s="18" customFormat="1" ht="27" x14ac:dyDescent="0.2">
      <c r="A268" s="14">
        <v>259</v>
      </c>
      <c r="B268" s="12">
        <v>88</v>
      </c>
      <c r="C268" s="111"/>
      <c r="D268" s="15" t="s">
        <v>369</v>
      </c>
      <c r="E268" s="15" t="s">
        <v>370</v>
      </c>
      <c r="F268" s="151">
        <v>308581002</v>
      </c>
      <c r="G268" s="151">
        <v>92574300</v>
      </c>
      <c r="H268" s="107">
        <f t="shared" si="25"/>
        <v>29.99999980556159</v>
      </c>
      <c r="I268" s="151">
        <f t="shared" si="22"/>
        <v>216006702</v>
      </c>
      <c r="J268" s="107">
        <f t="shared" si="23"/>
        <v>70.000000194438414</v>
      </c>
      <c r="K268" s="151">
        <v>0</v>
      </c>
      <c r="L268" s="19">
        <f t="shared" si="24"/>
        <v>0</v>
      </c>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row>
    <row r="269" spans="1:65" s="58" customFormat="1" ht="17.25" x14ac:dyDescent="0.25">
      <c r="A269" s="56" t="s">
        <v>371</v>
      </c>
      <c r="B269" s="120"/>
      <c r="C269" s="120"/>
      <c r="D269" s="120"/>
      <c r="E269" s="120"/>
      <c r="F269" s="30">
        <f>SUM(F181:F268)</f>
        <v>8913209457</v>
      </c>
      <c r="G269" s="30">
        <f>SUM(G181:G268)</f>
        <v>3606584738</v>
      </c>
      <c r="H269" s="30"/>
      <c r="I269" s="30">
        <f>SUM(I181:I268)</f>
        <v>4733841946</v>
      </c>
      <c r="J269" s="30"/>
      <c r="K269" s="30">
        <f>SUM(K181:K268)</f>
        <v>572782773</v>
      </c>
      <c r="L269" s="30"/>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row>
    <row r="270" spans="1:65" s="18" customFormat="1" ht="27" x14ac:dyDescent="0.2">
      <c r="A270" s="6">
        <v>260</v>
      </c>
      <c r="B270" s="6">
        <f t="shared" ref="B270:B301" si="26">1+B269</f>
        <v>1</v>
      </c>
      <c r="C270" s="59" t="s">
        <v>372</v>
      </c>
      <c r="D270" s="14" t="s">
        <v>373</v>
      </c>
      <c r="E270" s="15" t="s">
        <v>374</v>
      </c>
      <c r="F270" s="151">
        <v>253802608</v>
      </c>
      <c r="G270" s="151">
        <v>101521043</v>
      </c>
      <c r="H270" s="107">
        <f t="shared" ref="H270:H301" si="27">G270/F270*100</f>
        <v>39.999999921198601</v>
      </c>
      <c r="I270" s="151">
        <f t="shared" ref="I270:I301" si="28">F270-G270-K270</f>
        <v>152281565</v>
      </c>
      <c r="J270" s="107">
        <f t="shared" ref="J270:J285" si="29">100-H270-L270</f>
        <v>60.000000078801399</v>
      </c>
      <c r="K270" s="15">
        <v>0</v>
      </c>
      <c r="L270" s="20">
        <f>K270/F270*100</f>
        <v>0</v>
      </c>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row>
    <row r="271" spans="1:65" s="18" customFormat="1" ht="51" customHeight="1" x14ac:dyDescent="0.2">
      <c r="A271" s="6">
        <v>261</v>
      </c>
      <c r="B271" s="6">
        <f t="shared" si="26"/>
        <v>2</v>
      </c>
      <c r="C271" s="61"/>
      <c r="D271" s="14" t="s">
        <v>375</v>
      </c>
      <c r="E271" s="15" t="s">
        <v>376</v>
      </c>
      <c r="F271" s="151">
        <v>843545490</v>
      </c>
      <c r="G271" s="151">
        <f>F271*H271/100</f>
        <v>168709098</v>
      </c>
      <c r="H271" s="107">
        <v>20</v>
      </c>
      <c r="I271" s="151">
        <f t="shared" si="28"/>
        <v>421772744</v>
      </c>
      <c r="J271" s="107">
        <f>100-H271-L271</f>
        <v>50</v>
      </c>
      <c r="K271" s="151">
        <f>210886373+42177275</f>
        <v>253063648</v>
      </c>
      <c r="L271" s="19">
        <v>30</v>
      </c>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row>
    <row r="272" spans="1:65" s="18" customFormat="1" ht="34.5" customHeight="1" x14ac:dyDescent="0.2">
      <c r="A272" s="6">
        <v>262</v>
      </c>
      <c r="B272" s="6">
        <f t="shared" si="26"/>
        <v>3</v>
      </c>
      <c r="C272" s="61"/>
      <c r="D272" s="14" t="s">
        <v>375</v>
      </c>
      <c r="E272" s="15" t="s">
        <v>377</v>
      </c>
      <c r="F272" s="151">
        <v>2181126232</v>
      </c>
      <c r="G272" s="151">
        <v>1199619428</v>
      </c>
      <c r="H272" s="107">
        <f t="shared" si="27"/>
        <v>55.000000018339144</v>
      </c>
      <c r="I272" s="151">
        <f t="shared" si="28"/>
        <v>981506804</v>
      </c>
      <c r="J272" s="107">
        <f t="shared" si="29"/>
        <v>44.999999981660856</v>
      </c>
      <c r="K272" s="15">
        <v>0</v>
      </c>
      <c r="L272" s="20">
        <f>K272/F272*100</f>
        <v>0</v>
      </c>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row>
    <row r="273" spans="1:65" s="18" customFormat="1" ht="27" x14ac:dyDescent="0.2">
      <c r="A273" s="6">
        <v>263</v>
      </c>
      <c r="B273" s="6">
        <f t="shared" si="26"/>
        <v>4</v>
      </c>
      <c r="C273" s="61"/>
      <c r="D273" s="14" t="s">
        <v>378</v>
      </c>
      <c r="E273" s="15" t="s">
        <v>379</v>
      </c>
      <c r="F273" s="151">
        <v>26000000</v>
      </c>
      <c r="G273" s="151">
        <v>13000000</v>
      </c>
      <c r="H273" s="107">
        <f t="shared" si="27"/>
        <v>50</v>
      </c>
      <c r="I273" s="151">
        <f t="shared" si="28"/>
        <v>13000000</v>
      </c>
      <c r="J273" s="107">
        <f t="shared" si="29"/>
        <v>50</v>
      </c>
      <c r="K273" s="15">
        <v>0</v>
      </c>
      <c r="L273" s="20">
        <f>K273/F273*100</f>
        <v>0</v>
      </c>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row>
    <row r="274" spans="1:65" s="18" customFormat="1" ht="27" x14ac:dyDescent="0.2">
      <c r="A274" s="6">
        <v>264</v>
      </c>
      <c r="B274" s="6">
        <f t="shared" si="26"/>
        <v>5</v>
      </c>
      <c r="C274" s="61"/>
      <c r="D274" s="14" t="s">
        <v>373</v>
      </c>
      <c r="E274" s="15" t="s">
        <v>380</v>
      </c>
      <c r="F274" s="151">
        <v>136381000</v>
      </c>
      <c r="G274" s="151">
        <v>75009550</v>
      </c>
      <c r="H274" s="107">
        <f t="shared" si="27"/>
        <v>55.000000000000007</v>
      </c>
      <c r="I274" s="151">
        <f t="shared" si="28"/>
        <v>61371450</v>
      </c>
      <c r="J274" s="107">
        <f t="shared" si="29"/>
        <v>44.999999999999993</v>
      </c>
      <c r="K274" s="15"/>
      <c r="L274" s="121"/>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row>
    <row r="275" spans="1:65" s="18" customFormat="1" ht="40.5" x14ac:dyDescent="0.2">
      <c r="A275" s="6">
        <v>265</v>
      </c>
      <c r="B275" s="6">
        <f t="shared" si="26"/>
        <v>6</v>
      </c>
      <c r="C275" s="61"/>
      <c r="D275" s="14" t="s">
        <v>373</v>
      </c>
      <c r="E275" s="15" t="s">
        <v>381</v>
      </c>
      <c r="F275" s="151">
        <v>83138448</v>
      </c>
      <c r="G275" s="151">
        <v>37412301</v>
      </c>
      <c r="H275" s="107">
        <f t="shared" si="27"/>
        <v>44.999999278312245</v>
      </c>
      <c r="I275" s="151">
        <f t="shared" si="28"/>
        <v>45726147</v>
      </c>
      <c r="J275" s="107">
        <f t="shared" si="29"/>
        <v>55.000000721687755</v>
      </c>
      <c r="K275" s="15">
        <v>0</v>
      </c>
      <c r="L275" s="121">
        <f t="shared" ref="L275:L285" si="30">K275/F275*100</f>
        <v>0</v>
      </c>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row>
    <row r="276" spans="1:65" s="18" customFormat="1" ht="27" x14ac:dyDescent="0.2">
      <c r="A276" s="6">
        <v>266</v>
      </c>
      <c r="B276" s="6">
        <f t="shared" si="26"/>
        <v>7</v>
      </c>
      <c r="C276" s="61"/>
      <c r="D276" s="14" t="s">
        <v>382</v>
      </c>
      <c r="E276" s="15" t="s">
        <v>383</v>
      </c>
      <c r="F276" s="151">
        <v>71257600</v>
      </c>
      <c r="G276" s="151">
        <v>21377280</v>
      </c>
      <c r="H276" s="107">
        <f t="shared" si="27"/>
        <v>30</v>
      </c>
      <c r="I276" s="151">
        <f t="shared" si="28"/>
        <v>49880320</v>
      </c>
      <c r="J276" s="107">
        <f t="shared" si="29"/>
        <v>70</v>
      </c>
      <c r="K276" s="151">
        <v>0</v>
      </c>
      <c r="L276" s="16">
        <f t="shared" si="30"/>
        <v>0</v>
      </c>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row>
    <row r="277" spans="1:65" s="18" customFormat="1" ht="27" x14ac:dyDescent="0.2">
      <c r="A277" s="6">
        <v>267</v>
      </c>
      <c r="B277" s="6">
        <f t="shared" si="26"/>
        <v>8</v>
      </c>
      <c r="C277" s="61"/>
      <c r="D277" s="14" t="s">
        <v>382</v>
      </c>
      <c r="E277" s="15" t="s">
        <v>384</v>
      </c>
      <c r="F277" s="151">
        <v>211164255</v>
      </c>
      <c r="G277" s="151">
        <v>126698553</v>
      </c>
      <c r="H277" s="107">
        <f t="shared" si="27"/>
        <v>60</v>
      </c>
      <c r="I277" s="151">
        <f t="shared" si="28"/>
        <v>84465702</v>
      </c>
      <c r="J277" s="107">
        <f t="shared" si="29"/>
        <v>40</v>
      </c>
      <c r="K277" s="151">
        <v>0</v>
      </c>
      <c r="L277" s="16">
        <f t="shared" si="30"/>
        <v>0</v>
      </c>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row>
    <row r="278" spans="1:65" s="18" customFormat="1" ht="45.75" customHeight="1" x14ac:dyDescent="0.2">
      <c r="A278" s="6">
        <v>268</v>
      </c>
      <c r="B278" s="6">
        <f t="shared" si="26"/>
        <v>9</v>
      </c>
      <c r="C278" s="61"/>
      <c r="D278" s="14" t="s">
        <v>382</v>
      </c>
      <c r="E278" s="15" t="s">
        <v>385</v>
      </c>
      <c r="F278" s="151">
        <v>162750360</v>
      </c>
      <c r="G278" s="151">
        <v>24412554</v>
      </c>
      <c r="H278" s="107">
        <f t="shared" si="27"/>
        <v>15</v>
      </c>
      <c r="I278" s="151">
        <f t="shared" si="28"/>
        <v>105787734</v>
      </c>
      <c r="J278" s="107">
        <f t="shared" si="29"/>
        <v>65</v>
      </c>
      <c r="K278" s="151">
        <v>32550072</v>
      </c>
      <c r="L278" s="16">
        <f t="shared" si="30"/>
        <v>20</v>
      </c>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row>
    <row r="279" spans="1:65" s="18" customFormat="1" ht="27" x14ac:dyDescent="0.2">
      <c r="A279" s="6">
        <v>269</v>
      </c>
      <c r="B279" s="6">
        <f t="shared" si="26"/>
        <v>10</v>
      </c>
      <c r="C279" s="61"/>
      <c r="D279" s="14" t="s">
        <v>382</v>
      </c>
      <c r="E279" s="15" t="s">
        <v>386</v>
      </c>
      <c r="F279" s="151">
        <v>52474586</v>
      </c>
      <c r="G279" s="151">
        <v>5247458</v>
      </c>
      <c r="H279" s="107">
        <f t="shared" si="27"/>
        <v>9.9999988565893592</v>
      </c>
      <c r="I279" s="151">
        <f t="shared" si="28"/>
        <v>36801805</v>
      </c>
      <c r="J279" s="177">
        <f t="shared" si="29"/>
        <v>70.132625724765134</v>
      </c>
      <c r="K279" s="151">
        <v>10425323</v>
      </c>
      <c r="L279" s="122">
        <f t="shared" si="30"/>
        <v>19.867375418645512</v>
      </c>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row>
    <row r="280" spans="1:65" s="18" customFormat="1" ht="27" x14ac:dyDescent="0.2">
      <c r="A280" s="6">
        <v>270</v>
      </c>
      <c r="B280" s="6">
        <f t="shared" si="26"/>
        <v>11</v>
      </c>
      <c r="C280" s="61"/>
      <c r="D280" s="14" t="s">
        <v>382</v>
      </c>
      <c r="E280" s="15" t="s">
        <v>387</v>
      </c>
      <c r="F280" s="151">
        <v>132255200</v>
      </c>
      <c r="G280" s="151">
        <v>39676560</v>
      </c>
      <c r="H280" s="107">
        <f t="shared" si="27"/>
        <v>30</v>
      </c>
      <c r="I280" s="151">
        <f t="shared" si="28"/>
        <v>92578640</v>
      </c>
      <c r="J280" s="107">
        <f t="shared" si="29"/>
        <v>70</v>
      </c>
      <c r="K280" s="151">
        <v>0</v>
      </c>
      <c r="L280" s="16">
        <f t="shared" si="30"/>
        <v>0</v>
      </c>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row>
    <row r="281" spans="1:65" s="18" customFormat="1" ht="13.5" x14ac:dyDescent="0.2">
      <c r="A281" s="6">
        <v>271</v>
      </c>
      <c r="B281" s="6">
        <f t="shared" si="26"/>
        <v>12</v>
      </c>
      <c r="C281" s="61"/>
      <c r="D281" s="14" t="s">
        <v>375</v>
      </c>
      <c r="E281" s="15" t="s">
        <v>388</v>
      </c>
      <c r="F281" s="151">
        <v>151068000</v>
      </c>
      <c r="G281" s="151">
        <v>83087400</v>
      </c>
      <c r="H281" s="107">
        <f t="shared" si="27"/>
        <v>55.000000000000007</v>
      </c>
      <c r="I281" s="151">
        <f t="shared" si="28"/>
        <v>67980600</v>
      </c>
      <c r="J281" s="107">
        <f t="shared" si="29"/>
        <v>44.999999999999993</v>
      </c>
      <c r="K281" s="15">
        <v>0</v>
      </c>
      <c r="L281" s="121">
        <f t="shared" si="30"/>
        <v>0</v>
      </c>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row>
    <row r="282" spans="1:65" s="18" customFormat="1" ht="27" x14ac:dyDescent="0.2">
      <c r="A282" s="6">
        <v>272</v>
      </c>
      <c r="B282" s="6">
        <f t="shared" si="26"/>
        <v>13</v>
      </c>
      <c r="C282" s="61"/>
      <c r="D282" s="14" t="s">
        <v>375</v>
      </c>
      <c r="E282" s="15" t="s">
        <v>389</v>
      </c>
      <c r="F282" s="151">
        <v>109361019</v>
      </c>
      <c r="G282" s="151">
        <v>60148560</v>
      </c>
      <c r="H282" s="107">
        <f t="shared" si="27"/>
        <v>54.999999588518833</v>
      </c>
      <c r="I282" s="151">
        <f t="shared" si="28"/>
        <v>49212459</v>
      </c>
      <c r="J282" s="107">
        <f t="shared" si="29"/>
        <v>45.000000411481167</v>
      </c>
      <c r="K282" s="15">
        <v>0</v>
      </c>
      <c r="L282" s="121">
        <f t="shared" si="30"/>
        <v>0</v>
      </c>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row>
    <row r="283" spans="1:65" s="18" customFormat="1" ht="27" x14ac:dyDescent="0.2">
      <c r="A283" s="6">
        <v>273</v>
      </c>
      <c r="B283" s="6">
        <f t="shared" si="26"/>
        <v>14</v>
      </c>
      <c r="C283" s="61"/>
      <c r="D283" s="14" t="s">
        <v>378</v>
      </c>
      <c r="E283" s="15" t="s">
        <v>390</v>
      </c>
      <c r="F283" s="151">
        <v>58252080</v>
      </c>
      <c r="G283" s="151">
        <v>23300832</v>
      </c>
      <c r="H283" s="107">
        <f t="shared" si="27"/>
        <v>40</v>
      </c>
      <c r="I283" s="151">
        <f t="shared" si="28"/>
        <v>34951248</v>
      </c>
      <c r="J283" s="107">
        <f t="shared" si="29"/>
        <v>60</v>
      </c>
      <c r="K283" s="15">
        <v>0</v>
      </c>
      <c r="L283" s="121">
        <f t="shared" si="30"/>
        <v>0</v>
      </c>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row>
    <row r="284" spans="1:65" s="18" customFormat="1" ht="27" x14ac:dyDescent="0.2">
      <c r="A284" s="6">
        <v>274</v>
      </c>
      <c r="B284" s="6">
        <f t="shared" si="26"/>
        <v>15</v>
      </c>
      <c r="C284" s="61"/>
      <c r="D284" s="14" t="s">
        <v>378</v>
      </c>
      <c r="E284" s="15" t="s">
        <v>391</v>
      </c>
      <c r="F284" s="151">
        <v>127607860</v>
      </c>
      <c r="G284" s="151">
        <v>70184323</v>
      </c>
      <c r="H284" s="107">
        <f t="shared" si="27"/>
        <v>55.000000000000007</v>
      </c>
      <c r="I284" s="151">
        <f t="shared" si="28"/>
        <v>57423537</v>
      </c>
      <c r="J284" s="107">
        <f t="shared" si="29"/>
        <v>44.999999999999993</v>
      </c>
      <c r="K284" s="15">
        <v>0</v>
      </c>
      <c r="L284" s="121">
        <f t="shared" si="30"/>
        <v>0</v>
      </c>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row>
    <row r="285" spans="1:65" s="18" customFormat="1" ht="27" x14ac:dyDescent="0.2">
      <c r="A285" s="6">
        <v>275</v>
      </c>
      <c r="B285" s="6">
        <f t="shared" si="26"/>
        <v>16</v>
      </c>
      <c r="C285" s="61"/>
      <c r="D285" s="14" t="s">
        <v>378</v>
      </c>
      <c r="E285" s="15" t="s">
        <v>392</v>
      </c>
      <c r="F285" s="151">
        <v>64379610</v>
      </c>
      <c r="G285" s="151">
        <v>32189805</v>
      </c>
      <c r="H285" s="107">
        <f t="shared" si="27"/>
        <v>50</v>
      </c>
      <c r="I285" s="151">
        <f t="shared" si="28"/>
        <v>32189805</v>
      </c>
      <c r="J285" s="107">
        <f t="shared" si="29"/>
        <v>50</v>
      </c>
      <c r="K285" s="15">
        <v>0</v>
      </c>
      <c r="L285" s="121">
        <f t="shared" si="30"/>
        <v>0</v>
      </c>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row>
    <row r="286" spans="1:65" s="18" customFormat="1" ht="60.75" customHeight="1" x14ac:dyDescent="0.2">
      <c r="A286" s="6">
        <v>276</v>
      </c>
      <c r="B286" s="6">
        <f t="shared" si="26"/>
        <v>17</v>
      </c>
      <c r="C286" s="61"/>
      <c r="D286" s="14" t="s">
        <v>382</v>
      </c>
      <c r="E286" s="15" t="s">
        <v>393</v>
      </c>
      <c r="F286" s="151">
        <v>71833458</v>
      </c>
      <c r="G286" s="151">
        <v>21550037</v>
      </c>
      <c r="H286" s="107">
        <f t="shared" si="27"/>
        <v>29.999999443156415</v>
      </c>
      <c r="I286" s="151">
        <f t="shared" si="28"/>
        <v>43100075</v>
      </c>
      <c r="J286" s="107">
        <f>100-H286-L286</f>
        <v>60.000000278421794</v>
      </c>
      <c r="K286" s="151">
        <v>7183346</v>
      </c>
      <c r="L286" s="19">
        <f>K286/F286*100</f>
        <v>10.000000278421791</v>
      </c>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row>
    <row r="287" spans="1:65" s="18" customFormat="1" ht="27" x14ac:dyDescent="0.2">
      <c r="A287" s="6">
        <v>277</v>
      </c>
      <c r="B287" s="6">
        <f t="shared" si="26"/>
        <v>18</v>
      </c>
      <c r="C287" s="61"/>
      <c r="D287" s="14" t="s">
        <v>394</v>
      </c>
      <c r="E287" s="15" t="s">
        <v>395</v>
      </c>
      <c r="F287" s="151">
        <v>162423400</v>
      </c>
      <c r="G287" s="151">
        <v>89332870</v>
      </c>
      <c r="H287" s="107">
        <f t="shared" si="27"/>
        <v>55.000000000000007</v>
      </c>
      <c r="I287" s="151">
        <f t="shared" si="28"/>
        <v>73090530</v>
      </c>
      <c r="J287" s="107">
        <f>100-H287-L287</f>
        <v>44.999999999999993</v>
      </c>
      <c r="K287" s="151">
        <v>0</v>
      </c>
      <c r="L287" s="19">
        <f>K287/F287*100</f>
        <v>0</v>
      </c>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row>
    <row r="288" spans="1:65" s="18" customFormat="1" ht="27" x14ac:dyDescent="0.2">
      <c r="A288" s="6">
        <v>278</v>
      </c>
      <c r="B288" s="6">
        <f t="shared" si="26"/>
        <v>19</v>
      </c>
      <c r="C288" s="61"/>
      <c r="D288" s="14" t="s">
        <v>394</v>
      </c>
      <c r="E288" s="15" t="s">
        <v>396</v>
      </c>
      <c r="F288" s="151">
        <v>22387700</v>
      </c>
      <c r="G288" s="151">
        <v>8995080</v>
      </c>
      <c r="H288" s="107">
        <f t="shared" si="27"/>
        <v>40.178669537290567</v>
      </c>
      <c r="I288" s="151">
        <f t="shared" si="28"/>
        <v>13392620</v>
      </c>
      <c r="J288" s="107">
        <f>100-H288-L288</f>
        <v>59.821330462709433</v>
      </c>
      <c r="K288" s="151">
        <v>0</v>
      </c>
      <c r="L288" s="19">
        <f>K288/F288*100</f>
        <v>0</v>
      </c>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row>
    <row r="289" spans="1:65" s="64" customFormat="1" ht="51" customHeight="1" x14ac:dyDescent="0.25">
      <c r="A289" s="6">
        <v>279</v>
      </c>
      <c r="B289" s="6">
        <f t="shared" si="26"/>
        <v>20</v>
      </c>
      <c r="C289" s="61"/>
      <c r="D289" s="14" t="s">
        <v>373</v>
      </c>
      <c r="E289" s="15" t="s">
        <v>397</v>
      </c>
      <c r="F289" s="151">
        <v>78764729</v>
      </c>
      <c r="G289" s="151">
        <v>35444128</v>
      </c>
      <c r="H289" s="107">
        <f t="shared" si="27"/>
        <v>44.999999936519806</v>
      </c>
      <c r="I289" s="151">
        <f t="shared" si="28"/>
        <v>35444129</v>
      </c>
      <c r="J289" s="107">
        <f>100-H289-L289</f>
        <v>45.000001206123621</v>
      </c>
      <c r="K289" s="151">
        <v>7876472</v>
      </c>
      <c r="L289" s="16">
        <f>K289/F289*100</f>
        <v>9.9999988573565712</v>
      </c>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row>
    <row r="290" spans="1:65" s="64" customFormat="1" ht="40.5" x14ac:dyDescent="0.25">
      <c r="A290" s="6">
        <v>280</v>
      </c>
      <c r="B290" s="6">
        <f t="shared" si="26"/>
        <v>21</v>
      </c>
      <c r="C290" s="61"/>
      <c r="D290" s="14" t="s">
        <v>378</v>
      </c>
      <c r="E290" s="15" t="s">
        <v>398</v>
      </c>
      <c r="F290" s="151">
        <v>93910300</v>
      </c>
      <c r="G290" s="151">
        <v>28173090</v>
      </c>
      <c r="H290" s="107">
        <f t="shared" si="27"/>
        <v>30</v>
      </c>
      <c r="I290" s="151">
        <f t="shared" si="28"/>
        <v>65737210</v>
      </c>
      <c r="J290" s="107">
        <f>100-H290-L290</f>
        <v>70</v>
      </c>
      <c r="K290" s="15">
        <v>0</v>
      </c>
      <c r="L290" s="121">
        <f>K290/F290*100</f>
        <v>0</v>
      </c>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row>
    <row r="291" spans="1:65" s="18" customFormat="1" ht="39" customHeight="1" x14ac:dyDescent="0.2">
      <c r="A291" s="6">
        <v>281</v>
      </c>
      <c r="B291" s="6">
        <f t="shared" si="26"/>
        <v>22</v>
      </c>
      <c r="C291" s="61"/>
      <c r="D291" s="14" t="s">
        <v>373</v>
      </c>
      <c r="E291" s="15" t="s">
        <v>399</v>
      </c>
      <c r="F291" s="151">
        <v>132996157</v>
      </c>
      <c r="G291" s="151">
        <v>46548655</v>
      </c>
      <c r="H291" s="107">
        <f t="shared" si="27"/>
        <v>35.000000037595072</v>
      </c>
      <c r="I291" s="151">
        <f t="shared" si="28"/>
        <v>86447502</v>
      </c>
      <c r="J291" s="107">
        <f t="shared" ref="J291:J298" si="31">100-H291-L291</f>
        <v>64.999999962404928</v>
      </c>
      <c r="K291" s="151"/>
      <c r="L291" s="118"/>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row>
    <row r="292" spans="1:65" s="18" customFormat="1" ht="27" x14ac:dyDescent="0.2">
      <c r="A292" s="6">
        <v>282</v>
      </c>
      <c r="B292" s="6">
        <f t="shared" si="26"/>
        <v>23</v>
      </c>
      <c r="C292" s="61"/>
      <c r="D292" s="14" t="s">
        <v>373</v>
      </c>
      <c r="E292" s="15" t="s">
        <v>400</v>
      </c>
      <c r="F292" s="151">
        <v>274755400</v>
      </c>
      <c r="G292" s="151">
        <v>151115470</v>
      </c>
      <c r="H292" s="107">
        <f t="shared" si="27"/>
        <v>55.000000000000007</v>
      </c>
      <c r="I292" s="151">
        <f t="shared" si="28"/>
        <v>123639930</v>
      </c>
      <c r="J292" s="107">
        <f t="shared" si="31"/>
        <v>44.999999999999993</v>
      </c>
      <c r="K292" s="151"/>
      <c r="L292" s="123"/>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row>
    <row r="293" spans="1:65" s="18" customFormat="1" ht="27" x14ac:dyDescent="0.2">
      <c r="A293" s="6">
        <v>283</v>
      </c>
      <c r="B293" s="6">
        <f t="shared" si="26"/>
        <v>24</v>
      </c>
      <c r="C293" s="61"/>
      <c r="D293" s="14" t="s">
        <v>401</v>
      </c>
      <c r="E293" s="15" t="s">
        <v>402</v>
      </c>
      <c r="F293" s="151">
        <v>112787380</v>
      </c>
      <c r="G293" s="151">
        <v>39475583</v>
      </c>
      <c r="H293" s="107">
        <f t="shared" si="27"/>
        <v>35</v>
      </c>
      <c r="I293" s="151">
        <f t="shared" si="28"/>
        <v>73311797</v>
      </c>
      <c r="J293" s="107">
        <f t="shared" si="31"/>
        <v>65</v>
      </c>
      <c r="K293" s="15">
        <v>0</v>
      </c>
      <c r="L293" s="123">
        <f>K293/F293*100</f>
        <v>0</v>
      </c>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row>
    <row r="294" spans="1:65" s="18" customFormat="1" ht="27" x14ac:dyDescent="0.2">
      <c r="A294" s="6">
        <v>284</v>
      </c>
      <c r="B294" s="6">
        <f t="shared" si="26"/>
        <v>25</v>
      </c>
      <c r="C294" s="61"/>
      <c r="D294" s="14" t="s">
        <v>401</v>
      </c>
      <c r="E294" s="15" t="s">
        <v>403</v>
      </c>
      <c r="F294" s="151">
        <v>334319758</v>
      </c>
      <c r="G294" s="151">
        <v>183875867</v>
      </c>
      <c r="H294" s="107">
        <f t="shared" si="27"/>
        <v>55.00000002991149</v>
      </c>
      <c r="I294" s="151">
        <f t="shared" si="28"/>
        <v>150443891</v>
      </c>
      <c r="J294" s="107">
        <f t="shared" si="31"/>
        <v>44.99999997008851</v>
      </c>
      <c r="K294" s="15">
        <v>0</v>
      </c>
      <c r="L294" s="123">
        <f>K294/F294*100</f>
        <v>0</v>
      </c>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row>
    <row r="295" spans="1:65" s="18" customFormat="1" ht="27" x14ac:dyDescent="0.2">
      <c r="A295" s="6">
        <v>285</v>
      </c>
      <c r="B295" s="6">
        <f t="shared" si="26"/>
        <v>26</v>
      </c>
      <c r="C295" s="61"/>
      <c r="D295" s="14" t="s">
        <v>401</v>
      </c>
      <c r="E295" s="15" t="s">
        <v>404</v>
      </c>
      <c r="F295" s="151">
        <v>327686932</v>
      </c>
      <c r="G295" s="151">
        <v>114690426</v>
      </c>
      <c r="H295" s="107">
        <f t="shared" si="27"/>
        <v>34.999999938966134</v>
      </c>
      <c r="I295" s="151">
        <f t="shared" si="28"/>
        <v>212996506</v>
      </c>
      <c r="J295" s="107">
        <f t="shared" si="31"/>
        <v>65.000000061033859</v>
      </c>
      <c r="K295" s="15">
        <v>0</v>
      </c>
      <c r="L295" s="123">
        <f>K295/F295*100</f>
        <v>0</v>
      </c>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row>
    <row r="296" spans="1:65" s="18" customFormat="1" ht="14.25" x14ac:dyDescent="0.2">
      <c r="A296" s="6">
        <v>286</v>
      </c>
      <c r="B296" s="6">
        <f t="shared" si="26"/>
        <v>27</v>
      </c>
      <c r="C296" s="61"/>
      <c r="D296" s="15" t="s">
        <v>405</v>
      </c>
      <c r="E296" s="15" t="s">
        <v>406</v>
      </c>
      <c r="F296" s="151">
        <v>109272250</v>
      </c>
      <c r="G296" s="151">
        <f>F296*30/100</f>
        <v>32781675</v>
      </c>
      <c r="H296" s="107">
        <f t="shared" si="27"/>
        <v>30</v>
      </c>
      <c r="I296" s="151">
        <f t="shared" si="28"/>
        <v>76490575</v>
      </c>
      <c r="J296" s="107">
        <f t="shared" si="31"/>
        <v>70</v>
      </c>
      <c r="K296" s="151">
        <v>0</v>
      </c>
      <c r="L296" s="19">
        <f t="shared" ref="L296:L301" si="32">K296/F296*100</f>
        <v>0</v>
      </c>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row>
    <row r="297" spans="1:65" s="18" customFormat="1" ht="27" x14ac:dyDescent="0.2">
      <c r="A297" s="6">
        <v>287</v>
      </c>
      <c r="B297" s="6">
        <f t="shared" si="26"/>
        <v>28</v>
      </c>
      <c r="C297" s="61"/>
      <c r="D297" s="15" t="s">
        <v>407</v>
      </c>
      <c r="E297" s="15" t="s">
        <v>408</v>
      </c>
      <c r="F297" s="151">
        <v>271234410</v>
      </c>
      <c r="G297" s="151">
        <v>54246882</v>
      </c>
      <c r="H297" s="107">
        <f t="shared" si="27"/>
        <v>20</v>
      </c>
      <c r="I297" s="151">
        <f t="shared" si="28"/>
        <v>216987528</v>
      </c>
      <c r="J297" s="107">
        <f t="shared" si="31"/>
        <v>80</v>
      </c>
      <c r="K297" s="15">
        <v>0</v>
      </c>
      <c r="L297" s="20">
        <f t="shared" si="32"/>
        <v>0</v>
      </c>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row>
    <row r="298" spans="1:65" s="18" customFormat="1" ht="27" x14ac:dyDescent="0.2">
      <c r="A298" s="6">
        <v>288</v>
      </c>
      <c r="B298" s="6">
        <f t="shared" si="26"/>
        <v>29</v>
      </c>
      <c r="C298" s="61"/>
      <c r="D298" s="15" t="s">
        <v>409</v>
      </c>
      <c r="E298" s="15" t="s">
        <v>410</v>
      </c>
      <c r="F298" s="151">
        <v>272108270</v>
      </c>
      <c r="G298" s="151">
        <v>81632481</v>
      </c>
      <c r="H298" s="107">
        <f t="shared" si="27"/>
        <v>30</v>
      </c>
      <c r="I298" s="151">
        <f t="shared" si="28"/>
        <v>190475789</v>
      </c>
      <c r="J298" s="107">
        <f t="shared" si="31"/>
        <v>70</v>
      </c>
      <c r="K298" s="15">
        <v>0</v>
      </c>
      <c r="L298" s="20">
        <f t="shared" si="32"/>
        <v>0</v>
      </c>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row>
    <row r="299" spans="1:65" s="18" customFormat="1" ht="27" x14ac:dyDescent="0.2">
      <c r="A299" s="6">
        <v>289</v>
      </c>
      <c r="B299" s="6">
        <f t="shared" si="26"/>
        <v>30</v>
      </c>
      <c r="C299" s="61"/>
      <c r="D299" s="15" t="s">
        <v>411</v>
      </c>
      <c r="E299" s="15" t="s">
        <v>412</v>
      </c>
      <c r="F299" s="151">
        <v>128010197</v>
      </c>
      <c r="G299" s="151">
        <v>38403060</v>
      </c>
      <c r="H299" s="107">
        <f t="shared" si="27"/>
        <v>30.000000703068991</v>
      </c>
      <c r="I299" s="151">
        <f t="shared" si="28"/>
        <v>89607137</v>
      </c>
      <c r="J299" s="107">
        <f>100-H299-L299</f>
        <v>69.999999296931009</v>
      </c>
      <c r="K299" s="15">
        <v>0</v>
      </c>
      <c r="L299" s="20">
        <f t="shared" si="32"/>
        <v>0</v>
      </c>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row>
    <row r="300" spans="1:65" s="64" customFormat="1" ht="40.5" x14ac:dyDescent="0.25">
      <c r="A300" s="6">
        <v>290</v>
      </c>
      <c r="B300" s="6">
        <f t="shared" si="26"/>
        <v>31</v>
      </c>
      <c r="C300" s="61"/>
      <c r="D300" s="7" t="s">
        <v>413</v>
      </c>
      <c r="E300" s="15" t="s">
        <v>414</v>
      </c>
      <c r="F300" s="151">
        <v>66393190</v>
      </c>
      <c r="G300" s="151">
        <v>33196595</v>
      </c>
      <c r="H300" s="107">
        <f t="shared" si="27"/>
        <v>50</v>
      </c>
      <c r="I300" s="151">
        <f t="shared" si="28"/>
        <v>33196595</v>
      </c>
      <c r="J300" s="107">
        <f>100-H300-L300</f>
        <v>50</v>
      </c>
      <c r="K300" s="15">
        <v>0</v>
      </c>
      <c r="L300" s="121">
        <f>K300/F300*100</f>
        <v>0</v>
      </c>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row>
    <row r="301" spans="1:65" s="18" customFormat="1" ht="14.25" x14ac:dyDescent="0.2">
      <c r="A301" s="6">
        <v>291</v>
      </c>
      <c r="B301" s="6">
        <f t="shared" si="26"/>
        <v>32</v>
      </c>
      <c r="C301" s="70"/>
      <c r="D301" s="119" t="s">
        <v>415</v>
      </c>
      <c r="E301" s="15" t="s">
        <v>416</v>
      </c>
      <c r="F301" s="151">
        <v>141151126</v>
      </c>
      <c r="G301" s="151">
        <v>28230225</v>
      </c>
      <c r="H301" s="107">
        <f t="shared" si="27"/>
        <v>19.999999858307895</v>
      </c>
      <c r="I301" s="151">
        <f t="shared" si="28"/>
        <v>112920901</v>
      </c>
      <c r="J301" s="107">
        <f>100-H301-L301</f>
        <v>80.000000141692112</v>
      </c>
      <c r="K301" s="151">
        <v>0</v>
      </c>
      <c r="L301" s="19">
        <f t="shared" si="32"/>
        <v>0</v>
      </c>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row>
    <row r="302" spans="1:65" s="93" customFormat="1" ht="17.25" x14ac:dyDescent="0.25">
      <c r="A302" s="114"/>
      <c r="B302" s="56" t="s">
        <v>372</v>
      </c>
      <c r="C302" s="56"/>
      <c r="D302" s="56"/>
      <c r="E302" s="56"/>
      <c r="F302" s="30">
        <f>SUM(F270:F301)</f>
        <v>7264599005</v>
      </c>
      <c r="G302" s="30">
        <f>SUM(G270:G301)</f>
        <v>3069286869</v>
      </c>
      <c r="H302" s="30"/>
      <c r="I302" s="30">
        <f>SUM(I270:I301)</f>
        <v>3884213275</v>
      </c>
      <c r="J302" s="30"/>
      <c r="K302" s="30">
        <f>SUM(K270:K301)</f>
        <v>311098861</v>
      </c>
      <c r="L302" s="30"/>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c r="AX302" s="76"/>
      <c r="AY302" s="76"/>
      <c r="AZ302" s="76"/>
      <c r="BA302" s="76"/>
      <c r="BB302" s="76"/>
      <c r="BC302" s="76"/>
      <c r="BD302" s="76"/>
      <c r="BE302" s="76"/>
      <c r="BF302" s="76"/>
      <c r="BG302" s="76"/>
      <c r="BH302" s="76"/>
      <c r="BI302" s="76"/>
      <c r="BJ302" s="76"/>
      <c r="BK302" s="76"/>
      <c r="BL302" s="76"/>
      <c r="BM302" s="76"/>
    </row>
    <row r="303" spans="1:65" s="3" customFormat="1" ht="53.25" customHeight="1" x14ac:dyDescent="0.25">
      <c r="A303" s="12">
        <v>292</v>
      </c>
      <c r="B303" s="71">
        <v>1</v>
      </c>
      <c r="C303" s="72" t="s">
        <v>417</v>
      </c>
      <c r="D303" s="60" t="s">
        <v>418</v>
      </c>
      <c r="E303" s="60" t="s">
        <v>419</v>
      </c>
      <c r="F303" s="166">
        <v>57395338</v>
      </c>
      <c r="G303" s="166">
        <v>25827925</v>
      </c>
      <c r="H303" s="166">
        <v>45.000039898710938</v>
      </c>
      <c r="I303" s="166">
        <v>31567413</v>
      </c>
      <c r="J303" s="166">
        <v>54.999960101289062</v>
      </c>
      <c r="K303" s="166">
        <v>0</v>
      </c>
      <c r="L303" s="73">
        <v>0</v>
      </c>
    </row>
    <row r="304" spans="1:65" s="3" customFormat="1" ht="51" customHeight="1" x14ac:dyDescent="0.25">
      <c r="A304" s="12">
        <v>293</v>
      </c>
      <c r="B304" s="71">
        <v>2</v>
      </c>
      <c r="C304" s="74"/>
      <c r="D304" s="60" t="s">
        <v>420</v>
      </c>
      <c r="E304" s="60" t="s">
        <v>421</v>
      </c>
      <c r="F304" s="166">
        <v>31342955</v>
      </c>
      <c r="G304" s="166">
        <v>12537184</v>
      </c>
      <c r="H304" s="166">
        <v>40.000006381019276</v>
      </c>
      <c r="I304" s="166">
        <v>18805771</v>
      </c>
      <c r="J304" s="166">
        <v>59.999993618980724</v>
      </c>
      <c r="K304" s="166">
        <v>0</v>
      </c>
      <c r="L304" s="73">
        <v>0</v>
      </c>
    </row>
    <row r="305" spans="1:65" s="18" customFormat="1" ht="62.25" customHeight="1" x14ac:dyDescent="0.2">
      <c r="A305" s="12">
        <v>294</v>
      </c>
      <c r="B305" s="71">
        <v>3</v>
      </c>
      <c r="C305" s="74"/>
      <c r="D305" s="60" t="s">
        <v>420</v>
      </c>
      <c r="E305" s="60" t="s">
        <v>422</v>
      </c>
      <c r="F305" s="151">
        <v>45609730</v>
      </c>
      <c r="G305" s="151">
        <f>F305*50/100</f>
        <v>22804865</v>
      </c>
      <c r="H305" s="107">
        <f>G305/F305*100</f>
        <v>50</v>
      </c>
      <c r="I305" s="151">
        <f>F305*J305/100</f>
        <v>22804865</v>
      </c>
      <c r="J305" s="107">
        <f>100-H305-L305</f>
        <v>50</v>
      </c>
      <c r="K305" s="15">
        <v>0</v>
      </c>
      <c r="L305" s="20">
        <f>K305/F305*100</f>
        <v>0</v>
      </c>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row>
    <row r="306" spans="1:65" s="18" customFormat="1" ht="40.5" x14ac:dyDescent="0.2">
      <c r="A306" s="12">
        <v>295</v>
      </c>
      <c r="B306" s="71">
        <v>4</v>
      </c>
      <c r="C306" s="74"/>
      <c r="D306" s="60" t="s">
        <v>420</v>
      </c>
      <c r="E306" s="15" t="s">
        <v>423</v>
      </c>
      <c r="F306" s="151">
        <v>31678400</v>
      </c>
      <c r="G306" s="151">
        <v>12671360</v>
      </c>
      <c r="H306" s="107">
        <f>G306/F306*100</f>
        <v>40</v>
      </c>
      <c r="I306" s="151">
        <f>F306*J306/100</f>
        <v>19007040</v>
      </c>
      <c r="J306" s="107">
        <f t="shared" ref="J306:J312" si="33">100-H306-L306</f>
        <v>60</v>
      </c>
      <c r="K306" s="15">
        <v>0</v>
      </c>
      <c r="L306" s="20">
        <f>K306/F306*100</f>
        <v>0</v>
      </c>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row>
    <row r="307" spans="1:65" s="18" customFormat="1" ht="13.5" x14ac:dyDescent="0.2">
      <c r="A307" s="12">
        <v>296</v>
      </c>
      <c r="B307" s="71">
        <v>5</v>
      </c>
      <c r="C307" s="74"/>
      <c r="D307" s="60" t="s">
        <v>420</v>
      </c>
      <c r="E307" s="60" t="s">
        <v>424</v>
      </c>
      <c r="F307" s="154">
        <v>35990000</v>
      </c>
      <c r="G307" s="154">
        <v>17995000</v>
      </c>
      <c r="H307" s="158">
        <f t="shared" ref="H307:H312" si="34">G307/F307*100</f>
        <v>50</v>
      </c>
      <c r="I307" s="125">
        <f t="shared" ref="I307:I312" si="35">F307*J307/100</f>
        <v>17995000</v>
      </c>
      <c r="J307" s="159">
        <f t="shared" si="33"/>
        <v>50</v>
      </c>
      <c r="K307" s="125">
        <v>0</v>
      </c>
      <c r="L307" s="21">
        <f>K307/F307*100</f>
        <v>0</v>
      </c>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row>
    <row r="308" spans="1:65" s="18" customFormat="1" ht="27" x14ac:dyDescent="0.2">
      <c r="A308" s="12">
        <v>297</v>
      </c>
      <c r="B308" s="71">
        <v>6</v>
      </c>
      <c r="C308" s="74"/>
      <c r="D308" s="60" t="s">
        <v>420</v>
      </c>
      <c r="E308" s="60" t="s">
        <v>425</v>
      </c>
      <c r="F308" s="154">
        <v>22224643</v>
      </c>
      <c r="G308" s="154">
        <v>12223554</v>
      </c>
      <c r="H308" s="158">
        <f t="shared" si="34"/>
        <v>55.000001574828453</v>
      </c>
      <c r="I308" s="125">
        <f t="shared" si="35"/>
        <v>10001088.999999998</v>
      </c>
      <c r="J308" s="159">
        <f t="shared" si="33"/>
        <v>44.999998425171547</v>
      </c>
      <c r="K308" s="125">
        <v>0</v>
      </c>
      <c r="L308" s="21">
        <v>0</v>
      </c>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row>
    <row r="309" spans="1:65" s="18" customFormat="1" ht="40.5" x14ac:dyDescent="0.2">
      <c r="A309" s="12">
        <v>298</v>
      </c>
      <c r="B309" s="71">
        <v>7</v>
      </c>
      <c r="C309" s="74"/>
      <c r="D309" s="60" t="s">
        <v>420</v>
      </c>
      <c r="E309" s="60" t="s">
        <v>426</v>
      </c>
      <c r="F309" s="154">
        <v>69083679</v>
      </c>
      <c r="G309" s="154">
        <v>20725104</v>
      </c>
      <c r="H309" s="158">
        <f t="shared" si="34"/>
        <v>30.00000043425597</v>
      </c>
      <c r="I309" s="125">
        <f t="shared" si="35"/>
        <v>48358575</v>
      </c>
      <c r="J309" s="159">
        <f t="shared" si="33"/>
        <v>69.999999565744034</v>
      </c>
      <c r="K309" s="125">
        <v>0</v>
      </c>
      <c r="L309" s="21">
        <v>0</v>
      </c>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row>
    <row r="310" spans="1:65" s="18" customFormat="1" ht="40.5" x14ac:dyDescent="0.2">
      <c r="A310" s="12">
        <v>299</v>
      </c>
      <c r="B310" s="71">
        <v>8</v>
      </c>
      <c r="C310" s="74"/>
      <c r="D310" s="60" t="s">
        <v>427</v>
      </c>
      <c r="E310" s="124" t="s">
        <v>428</v>
      </c>
      <c r="F310" s="154">
        <v>71240000</v>
      </c>
      <c r="G310" s="154">
        <v>15000000</v>
      </c>
      <c r="H310" s="157">
        <f t="shared" si="34"/>
        <v>21.055586749017404</v>
      </c>
      <c r="I310" s="125">
        <f t="shared" si="35"/>
        <v>42740000</v>
      </c>
      <c r="J310" s="125">
        <f t="shared" si="33"/>
        <v>59.994385176866928</v>
      </c>
      <c r="K310" s="125">
        <v>13500000</v>
      </c>
      <c r="L310" s="125">
        <f>K310/F310*100</f>
        <v>18.950028074115664</v>
      </c>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row>
    <row r="311" spans="1:65" s="18" customFormat="1" ht="27" x14ac:dyDescent="0.2">
      <c r="A311" s="12">
        <v>300</v>
      </c>
      <c r="B311" s="71">
        <v>9</v>
      </c>
      <c r="C311" s="74"/>
      <c r="D311" s="60" t="s">
        <v>427</v>
      </c>
      <c r="E311" s="60" t="s">
        <v>429</v>
      </c>
      <c r="F311" s="154">
        <v>128000000</v>
      </c>
      <c r="G311" s="154">
        <v>25000000</v>
      </c>
      <c r="H311" s="157">
        <f t="shared" si="34"/>
        <v>19.53125</v>
      </c>
      <c r="I311" s="125">
        <f t="shared" si="35"/>
        <v>76800000</v>
      </c>
      <c r="J311" s="125">
        <f t="shared" si="33"/>
        <v>60</v>
      </c>
      <c r="K311" s="125">
        <v>26200000</v>
      </c>
      <c r="L311" s="125">
        <f>K311/F311*100</f>
        <v>20.46875</v>
      </c>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row>
    <row r="312" spans="1:65" s="18" customFormat="1" ht="40.5" x14ac:dyDescent="0.2">
      <c r="A312" s="12">
        <v>301</v>
      </c>
      <c r="B312" s="71">
        <v>10</v>
      </c>
      <c r="C312" s="74"/>
      <c r="D312" s="60" t="s">
        <v>430</v>
      </c>
      <c r="E312" s="60" t="s">
        <v>431</v>
      </c>
      <c r="F312" s="154">
        <v>330657980</v>
      </c>
      <c r="G312" s="154">
        <v>99197394</v>
      </c>
      <c r="H312" s="178">
        <f t="shared" si="34"/>
        <v>30</v>
      </c>
      <c r="I312" s="125">
        <f t="shared" si="35"/>
        <v>231460586</v>
      </c>
      <c r="J312" s="125">
        <f t="shared" si="33"/>
        <v>70</v>
      </c>
      <c r="K312" s="125">
        <v>0</v>
      </c>
      <c r="L312" s="125">
        <v>0</v>
      </c>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row>
    <row r="313" spans="1:65" s="18" customFormat="1" ht="202.5" x14ac:dyDescent="0.2">
      <c r="A313" s="12">
        <v>302</v>
      </c>
      <c r="B313" s="71">
        <v>11</v>
      </c>
      <c r="C313" s="74"/>
      <c r="D313" s="60" t="s">
        <v>432</v>
      </c>
      <c r="E313" s="126" t="s">
        <v>433</v>
      </c>
      <c r="F313" s="154">
        <v>339733100</v>
      </c>
      <c r="G313" s="154">
        <v>152879895</v>
      </c>
      <c r="H313" s="157">
        <v>45</v>
      </c>
      <c r="I313" s="179">
        <v>186853205</v>
      </c>
      <c r="J313" s="179">
        <v>55</v>
      </c>
      <c r="K313" s="179">
        <v>0</v>
      </c>
      <c r="L313" s="127">
        <v>0</v>
      </c>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row>
    <row r="314" spans="1:65" s="18" customFormat="1" ht="27" x14ac:dyDescent="0.2">
      <c r="A314" s="12">
        <v>303</v>
      </c>
      <c r="B314" s="71">
        <v>12</v>
      </c>
      <c r="C314" s="74"/>
      <c r="D314" s="60" t="s">
        <v>432</v>
      </c>
      <c r="E314" s="126" t="s">
        <v>434</v>
      </c>
      <c r="F314" s="154">
        <v>101207200</v>
      </c>
      <c r="G314" s="154">
        <v>30362160</v>
      </c>
      <c r="H314" s="178">
        <v>30</v>
      </c>
      <c r="I314" s="179">
        <v>60724320</v>
      </c>
      <c r="J314" s="179">
        <v>60</v>
      </c>
      <c r="K314" s="179">
        <v>10120720</v>
      </c>
      <c r="L314" s="127">
        <v>10</v>
      </c>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row>
    <row r="315" spans="1:65" s="18" customFormat="1" ht="324" x14ac:dyDescent="0.2">
      <c r="A315" s="12">
        <v>304</v>
      </c>
      <c r="B315" s="71">
        <v>13</v>
      </c>
      <c r="C315" s="74"/>
      <c r="D315" s="60" t="s">
        <v>432</v>
      </c>
      <c r="E315" s="60" t="s">
        <v>435</v>
      </c>
      <c r="F315" s="154">
        <v>1489311590</v>
      </c>
      <c r="G315" s="154">
        <v>670190216</v>
      </c>
      <c r="H315" s="158">
        <f t="shared" ref="H315:H320" si="36">G315/F315*100</f>
        <v>45.000000033572555</v>
      </c>
      <c r="I315" s="125">
        <f t="shared" ref="I315:I320" si="37">F315*J315/100</f>
        <v>819121374</v>
      </c>
      <c r="J315" s="125">
        <f t="shared" ref="J315:J320" si="38">100-H315-L315</f>
        <v>54.999999966427445</v>
      </c>
      <c r="K315" s="125">
        <v>0</v>
      </c>
      <c r="L315" s="125">
        <f>F315*K315/100</f>
        <v>0</v>
      </c>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row>
    <row r="316" spans="1:65" s="18" customFormat="1" ht="27" x14ac:dyDescent="0.2">
      <c r="A316" s="12">
        <v>305</v>
      </c>
      <c r="B316" s="71">
        <v>14</v>
      </c>
      <c r="C316" s="74"/>
      <c r="D316" s="60" t="s">
        <v>436</v>
      </c>
      <c r="E316" s="15" t="s">
        <v>437</v>
      </c>
      <c r="F316" s="154">
        <v>9999609</v>
      </c>
      <c r="G316" s="154">
        <v>5000000</v>
      </c>
      <c r="H316" s="157">
        <f t="shared" si="36"/>
        <v>50.001955076443494</v>
      </c>
      <c r="I316" s="125">
        <f t="shared" si="37"/>
        <v>4999608.9999999991</v>
      </c>
      <c r="J316" s="125">
        <f t="shared" si="38"/>
        <v>49.998044923556506</v>
      </c>
      <c r="K316" s="125">
        <v>0</v>
      </c>
      <c r="L316" s="21">
        <f>K316/F316*100</f>
        <v>0</v>
      </c>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row>
    <row r="317" spans="1:65" s="18" customFormat="1" ht="27" x14ac:dyDescent="0.2">
      <c r="A317" s="12">
        <v>306</v>
      </c>
      <c r="B317" s="71">
        <v>15</v>
      </c>
      <c r="C317" s="74"/>
      <c r="D317" s="60" t="s">
        <v>438</v>
      </c>
      <c r="E317" s="15" t="s">
        <v>439</v>
      </c>
      <c r="F317" s="154">
        <v>596786000</v>
      </c>
      <c r="G317" s="154">
        <v>328232300</v>
      </c>
      <c r="H317" s="157">
        <f t="shared" si="36"/>
        <v>55.000000000000007</v>
      </c>
      <c r="I317" s="125">
        <f t="shared" si="37"/>
        <v>268553699.99999994</v>
      </c>
      <c r="J317" s="125">
        <f t="shared" si="38"/>
        <v>44.999999999999993</v>
      </c>
      <c r="K317" s="125">
        <v>0</v>
      </c>
      <c r="L317" s="21">
        <f>K317/F317*100</f>
        <v>0</v>
      </c>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row>
    <row r="318" spans="1:65" s="64" customFormat="1" ht="27" x14ac:dyDescent="0.25">
      <c r="A318" s="12">
        <v>307</v>
      </c>
      <c r="B318" s="71">
        <v>16</v>
      </c>
      <c r="C318" s="74"/>
      <c r="D318" s="60" t="s">
        <v>440</v>
      </c>
      <c r="E318" s="60" t="s">
        <v>441</v>
      </c>
      <c r="F318" s="161">
        <v>274258588</v>
      </c>
      <c r="G318" s="161">
        <v>123416364</v>
      </c>
      <c r="H318" s="161">
        <f t="shared" si="36"/>
        <v>44.999999781228361</v>
      </c>
      <c r="I318" s="161">
        <f t="shared" si="37"/>
        <v>150842224</v>
      </c>
      <c r="J318" s="161">
        <f t="shared" si="38"/>
        <v>55.000000218771639</v>
      </c>
      <c r="K318" s="161">
        <v>0</v>
      </c>
      <c r="L318" s="80">
        <f>K318/F318*100</f>
        <v>0</v>
      </c>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c r="BM318" s="45"/>
    </row>
    <row r="319" spans="1:65" s="64" customFormat="1" ht="69" customHeight="1" x14ac:dyDescent="0.25">
      <c r="A319" s="12">
        <v>308</v>
      </c>
      <c r="B319" s="71">
        <v>17</v>
      </c>
      <c r="C319" s="74"/>
      <c r="D319" s="60" t="s">
        <v>440</v>
      </c>
      <c r="E319" s="60" t="s">
        <v>442</v>
      </c>
      <c r="F319" s="161">
        <v>298332974</v>
      </c>
      <c r="G319" s="161">
        <v>134249838</v>
      </c>
      <c r="H319" s="161">
        <f t="shared" si="36"/>
        <v>44.999999899441221</v>
      </c>
      <c r="I319" s="161">
        <f t="shared" si="37"/>
        <v>164083136</v>
      </c>
      <c r="J319" s="161">
        <f t="shared" si="38"/>
        <v>55.000000100558779</v>
      </c>
      <c r="K319" s="161">
        <v>0</v>
      </c>
      <c r="L319" s="80">
        <f>K319/F319*100</f>
        <v>0</v>
      </c>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c r="BM319" s="45"/>
    </row>
    <row r="320" spans="1:65" s="64" customFormat="1" ht="27" x14ac:dyDescent="0.25">
      <c r="A320" s="12">
        <v>309</v>
      </c>
      <c r="B320" s="71">
        <v>18</v>
      </c>
      <c r="C320" s="74"/>
      <c r="D320" s="60" t="s">
        <v>440</v>
      </c>
      <c r="E320" s="60" t="s">
        <v>443</v>
      </c>
      <c r="F320" s="161">
        <v>199481767</v>
      </c>
      <c r="G320" s="161">
        <v>59844530</v>
      </c>
      <c r="H320" s="161">
        <f t="shared" si="36"/>
        <v>29.999999949870105</v>
      </c>
      <c r="I320" s="161">
        <f t="shared" si="37"/>
        <v>139637237</v>
      </c>
      <c r="J320" s="161">
        <f t="shared" si="38"/>
        <v>70.000000050129898</v>
      </c>
      <c r="K320" s="161">
        <v>0</v>
      </c>
      <c r="L320" s="80">
        <f>K320/F320*100</f>
        <v>0</v>
      </c>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c r="BM320" s="45"/>
    </row>
    <row r="321" spans="1:65" s="45" customFormat="1" ht="54" x14ac:dyDescent="0.25">
      <c r="A321" s="12">
        <v>310</v>
      </c>
      <c r="B321" s="71">
        <v>19</v>
      </c>
      <c r="C321" s="74"/>
      <c r="D321" s="60" t="s">
        <v>444</v>
      </c>
      <c r="E321" s="60" t="s">
        <v>445</v>
      </c>
      <c r="F321" s="161">
        <v>617551722</v>
      </c>
      <c r="G321" s="161">
        <v>123510344</v>
      </c>
      <c r="H321" s="180">
        <v>19.999999935228097</v>
      </c>
      <c r="I321" s="125">
        <v>494041378.00000006</v>
      </c>
      <c r="J321" s="125">
        <v>80.000000064771911</v>
      </c>
      <c r="K321" s="125">
        <v>0</v>
      </c>
      <c r="L321" s="128">
        <v>0</v>
      </c>
    </row>
    <row r="322" spans="1:65" s="17" customFormat="1" ht="189" x14ac:dyDescent="0.2">
      <c r="A322" s="12">
        <v>311</v>
      </c>
      <c r="B322" s="71">
        <v>20</v>
      </c>
      <c r="C322" s="74"/>
      <c r="D322" s="60" t="s">
        <v>446</v>
      </c>
      <c r="E322" s="129" t="s">
        <v>447</v>
      </c>
      <c r="F322" s="151">
        <v>325018310</v>
      </c>
      <c r="G322" s="154">
        <v>130007324</v>
      </c>
      <c r="H322" s="178">
        <v>40</v>
      </c>
      <c r="I322" s="179">
        <v>226671000</v>
      </c>
      <c r="J322" s="179">
        <v>60</v>
      </c>
      <c r="K322" s="179">
        <v>0</v>
      </c>
      <c r="L322" s="130">
        <v>0</v>
      </c>
    </row>
    <row r="323" spans="1:65" s="11" customFormat="1" ht="27" x14ac:dyDescent="0.2">
      <c r="A323" s="12">
        <v>312</v>
      </c>
      <c r="B323" s="71">
        <v>21</v>
      </c>
      <c r="C323" s="74"/>
      <c r="D323" s="54" t="s">
        <v>448</v>
      </c>
      <c r="E323" s="7" t="s">
        <v>449</v>
      </c>
      <c r="F323" s="154">
        <v>51680700</v>
      </c>
      <c r="G323" s="154">
        <v>7752105</v>
      </c>
      <c r="H323" s="154">
        <f t="shared" ref="H323:H331" si="39">G323/F323*100</f>
        <v>15</v>
      </c>
      <c r="I323" s="154">
        <f t="shared" ref="I323:I330" si="40">F323*J323/100</f>
        <v>33592455</v>
      </c>
      <c r="J323" s="154">
        <f t="shared" ref="J323:J330" si="41">100-H323-L323</f>
        <v>65</v>
      </c>
      <c r="K323" s="154">
        <v>10336140</v>
      </c>
      <c r="L323" s="52">
        <f t="shared" ref="L323:L328" si="42">K323/F323*100</f>
        <v>20</v>
      </c>
    </row>
    <row r="324" spans="1:65" s="11" customFormat="1" ht="27" x14ac:dyDescent="0.2">
      <c r="A324" s="12">
        <v>313</v>
      </c>
      <c r="B324" s="71">
        <v>22</v>
      </c>
      <c r="C324" s="74"/>
      <c r="D324" s="54" t="s">
        <v>448</v>
      </c>
      <c r="E324" s="7" t="s">
        <v>450</v>
      </c>
      <c r="F324" s="151">
        <v>30340940</v>
      </c>
      <c r="G324" s="154">
        <v>6068188</v>
      </c>
      <c r="H324" s="154">
        <f t="shared" si="39"/>
        <v>20</v>
      </c>
      <c r="I324" s="154">
        <f t="shared" si="40"/>
        <v>24272752</v>
      </c>
      <c r="J324" s="154">
        <f t="shared" si="41"/>
        <v>80</v>
      </c>
      <c r="K324" s="154">
        <v>0</v>
      </c>
      <c r="L324" s="52">
        <f t="shared" si="42"/>
        <v>0</v>
      </c>
    </row>
    <row r="325" spans="1:65" s="11" customFormat="1" ht="16.5" x14ac:dyDescent="0.2">
      <c r="A325" s="12">
        <v>314</v>
      </c>
      <c r="B325" s="71">
        <v>23</v>
      </c>
      <c r="C325" s="74"/>
      <c r="D325" s="54" t="s">
        <v>448</v>
      </c>
      <c r="E325" s="7" t="s">
        <v>451</v>
      </c>
      <c r="F325" s="151">
        <v>29262730</v>
      </c>
      <c r="G325" s="154">
        <v>8778819</v>
      </c>
      <c r="H325" s="154">
        <f t="shared" si="39"/>
        <v>30</v>
      </c>
      <c r="I325" s="154">
        <f t="shared" si="40"/>
        <v>20483911</v>
      </c>
      <c r="J325" s="154">
        <f t="shared" si="41"/>
        <v>70</v>
      </c>
      <c r="K325" s="154">
        <v>0</v>
      </c>
      <c r="L325" s="52">
        <f t="shared" si="42"/>
        <v>0</v>
      </c>
    </row>
    <row r="326" spans="1:65" s="11" customFormat="1" ht="81" x14ac:dyDescent="0.2">
      <c r="A326" s="12">
        <v>315</v>
      </c>
      <c r="B326" s="71">
        <v>24</v>
      </c>
      <c r="C326" s="74"/>
      <c r="D326" s="54" t="s">
        <v>448</v>
      </c>
      <c r="E326" s="60" t="s">
        <v>452</v>
      </c>
      <c r="F326" s="154">
        <v>111630000</v>
      </c>
      <c r="G326" s="154">
        <v>5581500</v>
      </c>
      <c r="H326" s="181">
        <f t="shared" si="39"/>
        <v>5</v>
      </c>
      <c r="I326" s="154">
        <f t="shared" si="40"/>
        <v>83722500</v>
      </c>
      <c r="J326" s="154">
        <f t="shared" si="41"/>
        <v>75</v>
      </c>
      <c r="K326" s="154">
        <v>22326000</v>
      </c>
      <c r="L326" s="52">
        <f t="shared" si="42"/>
        <v>20</v>
      </c>
    </row>
    <row r="327" spans="1:65" s="11" customFormat="1" ht="54" x14ac:dyDescent="0.2">
      <c r="A327" s="12">
        <v>316</v>
      </c>
      <c r="B327" s="71">
        <v>25</v>
      </c>
      <c r="C327" s="74"/>
      <c r="D327" s="54" t="s">
        <v>448</v>
      </c>
      <c r="E327" s="60" t="s">
        <v>453</v>
      </c>
      <c r="F327" s="154">
        <v>140348120</v>
      </c>
      <c r="G327" s="154">
        <v>7017406</v>
      </c>
      <c r="H327" s="181">
        <f t="shared" si="39"/>
        <v>5</v>
      </c>
      <c r="I327" s="154">
        <f t="shared" si="40"/>
        <v>84208872</v>
      </c>
      <c r="J327" s="154">
        <f t="shared" si="41"/>
        <v>60</v>
      </c>
      <c r="K327" s="154">
        <v>49121842</v>
      </c>
      <c r="L327" s="52">
        <f t="shared" si="42"/>
        <v>35</v>
      </c>
    </row>
    <row r="328" spans="1:65" s="11" customFormat="1" ht="45" customHeight="1" x14ac:dyDescent="0.2">
      <c r="A328" s="12">
        <v>317</v>
      </c>
      <c r="B328" s="71">
        <v>26</v>
      </c>
      <c r="C328" s="74"/>
      <c r="D328" s="54" t="s">
        <v>427</v>
      </c>
      <c r="E328" s="60" t="s">
        <v>454</v>
      </c>
      <c r="F328" s="41">
        <v>179731820</v>
      </c>
      <c r="G328" s="154">
        <v>15000000</v>
      </c>
      <c r="H328" s="181">
        <f t="shared" si="39"/>
        <v>8.3457675997494487</v>
      </c>
      <c r="I328" s="182">
        <f t="shared" si="40"/>
        <v>125831820.00000001</v>
      </c>
      <c r="J328" s="182">
        <f t="shared" si="41"/>
        <v>70.010875091566987</v>
      </c>
      <c r="K328" s="182">
        <v>38900000</v>
      </c>
      <c r="L328" s="131">
        <f t="shared" si="42"/>
        <v>21.643357308683569</v>
      </c>
    </row>
    <row r="329" spans="1:65" s="11" customFormat="1" ht="27" x14ac:dyDescent="0.2">
      <c r="A329" s="12">
        <v>318</v>
      </c>
      <c r="B329" s="71">
        <v>27</v>
      </c>
      <c r="C329" s="74"/>
      <c r="D329" s="54" t="s">
        <v>455</v>
      </c>
      <c r="E329" s="60" t="s">
        <v>456</v>
      </c>
      <c r="F329" s="154">
        <v>450365340</v>
      </c>
      <c r="G329" s="154">
        <v>157627869</v>
      </c>
      <c r="H329" s="181">
        <f t="shared" si="39"/>
        <v>35</v>
      </c>
      <c r="I329" s="183">
        <f t="shared" si="40"/>
        <v>292737471</v>
      </c>
      <c r="J329" s="181">
        <f t="shared" si="41"/>
        <v>65</v>
      </c>
      <c r="K329" s="154">
        <v>0</v>
      </c>
      <c r="L329" s="132">
        <v>0</v>
      </c>
    </row>
    <row r="330" spans="1:65" s="64" customFormat="1" ht="29.25" customHeight="1" x14ac:dyDescent="0.25">
      <c r="A330" s="12">
        <v>319</v>
      </c>
      <c r="B330" s="71">
        <v>28</v>
      </c>
      <c r="C330" s="74"/>
      <c r="D330" s="133" t="s">
        <v>457</v>
      </c>
      <c r="E330" s="60" t="s">
        <v>458</v>
      </c>
      <c r="F330" s="151">
        <v>260122013</v>
      </c>
      <c r="G330" s="154">
        <v>52024403</v>
      </c>
      <c r="H330" s="154">
        <f t="shared" si="39"/>
        <v>20.000000153773993</v>
      </c>
      <c r="I330" s="154">
        <f t="shared" si="40"/>
        <v>208097610</v>
      </c>
      <c r="J330" s="154">
        <f t="shared" si="41"/>
        <v>79.999999846226004</v>
      </c>
      <c r="K330" s="154">
        <v>0</v>
      </c>
      <c r="L330" s="87">
        <f>K330/F330*100</f>
        <v>0</v>
      </c>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c r="BM330" s="45"/>
    </row>
    <row r="331" spans="1:65" s="11" customFormat="1" ht="37.5" customHeight="1" x14ac:dyDescent="0.2">
      <c r="A331" s="12">
        <v>320</v>
      </c>
      <c r="B331" s="71">
        <v>29</v>
      </c>
      <c r="C331" s="90"/>
      <c r="D331" s="54" t="s">
        <v>432</v>
      </c>
      <c r="E331" s="60" t="s">
        <v>459</v>
      </c>
      <c r="F331" s="41">
        <v>1502331720</v>
      </c>
      <c r="G331" s="154">
        <v>525816103</v>
      </c>
      <c r="H331" s="181">
        <f t="shared" si="39"/>
        <v>35.000000066563196</v>
      </c>
      <c r="I331" s="182">
        <f>F331*65/100</f>
        <v>976515618</v>
      </c>
      <c r="J331" s="182">
        <v>65</v>
      </c>
      <c r="K331" s="182"/>
      <c r="L331" s="131"/>
    </row>
    <row r="332" spans="1:65" s="58" customFormat="1" ht="17.25" x14ac:dyDescent="0.25">
      <c r="A332" s="56" t="s">
        <v>460</v>
      </c>
      <c r="B332" s="120"/>
      <c r="C332" s="120"/>
      <c r="D332" s="120"/>
      <c r="E332" s="120"/>
      <c r="F332" s="30">
        <f>SUM(F303:F331)</f>
        <v>7830716968</v>
      </c>
      <c r="G332" s="30">
        <f>SUM(G303:G331)</f>
        <v>2807341750</v>
      </c>
      <c r="H332" s="30"/>
      <c r="I332" s="30">
        <f>SUM(I303:I331)</f>
        <v>4884530531</v>
      </c>
      <c r="J332" s="30"/>
      <c r="K332" s="30">
        <f>SUM(K303:K331)</f>
        <v>170504702</v>
      </c>
      <c r="L332" s="31"/>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row>
    <row r="333" spans="1:65" s="3" customFormat="1" ht="27" x14ac:dyDescent="0.25">
      <c r="A333" s="12">
        <v>321</v>
      </c>
      <c r="B333" s="71">
        <v>1</v>
      </c>
      <c r="C333" s="72" t="s">
        <v>461</v>
      </c>
      <c r="D333" s="15" t="s">
        <v>462</v>
      </c>
      <c r="E333" s="15" t="s">
        <v>463</v>
      </c>
      <c r="F333" s="166">
        <v>90855100</v>
      </c>
      <c r="G333" s="166">
        <f>F333*H333/100</f>
        <v>49970305</v>
      </c>
      <c r="H333" s="166">
        <v>55</v>
      </c>
      <c r="I333" s="166">
        <f>F333*J333/100</f>
        <v>40884795</v>
      </c>
      <c r="J333" s="166">
        <f>100-H333-L333</f>
        <v>45</v>
      </c>
      <c r="K333" s="166">
        <v>0</v>
      </c>
      <c r="L333" s="134">
        <v>0</v>
      </c>
    </row>
    <row r="334" spans="1:65" s="3" customFormat="1" ht="72.75" customHeight="1" x14ac:dyDescent="0.25">
      <c r="A334" s="12">
        <v>322</v>
      </c>
      <c r="B334" s="71">
        <v>2</v>
      </c>
      <c r="C334" s="74"/>
      <c r="D334" s="15" t="s">
        <v>462</v>
      </c>
      <c r="E334" s="15" t="s">
        <v>464</v>
      </c>
      <c r="F334" s="166">
        <v>54856922</v>
      </c>
      <c r="G334" s="166">
        <f>F334*H334/100</f>
        <v>16457076.6</v>
      </c>
      <c r="H334" s="166">
        <v>30</v>
      </c>
      <c r="I334" s="166">
        <f>F334*J334/100</f>
        <v>38399845.399999999</v>
      </c>
      <c r="J334" s="166">
        <f>100-H334-L334</f>
        <v>70</v>
      </c>
      <c r="K334" s="166">
        <v>0</v>
      </c>
      <c r="L334" s="135">
        <v>0</v>
      </c>
    </row>
    <row r="335" spans="1:65" s="76" customFormat="1" ht="50.25" customHeight="1" x14ac:dyDescent="0.25">
      <c r="A335" s="12">
        <v>323</v>
      </c>
      <c r="B335" s="71">
        <v>3</v>
      </c>
      <c r="C335" s="74"/>
      <c r="D335" s="15" t="s">
        <v>465</v>
      </c>
      <c r="E335" s="15" t="s">
        <v>466</v>
      </c>
      <c r="F335" s="166">
        <v>214604220</v>
      </c>
      <c r="G335" s="166">
        <v>118032321</v>
      </c>
      <c r="H335" s="166">
        <v>55</v>
      </c>
      <c r="I335" s="166">
        <v>96571899</v>
      </c>
      <c r="J335" s="7">
        <v>45</v>
      </c>
      <c r="K335" s="7"/>
      <c r="L335" s="8"/>
    </row>
    <row r="336" spans="1:65" s="76" customFormat="1" ht="79.5" customHeight="1" x14ac:dyDescent="0.25">
      <c r="A336" s="12">
        <v>324</v>
      </c>
      <c r="B336" s="71">
        <v>4</v>
      </c>
      <c r="C336" s="74"/>
      <c r="D336" s="15" t="s">
        <v>465</v>
      </c>
      <c r="E336" s="15" t="s">
        <v>467</v>
      </c>
      <c r="F336" s="166">
        <v>86805620</v>
      </c>
      <c r="G336" s="166">
        <v>47743091</v>
      </c>
      <c r="H336" s="166">
        <v>55</v>
      </c>
      <c r="I336" s="166">
        <v>39062529</v>
      </c>
      <c r="J336" s="7">
        <v>45</v>
      </c>
      <c r="K336" s="7"/>
      <c r="L336" s="8"/>
    </row>
    <row r="337" spans="1:66" s="76" customFormat="1" ht="67.5" x14ac:dyDescent="0.25">
      <c r="A337" s="12">
        <v>325</v>
      </c>
      <c r="B337" s="71">
        <v>5</v>
      </c>
      <c r="C337" s="74"/>
      <c r="D337" s="15" t="s">
        <v>465</v>
      </c>
      <c r="E337" s="15" t="s">
        <v>468</v>
      </c>
      <c r="F337" s="166">
        <v>114789710</v>
      </c>
      <c r="G337" s="166">
        <v>34436913</v>
      </c>
      <c r="H337" s="166">
        <v>30</v>
      </c>
      <c r="I337" s="166">
        <v>80352797</v>
      </c>
      <c r="J337" s="7">
        <v>70</v>
      </c>
      <c r="K337" s="7"/>
      <c r="L337" s="8"/>
    </row>
    <row r="338" spans="1:66" s="76" customFormat="1" ht="67.5" x14ac:dyDescent="0.25">
      <c r="A338" s="12">
        <v>326</v>
      </c>
      <c r="B338" s="71">
        <v>6</v>
      </c>
      <c r="C338" s="74"/>
      <c r="D338" s="15" t="s">
        <v>465</v>
      </c>
      <c r="E338" s="15" t="s">
        <v>469</v>
      </c>
      <c r="F338" s="166">
        <v>121625689</v>
      </c>
      <c r="G338" s="166">
        <v>36487767</v>
      </c>
      <c r="H338" s="166">
        <v>30.000049578342001</v>
      </c>
      <c r="I338" s="166">
        <v>85137922</v>
      </c>
      <c r="J338" s="7">
        <v>69.999950421658042</v>
      </c>
      <c r="K338" s="7"/>
      <c r="L338" s="8"/>
    </row>
    <row r="339" spans="1:66" s="76" customFormat="1" ht="215.25" customHeight="1" x14ac:dyDescent="0.25">
      <c r="A339" s="12">
        <v>327</v>
      </c>
      <c r="B339" s="71">
        <v>7</v>
      </c>
      <c r="C339" s="74"/>
      <c r="D339" s="15" t="s">
        <v>465</v>
      </c>
      <c r="E339" s="15" t="s">
        <v>470</v>
      </c>
      <c r="F339" s="166">
        <v>266589830</v>
      </c>
      <c r="G339" s="166">
        <v>79976949</v>
      </c>
      <c r="H339" s="166">
        <v>30</v>
      </c>
      <c r="I339" s="166">
        <v>186612881</v>
      </c>
      <c r="J339" s="7">
        <v>70</v>
      </c>
      <c r="K339" s="7"/>
      <c r="L339" s="8"/>
    </row>
    <row r="340" spans="1:66" s="79" customFormat="1" ht="60.75" customHeight="1" x14ac:dyDescent="0.25">
      <c r="A340" s="12">
        <v>328</v>
      </c>
      <c r="B340" s="71">
        <v>8</v>
      </c>
      <c r="C340" s="74"/>
      <c r="D340" s="15" t="s">
        <v>462</v>
      </c>
      <c r="E340" s="15" t="s">
        <v>471</v>
      </c>
      <c r="F340" s="41">
        <v>168364680</v>
      </c>
      <c r="G340" s="41">
        <v>92600574</v>
      </c>
      <c r="H340" s="41">
        <v>55</v>
      </c>
      <c r="I340" s="41">
        <v>75764106</v>
      </c>
      <c r="J340" s="184">
        <v>45</v>
      </c>
      <c r="K340" s="7"/>
      <c r="L340" s="8"/>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137"/>
    </row>
    <row r="341" spans="1:66" s="79" customFormat="1" ht="84.75" customHeight="1" x14ac:dyDescent="0.25">
      <c r="A341" s="12">
        <v>329</v>
      </c>
      <c r="B341" s="71">
        <v>9</v>
      </c>
      <c r="C341" s="74"/>
      <c r="D341" s="15" t="s">
        <v>472</v>
      </c>
      <c r="E341" s="15" t="s">
        <v>473</v>
      </c>
      <c r="F341" s="41">
        <v>102172200</v>
      </c>
      <c r="G341" s="41">
        <v>56194710</v>
      </c>
      <c r="H341" s="41">
        <v>55</v>
      </c>
      <c r="I341" s="41">
        <v>45977490</v>
      </c>
      <c r="J341" s="184">
        <v>45</v>
      </c>
      <c r="K341" s="7"/>
      <c r="L341" s="8"/>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137"/>
    </row>
    <row r="342" spans="1:66" s="3" customFormat="1" ht="40.5" x14ac:dyDescent="0.25">
      <c r="A342" s="12">
        <v>330</v>
      </c>
      <c r="B342" s="71">
        <v>10</v>
      </c>
      <c r="C342" s="74"/>
      <c r="D342" s="15" t="s">
        <v>472</v>
      </c>
      <c r="E342" s="15" t="s">
        <v>474</v>
      </c>
      <c r="F342" s="166">
        <v>118211500</v>
      </c>
      <c r="G342" s="166">
        <f>F342*35/100</f>
        <v>41374025</v>
      </c>
      <c r="H342" s="166">
        <v>35</v>
      </c>
      <c r="I342" s="166">
        <f>F342*65/100</f>
        <v>76837475</v>
      </c>
      <c r="J342" s="166">
        <v>65</v>
      </c>
      <c r="K342" s="166"/>
      <c r="L342" s="136"/>
    </row>
    <row r="343" spans="1:66" s="3" customFormat="1" ht="40.5" x14ac:dyDescent="0.25">
      <c r="A343" s="12">
        <v>331</v>
      </c>
      <c r="B343" s="71">
        <v>11</v>
      </c>
      <c r="C343" s="74"/>
      <c r="D343" s="15" t="s">
        <v>472</v>
      </c>
      <c r="E343" s="15" t="s">
        <v>475</v>
      </c>
      <c r="F343" s="166">
        <v>73485400</v>
      </c>
      <c r="G343" s="166">
        <f>F343*H343/100</f>
        <v>22045620</v>
      </c>
      <c r="H343" s="166">
        <v>30</v>
      </c>
      <c r="I343" s="166">
        <f>F343*J343/100</f>
        <v>51439780</v>
      </c>
      <c r="J343" s="166">
        <v>70</v>
      </c>
      <c r="K343" s="166"/>
      <c r="L343" s="73"/>
    </row>
    <row r="344" spans="1:66" s="138" customFormat="1" ht="54" x14ac:dyDescent="0.2">
      <c r="A344" s="12">
        <v>332</v>
      </c>
      <c r="B344" s="71">
        <v>12</v>
      </c>
      <c r="C344" s="74"/>
      <c r="D344" s="60" t="s">
        <v>476</v>
      </c>
      <c r="E344" s="60" t="s">
        <v>477</v>
      </c>
      <c r="F344" s="125">
        <v>78956260</v>
      </c>
      <c r="G344" s="125">
        <v>43425943</v>
      </c>
      <c r="H344" s="164">
        <v>55</v>
      </c>
      <c r="I344" s="125">
        <v>35530317</v>
      </c>
      <c r="J344" s="164">
        <v>45</v>
      </c>
      <c r="K344" s="125"/>
      <c r="L344" s="81"/>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row>
    <row r="345" spans="1:66" s="138" customFormat="1" ht="27" x14ac:dyDescent="0.2">
      <c r="A345" s="12">
        <v>333</v>
      </c>
      <c r="B345" s="71">
        <v>13</v>
      </c>
      <c r="C345" s="74"/>
      <c r="D345" s="60" t="s">
        <v>476</v>
      </c>
      <c r="E345" s="60" t="s">
        <v>478</v>
      </c>
      <c r="F345" s="125">
        <v>116546640</v>
      </c>
      <c r="G345" s="125">
        <v>58273320</v>
      </c>
      <c r="H345" s="164">
        <v>50</v>
      </c>
      <c r="I345" s="125">
        <v>58273320</v>
      </c>
      <c r="J345" s="164">
        <v>50</v>
      </c>
      <c r="K345" s="125"/>
      <c r="L345" s="81"/>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row>
    <row r="346" spans="1:66" s="45" customFormat="1" ht="55.5" customHeight="1" x14ac:dyDescent="0.25">
      <c r="A346" s="12">
        <v>334</v>
      </c>
      <c r="B346" s="71">
        <v>14</v>
      </c>
      <c r="C346" s="74"/>
      <c r="D346" s="15" t="s">
        <v>472</v>
      </c>
      <c r="E346" s="15" t="s">
        <v>479</v>
      </c>
      <c r="F346" s="185">
        <v>76014720</v>
      </c>
      <c r="G346" s="185">
        <v>34206624</v>
      </c>
      <c r="H346" s="185">
        <v>45</v>
      </c>
      <c r="I346" s="185">
        <v>41808096</v>
      </c>
      <c r="J346" s="185">
        <v>55</v>
      </c>
      <c r="K346" s="185"/>
      <c r="L346" s="6"/>
    </row>
    <row r="347" spans="1:66" s="45" customFormat="1" ht="27" x14ac:dyDescent="0.25">
      <c r="A347" s="12">
        <v>335</v>
      </c>
      <c r="B347" s="71">
        <v>15</v>
      </c>
      <c r="C347" s="74"/>
      <c r="D347" s="15" t="s">
        <v>472</v>
      </c>
      <c r="E347" s="15" t="s">
        <v>480</v>
      </c>
      <c r="F347" s="185">
        <v>433777640</v>
      </c>
      <c r="G347" s="185">
        <v>238577702</v>
      </c>
      <c r="H347" s="185">
        <v>55</v>
      </c>
      <c r="I347" s="185">
        <v>195199938</v>
      </c>
      <c r="J347" s="185">
        <v>45</v>
      </c>
      <c r="K347" s="185"/>
      <c r="L347" s="6"/>
    </row>
    <row r="348" spans="1:66" s="45" customFormat="1" ht="27" x14ac:dyDescent="0.25">
      <c r="A348" s="12">
        <v>336</v>
      </c>
      <c r="B348" s="71">
        <v>16</v>
      </c>
      <c r="C348" s="74"/>
      <c r="D348" s="15" t="s">
        <v>481</v>
      </c>
      <c r="E348" s="15" t="s">
        <v>482</v>
      </c>
      <c r="F348" s="41">
        <v>166320840</v>
      </c>
      <c r="G348" s="41">
        <f>F348*H348/100</f>
        <v>58212294</v>
      </c>
      <c r="H348" s="41">
        <v>35</v>
      </c>
      <c r="I348" s="41">
        <f>F348-G348-K348</f>
        <v>108108546</v>
      </c>
      <c r="J348" s="41">
        <v>65</v>
      </c>
      <c r="K348" s="41"/>
      <c r="L348" s="40"/>
    </row>
    <row r="349" spans="1:66" s="45" customFormat="1" ht="67.5" x14ac:dyDescent="0.25">
      <c r="A349" s="12">
        <v>337</v>
      </c>
      <c r="B349" s="71">
        <v>17</v>
      </c>
      <c r="C349" s="74"/>
      <c r="D349" s="117" t="s">
        <v>481</v>
      </c>
      <c r="E349" s="117" t="s">
        <v>483</v>
      </c>
      <c r="F349" s="41">
        <v>12170000</v>
      </c>
      <c r="G349" s="41">
        <f>F349*H349/100</f>
        <v>6693500</v>
      </c>
      <c r="H349" s="41">
        <v>55</v>
      </c>
      <c r="I349" s="41">
        <f>F349-G349-K349</f>
        <v>5476500</v>
      </c>
      <c r="J349" s="41">
        <v>45</v>
      </c>
      <c r="K349" s="7"/>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v>80</v>
      </c>
      <c r="AJ349" s="40">
        <v>15</v>
      </c>
      <c r="AK349" s="37">
        <v>12170000</v>
      </c>
      <c r="AL349" s="139">
        <f>AK349*AM349/100</f>
        <v>6693500</v>
      </c>
      <c r="AM349" s="37">
        <v>55</v>
      </c>
      <c r="AN349" s="139">
        <f>AK349-AL349-AP349</f>
        <v>5476500</v>
      </c>
      <c r="AO349" s="37">
        <v>45</v>
      </c>
      <c r="AP349" s="37"/>
      <c r="AQ349" s="40"/>
      <c r="AR349" s="140" t="s">
        <v>485</v>
      </c>
      <c r="AS349" s="141">
        <v>6254</v>
      </c>
      <c r="AT349" s="141">
        <v>1781</v>
      </c>
      <c r="AU349" s="140" t="s">
        <v>486</v>
      </c>
      <c r="AV349" s="48" t="s">
        <v>486</v>
      </c>
      <c r="AW349" s="117" t="s">
        <v>487</v>
      </c>
      <c r="AX349" s="117" t="s">
        <v>487</v>
      </c>
      <c r="AY349" s="117" t="s">
        <v>487</v>
      </c>
      <c r="AZ349" s="117" t="s">
        <v>487</v>
      </c>
      <c r="BA349" s="117"/>
      <c r="BB349" s="117"/>
      <c r="BC349" s="117"/>
      <c r="BD349" s="117" t="s">
        <v>488</v>
      </c>
      <c r="BE349" s="105" t="s">
        <v>484</v>
      </c>
    </row>
    <row r="350" spans="1:66" s="45" customFormat="1" ht="27" x14ac:dyDescent="0.25">
      <c r="A350" s="12">
        <v>338</v>
      </c>
      <c r="B350" s="71">
        <v>18</v>
      </c>
      <c r="C350" s="74"/>
      <c r="D350" s="15" t="s">
        <v>481</v>
      </c>
      <c r="E350" s="15" t="s">
        <v>489</v>
      </c>
      <c r="F350" s="41">
        <v>77925370</v>
      </c>
      <c r="G350" s="41">
        <f t="shared" ref="G350:G357" si="43">F350*H350/100</f>
        <v>23377611</v>
      </c>
      <c r="H350" s="41">
        <v>30</v>
      </c>
      <c r="I350" s="41">
        <f t="shared" ref="I350:I357" si="44">F350-G350-K350</f>
        <v>54547759</v>
      </c>
      <c r="J350" s="41">
        <v>70</v>
      </c>
      <c r="K350" s="41"/>
      <c r="L350" s="40"/>
    </row>
    <row r="351" spans="1:66" s="45" customFormat="1" ht="27" x14ac:dyDescent="0.25">
      <c r="A351" s="12">
        <v>339</v>
      </c>
      <c r="B351" s="71">
        <v>19</v>
      </c>
      <c r="C351" s="74"/>
      <c r="D351" s="15" t="s">
        <v>481</v>
      </c>
      <c r="E351" s="15" t="s">
        <v>490</v>
      </c>
      <c r="F351" s="41">
        <v>45694480</v>
      </c>
      <c r="G351" s="41">
        <f t="shared" si="43"/>
        <v>15993068</v>
      </c>
      <c r="H351" s="41">
        <v>35</v>
      </c>
      <c r="I351" s="41">
        <f t="shared" si="44"/>
        <v>29701412</v>
      </c>
      <c r="J351" s="41">
        <v>65</v>
      </c>
      <c r="K351" s="41"/>
      <c r="L351" s="40"/>
    </row>
    <row r="352" spans="1:66" s="45" customFormat="1" ht="40.5" x14ac:dyDescent="0.25">
      <c r="A352" s="12">
        <v>340</v>
      </c>
      <c r="B352" s="71">
        <v>20</v>
      </c>
      <c r="C352" s="74"/>
      <c r="D352" s="15" t="s">
        <v>491</v>
      </c>
      <c r="E352" s="15" t="s">
        <v>492</v>
      </c>
      <c r="F352" s="41">
        <v>34223050</v>
      </c>
      <c r="G352" s="41">
        <f t="shared" si="43"/>
        <v>15400372.5</v>
      </c>
      <c r="H352" s="41">
        <v>45</v>
      </c>
      <c r="I352" s="41">
        <f t="shared" si="44"/>
        <v>18822677.5</v>
      </c>
      <c r="J352" s="41">
        <v>55</v>
      </c>
      <c r="K352" s="41"/>
      <c r="L352" s="40"/>
    </row>
    <row r="353" spans="1:65" s="45" customFormat="1" ht="27" x14ac:dyDescent="0.25">
      <c r="A353" s="12">
        <v>341</v>
      </c>
      <c r="B353" s="71">
        <v>21</v>
      </c>
      <c r="C353" s="74"/>
      <c r="D353" s="15" t="s">
        <v>462</v>
      </c>
      <c r="E353" s="15" t="s">
        <v>493</v>
      </c>
      <c r="F353" s="41">
        <v>364853100</v>
      </c>
      <c r="G353" s="41">
        <f t="shared" si="43"/>
        <v>200669205</v>
      </c>
      <c r="H353" s="41">
        <v>55</v>
      </c>
      <c r="I353" s="41">
        <f t="shared" si="44"/>
        <v>164183895</v>
      </c>
      <c r="J353" s="41">
        <v>45</v>
      </c>
      <c r="K353" s="41"/>
      <c r="L353" s="40"/>
    </row>
    <row r="354" spans="1:65" s="45" customFormat="1" ht="99" customHeight="1" x14ac:dyDescent="0.25">
      <c r="A354" s="12">
        <v>342</v>
      </c>
      <c r="B354" s="71">
        <v>22</v>
      </c>
      <c r="C354" s="74"/>
      <c r="D354" s="15" t="s">
        <v>462</v>
      </c>
      <c r="E354" s="15" t="s">
        <v>494</v>
      </c>
      <c r="F354" s="41">
        <v>196757720</v>
      </c>
      <c r="G354" s="41">
        <f t="shared" si="43"/>
        <v>88540974</v>
      </c>
      <c r="H354" s="41">
        <v>45</v>
      </c>
      <c r="I354" s="41">
        <f t="shared" si="44"/>
        <v>108216746</v>
      </c>
      <c r="J354" s="41">
        <v>55</v>
      </c>
      <c r="K354" s="41"/>
      <c r="L354" s="40"/>
    </row>
    <row r="355" spans="1:65" s="45" customFormat="1" ht="45.75" customHeight="1" x14ac:dyDescent="0.25">
      <c r="A355" s="12">
        <v>343</v>
      </c>
      <c r="B355" s="71">
        <v>23</v>
      </c>
      <c r="C355" s="74"/>
      <c r="D355" s="15" t="s">
        <v>462</v>
      </c>
      <c r="E355" s="15" t="s">
        <v>495</v>
      </c>
      <c r="F355" s="41">
        <v>101288770</v>
      </c>
      <c r="G355" s="41">
        <f t="shared" si="43"/>
        <v>35451069.5</v>
      </c>
      <c r="H355" s="41">
        <v>35</v>
      </c>
      <c r="I355" s="41">
        <f t="shared" si="44"/>
        <v>65837700.5</v>
      </c>
      <c r="J355" s="41">
        <v>65</v>
      </c>
      <c r="K355" s="41"/>
      <c r="L355" s="40"/>
    </row>
    <row r="356" spans="1:65" s="45" customFormat="1" ht="27" x14ac:dyDescent="0.25">
      <c r="A356" s="12">
        <v>344</v>
      </c>
      <c r="B356" s="71">
        <v>24</v>
      </c>
      <c r="C356" s="74"/>
      <c r="D356" s="15" t="s">
        <v>462</v>
      </c>
      <c r="E356" s="15" t="s">
        <v>496</v>
      </c>
      <c r="F356" s="41">
        <v>264251000</v>
      </c>
      <c r="G356" s="41">
        <f t="shared" si="43"/>
        <v>145338050</v>
      </c>
      <c r="H356" s="41">
        <v>55</v>
      </c>
      <c r="I356" s="41">
        <f t="shared" si="44"/>
        <v>118912950</v>
      </c>
      <c r="J356" s="41">
        <v>45</v>
      </c>
      <c r="K356" s="41"/>
      <c r="L356" s="40"/>
    </row>
    <row r="357" spans="1:65" s="45" customFormat="1" ht="94.5" x14ac:dyDescent="0.25">
      <c r="A357" s="12">
        <v>345</v>
      </c>
      <c r="B357" s="71">
        <v>25</v>
      </c>
      <c r="C357" s="74"/>
      <c r="D357" s="15" t="s">
        <v>462</v>
      </c>
      <c r="E357" s="15" t="s">
        <v>497</v>
      </c>
      <c r="F357" s="185">
        <v>55338680</v>
      </c>
      <c r="G357" s="41">
        <f t="shared" si="43"/>
        <v>33203208</v>
      </c>
      <c r="H357" s="185">
        <v>60</v>
      </c>
      <c r="I357" s="41">
        <f t="shared" si="44"/>
        <v>22135472</v>
      </c>
      <c r="J357" s="185">
        <v>40</v>
      </c>
      <c r="K357" s="185"/>
      <c r="L357" s="96"/>
    </row>
    <row r="358" spans="1:65" s="51" customFormat="1" ht="67.5" x14ac:dyDescent="0.25">
      <c r="A358" s="12">
        <v>346</v>
      </c>
      <c r="B358" s="71">
        <v>26</v>
      </c>
      <c r="C358" s="74"/>
      <c r="D358" s="7" t="s">
        <v>498</v>
      </c>
      <c r="E358" s="7" t="s">
        <v>499</v>
      </c>
      <c r="F358" s="41">
        <v>45837820</v>
      </c>
      <c r="G358" s="154">
        <f>F358*H358/100</f>
        <v>25210801</v>
      </c>
      <c r="H358" s="181">
        <v>55</v>
      </c>
      <c r="I358" s="154">
        <f>F358*J358/100</f>
        <v>20627019</v>
      </c>
      <c r="J358" s="181">
        <v>45</v>
      </c>
      <c r="K358" s="176"/>
      <c r="L358" s="142"/>
    </row>
    <row r="359" spans="1:65" s="51" customFormat="1" ht="40.5" customHeight="1" x14ac:dyDescent="0.25">
      <c r="A359" s="12">
        <v>347</v>
      </c>
      <c r="B359" s="71">
        <v>27</v>
      </c>
      <c r="C359" s="90"/>
      <c r="D359" s="7" t="s">
        <v>500</v>
      </c>
      <c r="E359" s="7" t="s">
        <v>501</v>
      </c>
      <c r="F359" s="41">
        <v>343425950</v>
      </c>
      <c r="G359" s="41">
        <v>68685190</v>
      </c>
      <c r="H359" s="41">
        <v>20</v>
      </c>
      <c r="I359" s="41">
        <v>274740760</v>
      </c>
      <c r="J359" s="41">
        <v>80</v>
      </c>
      <c r="K359" s="41"/>
      <c r="L359" s="143"/>
    </row>
    <row r="360" spans="1:65" s="58" customFormat="1" ht="17.25" x14ac:dyDescent="0.25">
      <c r="A360" s="56" t="s">
        <v>502</v>
      </c>
      <c r="B360" s="120"/>
      <c r="C360" s="120"/>
      <c r="D360" s="120"/>
      <c r="E360" s="120"/>
      <c r="F360" s="30">
        <f>SUM(F333:F359)</f>
        <v>3825742911</v>
      </c>
      <c r="G360" s="30">
        <f>SUM(G333:G359)</f>
        <v>1686578283.5999999</v>
      </c>
      <c r="H360" s="30"/>
      <c r="I360" s="30">
        <f>SUM(I333:I359)</f>
        <v>2139164627.4000001</v>
      </c>
      <c r="J360" s="30"/>
      <c r="K360" s="30">
        <f>SUM(K333:K359)</f>
        <v>0</v>
      </c>
      <c r="L360" s="30"/>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row>
    <row r="361" spans="1:65" s="18" customFormat="1" ht="27" x14ac:dyDescent="0.2">
      <c r="A361" s="12">
        <v>348</v>
      </c>
      <c r="B361" s="12">
        <v>1</v>
      </c>
      <c r="C361" s="144" t="s">
        <v>503</v>
      </c>
      <c r="D361" s="14" t="s">
        <v>504</v>
      </c>
      <c r="E361" s="15" t="s">
        <v>505</v>
      </c>
      <c r="F361" s="151">
        <v>232424918</v>
      </c>
      <c r="G361" s="151">
        <v>139454950</v>
      </c>
      <c r="H361" s="107">
        <f>G361/F361*100</f>
        <v>59.999999655802824</v>
      </c>
      <c r="I361" s="151">
        <f>F361-G361-K361</f>
        <v>92969968</v>
      </c>
      <c r="J361" s="107">
        <f>100-H361-L361</f>
        <v>40.000000344197176</v>
      </c>
      <c r="K361" s="15">
        <v>0</v>
      </c>
      <c r="L361" s="121">
        <f>K361/F361*100</f>
        <v>0</v>
      </c>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row>
    <row r="362" spans="1:65" s="18" customFormat="1" ht="27" x14ac:dyDescent="0.2">
      <c r="A362" s="12">
        <v>349</v>
      </c>
      <c r="B362" s="12">
        <v>2</v>
      </c>
      <c r="C362" s="145"/>
      <c r="D362" s="14" t="s">
        <v>504</v>
      </c>
      <c r="E362" s="15" t="s">
        <v>506</v>
      </c>
      <c r="F362" s="151">
        <v>723847640</v>
      </c>
      <c r="G362" s="151">
        <v>434308584</v>
      </c>
      <c r="H362" s="107">
        <f t="shared" ref="H362:H373" si="45">G362/F362*100</f>
        <v>60</v>
      </c>
      <c r="I362" s="151">
        <f t="shared" ref="I362:I376" si="46">F362-G362-K362</f>
        <v>289539056</v>
      </c>
      <c r="J362" s="107">
        <f t="shared" ref="J362:J376" si="47">100-H362-L362</f>
        <v>40</v>
      </c>
      <c r="K362" s="15">
        <v>0</v>
      </c>
      <c r="L362" s="20">
        <f t="shared" ref="L362:L373" si="48">K362/F362*100</f>
        <v>0</v>
      </c>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row>
    <row r="363" spans="1:65" s="18" customFormat="1" ht="27" x14ac:dyDescent="0.2">
      <c r="A363" s="12">
        <v>350</v>
      </c>
      <c r="B363" s="12">
        <v>3</v>
      </c>
      <c r="C363" s="145"/>
      <c r="D363" s="14" t="s">
        <v>504</v>
      </c>
      <c r="E363" s="15" t="s">
        <v>507</v>
      </c>
      <c r="F363" s="151">
        <v>206863810</v>
      </c>
      <c r="G363" s="151">
        <v>124118286</v>
      </c>
      <c r="H363" s="107">
        <f t="shared" si="45"/>
        <v>60</v>
      </c>
      <c r="I363" s="151">
        <f t="shared" si="46"/>
        <v>82745524</v>
      </c>
      <c r="J363" s="107">
        <f t="shared" si="47"/>
        <v>40</v>
      </c>
      <c r="K363" s="15">
        <v>0</v>
      </c>
      <c r="L363" s="20">
        <f t="shared" si="48"/>
        <v>0</v>
      </c>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row>
    <row r="364" spans="1:65" s="18" customFormat="1" ht="27" x14ac:dyDescent="0.2">
      <c r="A364" s="12">
        <v>351</v>
      </c>
      <c r="B364" s="12">
        <v>4</v>
      </c>
      <c r="C364" s="145"/>
      <c r="D364" s="14" t="s">
        <v>504</v>
      </c>
      <c r="E364" s="15" t="s">
        <v>508</v>
      </c>
      <c r="F364" s="151">
        <v>283015100</v>
      </c>
      <c r="G364" s="151">
        <v>169809060</v>
      </c>
      <c r="H364" s="107">
        <f t="shared" si="45"/>
        <v>60</v>
      </c>
      <c r="I364" s="151">
        <f t="shared" si="46"/>
        <v>113206040</v>
      </c>
      <c r="J364" s="107">
        <f t="shared" si="47"/>
        <v>40</v>
      </c>
      <c r="K364" s="15">
        <v>0</v>
      </c>
      <c r="L364" s="20">
        <f t="shared" si="48"/>
        <v>0</v>
      </c>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row>
    <row r="365" spans="1:65" s="18" customFormat="1" ht="27" x14ac:dyDescent="0.2">
      <c r="A365" s="12">
        <v>352</v>
      </c>
      <c r="B365" s="12">
        <v>5</v>
      </c>
      <c r="C365" s="145"/>
      <c r="D365" s="14" t="s">
        <v>509</v>
      </c>
      <c r="E365" s="15" t="s">
        <v>510</v>
      </c>
      <c r="F365" s="151">
        <v>136744200</v>
      </c>
      <c r="G365" s="151">
        <v>41023260</v>
      </c>
      <c r="H365" s="107">
        <f t="shared" si="45"/>
        <v>30</v>
      </c>
      <c r="I365" s="151">
        <f t="shared" si="46"/>
        <v>95720940</v>
      </c>
      <c r="J365" s="107">
        <f t="shared" si="47"/>
        <v>70</v>
      </c>
      <c r="K365" s="15">
        <v>0</v>
      </c>
      <c r="L365" s="20">
        <f t="shared" si="48"/>
        <v>0</v>
      </c>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row>
    <row r="366" spans="1:65" s="18" customFormat="1" ht="27" x14ac:dyDescent="0.2">
      <c r="A366" s="12">
        <v>353</v>
      </c>
      <c r="B366" s="12">
        <v>6</v>
      </c>
      <c r="C366" s="145"/>
      <c r="D366" s="15" t="s">
        <v>511</v>
      </c>
      <c r="E366" s="15" t="s">
        <v>512</v>
      </c>
      <c r="F366" s="151">
        <v>452030740</v>
      </c>
      <c r="G366" s="151">
        <v>135609222</v>
      </c>
      <c r="H366" s="107">
        <f t="shared" si="45"/>
        <v>30</v>
      </c>
      <c r="I366" s="151">
        <f t="shared" si="46"/>
        <v>316421518</v>
      </c>
      <c r="J366" s="107">
        <f t="shared" si="47"/>
        <v>70</v>
      </c>
      <c r="K366" s="15">
        <v>0</v>
      </c>
      <c r="L366" s="20">
        <f t="shared" si="48"/>
        <v>0</v>
      </c>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row>
    <row r="367" spans="1:65" s="18" customFormat="1" ht="45.75" customHeight="1" x14ac:dyDescent="0.2">
      <c r="A367" s="12">
        <v>354</v>
      </c>
      <c r="B367" s="12">
        <v>7</v>
      </c>
      <c r="C367" s="145"/>
      <c r="D367" s="14" t="s">
        <v>513</v>
      </c>
      <c r="E367" s="15" t="s">
        <v>514</v>
      </c>
      <c r="F367" s="151">
        <v>193088110</v>
      </c>
      <c r="G367" s="151">
        <v>57926433</v>
      </c>
      <c r="H367" s="107">
        <f t="shared" si="45"/>
        <v>30</v>
      </c>
      <c r="I367" s="151">
        <f t="shared" si="46"/>
        <v>135161677</v>
      </c>
      <c r="J367" s="107">
        <f t="shared" si="47"/>
        <v>70</v>
      </c>
      <c r="K367" s="15">
        <v>0</v>
      </c>
      <c r="L367" s="20">
        <f t="shared" si="48"/>
        <v>0</v>
      </c>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row>
    <row r="368" spans="1:65" s="18" customFormat="1" ht="27" x14ac:dyDescent="0.2">
      <c r="A368" s="12">
        <v>355</v>
      </c>
      <c r="B368" s="12">
        <v>8</v>
      </c>
      <c r="C368" s="145"/>
      <c r="D368" s="14" t="s">
        <v>513</v>
      </c>
      <c r="E368" s="15" t="s">
        <v>515</v>
      </c>
      <c r="F368" s="151">
        <v>113086204</v>
      </c>
      <c r="G368" s="151">
        <v>45234482</v>
      </c>
      <c r="H368" s="107">
        <f t="shared" si="45"/>
        <v>40.000000353712466</v>
      </c>
      <c r="I368" s="151">
        <f t="shared" si="46"/>
        <v>67851722</v>
      </c>
      <c r="J368" s="107">
        <f t="shared" si="47"/>
        <v>59.999999646287534</v>
      </c>
      <c r="K368" s="15">
        <v>0</v>
      </c>
      <c r="L368" s="20">
        <f t="shared" si="48"/>
        <v>0</v>
      </c>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row>
    <row r="369" spans="1:65" s="64" customFormat="1" ht="27" x14ac:dyDescent="0.25">
      <c r="A369" s="12">
        <v>356</v>
      </c>
      <c r="B369" s="12">
        <v>9</v>
      </c>
      <c r="C369" s="145"/>
      <c r="D369" s="14" t="s">
        <v>513</v>
      </c>
      <c r="E369" s="15" t="s">
        <v>516</v>
      </c>
      <c r="F369" s="151">
        <v>121906740</v>
      </c>
      <c r="G369" s="151">
        <v>42667359</v>
      </c>
      <c r="H369" s="107">
        <f t="shared" si="45"/>
        <v>35</v>
      </c>
      <c r="I369" s="151">
        <f t="shared" si="46"/>
        <v>79239381</v>
      </c>
      <c r="J369" s="107">
        <f t="shared" si="47"/>
        <v>65</v>
      </c>
      <c r="K369" s="15">
        <v>0</v>
      </c>
      <c r="L369" s="121">
        <f t="shared" si="48"/>
        <v>0</v>
      </c>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row>
    <row r="370" spans="1:65" s="64" customFormat="1" ht="40.5" x14ac:dyDescent="0.25">
      <c r="A370" s="12">
        <v>357</v>
      </c>
      <c r="B370" s="12">
        <v>10</v>
      </c>
      <c r="C370" s="145"/>
      <c r="D370" s="14" t="s">
        <v>513</v>
      </c>
      <c r="E370" s="15" t="s">
        <v>517</v>
      </c>
      <c r="F370" s="151">
        <v>203593019</v>
      </c>
      <c r="G370" s="151">
        <v>91616858</v>
      </c>
      <c r="H370" s="107">
        <f t="shared" si="45"/>
        <v>44.999999729853215</v>
      </c>
      <c r="I370" s="151">
        <f t="shared" si="46"/>
        <v>111976161</v>
      </c>
      <c r="J370" s="107">
        <f t="shared" si="47"/>
        <v>55.000000270146785</v>
      </c>
      <c r="K370" s="15">
        <v>0</v>
      </c>
      <c r="L370" s="121">
        <f t="shared" si="48"/>
        <v>0</v>
      </c>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c r="BM370" s="45"/>
    </row>
    <row r="371" spans="1:65" s="64" customFormat="1" ht="27" x14ac:dyDescent="0.25">
      <c r="A371" s="12">
        <v>358</v>
      </c>
      <c r="B371" s="12">
        <v>11</v>
      </c>
      <c r="C371" s="145"/>
      <c r="D371" s="14" t="s">
        <v>509</v>
      </c>
      <c r="E371" s="15" t="s">
        <v>518</v>
      </c>
      <c r="F371" s="151">
        <v>83418200</v>
      </c>
      <c r="G371" s="151">
        <v>30000000</v>
      </c>
      <c r="H371" s="107">
        <f t="shared" si="45"/>
        <v>35.963374899002851</v>
      </c>
      <c r="I371" s="151">
        <f t="shared" si="46"/>
        <v>53418200</v>
      </c>
      <c r="J371" s="107">
        <f t="shared" si="47"/>
        <v>64.036625100997156</v>
      </c>
      <c r="K371" s="15">
        <v>0</v>
      </c>
      <c r="L371" s="121">
        <f t="shared" si="48"/>
        <v>0</v>
      </c>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row>
    <row r="372" spans="1:65" s="64" customFormat="1" ht="27" x14ac:dyDescent="0.25">
      <c r="A372" s="12">
        <v>359</v>
      </c>
      <c r="B372" s="12">
        <v>12</v>
      </c>
      <c r="C372" s="145"/>
      <c r="D372" s="14" t="s">
        <v>509</v>
      </c>
      <c r="E372" s="15" t="s">
        <v>519</v>
      </c>
      <c r="F372" s="151">
        <v>523601264</v>
      </c>
      <c r="G372" s="151">
        <v>235620569</v>
      </c>
      <c r="H372" s="107">
        <f t="shared" si="45"/>
        <v>45.000000038197001</v>
      </c>
      <c r="I372" s="151">
        <f t="shared" si="46"/>
        <v>287980695</v>
      </c>
      <c r="J372" s="107">
        <f t="shared" si="47"/>
        <v>54.999999961802999</v>
      </c>
      <c r="K372" s="15">
        <v>0</v>
      </c>
      <c r="L372" s="121">
        <f t="shared" si="48"/>
        <v>0</v>
      </c>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row>
    <row r="373" spans="1:65" s="18" customFormat="1" ht="27" x14ac:dyDescent="0.2">
      <c r="A373" s="12">
        <v>360</v>
      </c>
      <c r="B373" s="12">
        <v>13</v>
      </c>
      <c r="C373" s="145"/>
      <c r="D373" s="15" t="s">
        <v>520</v>
      </c>
      <c r="E373" s="15" t="s">
        <v>521</v>
      </c>
      <c r="F373" s="151">
        <v>121145740</v>
      </c>
      <c r="G373" s="151">
        <v>36343722</v>
      </c>
      <c r="H373" s="107">
        <f t="shared" si="45"/>
        <v>30</v>
      </c>
      <c r="I373" s="151">
        <f t="shared" si="46"/>
        <v>84802018</v>
      </c>
      <c r="J373" s="107">
        <f t="shared" si="47"/>
        <v>70</v>
      </c>
      <c r="K373" s="15">
        <v>0</v>
      </c>
      <c r="L373" s="123">
        <f t="shared" si="48"/>
        <v>0</v>
      </c>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row>
    <row r="374" spans="1:65" s="18" customFormat="1" ht="27" x14ac:dyDescent="0.2">
      <c r="A374" s="12">
        <v>361</v>
      </c>
      <c r="B374" s="12">
        <v>14</v>
      </c>
      <c r="C374" s="145"/>
      <c r="D374" s="25" t="s">
        <v>522</v>
      </c>
      <c r="E374" s="15" t="s">
        <v>523</v>
      </c>
      <c r="F374" s="151">
        <v>123394650</v>
      </c>
      <c r="G374" s="151">
        <v>55527592</v>
      </c>
      <c r="H374" s="107">
        <f>G374/F374*100</f>
        <v>44.999999594796044</v>
      </c>
      <c r="I374" s="151">
        <f t="shared" si="46"/>
        <v>67867058</v>
      </c>
      <c r="J374" s="107">
        <f t="shared" si="47"/>
        <v>55.000000405203956</v>
      </c>
      <c r="K374" s="15">
        <v>0</v>
      </c>
      <c r="L374" s="20">
        <f>K374/F374*100</f>
        <v>0</v>
      </c>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row>
    <row r="375" spans="1:65" s="18" customFormat="1" ht="40.5" x14ac:dyDescent="0.2">
      <c r="A375" s="12">
        <v>362</v>
      </c>
      <c r="B375" s="12">
        <v>15</v>
      </c>
      <c r="C375" s="145"/>
      <c r="D375" s="25" t="s">
        <v>524</v>
      </c>
      <c r="E375" s="15" t="s">
        <v>525</v>
      </c>
      <c r="F375" s="151">
        <v>535341220</v>
      </c>
      <c r="G375" s="151">
        <v>160602366</v>
      </c>
      <c r="H375" s="107">
        <f>G375/F375*100</f>
        <v>30</v>
      </c>
      <c r="I375" s="151">
        <f t="shared" si="46"/>
        <v>374738854</v>
      </c>
      <c r="J375" s="107">
        <f t="shared" si="47"/>
        <v>70</v>
      </c>
      <c r="K375" s="15">
        <v>0</v>
      </c>
      <c r="L375" s="20">
        <f>K375/F375*100</f>
        <v>0</v>
      </c>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row>
    <row r="376" spans="1:65" s="18" customFormat="1" ht="71.25" customHeight="1" x14ac:dyDescent="0.2">
      <c r="A376" s="12">
        <v>363</v>
      </c>
      <c r="B376" s="12">
        <v>16</v>
      </c>
      <c r="C376" s="146"/>
      <c r="D376" s="15" t="s">
        <v>526</v>
      </c>
      <c r="E376" s="15" t="s">
        <v>527</v>
      </c>
      <c r="F376" s="151">
        <v>319587470</v>
      </c>
      <c r="G376" s="151">
        <v>143814361</v>
      </c>
      <c r="H376" s="107">
        <f>G376/F376*100</f>
        <v>44.999999843548309</v>
      </c>
      <c r="I376" s="151">
        <f t="shared" si="46"/>
        <v>175773109</v>
      </c>
      <c r="J376" s="107">
        <f t="shared" si="47"/>
        <v>55.000000156451691</v>
      </c>
      <c r="K376" s="15">
        <v>0</v>
      </c>
      <c r="L376" s="20">
        <f>K376/F376*100</f>
        <v>0</v>
      </c>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row>
    <row r="377" spans="1:65" s="58" customFormat="1" ht="17.25" x14ac:dyDescent="0.25">
      <c r="A377" s="56" t="s">
        <v>503</v>
      </c>
      <c r="B377" s="56"/>
      <c r="C377" s="56"/>
      <c r="D377" s="56"/>
      <c r="E377" s="56"/>
      <c r="F377" s="30">
        <f>SUM(F361:F376)</f>
        <v>4373089025</v>
      </c>
      <c r="G377" s="30">
        <f>SUM(G361:G376)</f>
        <v>1943677104</v>
      </c>
      <c r="H377" s="30"/>
      <c r="I377" s="30">
        <f>SUM(I361:I376)</f>
        <v>2429411921</v>
      </c>
      <c r="J377" s="30"/>
      <c r="K377" s="30">
        <f>SUM(K361:K376)</f>
        <v>0</v>
      </c>
      <c r="L377" s="30">
        <f>SUM(L361:L373)</f>
        <v>0</v>
      </c>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row>
    <row r="378" spans="1:65" s="148" customFormat="1" ht="21.75" customHeight="1" x14ac:dyDescent="0.25">
      <c r="A378" s="147" t="s">
        <v>528</v>
      </c>
      <c r="B378" s="147"/>
      <c r="C378" s="147"/>
      <c r="D378" s="147"/>
      <c r="E378" s="147"/>
      <c r="F378" s="186">
        <f>F360+F332+F302+F269+F120+F65+F23+F85+F180+F377</f>
        <v>74796692918</v>
      </c>
      <c r="G378" s="186">
        <f>G360+G332+G302+G269+G120+G65+G23+G85+G180+G377</f>
        <v>33213784004.6796</v>
      </c>
      <c r="H378" s="186"/>
      <c r="I378" s="186">
        <f>I360+I332+I302+I269+I120+I65+I23+I85+I180+I377</f>
        <v>39883948240.820404</v>
      </c>
      <c r="J378" s="186"/>
      <c r="K378" s="186">
        <f>K360+K332+K302+K269+K120+K65+K23+K85+K180+K377</f>
        <v>1366250738</v>
      </c>
      <c r="L378" s="30"/>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row>
  </sheetData>
  <mergeCells count="31">
    <mergeCell ref="A377:E377"/>
    <mergeCell ref="A378:E378"/>
    <mergeCell ref="B302:E302"/>
    <mergeCell ref="C303:C331"/>
    <mergeCell ref="A332:E332"/>
    <mergeCell ref="C333:C359"/>
    <mergeCell ref="A360:E360"/>
    <mergeCell ref="C361:C376"/>
    <mergeCell ref="A120:E120"/>
    <mergeCell ref="C121:C179"/>
    <mergeCell ref="B180:E180"/>
    <mergeCell ref="C181:C268"/>
    <mergeCell ref="A269:E269"/>
    <mergeCell ref="C270:C301"/>
    <mergeCell ref="A23:E23"/>
    <mergeCell ref="C24:C64"/>
    <mergeCell ref="B65:E65"/>
    <mergeCell ref="C66:C84"/>
    <mergeCell ref="B85:E85"/>
    <mergeCell ref="C86:C119"/>
    <mergeCell ref="F2:F4"/>
    <mergeCell ref="G2:H3"/>
    <mergeCell ref="I2:J3"/>
    <mergeCell ref="K2:L3"/>
    <mergeCell ref="C5:C22"/>
    <mergeCell ref="A1:L1"/>
    <mergeCell ref="A2:A4"/>
    <mergeCell ref="B2:B4"/>
    <mergeCell ref="C2:C4"/>
    <mergeCell ref="D2:D4"/>
    <mergeCell ref="E2: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Narine Avetyan</dc:creator>
  <cp:lastModifiedBy>Narine Avetyan</cp:lastModifiedBy>
  <dcterms:created xsi:type="dcterms:W3CDTF">2023-06-22T22:54:46Z</dcterms:created>
  <dcterms:modified xsi:type="dcterms:W3CDTF">2023-06-22T23:21:21Z</dcterms:modified>
</cp:coreProperties>
</file>