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filterPrivacy="1" defaultThemeVersion="124226"/>
  <xr:revisionPtr revIDLastSave="0" documentId="8_{70E79BF5-F151-4111-8F8D-58FEB381FED0}" xr6:coauthVersionLast="47" xr6:coauthVersionMax="47" xr10:uidLastSave="{00000000-0000-0000-0000-000000000000}"/>
  <bookViews>
    <workbookView xWindow="-120" yWindow="-120" windowWidth="19440" windowHeight="15000" tabRatio="601" firstSheet="4" activeTab="10" xr2:uid="{00000000-000D-0000-FFFF-FFFF00000000}"/>
  </bookViews>
  <sheets>
    <sheet name="ամփոփ" sheetId="4" r:id="rId1"/>
    <sheet name="Արագածոտն" sheetId="22" r:id="rId2"/>
    <sheet name="Արարատ" sheetId="32" r:id="rId3"/>
    <sheet name="Արմավիր" sheetId="35" r:id="rId4"/>
    <sheet name="Կոտայք" sheetId="27" r:id="rId5"/>
    <sheet name="Լոռի" sheetId="23" r:id="rId6"/>
    <sheet name="Վայոց Ձոր" sheetId="24" r:id="rId7"/>
    <sheet name="Տավուշ" sheetId="33" r:id="rId8"/>
    <sheet name="Շիրակ" sheetId="34" r:id="rId9"/>
    <sheet name="Գեղարքունիք" sheetId="26" r:id="rId10"/>
    <sheet name="Սյունիք" sheetId="29" r:id="rId1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P135" i="27" l="1"/>
  <c r="AO135" i="27"/>
  <c r="AN135" i="27"/>
  <c r="AM135" i="27"/>
  <c r="AL135" i="27"/>
  <c r="AK135" i="27"/>
  <c r="AJ135" i="27"/>
  <c r="AI135" i="27"/>
  <c r="AH135" i="27"/>
  <c r="AG135" i="27"/>
  <c r="AF135" i="27"/>
  <c r="AE135" i="27"/>
  <c r="AD135" i="27"/>
  <c r="AC135" i="27"/>
  <c r="AB135" i="27"/>
  <c r="AA135" i="27"/>
  <c r="Z135" i="27"/>
  <c r="Y135" i="27"/>
  <c r="X135" i="27"/>
  <c r="W135" i="27"/>
  <c r="V135" i="27"/>
  <c r="U135" i="27"/>
  <c r="T135" i="27"/>
  <c r="S135" i="27"/>
  <c r="R135" i="27"/>
  <c r="Q135" i="27"/>
  <c r="P135" i="27"/>
  <c r="O135" i="27"/>
  <c r="N135" i="27"/>
  <c r="E135" i="27"/>
  <c r="C135" i="27"/>
  <c r="AM79" i="27" l="1"/>
  <c r="AL79" i="27"/>
  <c r="AK79" i="27"/>
  <c r="AJ79" i="27"/>
  <c r="AM78" i="27"/>
  <c r="AL78" i="27"/>
  <c r="AK78" i="27"/>
  <c r="AJ78" i="27"/>
  <c r="AN78" i="27" s="1"/>
  <c r="AO78" i="27" s="1"/>
  <c r="AM77" i="27"/>
  <c r="AL77" i="27"/>
  <c r="AK77" i="27"/>
  <c r="AJ77" i="27"/>
  <c r="AM76" i="27"/>
  <c r="AL76" i="27"/>
  <c r="AK76" i="27"/>
  <c r="AJ76" i="27"/>
  <c r="AM75" i="27"/>
  <c r="AL75" i="27"/>
  <c r="AK75" i="27"/>
  <c r="AJ75" i="27"/>
  <c r="AM74" i="27"/>
  <c r="AL74" i="27"/>
  <c r="AK74" i="27"/>
  <c r="AJ74" i="27"/>
  <c r="AM73" i="27"/>
  <c r="AL73" i="27"/>
  <c r="AK73" i="27"/>
  <c r="AJ73" i="27"/>
  <c r="AM72" i="27"/>
  <c r="AL72" i="27"/>
  <c r="AK72" i="27"/>
  <c r="AJ72" i="27"/>
  <c r="AN72" i="27" s="1"/>
  <c r="AO72" i="27" s="1"/>
  <c r="AM71" i="27"/>
  <c r="AL71" i="27"/>
  <c r="AK71" i="27"/>
  <c r="AJ71" i="27"/>
  <c r="AM70" i="27"/>
  <c r="AL70" i="27"/>
  <c r="AK70" i="27"/>
  <c r="AJ70" i="27"/>
  <c r="AM69" i="27"/>
  <c r="AL69" i="27"/>
  <c r="AK69" i="27"/>
  <c r="AJ69" i="27"/>
  <c r="AM68" i="27"/>
  <c r="AL68" i="27"/>
  <c r="AK68" i="27"/>
  <c r="AJ68" i="27"/>
  <c r="AM67" i="27"/>
  <c r="AL67" i="27"/>
  <c r="AK67" i="27"/>
  <c r="AJ67" i="27"/>
  <c r="AO66" i="27"/>
  <c r="AM66" i="27"/>
  <c r="AL66" i="27"/>
  <c r="AK66" i="27"/>
  <c r="AJ66" i="27"/>
  <c r="AN67" i="27" l="1"/>
  <c r="AO67" i="27" s="1"/>
  <c r="AN69" i="27"/>
  <c r="AO69" i="27" s="1"/>
  <c r="AN71" i="27"/>
  <c r="AO71" i="27" s="1"/>
  <c r="AN73" i="27"/>
  <c r="AO73" i="27" s="1"/>
  <c r="AN74" i="27"/>
  <c r="AO74" i="27" s="1"/>
  <c r="AN75" i="27"/>
  <c r="AO75" i="27" s="1"/>
  <c r="AN76" i="27"/>
  <c r="AO76" i="27" s="1"/>
  <c r="AN77" i="27"/>
  <c r="AO77" i="27" s="1"/>
  <c r="AN68" i="27"/>
  <c r="AO68" i="27" s="1"/>
  <c r="AN70" i="27"/>
  <c r="AO70" i="27" s="1"/>
  <c r="AN79" i="27"/>
  <c r="AO79" i="27" s="1"/>
  <c r="AN51" i="27"/>
  <c r="AM51" i="27"/>
  <c r="AL51" i="27"/>
  <c r="AK51" i="27"/>
  <c r="Q51" i="27"/>
  <c r="AN50" i="27"/>
  <c r="AM50" i="27"/>
  <c r="AL50" i="27"/>
  <c r="AK50" i="27"/>
  <c r="AO50" i="27" s="1"/>
  <c r="AP50" i="27" s="1"/>
  <c r="Q50" i="27"/>
  <c r="AN49" i="27"/>
  <c r="AM49" i="27"/>
  <c r="AL49" i="27"/>
  <c r="AK49" i="27"/>
  <c r="Q49" i="27"/>
  <c r="AP49" i="27" s="1"/>
  <c r="AO51" i="27" l="1"/>
  <c r="AP51" i="27" s="1"/>
  <c r="AN28" i="35"/>
  <c r="AM28" i="35"/>
  <c r="AL28" i="35"/>
  <c r="AK28" i="35"/>
  <c r="Q28" i="35"/>
  <c r="AN27" i="35"/>
  <c r="AM27" i="35"/>
  <c r="AL27" i="35"/>
  <c r="AK27" i="35"/>
  <c r="Q27" i="35"/>
  <c r="AN26" i="35"/>
  <c r="AM26" i="35"/>
  <c r="AL26" i="35"/>
  <c r="AK26" i="35"/>
  <c r="Q26" i="35"/>
  <c r="AN25" i="35"/>
  <c r="AM25" i="35"/>
  <c r="AL25" i="35"/>
  <c r="AK25" i="35"/>
  <c r="Q25" i="35"/>
  <c r="AN24" i="35"/>
  <c r="AM24" i="35"/>
  <c r="AL24" i="35"/>
  <c r="AK24" i="35"/>
  <c r="Q24" i="35"/>
  <c r="AN23" i="35"/>
  <c r="AM23" i="35"/>
  <c r="AL23" i="35"/>
  <c r="AK23" i="35"/>
  <c r="Q23" i="35"/>
  <c r="AJ22" i="35"/>
  <c r="AI22" i="35"/>
  <c r="AH22" i="35"/>
  <c r="AG22" i="35"/>
  <c r="AF22" i="35"/>
  <c r="AE22" i="35"/>
  <c r="AD22" i="35"/>
  <c r="AC22" i="35"/>
  <c r="AB22" i="35"/>
  <c r="AA22" i="35"/>
  <c r="Z22" i="35"/>
  <c r="Y22" i="35"/>
  <c r="X22" i="35"/>
  <c r="W22" i="35"/>
  <c r="V22" i="35"/>
  <c r="U22" i="35"/>
  <c r="T22" i="35"/>
  <c r="S22" i="35"/>
  <c r="R22" i="35"/>
  <c r="P22" i="35"/>
  <c r="O22" i="35"/>
  <c r="N22" i="35"/>
  <c r="E22" i="35"/>
  <c r="C22" i="35"/>
  <c r="AN21" i="35"/>
  <c r="AM21" i="35"/>
  <c r="AL21" i="35"/>
  <c r="AK21" i="35"/>
  <c r="Q21" i="35"/>
  <c r="AN20" i="35"/>
  <c r="AM20" i="35"/>
  <c r="AL20" i="35"/>
  <c r="AK20" i="35"/>
  <c r="Q20" i="35"/>
  <c r="AM19" i="35"/>
  <c r="AL19" i="35"/>
  <c r="AO19" i="35" s="1"/>
  <c r="Q19" i="35"/>
  <c r="AJ18" i="35"/>
  <c r="AI18" i="35"/>
  <c r="AH18" i="35"/>
  <c r="AG18" i="35"/>
  <c r="AF18" i="35"/>
  <c r="AE18" i="35"/>
  <c r="AD18" i="35"/>
  <c r="AC18" i="35"/>
  <c r="AB18" i="35"/>
  <c r="AA18" i="35"/>
  <c r="Z18" i="35"/>
  <c r="Y18" i="35"/>
  <c r="X18" i="35"/>
  <c r="W18" i="35"/>
  <c r="V18" i="35"/>
  <c r="U18" i="35"/>
  <c r="T18" i="35"/>
  <c r="S18" i="35"/>
  <c r="R18" i="35"/>
  <c r="P18" i="35"/>
  <c r="O18" i="35"/>
  <c r="N18" i="35"/>
  <c r="E18" i="35"/>
  <c r="C18" i="35"/>
  <c r="AN17" i="35"/>
  <c r="AM17" i="35"/>
  <c r="AL17" i="35"/>
  <c r="AK17" i="35"/>
  <c r="Q17" i="35"/>
  <c r="AN16" i="35"/>
  <c r="AM16" i="35"/>
  <c r="AL16" i="35"/>
  <c r="AK16" i="35"/>
  <c r="Q16" i="35"/>
  <c r="AN15" i="35"/>
  <c r="AM15" i="35"/>
  <c r="AM18" i="35" s="1"/>
  <c r="AL15" i="35"/>
  <c r="AL18" i="35" s="1"/>
  <c r="AK15" i="35"/>
  <c r="Q15" i="35"/>
  <c r="AJ14" i="35"/>
  <c r="AI14" i="35"/>
  <c r="AH14" i="35"/>
  <c r="AG14" i="35"/>
  <c r="AF14" i="35"/>
  <c r="AE14" i="35"/>
  <c r="AD14" i="35"/>
  <c r="AC14" i="35"/>
  <c r="AB14" i="35"/>
  <c r="AA14" i="35"/>
  <c r="Z14" i="35"/>
  <c r="Y14" i="35"/>
  <c r="X14" i="35"/>
  <c r="W14" i="35"/>
  <c r="V14" i="35"/>
  <c r="U14" i="35"/>
  <c r="T14" i="35"/>
  <c r="S14" i="35"/>
  <c r="R14" i="35"/>
  <c r="P14" i="35"/>
  <c r="O14" i="35"/>
  <c r="N14" i="35"/>
  <c r="E14" i="35"/>
  <c r="C14" i="35"/>
  <c r="AN13" i="35"/>
  <c r="AM13" i="35"/>
  <c r="AL13" i="35"/>
  <c r="AK13" i="35"/>
  <c r="Q13" i="35"/>
  <c r="AN12" i="35"/>
  <c r="AM12" i="35"/>
  <c r="AL12" i="35"/>
  <c r="AK12" i="35"/>
  <c r="Q12" i="35"/>
  <c r="AN11" i="35"/>
  <c r="AM11" i="35"/>
  <c r="AL11" i="35"/>
  <c r="AK11" i="35"/>
  <c r="Q11" i="35"/>
  <c r="AJ10" i="35"/>
  <c r="AI10" i="35"/>
  <c r="AH10" i="35"/>
  <c r="AG10" i="35"/>
  <c r="AF10" i="35"/>
  <c r="AE10" i="35"/>
  <c r="AD10" i="35"/>
  <c r="AC10" i="35"/>
  <c r="AB10" i="35"/>
  <c r="AA10" i="35"/>
  <c r="Z10" i="35"/>
  <c r="Y10" i="35"/>
  <c r="X10" i="35"/>
  <c r="W10" i="35"/>
  <c r="V10" i="35"/>
  <c r="U10" i="35"/>
  <c r="T10" i="35"/>
  <c r="S10" i="35"/>
  <c r="R10" i="35"/>
  <c r="P10" i="35"/>
  <c r="O10" i="35"/>
  <c r="N10" i="35"/>
  <c r="E10" i="35"/>
  <c r="AN9" i="35"/>
  <c r="AM9" i="35"/>
  <c r="AL9" i="35"/>
  <c r="AK9" i="35"/>
  <c r="Q9" i="35"/>
  <c r="AN8" i="35"/>
  <c r="AM8" i="35"/>
  <c r="AL8" i="35"/>
  <c r="AK8" i="35"/>
  <c r="Q8" i="35"/>
  <c r="AN7" i="35"/>
  <c r="AN10" i="35" s="1"/>
  <c r="AM7" i="35"/>
  <c r="AL7" i="35"/>
  <c r="AK7" i="35"/>
  <c r="Q7" i="35"/>
  <c r="Q10" i="35" s="1"/>
  <c r="Q22" i="35" l="1"/>
  <c r="AK10" i="35"/>
  <c r="AN18" i="35"/>
  <c r="AO21" i="35"/>
  <c r="AP21" i="35" s="1"/>
  <c r="AO26" i="35"/>
  <c r="AP26" i="35" s="1"/>
  <c r="AN14" i="35"/>
  <c r="AK18" i="35"/>
  <c r="AM22" i="35"/>
  <c r="AO12" i="35"/>
  <c r="AP12" i="35" s="1"/>
  <c r="AO16" i="35"/>
  <c r="AP16" i="35" s="1"/>
  <c r="AO23" i="35"/>
  <c r="AP23" i="35" s="1"/>
  <c r="AO27" i="35"/>
  <c r="AP27" i="35" s="1"/>
  <c r="AL10" i="35"/>
  <c r="AO8" i="35"/>
  <c r="AP8" i="35" s="1"/>
  <c r="Q14" i="35"/>
  <c r="AL14" i="35"/>
  <c r="AO13" i="35"/>
  <c r="AP13" i="35" s="1"/>
  <c r="AO17" i="35"/>
  <c r="AP17" i="35" s="1"/>
  <c r="AN22" i="35"/>
  <c r="AO24" i="35"/>
  <c r="AP24" i="35" s="1"/>
  <c r="AO28" i="35"/>
  <c r="AP28" i="35" s="1"/>
  <c r="AM14" i="35"/>
  <c r="AM10" i="35"/>
  <c r="AO9" i="35"/>
  <c r="AP9" i="35" s="1"/>
  <c r="AK14" i="35"/>
  <c r="AO11" i="35"/>
  <c r="AO14" i="35" s="1"/>
  <c r="Q18" i="35"/>
  <c r="AK22" i="35"/>
  <c r="AO25" i="35"/>
  <c r="AP25" i="35" s="1"/>
  <c r="AP19" i="35"/>
  <c r="AO15" i="35"/>
  <c r="AL22" i="35"/>
  <c r="AO7" i="35"/>
  <c r="AP11" i="35"/>
  <c r="AP14" i="35" s="1"/>
  <c r="AO20" i="35"/>
  <c r="AP20" i="35" s="1"/>
  <c r="AP22" i="35" l="1"/>
  <c r="AO18" i="35"/>
  <c r="AP15" i="35"/>
  <c r="AP18" i="35" s="1"/>
  <c r="AP7" i="35"/>
  <c r="AP10" i="35" s="1"/>
  <c r="AO10" i="35"/>
  <c r="AO22" i="35"/>
  <c r="AQ44" i="22" l="1"/>
  <c r="AJ44" i="22"/>
  <c r="AI44" i="22"/>
  <c r="AH44" i="22"/>
  <c r="AG44" i="22"/>
  <c r="AF44" i="22"/>
  <c r="AE44" i="22"/>
  <c r="AD44" i="22"/>
  <c r="AC44" i="22"/>
  <c r="AB44" i="22"/>
  <c r="AA44" i="22"/>
  <c r="Z44" i="22"/>
  <c r="Y44" i="22"/>
  <c r="X44" i="22"/>
  <c r="W44" i="22"/>
  <c r="V44" i="22"/>
  <c r="U44" i="22"/>
  <c r="T44" i="22"/>
  <c r="S44" i="22"/>
  <c r="R44" i="22"/>
  <c r="P44" i="22"/>
  <c r="O44" i="22"/>
  <c r="N44" i="22"/>
  <c r="M44" i="22"/>
  <c r="L44" i="22"/>
  <c r="K44" i="22"/>
  <c r="J44" i="22"/>
  <c r="I44" i="22"/>
  <c r="H44" i="22"/>
  <c r="G44" i="22"/>
  <c r="E44" i="22"/>
  <c r="D44" i="22"/>
  <c r="C44" i="22"/>
  <c r="AN43" i="22"/>
  <c r="AM43" i="22"/>
  <c r="AL43" i="22"/>
  <c r="AK43" i="22"/>
  <c r="AO43" i="22" s="1"/>
  <c r="AN39" i="22"/>
  <c r="AM39" i="22"/>
  <c r="AL39" i="22"/>
  <c r="AK39" i="22"/>
  <c r="AO39" i="22" s="1"/>
  <c r="AN38" i="22"/>
  <c r="AM38" i="22"/>
  <c r="AL38" i="22"/>
  <c r="AK38" i="22"/>
  <c r="AO38" i="22" s="1"/>
  <c r="AP38" i="22" s="1"/>
  <c r="Q38" i="22"/>
  <c r="AN37" i="22"/>
  <c r="AM37" i="22"/>
  <c r="AL37" i="22"/>
  <c r="AK37" i="22"/>
  <c r="AO37" i="22" s="1"/>
  <c r="Q37" i="22"/>
  <c r="AN36" i="22"/>
  <c r="AM36" i="22"/>
  <c r="AL36" i="22"/>
  <c r="AK36" i="22"/>
  <c r="AO36" i="22" s="1"/>
  <c r="AP36" i="22" s="1"/>
  <c r="AN35" i="22"/>
  <c r="AM35" i="22"/>
  <c r="AL35" i="22"/>
  <c r="AK35" i="22"/>
  <c r="AO35" i="22" s="1"/>
  <c r="AN34" i="22"/>
  <c r="AM34" i="22"/>
  <c r="AL34" i="22"/>
  <c r="AK34" i="22"/>
  <c r="AO34" i="22" s="1"/>
  <c r="AP34" i="22" s="1"/>
  <c r="Q34" i="22"/>
  <c r="AN33" i="22"/>
  <c r="AM33" i="22"/>
  <c r="AL33" i="22"/>
  <c r="AK33" i="22"/>
  <c r="AO33" i="22" s="1"/>
  <c r="AP33" i="22" s="1"/>
  <c r="Q33" i="22"/>
  <c r="AN32" i="22"/>
  <c r="AL32" i="22"/>
  <c r="AK32" i="22"/>
  <c r="AO32" i="22" s="1"/>
  <c r="AP32" i="22" s="1"/>
  <c r="Q32" i="22"/>
  <c r="AN31" i="22"/>
  <c r="AM31" i="22"/>
  <c r="AL31" i="22"/>
  <c r="AK31" i="22"/>
  <c r="AO31" i="22" s="1"/>
  <c r="AP31" i="22" s="1"/>
  <c r="Q31" i="22"/>
  <c r="AN30" i="22"/>
  <c r="AN44" i="22" s="1"/>
  <c r="AM30" i="22"/>
  <c r="AL30" i="22"/>
  <c r="AK30" i="22"/>
  <c r="AO30" i="22" s="1"/>
  <c r="AP30" i="22" s="1"/>
  <c r="Q30" i="22"/>
  <c r="AL29" i="22"/>
  <c r="AK29" i="22"/>
  <c r="AO29" i="22" s="1"/>
  <c r="AP29" i="22" s="1"/>
  <c r="Q29" i="22"/>
  <c r="AM28" i="22"/>
  <c r="AL28" i="22"/>
  <c r="AK28" i="22"/>
  <c r="AO28" i="22" s="1"/>
  <c r="AP28" i="22" s="1"/>
  <c r="Q28" i="22"/>
  <c r="Q44" i="22" s="1"/>
  <c r="AN26" i="22"/>
  <c r="AM26" i="22"/>
  <c r="AL26" i="22"/>
  <c r="AK26" i="22"/>
  <c r="AO26" i="22" s="1"/>
  <c r="AN25" i="22"/>
  <c r="AM25" i="22"/>
  <c r="AL25" i="22"/>
  <c r="AK25" i="22"/>
  <c r="AO25" i="22" s="1"/>
  <c r="AN21" i="22"/>
  <c r="AM21" i="22"/>
  <c r="AM44" i="22" s="1"/>
  <c r="AL21" i="22"/>
  <c r="AL44" i="22" s="1"/>
  <c r="AK21" i="22"/>
  <c r="AO21" i="22" s="1"/>
  <c r="AN20" i="22"/>
  <c r="AM20" i="22"/>
  <c r="AL20" i="22"/>
  <c r="AK20" i="22"/>
  <c r="AO20" i="22" s="1"/>
  <c r="AP20" i="22" s="1"/>
  <c r="AN19" i="22"/>
  <c r="AM19" i="22"/>
  <c r="AL19" i="22"/>
  <c r="AK19" i="22"/>
  <c r="AO19" i="22" s="1"/>
  <c r="AP19" i="22" s="1"/>
  <c r="AN18" i="22"/>
  <c r="AM18" i="22"/>
  <c r="AL18" i="22"/>
  <c r="AK18" i="22"/>
  <c r="AO18" i="22" s="1"/>
  <c r="AP18" i="22" s="1"/>
  <c r="AN17" i="22"/>
  <c r="AM17" i="22"/>
  <c r="AL17" i="22"/>
  <c r="AK17" i="22"/>
  <c r="AO17" i="22" s="1"/>
  <c r="AP17" i="22" s="1"/>
  <c r="AN16" i="22"/>
  <c r="AM16" i="22"/>
  <c r="AL16" i="22"/>
  <c r="AK16" i="22"/>
  <c r="AO16" i="22" s="1"/>
  <c r="AP16" i="22" s="1"/>
  <c r="AN15" i="22"/>
  <c r="AM15" i="22"/>
  <c r="AL15" i="22"/>
  <c r="AK15" i="22"/>
  <c r="AO15" i="22" s="1"/>
  <c r="AP15" i="22" s="1"/>
  <c r="AN14" i="22"/>
  <c r="AM14" i="22"/>
  <c r="AL14" i="22"/>
  <c r="AK14" i="22"/>
  <c r="AO14" i="22" s="1"/>
  <c r="AP14" i="22" s="1"/>
  <c r="AN13" i="22"/>
  <c r="AM13" i="22"/>
  <c r="AL13" i="22"/>
  <c r="AK13" i="22"/>
  <c r="AO13" i="22" s="1"/>
  <c r="AP13" i="22" s="1"/>
  <c r="AN12" i="22"/>
  <c r="AM12" i="22"/>
  <c r="AL12" i="22"/>
  <c r="AK12" i="22"/>
  <c r="AO12" i="22" s="1"/>
  <c r="AP12" i="22" s="1"/>
  <c r="AN11" i="22"/>
  <c r="AM11" i="22"/>
  <c r="AL11" i="22"/>
  <c r="AK11" i="22"/>
  <c r="AO11" i="22" s="1"/>
  <c r="AP11" i="22" s="1"/>
  <c r="AN10" i="22"/>
  <c r="AM10" i="22"/>
  <c r="AL10" i="22"/>
  <c r="AK10" i="22"/>
  <c r="AO10" i="22" s="1"/>
  <c r="AP10" i="22" s="1"/>
  <c r="AN9" i="22"/>
  <c r="AM9" i="22"/>
  <c r="AL9" i="22"/>
  <c r="AK9" i="22"/>
  <c r="AO9" i="22" s="1"/>
  <c r="AP9" i="22" s="1"/>
  <c r="AN8" i="22"/>
  <c r="AM8" i="22"/>
  <c r="AL8" i="22"/>
  <c r="AK8" i="22"/>
  <c r="AO8" i="22" s="1"/>
  <c r="AP8" i="22" s="1"/>
  <c r="AN7" i="22"/>
  <c r="AM7" i="22"/>
  <c r="AL7" i="22"/>
  <c r="AK7" i="22"/>
  <c r="AO7" i="22" s="1"/>
  <c r="AP7" i="22" s="1"/>
  <c r="AO44" i="22" l="1"/>
  <c r="AP44" i="22"/>
  <c r="AK44" i="22"/>
  <c r="AJ47" i="27" l="1"/>
  <c r="AI47" i="27"/>
  <c r="AH47" i="27"/>
  <c r="AG47" i="27"/>
  <c r="AG48" i="27" s="1"/>
  <c r="AF47" i="27"/>
  <c r="AE47" i="27"/>
  <c r="AD47" i="27"/>
  <c r="AC47" i="27"/>
  <c r="AC48" i="27" s="1"/>
  <c r="AB47" i="27"/>
  <c r="AA47" i="27"/>
  <c r="Z47" i="27"/>
  <c r="Y47" i="27"/>
  <c r="Y48" i="27" s="1"/>
  <c r="X47" i="27"/>
  <c r="W47" i="27"/>
  <c r="U47" i="27"/>
  <c r="T47" i="27"/>
  <c r="T48" i="27" s="1"/>
  <c r="S47" i="27"/>
  <c r="R47" i="27"/>
  <c r="AN46" i="27"/>
  <c r="AM46" i="27"/>
  <c r="AL46" i="27"/>
  <c r="AK46" i="27"/>
  <c r="AN45" i="27"/>
  <c r="AM45" i="27"/>
  <c r="AL45" i="27"/>
  <c r="AK45" i="27"/>
  <c r="AN44" i="27"/>
  <c r="AM44" i="27"/>
  <c r="AL44" i="27"/>
  <c r="AK44" i="27"/>
  <c r="AN43" i="27"/>
  <c r="AN47" i="27" s="1"/>
  <c r="AM43" i="27"/>
  <c r="AL43" i="27"/>
  <c r="AK43" i="27"/>
  <c r="AJ42" i="27"/>
  <c r="AI42" i="27"/>
  <c r="AH42" i="27"/>
  <c r="AG42" i="27"/>
  <c r="AF42" i="27"/>
  <c r="AE42" i="27"/>
  <c r="AD42" i="27"/>
  <c r="AC42" i="27"/>
  <c r="AB42" i="27"/>
  <c r="AA42" i="27"/>
  <c r="Z42" i="27"/>
  <c r="Y42" i="27"/>
  <c r="X42" i="27"/>
  <c r="W42" i="27"/>
  <c r="U42" i="27"/>
  <c r="T42" i="27"/>
  <c r="S42" i="27"/>
  <c r="R42" i="27"/>
  <c r="AN41" i="27"/>
  <c r="AM41" i="27"/>
  <c r="AL41" i="27"/>
  <c r="AK41" i="27"/>
  <c r="AN40" i="27"/>
  <c r="AM40" i="27"/>
  <c r="AL40" i="27"/>
  <c r="AK40" i="27"/>
  <c r="AN39" i="27"/>
  <c r="AM39" i="27"/>
  <c r="AL39" i="27"/>
  <c r="AK39" i="27"/>
  <c r="AN38" i="27"/>
  <c r="AM38" i="27"/>
  <c r="AL38" i="27"/>
  <c r="AK38" i="27"/>
  <c r="AN37" i="27"/>
  <c r="AM37" i="27"/>
  <c r="AL37" i="27"/>
  <c r="AK37" i="27"/>
  <c r="AN36" i="27"/>
  <c r="AM36" i="27"/>
  <c r="AL36" i="27"/>
  <c r="AK36" i="27"/>
  <c r="AN35" i="27"/>
  <c r="AM35" i="27"/>
  <c r="AL35" i="27"/>
  <c r="AK35" i="27"/>
  <c r="AN34" i="27"/>
  <c r="AM34" i="27"/>
  <c r="AL34" i="27"/>
  <c r="AK34" i="27"/>
  <c r="AN33" i="27"/>
  <c r="AM33" i="27"/>
  <c r="AL33" i="27"/>
  <c r="AK33" i="27"/>
  <c r="AN32" i="27"/>
  <c r="AM32" i="27"/>
  <c r="AL32" i="27"/>
  <c r="AK32" i="27"/>
  <c r="AN31" i="27"/>
  <c r="AM31" i="27"/>
  <c r="AL31" i="27"/>
  <c r="AK31" i="27"/>
  <c r="AN30" i="27"/>
  <c r="AM30" i="27"/>
  <c r="AL30" i="27"/>
  <c r="AK30" i="27"/>
  <c r="AN29" i="27"/>
  <c r="AM29" i="27"/>
  <c r="AL29" i="27"/>
  <c r="AK29" i="27"/>
  <c r="AP28" i="27"/>
  <c r="AN28" i="27"/>
  <c r="AM28" i="27"/>
  <c r="AL28" i="27"/>
  <c r="AL42" i="27" s="1"/>
  <c r="AK28" i="27"/>
  <c r="AO29" i="27" l="1"/>
  <c r="AO30" i="27"/>
  <c r="AP30" i="27" s="1"/>
  <c r="AO32" i="27"/>
  <c r="AP32" i="27" s="1"/>
  <c r="AO35" i="27"/>
  <c r="AP35" i="27" s="1"/>
  <c r="AO37" i="27"/>
  <c r="AP37" i="27" s="1"/>
  <c r="AO40" i="27"/>
  <c r="AP40" i="27" s="1"/>
  <c r="AL47" i="27"/>
  <c r="AL48" i="27" s="1"/>
  <c r="AO31" i="27"/>
  <c r="AP31" i="27" s="1"/>
  <c r="AO33" i="27"/>
  <c r="AP33" i="27" s="1"/>
  <c r="AO34" i="27"/>
  <c r="AP34" i="27" s="1"/>
  <c r="AO36" i="27"/>
  <c r="AP36" i="27" s="1"/>
  <c r="AO38" i="27"/>
  <c r="AP38" i="27" s="1"/>
  <c r="AO39" i="27"/>
  <c r="AP39" i="27" s="1"/>
  <c r="AO41" i="27"/>
  <c r="AP41" i="27" s="1"/>
  <c r="AN42" i="27"/>
  <c r="AN48" i="27" s="1"/>
  <c r="AM42" i="27"/>
  <c r="AM47" i="27"/>
  <c r="U48" i="27"/>
  <c r="Z48" i="27"/>
  <c r="AD48" i="27"/>
  <c r="AH48" i="27"/>
  <c r="AO43" i="27"/>
  <c r="AP43" i="27" s="1"/>
  <c r="AO44" i="27"/>
  <c r="AP44" i="27" s="1"/>
  <c r="AO45" i="27"/>
  <c r="AP45" i="27" s="1"/>
  <c r="AO46" i="27"/>
  <c r="AP46" i="27" s="1"/>
  <c r="R48" i="27"/>
  <c r="W48" i="27"/>
  <c r="AA48" i="27"/>
  <c r="AE48" i="27"/>
  <c r="AI48" i="27"/>
  <c r="AK42" i="27"/>
  <c r="S48" i="27"/>
  <c r="X48" i="27"/>
  <c r="AB48" i="27"/>
  <c r="AF48" i="27"/>
  <c r="AJ48" i="27"/>
  <c r="AP29" i="27"/>
  <c r="AO42" i="27"/>
  <c r="AK47" i="27"/>
  <c r="AP42" i="27" l="1"/>
  <c r="AM48" i="27"/>
  <c r="AK48" i="27"/>
  <c r="AP47" i="27"/>
  <c r="AP48" i="27" s="1"/>
  <c r="AO47" i="27"/>
  <c r="AO48" i="27" s="1"/>
  <c r="AJ52" i="23" l="1"/>
  <c r="AI52" i="23"/>
  <c r="AH52" i="23"/>
  <c r="AG52" i="23"/>
  <c r="AF52" i="23"/>
  <c r="AE52" i="23"/>
  <c r="AD52" i="23"/>
  <c r="AC52" i="23"/>
  <c r="AB52" i="23"/>
  <c r="AA52" i="23"/>
  <c r="Z52" i="23"/>
  <c r="Y52" i="23"/>
  <c r="X52" i="23"/>
  <c r="W52" i="23"/>
  <c r="V52" i="23"/>
  <c r="U52" i="23"/>
  <c r="T52" i="23"/>
  <c r="S52" i="23"/>
  <c r="R52" i="23"/>
  <c r="P52" i="23"/>
  <c r="O52" i="23"/>
  <c r="N52" i="23"/>
  <c r="M52" i="23"/>
  <c r="L52" i="23"/>
  <c r="K52" i="23"/>
  <c r="J52" i="23"/>
  <c r="I52" i="23"/>
  <c r="H52" i="23"/>
  <c r="G52" i="23"/>
  <c r="E52" i="23"/>
  <c r="D52" i="23"/>
  <c r="C52" i="23"/>
  <c r="AN51" i="23"/>
  <c r="AM51" i="23"/>
  <c r="AL51" i="23"/>
  <c r="AK51" i="23"/>
  <c r="AO51" i="23" s="1"/>
  <c r="AP51" i="23" s="1"/>
  <c r="Q51" i="23"/>
  <c r="AN50" i="23"/>
  <c r="AM50" i="23"/>
  <c r="AL50" i="23"/>
  <c r="AK50" i="23"/>
  <c r="AO50" i="23" s="1"/>
  <c r="AP50" i="23" s="1"/>
  <c r="Q50" i="23"/>
  <c r="AN49" i="23"/>
  <c r="AM49" i="23"/>
  <c r="AL49" i="23"/>
  <c r="AK49" i="23"/>
  <c r="AO49" i="23" s="1"/>
  <c r="AP49" i="23" s="1"/>
  <c r="Q49" i="23"/>
  <c r="AN48" i="23"/>
  <c r="AM48" i="23"/>
  <c r="AL48" i="23"/>
  <c r="AK48" i="23"/>
  <c r="AO48" i="23" s="1"/>
  <c r="AP48" i="23" s="1"/>
  <c r="Q48" i="23"/>
  <c r="AN47" i="23"/>
  <c r="AM47" i="23"/>
  <c r="AL47" i="23"/>
  <c r="AK47" i="23"/>
  <c r="AO47" i="23" s="1"/>
  <c r="AP47" i="23" s="1"/>
  <c r="Q47" i="23"/>
  <c r="AN46" i="23"/>
  <c r="AM46" i="23"/>
  <c r="AL46" i="23"/>
  <c r="AK46" i="23"/>
  <c r="AO46" i="23" s="1"/>
  <c r="AP46" i="23" s="1"/>
  <c r="Q46" i="23"/>
  <c r="AN45" i="23"/>
  <c r="AM45" i="23"/>
  <c r="AL45" i="23"/>
  <c r="AK45" i="23"/>
  <c r="AO45" i="23" s="1"/>
  <c r="AP45" i="23" s="1"/>
  <c r="Q45" i="23"/>
  <c r="AN44" i="23"/>
  <c r="AM44" i="23"/>
  <c r="AL44" i="23"/>
  <c r="AK44" i="23"/>
  <c r="AO44" i="23" s="1"/>
  <c r="AP44" i="23" s="1"/>
  <c r="Q44" i="23"/>
  <c r="AN43" i="23"/>
  <c r="AM43" i="23"/>
  <c r="AL43" i="23"/>
  <c r="AK43" i="23"/>
  <c r="AO43" i="23" s="1"/>
  <c r="AP43" i="23" s="1"/>
  <c r="Q43" i="23"/>
  <c r="AN42" i="23"/>
  <c r="AM42" i="23"/>
  <c r="AL42" i="23"/>
  <c r="AK42" i="23"/>
  <c r="AO42" i="23" s="1"/>
  <c r="AP42" i="23" s="1"/>
  <c r="Q42" i="23"/>
  <c r="AN41" i="23"/>
  <c r="AM41" i="23"/>
  <c r="AL41" i="23"/>
  <c r="AK41" i="23"/>
  <c r="AO41" i="23" s="1"/>
  <c r="AP41" i="23" s="1"/>
  <c r="Q41" i="23"/>
  <c r="AN40" i="23"/>
  <c r="AM40" i="23"/>
  <c r="AL40" i="23"/>
  <c r="AK40" i="23"/>
  <c r="AO40" i="23" s="1"/>
  <c r="AP40" i="23" s="1"/>
  <c r="Q40" i="23"/>
  <c r="AN39" i="23"/>
  <c r="AM39" i="23"/>
  <c r="AL39" i="23"/>
  <c r="AK39" i="23"/>
  <c r="AO39" i="23" s="1"/>
  <c r="AP39" i="23" s="1"/>
  <c r="Q39" i="23"/>
  <c r="AN38" i="23"/>
  <c r="AM38" i="23"/>
  <c r="AL38" i="23"/>
  <c r="AK38" i="23"/>
  <c r="AO38" i="23" s="1"/>
  <c r="AP38" i="23" s="1"/>
  <c r="Q38" i="23"/>
  <c r="AN37" i="23"/>
  <c r="AM37" i="23"/>
  <c r="AL37" i="23"/>
  <c r="AK37" i="23"/>
  <c r="AO37" i="23" s="1"/>
  <c r="AP37" i="23" s="1"/>
  <c r="Q37" i="23"/>
  <c r="AN36" i="23"/>
  <c r="AM36" i="23"/>
  <c r="AL36" i="23"/>
  <c r="AK36" i="23"/>
  <c r="AO36" i="23" s="1"/>
  <c r="AP36" i="23" s="1"/>
  <c r="Q36" i="23"/>
  <c r="AN35" i="23"/>
  <c r="AM35" i="23"/>
  <c r="AL35" i="23"/>
  <c r="AK35" i="23"/>
  <c r="AO35" i="23" s="1"/>
  <c r="AP35" i="23" s="1"/>
  <c r="Q35" i="23"/>
  <c r="AN34" i="23"/>
  <c r="AM34" i="23"/>
  <c r="AL34" i="23"/>
  <c r="AK34" i="23"/>
  <c r="AO34" i="23" s="1"/>
  <c r="AP34" i="23" s="1"/>
  <c r="Q34" i="23"/>
  <c r="AN33" i="23"/>
  <c r="AM33" i="23"/>
  <c r="AL33" i="23"/>
  <c r="AK33" i="23"/>
  <c r="AO33" i="23" s="1"/>
  <c r="AP33" i="23" s="1"/>
  <c r="Q33" i="23"/>
  <c r="AN32" i="23"/>
  <c r="AM32" i="23"/>
  <c r="AL32" i="23"/>
  <c r="AK32" i="23"/>
  <c r="AO32" i="23" s="1"/>
  <c r="AP32" i="23" s="1"/>
  <c r="Q32" i="23"/>
  <c r="AN31" i="23"/>
  <c r="AM31" i="23"/>
  <c r="AL31" i="23"/>
  <c r="AK31" i="23"/>
  <c r="AO31" i="23" s="1"/>
  <c r="AP31" i="23" s="1"/>
  <c r="Q31" i="23"/>
  <c r="AN30" i="23"/>
  <c r="AM30" i="23"/>
  <c r="AL30" i="23"/>
  <c r="AK30" i="23"/>
  <c r="AO30" i="23" s="1"/>
  <c r="AP30" i="23" s="1"/>
  <c r="Q30" i="23"/>
  <c r="AN29" i="23"/>
  <c r="AM29" i="23"/>
  <c r="AL29" i="23"/>
  <c r="AK29" i="23"/>
  <c r="AO29" i="23" s="1"/>
  <c r="AP29" i="23" s="1"/>
  <c r="Q29" i="23"/>
  <c r="AN28" i="23"/>
  <c r="AM28" i="23"/>
  <c r="AL28" i="23"/>
  <c r="AK28" i="23"/>
  <c r="AO28" i="23" s="1"/>
  <c r="AP28" i="23" s="1"/>
  <c r="Q28" i="23"/>
  <c r="AN27" i="23"/>
  <c r="AM27" i="23"/>
  <c r="AL27" i="23"/>
  <c r="AK27" i="23"/>
  <c r="AO27" i="23" s="1"/>
  <c r="AP27" i="23" s="1"/>
  <c r="Q27" i="23"/>
  <c r="AN26" i="23"/>
  <c r="AM26" i="23"/>
  <c r="AL26" i="23"/>
  <c r="AK26" i="23"/>
  <c r="AO26" i="23" s="1"/>
  <c r="AP26" i="23" s="1"/>
  <c r="Q26" i="23"/>
  <c r="AN25" i="23"/>
  <c r="AM25" i="23"/>
  <c r="AL25" i="23"/>
  <c r="AK25" i="23"/>
  <c r="AO25" i="23" s="1"/>
  <c r="AP25" i="23" s="1"/>
  <c r="Q25" i="23"/>
  <c r="AN24" i="23"/>
  <c r="AM24" i="23"/>
  <c r="AL24" i="23"/>
  <c r="AK24" i="23"/>
  <c r="AO24" i="23" s="1"/>
  <c r="AP24" i="23" s="1"/>
  <c r="Q24" i="23"/>
  <c r="AN23" i="23"/>
  <c r="AM23" i="23"/>
  <c r="AL23" i="23"/>
  <c r="AK23" i="23"/>
  <c r="AO23" i="23" s="1"/>
  <c r="AP23" i="23" s="1"/>
  <c r="Q23" i="23"/>
  <c r="AN22" i="23"/>
  <c r="AM22" i="23"/>
  <c r="AL22" i="23"/>
  <c r="AK22" i="23"/>
  <c r="AO22" i="23" s="1"/>
  <c r="AP22" i="23" s="1"/>
  <c r="Q22" i="23"/>
  <c r="AN21" i="23"/>
  <c r="AM21" i="23"/>
  <c r="AL21" i="23"/>
  <c r="AK21" i="23"/>
  <c r="AO21" i="23" s="1"/>
  <c r="AP21" i="23" s="1"/>
  <c r="Q21" i="23"/>
  <c r="AN20" i="23"/>
  <c r="AM20" i="23"/>
  <c r="AL20" i="23"/>
  <c r="AK20" i="23"/>
  <c r="AO20" i="23" s="1"/>
  <c r="AP20" i="23" s="1"/>
  <c r="Q20" i="23"/>
  <c r="AN19" i="23"/>
  <c r="AM19" i="23"/>
  <c r="AL19" i="23"/>
  <c r="AK19" i="23"/>
  <c r="AO19" i="23" s="1"/>
  <c r="AP19" i="23" s="1"/>
  <c r="Q19" i="23"/>
  <c r="AN18" i="23"/>
  <c r="AM18" i="23"/>
  <c r="AL18" i="23"/>
  <c r="AK18" i="23"/>
  <c r="AO18" i="23" s="1"/>
  <c r="AP18" i="23" s="1"/>
  <c r="Q18" i="23"/>
  <c r="AN17" i="23"/>
  <c r="AM17" i="23"/>
  <c r="AL17" i="23"/>
  <c r="AK17" i="23"/>
  <c r="AO17" i="23" s="1"/>
  <c r="AP17" i="23" s="1"/>
  <c r="Q17" i="23"/>
  <c r="AN16" i="23"/>
  <c r="AM16" i="23"/>
  <c r="AL16" i="23"/>
  <c r="AK16" i="23"/>
  <c r="AO16" i="23" s="1"/>
  <c r="AP16" i="23" s="1"/>
  <c r="Q16" i="23"/>
  <c r="AN15" i="23"/>
  <c r="AM15" i="23"/>
  <c r="AL15" i="23"/>
  <c r="AK15" i="23"/>
  <c r="AO15" i="23" s="1"/>
  <c r="AP15" i="23" s="1"/>
  <c r="Q15" i="23"/>
  <c r="AN14" i="23"/>
  <c r="AM14" i="23"/>
  <c r="AL14" i="23"/>
  <c r="AK14" i="23"/>
  <c r="AO14" i="23" s="1"/>
  <c r="AP14" i="23" s="1"/>
  <c r="Q14" i="23"/>
  <c r="AN13" i="23"/>
  <c r="AM13" i="23"/>
  <c r="AL13" i="23"/>
  <c r="AK13" i="23"/>
  <c r="AO13" i="23" s="1"/>
  <c r="AP13" i="23" s="1"/>
  <c r="Q13" i="23"/>
  <c r="AN12" i="23"/>
  <c r="AM12" i="23"/>
  <c r="AL12" i="23"/>
  <c r="AK12" i="23"/>
  <c r="AO12" i="23" s="1"/>
  <c r="AP12" i="23" s="1"/>
  <c r="Q12" i="23"/>
  <c r="AN11" i="23"/>
  <c r="AM11" i="23"/>
  <c r="AL11" i="23"/>
  <c r="AK11" i="23"/>
  <c r="AO11" i="23" s="1"/>
  <c r="AP11" i="23" s="1"/>
  <c r="Q11" i="23"/>
  <c r="AN10" i="23"/>
  <c r="AM10" i="23"/>
  <c r="AL10" i="23"/>
  <c r="AK10" i="23"/>
  <c r="AO10" i="23" s="1"/>
  <c r="AP10" i="23" s="1"/>
  <c r="Q10" i="23"/>
  <c r="AN9" i="23"/>
  <c r="AM9" i="23"/>
  <c r="AL9" i="23"/>
  <c r="AK9" i="23"/>
  <c r="AO9" i="23" s="1"/>
  <c r="AP9" i="23" s="1"/>
  <c r="Q9" i="23"/>
  <c r="AN8" i="23"/>
  <c r="AM8" i="23"/>
  <c r="AM52" i="23" s="1"/>
  <c r="AL8" i="23"/>
  <c r="AK8" i="23"/>
  <c r="AO8" i="23" s="1"/>
  <c r="AP8" i="23" s="1"/>
  <c r="Q8" i="23"/>
  <c r="AN7" i="23"/>
  <c r="AN52" i="23" s="1"/>
  <c r="AM7" i="23"/>
  <c r="AL7" i="23"/>
  <c r="AL52" i="23" s="1"/>
  <c r="AK7" i="23"/>
  <c r="AO7" i="23" s="1"/>
  <c r="Q7" i="23"/>
  <c r="Q52" i="23" s="1"/>
  <c r="AO52" i="23" l="1"/>
  <c r="AP7" i="23"/>
  <c r="AP52" i="23" s="1"/>
  <c r="AK52" i="23"/>
  <c r="AJ67" i="24" l="1"/>
  <c r="AI67" i="24"/>
  <c r="AG67" i="24"/>
  <c r="AE67" i="24"/>
  <c r="AD67" i="24"/>
  <c r="AC67" i="24"/>
  <c r="AB67" i="24"/>
  <c r="AA67" i="24"/>
  <c r="Y67" i="24"/>
  <c r="W67" i="24"/>
  <c r="V67" i="24"/>
  <c r="U67" i="24"/>
  <c r="T67" i="24"/>
  <c r="S67" i="24"/>
  <c r="R67" i="24"/>
  <c r="P67" i="24"/>
  <c r="O67" i="24"/>
  <c r="N67" i="24"/>
  <c r="E67" i="24"/>
  <c r="C67" i="24"/>
  <c r="AM64" i="24"/>
  <c r="AK64" i="24"/>
  <c r="AO64" i="24" s="1"/>
  <c r="AP64" i="24" s="1"/>
  <c r="X64" i="24"/>
  <c r="Q64" i="24"/>
  <c r="AN63" i="24"/>
  <c r="AM63" i="24"/>
  <c r="AL63" i="24"/>
  <c r="AO63" i="24" s="1"/>
  <c r="AP63" i="24" s="1"/>
  <c r="Q63" i="24"/>
  <c r="AN62" i="24"/>
  <c r="AM62" i="24"/>
  <c r="AL62" i="24"/>
  <c r="AK62" i="24"/>
  <c r="AO62" i="24" s="1"/>
  <c r="AP62" i="24" s="1"/>
  <c r="AL61" i="24"/>
  <c r="AO61" i="24" s="1"/>
  <c r="AP61" i="24" s="1"/>
  <c r="AH61" i="24"/>
  <c r="AH67" i="24" s="1"/>
  <c r="AF61" i="24"/>
  <c r="AF67" i="24" s="1"/>
  <c r="Z61" i="24"/>
  <c r="Z67" i="24" s="1"/>
  <c r="X61" i="24"/>
  <c r="Q61" i="24"/>
  <c r="AM60" i="24"/>
  <c r="AL60" i="24"/>
  <c r="AK60" i="24"/>
  <c r="AO60" i="24" s="1"/>
  <c r="AP60" i="24" s="1"/>
  <c r="X60" i="24"/>
  <c r="Q60" i="24"/>
  <c r="AN59" i="24"/>
  <c r="AM59" i="24"/>
  <c r="AL59" i="24"/>
  <c r="AK59" i="24"/>
  <c r="AO59" i="24" s="1"/>
  <c r="AP59" i="24" s="1"/>
  <c r="X59" i="24"/>
  <c r="AL58" i="24"/>
  <c r="AK58" i="24"/>
  <c r="AO58" i="24" s="1"/>
  <c r="AP58" i="24" s="1"/>
  <c r="X58" i="24"/>
  <c r="Q58" i="24"/>
  <c r="AN57" i="24"/>
  <c r="AL57" i="24"/>
  <c r="AK57" i="24"/>
  <c r="AO57" i="24" s="1"/>
  <c r="AP57" i="24" s="1"/>
  <c r="X57" i="24"/>
  <c r="Q57" i="24"/>
  <c r="AN56" i="24"/>
  <c r="AM56" i="24"/>
  <c r="AL56" i="24"/>
  <c r="AK56" i="24"/>
  <c r="AO56" i="24" s="1"/>
  <c r="AP56" i="24" s="1"/>
  <c r="X56" i="24"/>
  <c r="Q56" i="24"/>
  <c r="Q55" i="24"/>
  <c r="AP55" i="24" s="1"/>
  <c r="AO54" i="24"/>
  <c r="AP54" i="24" s="1"/>
  <c r="AM54" i="24"/>
  <c r="AL54" i="24"/>
  <c r="AK54" i="24"/>
  <c r="X54" i="24"/>
  <c r="Q54" i="24"/>
  <c r="AN53" i="24"/>
  <c r="AM53" i="24"/>
  <c r="AL53" i="24"/>
  <c r="AK53" i="24"/>
  <c r="AO53" i="24" s="1"/>
  <c r="AP53" i="24" s="1"/>
  <c r="X53" i="24"/>
  <c r="Q53" i="24"/>
  <c r="AM52" i="24"/>
  <c r="AL52" i="24"/>
  <c r="AK52" i="24"/>
  <c r="AO52" i="24" s="1"/>
  <c r="AP52" i="24" s="1"/>
  <c r="X52" i="24"/>
  <c r="Q52" i="24"/>
  <c r="AN51" i="24"/>
  <c r="AM51" i="24"/>
  <c r="AL51" i="24"/>
  <c r="AK51" i="24"/>
  <c r="AO51" i="24" s="1"/>
  <c r="AP51" i="24" s="1"/>
  <c r="Q51" i="24"/>
  <c r="AN50" i="24"/>
  <c r="AM50" i="24"/>
  <c r="AL50" i="24"/>
  <c r="AK50" i="24"/>
  <c r="AO50" i="24" s="1"/>
  <c r="AP50" i="24" s="1"/>
  <c r="X50" i="24"/>
  <c r="Q50" i="24"/>
  <c r="AN49" i="24"/>
  <c r="AM49" i="24"/>
  <c r="AL49" i="24"/>
  <c r="AK49" i="24"/>
  <c r="AO49" i="24" s="1"/>
  <c r="AP49" i="24" s="1"/>
  <c r="Q49" i="24"/>
  <c r="AO48" i="24"/>
  <c r="AP48" i="24" s="1"/>
  <c r="AM48" i="24"/>
  <c r="AL48" i="24"/>
  <c r="AK48" i="24"/>
  <c r="X48" i="24"/>
  <c r="Q48" i="24"/>
  <c r="AN47" i="24"/>
  <c r="AM47" i="24"/>
  <c r="AL47" i="24"/>
  <c r="AK47" i="24"/>
  <c r="AO47" i="24" s="1"/>
  <c r="AP47" i="24" s="1"/>
  <c r="X47" i="24"/>
  <c r="Q47" i="24"/>
  <c r="AM46" i="24"/>
  <c r="AL46" i="24"/>
  <c r="AK46" i="24"/>
  <c r="AO46" i="24" s="1"/>
  <c r="AP46" i="24" s="1"/>
  <c r="X46" i="24"/>
  <c r="Q46" i="24"/>
  <c r="AL45" i="24"/>
  <c r="AK45" i="24"/>
  <c r="AO45" i="24" s="1"/>
  <c r="AP45" i="24" s="1"/>
  <c r="X45" i="24"/>
  <c r="Q45" i="24"/>
  <c r="AO44" i="24"/>
  <c r="AP44" i="24" s="1"/>
  <c r="AM44" i="24"/>
  <c r="AL44" i="24"/>
  <c r="X44" i="24"/>
  <c r="Q44" i="24"/>
  <c r="AM43" i="24"/>
  <c r="Q43" i="24"/>
  <c r="AP43" i="24" s="1"/>
  <c r="AL42" i="24"/>
  <c r="AK42" i="24"/>
  <c r="X42" i="24"/>
  <c r="Q42" i="24"/>
  <c r="AL41" i="24"/>
  <c r="AK41" i="24"/>
  <c r="X41" i="24"/>
  <c r="AL40" i="24"/>
  <c r="AK40" i="24"/>
  <c r="X40" i="24"/>
  <c r="Q40" i="24"/>
  <c r="AL39" i="24"/>
  <c r="AK39" i="24"/>
  <c r="X39" i="24"/>
  <c r="Q39" i="24"/>
  <c r="AL38" i="24"/>
  <c r="AK38" i="24"/>
  <c r="X38" i="24"/>
  <c r="Q38" i="24"/>
  <c r="AL37" i="24"/>
  <c r="AK37" i="24"/>
  <c r="X37" i="24"/>
  <c r="Q37" i="24"/>
  <c r="AL36" i="24"/>
  <c r="AK36" i="24"/>
  <c r="X36" i="24"/>
  <c r="Q36" i="24"/>
  <c r="AL35" i="24"/>
  <c r="AK35" i="24"/>
  <c r="Q35" i="24"/>
  <c r="AL34" i="24"/>
  <c r="AK34" i="24"/>
  <c r="AL33" i="24"/>
  <c r="AK33" i="24"/>
  <c r="X33" i="24"/>
  <c r="AO32" i="24"/>
  <c r="AP32" i="24" s="1"/>
  <c r="AK32" i="24"/>
  <c r="X32" i="24"/>
  <c r="Q32" i="24"/>
  <c r="AK30" i="24"/>
  <c r="AO29" i="24"/>
  <c r="AP29" i="24" s="1"/>
  <c r="AK29" i="24"/>
  <c r="X29" i="24"/>
  <c r="Q29" i="24"/>
  <c r="AP28" i="24"/>
  <c r="AK28" i="24"/>
  <c r="X28" i="24"/>
  <c r="AN27" i="24"/>
  <c r="AK27" i="24"/>
  <c r="AO27" i="24" s="1"/>
  <c r="AP27" i="24" s="1"/>
  <c r="X27" i="24"/>
  <c r="Q27" i="24"/>
  <c r="AO26" i="24"/>
  <c r="AP26" i="24" s="1"/>
  <c r="AN26" i="24"/>
  <c r="AK26" i="24"/>
  <c r="X26" i="24"/>
  <c r="Q26" i="24"/>
  <c r="AN25" i="24"/>
  <c r="AK25" i="24"/>
  <c r="AO25" i="24" s="1"/>
  <c r="AP25" i="24" s="1"/>
  <c r="X25" i="24"/>
  <c r="Q25" i="24"/>
  <c r="AP24" i="24"/>
  <c r="AK24" i="24"/>
  <c r="AO23" i="24"/>
  <c r="AP23" i="24" s="1"/>
  <c r="AN23" i="24"/>
  <c r="Q23" i="24"/>
  <c r="AK22" i="24"/>
  <c r="X22" i="24"/>
  <c r="Q22" i="24"/>
  <c r="AP22" i="24" s="1"/>
  <c r="AM21" i="24"/>
  <c r="AL21" i="24"/>
  <c r="AK21" i="24"/>
  <c r="X21" i="24"/>
  <c r="Q21" i="24"/>
  <c r="AP21" i="24" s="1"/>
  <c r="AN20" i="24"/>
  <c r="AM20" i="24"/>
  <c r="AL20" i="24"/>
  <c r="AK20" i="24"/>
  <c r="AO20" i="24" s="1"/>
  <c r="X20" i="24"/>
  <c r="Q20" i="24"/>
  <c r="AP19" i="24"/>
  <c r="AN19" i="24"/>
  <c r="AM19" i="24"/>
  <c r="AL19" i="24"/>
  <c r="AK19" i="24"/>
  <c r="X19" i="24"/>
  <c r="Q19" i="24"/>
  <c r="AM18" i="24"/>
  <c r="AL18" i="24"/>
  <c r="AK18" i="24"/>
  <c r="AO18" i="24" s="1"/>
  <c r="X18" i="24"/>
  <c r="Q18" i="24"/>
  <c r="AN17" i="24"/>
  <c r="AM17" i="24"/>
  <c r="AL17" i="24"/>
  <c r="AK17" i="24"/>
  <c r="AO17" i="24" s="1"/>
  <c r="AP17" i="24" s="1"/>
  <c r="X17" i="24"/>
  <c r="Q17" i="24"/>
  <c r="AN16" i="24"/>
  <c r="AM16" i="24"/>
  <c r="AL16" i="24"/>
  <c r="AK16" i="24"/>
  <c r="AO16" i="24" s="1"/>
  <c r="AP16" i="24" s="1"/>
  <c r="X16" i="24"/>
  <c r="Q16" i="24"/>
  <c r="AN15" i="24"/>
  <c r="AL15" i="24"/>
  <c r="AO15" i="24" s="1"/>
  <c r="AP15" i="24" s="1"/>
  <c r="AK15" i="24"/>
  <c r="Q15" i="24"/>
  <c r="AO14" i="24"/>
  <c r="AP14" i="24" s="1"/>
  <c r="AN14" i="24"/>
  <c r="AM14" i="24"/>
  <c r="AK14" i="24"/>
  <c r="X14" i="24"/>
  <c r="Q14" i="24"/>
  <c r="AN13" i="24"/>
  <c r="AL13" i="24"/>
  <c r="AK13" i="24"/>
  <c r="AO13" i="24" s="1"/>
  <c r="AP13" i="24" s="1"/>
  <c r="Q13" i="24"/>
  <c r="Q11" i="24"/>
  <c r="AL10" i="24"/>
  <c r="AK10" i="24"/>
  <c r="Q10" i="24"/>
  <c r="AP10" i="24" s="1"/>
  <c r="AL9" i="24"/>
  <c r="AK9" i="24"/>
  <c r="AO9" i="24" s="1"/>
  <c r="AP9" i="24" s="1"/>
  <c r="X9" i="24"/>
  <c r="Q9" i="24"/>
  <c r="AN8" i="24"/>
  <c r="AN67" i="24" s="1"/>
  <c r="AM8" i="24"/>
  <c r="AL8" i="24"/>
  <c r="AK8" i="24"/>
  <c r="AO8" i="24" s="1"/>
  <c r="AP8" i="24" s="1"/>
  <c r="X8" i="24"/>
  <c r="AM7" i="24"/>
  <c r="AM67" i="24" s="1"/>
  <c r="AL7" i="24"/>
  <c r="AL67" i="24" s="1"/>
  <c r="AK7" i="24"/>
  <c r="AK67" i="24" s="1"/>
  <c r="X7" i="24"/>
  <c r="X67" i="24" s="1"/>
  <c r="Q7" i="24"/>
  <c r="Q67" i="24" s="1"/>
  <c r="AP18" i="24" l="1"/>
  <c r="AP20" i="24"/>
  <c r="AO7" i="24"/>
  <c r="AP7" i="24" l="1"/>
  <c r="AP67" i="24" s="1"/>
  <c r="AO67" i="24"/>
  <c r="AM44" i="33" l="1"/>
  <c r="AL44" i="33"/>
  <c r="AK44" i="33"/>
  <c r="AJ44" i="33"/>
  <c r="AI44" i="33"/>
  <c r="AH44" i="33"/>
  <c r="AG44" i="33"/>
  <c r="AF44" i="33"/>
  <c r="AE44" i="33"/>
  <c r="AD44" i="33"/>
  <c r="AC44" i="33"/>
  <c r="AB44" i="33"/>
  <c r="AA44" i="33"/>
  <c r="Z44" i="33"/>
  <c r="Y44" i="33"/>
  <c r="X44" i="33"/>
  <c r="W44" i="33"/>
  <c r="V44" i="33"/>
  <c r="U44" i="33"/>
  <c r="T44" i="33"/>
  <c r="S44" i="33"/>
  <c r="R44" i="33"/>
  <c r="P44" i="33"/>
  <c r="O44" i="33"/>
  <c r="N44" i="33"/>
  <c r="E44" i="33"/>
  <c r="C44" i="33"/>
  <c r="AN43" i="33"/>
  <c r="AO43" i="33" s="1"/>
  <c r="AP43" i="33" s="1"/>
  <c r="Q43" i="33"/>
  <c r="AN42" i="33"/>
  <c r="AO42" i="33" s="1"/>
  <c r="AP42" i="33" s="1"/>
  <c r="Q42" i="33"/>
  <c r="AN41" i="33"/>
  <c r="AO41" i="33" s="1"/>
  <c r="AP41" i="33" s="1"/>
  <c r="AN40" i="33"/>
  <c r="AO40" i="33" s="1"/>
  <c r="AP40" i="33" s="1"/>
  <c r="Q40" i="33"/>
  <c r="AN39" i="33"/>
  <c r="AO39" i="33" s="1"/>
  <c r="AP39" i="33" s="1"/>
  <c r="Q39" i="33"/>
  <c r="AN38" i="33"/>
  <c r="AO38" i="33" s="1"/>
  <c r="AP38" i="33" s="1"/>
  <c r="Q38" i="33"/>
  <c r="AN37" i="33"/>
  <c r="AO37" i="33" s="1"/>
  <c r="AP37" i="33" s="1"/>
  <c r="Q37" i="33"/>
  <c r="AN36" i="33"/>
  <c r="AO36" i="33" s="1"/>
  <c r="AP36" i="33" s="1"/>
  <c r="Q36" i="33"/>
  <c r="AN35" i="33"/>
  <c r="AO35" i="33" s="1"/>
  <c r="AP35" i="33" s="1"/>
  <c r="Q35" i="33"/>
  <c r="AN34" i="33"/>
  <c r="AO34" i="33" s="1"/>
  <c r="AP34" i="33" s="1"/>
  <c r="Q34" i="33"/>
  <c r="AN33" i="33"/>
  <c r="AO33" i="33" s="1"/>
  <c r="AP33" i="33" s="1"/>
  <c r="Q33" i="33"/>
  <c r="AN32" i="33"/>
  <c r="AO32" i="33" s="1"/>
  <c r="AP32" i="33" s="1"/>
  <c r="Q32" i="33"/>
  <c r="AN31" i="33"/>
  <c r="AN44" i="33" s="1"/>
  <c r="Q31" i="33"/>
  <c r="Q44" i="33" s="1"/>
  <c r="P30" i="33"/>
  <c r="O30" i="33"/>
  <c r="AN29" i="33"/>
  <c r="AM29" i="33"/>
  <c r="AL29" i="33"/>
  <c r="AK29" i="33"/>
  <c r="AO29" i="33" s="1"/>
  <c r="AP29" i="33" s="1"/>
  <c r="AN28" i="33"/>
  <c r="AM28" i="33"/>
  <c r="AL28" i="33"/>
  <c r="AK28" i="33"/>
  <c r="AO28" i="33" s="1"/>
  <c r="AP28" i="33" s="1"/>
  <c r="AN27" i="33"/>
  <c r="AM27" i="33"/>
  <c r="AL27" i="33"/>
  <c r="AK27" i="33"/>
  <c r="AO27" i="33" s="1"/>
  <c r="AP27" i="33" s="1"/>
  <c r="AN26" i="33"/>
  <c r="AM26" i="33"/>
  <c r="AL26" i="33"/>
  <c r="AK26" i="33"/>
  <c r="AO26" i="33" s="1"/>
  <c r="AP26" i="33" s="1"/>
  <c r="AN25" i="33"/>
  <c r="AM25" i="33"/>
  <c r="AL25" i="33"/>
  <c r="AK25" i="33"/>
  <c r="AO25" i="33" s="1"/>
  <c r="AP25" i="33" s="1"/>
  <c r="Q25" i="33"/>
  <c r="AN24" i="33"/>
  <c r="AM24" i="33"/>
  <c r="AL24" i="33"/>
  <c r="AK24" i="33"/>
  <c r="AO24" i="33" s="1"/>
  <c r="AP24" i="33" s="1"/>
  <c r="Q24" i="33"/>
  <c r="AN23" i="33"/>
  <c r="AM23" i="33"/>
  <c r="AL23" i="33"/>
  <c r="AK23" i="33"/>
  <c r="AO23" i="33" s="1"/>
  <c r="AP23" i="33" s="1"/>
  <c r="Q23" i="33"/>
  <c r="AN22" i="33"/>
  <c r="AM22" i="33"/>
  <c r="AL22" i="33"/>
  <c r="AK22" i="33"/>
  <c r="AO22" i="33" s="1"/>
  <c r="N22" i="33"/>
  <c r="N30" i="33" s="1"/>
  <c r="AN21" i="33"/>
  <c r="AM21" i="33"/>
  <c r="AL21" i="33"/>
  <c r="AK21" i="33"/>
  <c r="AO21" i="33" s="1"/>
  <c r="AP21" i="33" s="1"/>
  <c r="Q21" i="33"/>
  <c r="AN20" i="33"/>
  <c r="AM20" i="33"/>
  <c r="AL20" i="33"/>
  <c r="AK20" i="33"/>
  <c r="AO20" i="33" s="1"/>
  <c r="AP20" i="33" s="1"/>
  <c r="Q20" i="33"/>
  <c r="AN19" i="33"/>
  <c r="AM19" i="33"/>
  <c r="AL19" i="33"/>
  <c r="AK19" i="33"/>
  <c r="AO19" i="33" s="1"/>
  <c r="AP19" i="33" s="1"/>
  <c r="Q19" i="33"/>
  <c r="AN18" i="33"/>
  <c r="AM18" i="33"/>
  <c r="AL18" i="33"/>
  <c r="AK18" i="33"/>
  <c r="AO18" i="33" s="1"/>
  <c r="AP18" i="33" s="1"/>
  <c r="Q18" i="33"/>
  <c r="AN17" i="33"/>
  <c r="AM17" i="33"/>
  <c r="AL17" i="33"/>
  <c r="AK17" i="33"/>
  <c r="AO17" i="33" s="1"/>
  <c r="AP17" i="33" s="1"/>
  <c r="Q17" i="33"/>
  <c r="AN16" i="33"/>
  <c r="AM16" i="33"/>
  <c r="AL16" i="33"/>
  <c r="AK16" i="33"/>
  <c r="AO16" i="33" s="1"/>
  <c r="AP16" i="33" s="1"/>
  <c r="Q16" i="33"/>
  <c r="AN15" i="33"/>
  <c r="AM15" i="33"/>
  <c r="AL15" i="33"/>
  <c r="AK15" i="33"/>
  <c r="AO15" i="33" s="1"/>
  <c r="AP15" i="33" s="1"/>
  <c r="Q15" i="33"/>
  <c r="AN14" i="33"/>
  <c r="AN30" i="33" s="1"/>
  <c r="AM14" i="33"/>
  <c r="AM30" i="33" s="1"/>
  <c r="AL14" i="33"/>
  <c r="AL30" i="33" s="1"/>
  <c r="AK14" i="33"/>
  <c r="AK30" i="33" s="1"/>
  <c r="Q14" i="33"/>
  <c r="AP13" i="33"/>
  <c r="AL13" i="33"/>
  <c r="AK13" i="33"/>
  <c r="AJ13" i="33"/>
  <c r="AI13" i="33"/>
  <c r="AG13" i="33"/>
  <c r="AF13" i="33"/>
  <c r="AE13" i="33"/>
  <c r="AD13" i="33"/>
  <c r="AB13" i="33"/>
  <c r="U13" i="33"/>
  <c r="T13" i="33"/>
  <c r="S13" i="33"/>
  <c r="R13" i="33"/>
  <c r="E13" i="33"/>
  <c r="AN9" i="33"/>
  <c r="AN13" i="33" s="1"/>
  <c r="AM9" i="33"/>
  <c r="AO9" i="33" s="1"/>
  <c r="AO13" i="33" s="1"/>
  <c r="AL9" i="33"/>
  <c r="AP8" i="33"/>
  <c r="AO8" i="33"/>
  <c r="AN8" i="33"/>
  <c r="AM8" i="33"/>
  <c r="AL8" i="33"/>
  <c r="AK8" i="33"/>
  <c r="AJ8" i="33"/>
  <c r="AI8" i="33"/>
  <c r="AH8" i="33"/>
  <c r="AG8" i="33"/>
  <c r="AF8" i="33"/>
  <c r="AE8" i="33"/>
  <c r="AD8" i="33"/>
  <c r="AC8" i="33"/>
  <c r="AB8" i="33"/>
  <c r="AA8" i="33"/>
  <c r="Z8" i="33"/>
  <c r="Y8" i="33"/>
  <c r="X8" i="33"/>
  <c r="W8" i="33"/>
  <c r="T8" i="33"/>
  <c r="S8" i="33"/>
  <c r="R8" i="33"/>
  <c r="Q8" i="33"/>
  <c r="P8" i="33"/>
  <c r="O8" i="33"/>
  <c r="E8" i="33"/>
  <c r="C8" i="33"/>
  <c r="AM13" i="33" l="1"/>
  <c r="AO14" i="33"/>
  <c r="Q22" i="33"/>
  <c r="Q30" i="33" s="1"/>
  <c r="AO31" i="33"/>
  <c r="AP14" i="33" l="1"/>
  <c r="AO30" i="33"/>
  <c r="AP31" i="33"/>
  <c r="AP44" i="33" s="1"/>
  <c r="AO44" i="33"/>
  <c r="AP22" i="33"/>
  <c r="AP30" i="33" l="1"/>
  <c r="AJ78" i="29" l="1"/>
  <c r="AI78" i="29"/>
  <c r="AH78" i="29"/>
  <c r="V78" i="29"/>
  <c r="T78" i="29"/>
  <c r="S78" i="29"/>
  <c r="R78" i="29"/>
  <c r="P78" i="29"/>
  <c r="O78" i="29"/>
  <c r="N78" i="29"/>
  <c r="E78" i="29"/>
  <c r="AP75" i="29"/>
  <c r="Q75" i="29"/>
  <c r="Q65" i="29"/>
  <c r="Q64" i="29"/>
  <c r="Q63" i="29"/>
  <c r="AP63" i="29" s="1"/>
  <c r="Q62" i="29"/>
  <c r="Q61" i="29"/>
  <c r="Q60" i="29"/>
  <c r="Q59" i="29"/>
  <c r="AP59" i="29" s="1"/>
  <c r="Q58" i="29"/>
  <c r="Q57" i="29"/>
  <c r="AP57" i="29" s="1"/>
  <c r="Q56" i="29"/>
  <c r="Q55" i="29"/>
  <c r="Q54" i="29"/>
  <c r="Q53" i="29"/>
  <c r="AP52" i="29"/>
  <c r="AP51" i="29"/>
  <c r="Q50" i="29"/>
  <c r="AN49" i="29"/>
  <c r="AM49" i="29"/>
  <c r="AL49" i="29"/>
  <c r="AK49" i="29"/>
  <c r="Q49" i="29"/>
  <c r="AN48" i="29"/>
  <c r="AM48" i="29"/>
  <c r="AL48" i="29"/>
  <c r="AK48" i="29"/>
  <c r="Q48" i="29"/>
  <c r="AN47" i="29"/>
  <c r="AM47" i="29"/>
  <c r="AL47" i="29"/>
  <c r="AK47" i="29"/>
  <c r="Q47" i="29"/>
  <c r="AP46" i="29"/>
  <c r="Q43" i="29"/>
  <c r="AN42" i="29"/>
  <c r="AM42" i="29"/>
  <c r="AL42" i="29"/>
  <c r="Q42" i="29"/>
  <c r="AN41" i="29"/>
  <c r="AM41" i="29"/>
  <c r="AL41" i="29"/>
  <c r="Q41" i="29"/>
  <c r="AN40" i="29"/>
  <c r="AM40" i="29"/>
  <c r="AL40" i="29"/>
  <c r="Q40" i="29"/>
  <c r="AN39" i="29"/>
  <c r="AM39" i="29"/>
  <c r="AL39" i="29"/>
  <c r="Q39" i="29"/>
  <c r="AN38" i="29"/>
  <c r="AM38" i="29"/>
  <c r="AL38" i="29"/>
  <c r="Q38" i="29"/>
  <c r="AN37" i="29"/>
  <c r="AM37" i="29"/>
  <c r="AL37" i="29"/>
  <c r="Q37" i="29"/>
  <c r="AN36" i="29"/>
  <c r="AM36" i="29"/>
  <c r="AL36" i="29"/>
  <c r="Q36" i="29"/>
  <c r="AN35" i="29"/>
  <c r="AM35" i="29"/>
  <c r="AL35" i="29"/>
  <c r="Q35" i="29"/>
  <c r="AN34" i="29"/>
  <c r="AM34" i="29"/>
  <c r="AL34" i="29"/>
  <c r="Q34" i="29"/>
  <c r="AN33" i="29"/>
  <c r="AO33" i="29" s="1"/>
  <c r="AM33" i="29"/>
  <c r="AL33" i="29"/>
  <c r="Q33" i="29"/>
  <c r="AN32" i="29"/>
  <c r="AM32" i="29"/>
  <c r="AL32" i="29"/>
  <c r="Q32" i="29"/>
  <c r="AO17" i="29"/>
  <c r="Q17" i="29"/>
  <c r="AO12" i="29"/>
  <c r="AK12" i="29"/>
  <c r="AG12" i="29"/>
  <c r="AG78" i="29" s="1"/>
  <c r="Q12" i="29"/>
  <c r="AN11" i="29"/>
  <c r="AL11" i="29"/>
  <c r="AK11" i="29"/>
  <c r="Q11" i="29"/>
  <c r="AN10" i="29"/>
  <c r="AM10" i="29"/>
  <c r="AK10" i="29"/>
  <c r="Q10" i="29"/>
  <c r="AN9" i="29"/>
  <c r="AM9" i="29"/>
  <c r="AL9" i="29"/>
  <c r="X9" i="29"/>
  <c r="Q9" i="29"/>
  <c r="AO34" i="29" l="1"/>
  <c r="AM78" i="29"/>
  <c r="AO37" i="29"/>
  <c r="AO41" i="29"/>
  <c r="AO49" i="29"/>
  <c r="AP49" i="29" s="1"/>
  <c r="Q78" i="29"/>
  <c r="AN78" i="29"/>
  <c r="AO10" i="29"/>
  <c r="AP10" i="29" s="1"/>
  <c r="AO32" i="29"/>
  <c r="AO38" i="29"/>
  <c r="AO35" i="29"/>
  <c r="AO36" i="29"/>
  <c r="AO42" i="29"/>
  <c r="AO47" i="29"/>
  <c r="AP47" i="29" s="1"/>
  <c r="AL78" i="29"/>
  <c r="AK78" i="29"/>
  <c r="AO11" i="29"/>
  <c r="AP11" i="29" s="1"/>
  <c r="AO39" i="29"/>
  <c r="AO40" i="29"/>
  <c r="AO48" i="29"/>
  <c r="AP48" i="29" s="1"/>
  <c r="AO9" i="29"/>
  <c r="AO78" i="29" l="1"/>
  <c r="AP9" i="29"/>
  <c r="AP78" i="29" s="1"/>
</calcChain>
</file>

<file path=xl/sharedStrings.xml><?xml version="1.0" encoding="utf-8"?>
<sst xmlns="http://schemas.openxmlformats.org/spreadsheetml/2006/main" count="2938" uniqueCount="941">
  <si>
    <t>Տեխնիկայի օգտագործումից ստացված եկամուտը</t>
  </si>
  <si>
    <t>Համայնքի բնակչության քանի %-ին է ծառայել տեխնիկան</t>
  </si>
  <si>
    <t>Վառելիք</t>
  </si>
  <si>
    <t>Տեխնիկայի սպասարկում</t>
  </si>
  <si>
    <t>Ստացման պահից որքան գումար է ծախսվել տեխնիկան շահագործելու համար</t>
  </si>
  <si>
    <t>Համայնքի ղեկավարի որոշմամբ</t>
  </si>
  <si>
    <t>Անհատույց օգտագործման պայմանագիր</t>
  </si>
  <si>
    <t>Վարձակալության պայմանագիր</t>
  </si>
  <si>
    <t>այլ</t>
  </si>
  <si>
    <t>%</t>
  </si>
  <si>
    <t>Ստացման ամսաթիվ</t>
  </si>
  <si>
    <t xml:space="preserve">Տեղեկատվություն ստացված տեխնիկայի վերաբերյալ 
</t>
  </si>
  <si>
    <t>թիվ</t>
  </si>
  <si>
    <t>N/N</t>
  </si>
  <si>
    <t>Տեղեկատվություն օգտագործման ձևի վերաբերյալ</t>
  </si>
  <si>
    <t>վարել</t>
  </si>
  <si>
    <t>հա</t>
  </si>
  <si>
    <t xml:space="preserve">փորել </t>
  </si>
  <si>
    <t>խ/մ</t>
  </si>
  <si>
    <t xml:space="preserve">Ճանապարհ </t>
  </si>
  <si>
    <t>կմ</t>
  </si>
  <si>
    <t>Մակնիշ (ամբողջական անվանումը)</t>
  </si>
  <si>
    <t xml:space="preserve">Տեխնիկայով համայնքներում կատարած աշատանքների տեսակը և ծավալը </t>
  </si>
  <si>
    <t xml:space="preserve">Համայնքի ավագանու որոշմամբ  հաստատված դրույքաչափեր՝  տեղեկատվություն մատուցվող
ծառայությունների դրույքաչափերը </t>
  </si>
  <si>
    <t xml:space="preserve"> 1 հա վարել</t>
  </si>
  <si>
    <t xml:space="preserve"> խ/մ փորել </t>
  </si>
  <si>
    <t xml:space="preserve">1 կմ ճանապարհ </t>
  </si>
  <si>
    <t xml:space="preserve">այլ </t>
  </si>
  <si>
    <t xml:space="preserve">ՀՀ դրամ </t>
  </si>
  <si>
    <t xml:space="preserve">թիվ </t>
  </si>
  <si>
    <t>ՀՀ դրամ</t>
  </si>
  <si>
    <t>Շահագործման ծախս</t>
  </si>
  <si>
    <t xml:space="preserve">Ավագանու որոշմամբ </t>
  </si>
  <si>
    <t>Համայնքի անվանումը</t>
  </si>
  <si>
    <t>Տեխնիկայի օգտագործումից ստացված օգուտները</t>
  </si>
  <si>
    <t xml:space="preserve">Համայնքի նակչության թիվը </t>
  </si>
  <si>
    <t>Տեխնիկայից օգտված բնակիչների թիվը</t>
  </si>
  <si>
    <t xml:space="preserve">Այդ թվում տեխնիկայով բնակիչներին մատուցվող ծառայություններից համայնքային
բյուջե մուտքերը՝ ըստ աշխատանքների </t>
  </si>
  <si>
    <t xml:space="preserve">Ընդամենը տեխնիկայով համայնքներում կատարած աշատանքների ծավալը  (ըստ տեսակի) </t>
  </si>
  <si>
    <t xml:space="preserve">Այդ թվում տեխնիկայով բնակիչներին մատուցվող
ծառայություններ (ըստ տեսակի)             </t>
  </si>
  <si>
    <t xml:space="preserve">Տեխնիկայի օգտագործումից ստացված եկամուտը՝ ըստ աշխատանքների </t>
  </si>
  <si>
    <t>Ընդամենը</t>
  </si>
  <si>
    <t xml:space="preserve">Ընդամենը </t>
  </si>
  <si>
    <t>Համայնքների   (Բնակավայրերի)  թիվը</t>
  </si>
  <si>
    <t xml:space="preserve">Զուտ եկամուտը՝ տեխնիկայի շահագործման համար ծախսերը հանած  </t>
  </si>
  <si>
    <t>Տավուշ</t>
  </si>
  <si>
    <t>Քանակը</t>
  </si>
  <si>
    <t>Ստացված ամբողջ տեխնիկան  (ամբողջական անվանումը`թրթուրավոր 
տրակտոր, Էքսկավատոր, գրեյդեր և այլն)</t>
  </si>
  <si>
    <t>Գրեյդեր</t>
  </si>
  <si>
    <t>ՀՏԶՀ</t>
  </si>
  <si>
    <t>Էքսկավատոր</t>
  </si>
  <si>
    <t>Ինքնաթափ մեքենա</t>
  </si>
  <si>
    <t>ՀՏԶՀ-USAID</t>
  </si>
  <si>
    <t>Բազմաֆունկցիոնալ էքսկավատոր</t>
  </si>
  <si>
    <t>Միկրոավտոբուս</t>
  </si>
  <si>
    <t>Աղբատար մեքենա</t>
  </si>
  <si>
    <t>1</t>
  </si>
  <si>
    <t>Ավտոգրեյդեր</t>
  </si>
  <si>
    <t>Ավտոբուս</t>
  </si>
  <si>
    <t>-</t>
  </si>
  <si>
    <t>JCB 3CX</t>
  </si>
  <si>
    <t>ՀՏԶՀ-USAID, ՀՏԶՀ-SDC, ՀԲ ֆինանսավորմամբ</t>
  </si>
  <si>
    <t>Թումանյան</t>
  </si>
  <si>
    <t>JSB 3CX</t>
  </si>
  <si>
    <t>KAMAZ 655115-026</t>
  </si>
  <si>
    <t>+</t>
  </si>
  <si>
    <t>Անվավոր տրակտոր</t>
  </si>
  <si>
    <t>ՊԳՊ-4-40-3</t>
  </si>
  <si>
    <t>Ապարան</t>
  </si>
  <si>
    <t>Բոբկադ</t>
  </si>
  <si>
    <t>АNТ-750</t>
  </si>
  <si>
    <t>JCB-3SX</t>
  </si>
  <si>
    <t>ГС-10.07</t>
  </si>
  <si>
    <t>MAЗ</t>
  </si>
  <si>
    <t>МАЗ 490103390</t>
  </si>
  <si>
    <t>ГАЗ</t>
  </si>
  <si>
    <t>ГАЗ 33086</t>
  </si>
  <si>
    <t>УАЗ 23632</t>
  </si>
  <si>
    <t>Ծաղկահովիտ</t>
  </si>
  <si>
    <t>Բեռնաուղևորատար</t>
  </si>
  <si>
    <t>UAZ-390946-550</t>
  </si>
  <si>
    <t>GAZ 32273-753</t>
  </si>
  <si>
    <t>21․10․2019թ N67-Ն</t>
  </si>
  <si>
    <t>Ասինիզացիոն</t>
  </si>
  <si>
    <t>06․11․2019</t>
  </si>
  <si>
    <t>GAZ KO-503 B GAZ-53</t>
  </si>
  <si>
    <t>25․12․2019թ N88-Ն</t>
  </si>
  <si>
    <t>25․12․2019</t>
  </si>
  <si>
    <t>KAMAZ KO-456-12 (KAMAZ-43253-15)</t>
  </si>
  <si>
    <t>12․12․2019</t>
  </si>
  <si>
    <t>KAMAZ 55111-15</t>
  </si>
  <si>
    <t>07․10․2019</t>
  </si>
  <si>
    <t>GS-10.07</t>
  </si>
  <si>
    <t>11․12․2019</t>
  </si>
  <si>
    <t>CAT 426F2</t>
  </si>
  <si>
    <t>Արագածավան</t>
  </si>
  <si>
    <t>JCB,բազմաֆունկցիոնալ էքսկավատոր</t>
  </si>
  <si>
    <t>29․10․2019թ․</t>
  </si>
  <si>
    <t>JCB,3 CXբազմաֆունկցիոնալ էքսկավատոր՝ հիդրավլիկ մուրճով</t>
  </si>
  <si>
    <t>ՀՏԶՀUSAID</t>
  </si>
  <si>
    <t>Գրեյդեր Ա</t>
  </si>
  <si>
    <t>19․11․2019թ․</t>
  </si>
  <si>
    <t>Գրեյդեր ԳՍ 10․07</t>
  </si>
  <si>
    <t>ՈՒԱԶ390945-552</t>
  </si>
  <si>
    <t>28․11․19թ․</t>
  </si>
  <si>
    <t>ՈՒԱԶ390945</t>
  </si>
  <si>
    <t>Խոտհնձիչ</t>
  </si>
  <si>
    <t>Վայք</t>
  </si>
  <si>
    <t>Անվավոր էքսկավատոր</t>
  </si>
  <si>
    <t>18.10.2017թ</t>
  </si>
  <si>
    <t>TEREX- TLB
 825-Մ8</t>
  </si>
  <si>
    <t>—</t>
  </si>
  <si>
    <t>Կամազ
53605
համակցված</t>
  </si>
  <si>
    <t>18.05.2017թ.</t>
  </si>
  <si>
    <t>KO-829D1</t>
  </si>
  <si>
    <t>Կամազ
43253
աղբատար</t>
  </si>
  <si>
    <t>KO-440- K1</t>
  </si>
  <si>
    <t>Մազ  
ավտոկռունկ</t>
  </si>
  <si>
    <t>KC55727</t>
  </si>
  <si>
    <t>27.12.2019թ.</t>
  </si>
  <si>
    <t>Բելառուս                   82.1</t>
  </si>
  <si>
    <t>Բելառուս                  1221.2</t>
  </si>
  <si>
    <t>Մազ  
ինքնաթափ</t>
  </si>
  <si>
    <t>20.10.2019թ.</t>
  </si>
  <si>
    <t>MAZ 551605</t>
  </si>
  <si>
    <t>Ջերմուկ</t>
  </si>
  <si>
    <t>01.12.2017թ.</t>
  </si>
  <si>
    <t>Բելառուս              1221-02</t>
  </si>
  <si>
    <t>ՀԶՏՀ-SDC</t>
  </si>
  <si>
    <t>ՋՀԿ սպասարկում և բարեկարգում ՀՈԱԿ-ին</t>
  </si>
  <si>
    <t>10.12.2017թ.</t>
  </si>
  <si>
    <t>Բելառուս             1221-01</t>
  </si>
  <si>
    <t xml:space="preserve">Բեռնատար </t>
  </si>
  <si>
    <t>Կամազ               496LL70</t>
  </si>
  <si>
    <t xml:space="preserve">Հատուկ աղբատար </t>
  </si>
  <si>
    <t>02.02.2018թ.</t>
  </si>
  <si>
    <t xml:space="preserve"> Կամազ                  525ԼԼ70</t>
  </si>
  <si>
    <t>Հատուկ բեռնատար</t>
  </si>
  <si>
    <t>01.06.2018թ.</t>
  </si>
  <si>
    <t>Գազ 532LL70</t>
  </si>
  <si>
    <t>Ագրոմաշ        90-1</t>
  </si>
  <si>
    <t>էքսկավատոր</t>
  </si>
  <si>
    <t>30.04.2018թ.</t>
  </si>
  <si>
    <t>JCB</t>
  </si>
  <si>
    <t>31.01.2018թ.</t>
  </si>
  <si>
    <t>01.12.2018թ.</t>
  </si>
  <si>
    <t xml:space="preserve">Մեշեռա 403 </t>
  </si>
  <si>
    <t>31.03.2019թ.</t>
  </si>
  <si>
    <t xml:space="preserve">
12 տեղանոց              JAC SUNRAY </t>
  </si>
  <si>
    <t>Արենի</t>
  </si>
  <si>
    <t>14.02.2019թ.</t>
  </si>
  <si>
    <t>Արենի համայնքի Արենի  գյուղի տարածքի վայրի  կենդանիների ապրելա-վայրի 2017-2027 թթ.         պահպանության պլանի  իրականացում  Վայոց ձորի մարզում</t>
  </si>
  <si>
    <t>Արենի ՀՈԱԿ-ին 30 հուլիսի 2019 թվականի N 85</t>
  </si>
  <si>
    <t>15.02.2019թ.</t>
  </si>
  <si>
    <t>Բելառուս                  МТЗ-921</t>
  </si>
  <si>
    <t>Արենի ՀՈԱԿ-ին 31 հուլիսի 2019 թվականի N 85</t>
  </si>
  <si>
    <t>17,12,2019թ.</t>
  </si>
  <si>
    <t>Գրեյդեր                           гс - 10.07</t>
  </si>
  <si>
    <t>Արենի ՀՈԱԿ-ին 24 դեկտեմբերի 2019 թվականի N 136</t>
  </si>
  <si>
    <t>միկրոավտոբուս</t>
  </si>
  <si>
    <t>15.12.2019թ.</t>
  </si>
  <si>
    <t>FORD Transit bus 460 LWB EF</t>
  </si>
  <si>
    <t xml:space="preserve">
Արենի ՀՈԱԿ-ին 24 դեկտեմբերի 2019 թվականի N 137</t>
  </si>
  <si>
    <t>УАЗ Ամենագնաց</t>
  </si>
  <si>
    <t>19.12.2019թ.</t>
  </si>
  <si>
    <t>УАЗ 390945</t>
  </si>
  <si>
    <t>02.06.2020թ.</t>
  </si>
  <si>
    <t>CASE 570 ST</t>
  </si>
  <si>
    <t>Արենի ՀՈԱԿ-ին 04 հունիսի 2020 թվականի N 66</t>
  </si>
  <si>
    <t>Արենի ՀՈԱԿ-ին 20 օգոստոսի 2020 թվականի N 94</t>
  </si>
  <si>
    <t>Ավտոբուս /թափքի տեսակը՝ վագոն/</t>
  </si>
  <si>
    <t>GAZ A64R45-50</t>
  </si>
  <si>
    <t>ՀՏԶՀ-ի  «Գլաձոր համայնքի տեխնիկական վերազինում» ծրագիր</t>
  </si>
  <si>
    <t>Բեռնաուղևորատար /թափքի տեսակը՝ կողավոր/</t>
  </si>
  <si>
    <t>UAZ 390945-552</t>
  </si>
  <si>
    <t>Բեռնատար /թափքի տեսակը՝ աղբատար/</t>
  </si>
  <si>
    <t>GAZ KO-440N(GAZ-C41R13)</t>
  </si>
  <si>
    <t>Անվավոր էքսկավատոր և հիդրոմուրճ</t>
  </si>
  <si>
    <t>Եղեգիս</t>
  </si>
  <si>
    <t>Հատուկ մեքենա</t>
  </si>
  <si>
    <t>25/06/2020</t>
  </si>
  <si>
    <t>UAZ 390945 Fermer</t>
  </si>
  <si>
    <t>Հայաստանի տարածքային զարգացման հիմնադրամի հետ համագործակցության արդյունքում «Եղեգիս համայնքի տեխնիկական վերազինում» ծրագրի շրջանակներում</t>
  </si>
  <si>
    <t xml:space="preserve"> Տեխնիկան գտնվում է համայնքապետարանի տնօրինու թյան տակ</t>
  </si>
  <si>
    <t>ԳԱԶ 322173</t>
  </si>
  <si>
    <t>ինքնաթափ &lt;&lt;ԿԱՄԱԶ&gt;&gt;</t>
  </si>
  <si>
    <t xml:space="preserve">քառախոփ ПГП-4-40-3 </t>
  </si>
  <si>
    <t>մամլիչ-հավաքիչ</t>
  </si>
  <si>
    <t>ВОЛТРА 90ТГ1-А1Х</t>
  </si>
  <si>
    <t xml:space="preserve"> Տեխնիկան գտնվում է համայնքապետարանի տնօրինությանտակ</t>
  </si>
  <si>
    <t>Անիվավոր տրակտոր</t>
  </si>
  <si>
    <t>Տրակտոր XSB804</t>
  </si>
  <si>
    <t>JM 1304</t>
  </si>
  <si>
    <t>ELAZ-BL 880</t>
  </si>
  <si>
    <t>Հացահատիկահավաք կոմբայի</t>
  </si>
  <si>
    <t>20.02.2018թ</t>
  </si>
  <si>
    <t>Նիվա էֆեկտ-              ՍԿ-5ՄԷ-1</t>
  </si>
  <si>
    <t>Տարածքային զարգացման հիմնադրամի և Շվեցարյայի  զարգացման հիմնադրամի համատեղ ծրագրով</t>
  </si>
  <si>
    <t>Զառիթափ բարեկարգում ՀՈԱԿ</t>
  </si>
  <si>
    <t>Բելառուս                 422,1</t>
  </si>
  <si>
    <t>Բելառուս                  422,1</t>
  </si>
  <si>
    <t>Բելառուս                 320,4 Մ</t>
  </si>
  <si>
    <t>Բելառուս                320,4 Մ</t>
  </si>
  <si>
    <t>Բելառուս                   82,1</t>
  </si>
  <si>
    <t>Բելառուս                  82,1</t>
  </si>
  <si>
    <t>Ազոտական գութան</t>
  </si>
  <si>
    <t xml:space="preserve">Կցորդ խոտի </t>
  </si>
  <si>
    <t>ՊՊՏ-041</t>
  </si>
  <si>
    <t>Միկրո-ավտոբուս</t>
  </si>
  <si>
    <t>ГАЗ 322173</t>
  </si>
  <si>
    <t>Տրակտրային կախովի փոցխ</t>
  </si>
  <si>
    <t>ԳՊԳ-4Մ</t>
  </si>
  <si>
    <t>Էքսկավատոր ամբարձիչ</t>
  </si>
  <si>
    <t>JSB3CX</t>
  </si>
  <si>
    <t>Հատուկ տեխնիկա-աղբահավաք</t>
  </si>
  <si>
    <t xml:space="preserve"> ԶԻԼ-130                    KO- 413A</t>
  </si>
  <si>
    <t xml:space="preserve"> Համայնքի բյուջեով</t>
  </si>
  <si>
    <t>16.12.2020թ</t>
  </si>
  <si>
    <t>LAND ROVER -606 AO 61</t>
  </si>
  <si>
    <t xml:space="preserve">Նվիրատվություն </t>
  </si>
  <si>
    <t xml:space="preserve">Կցորդ խոտի մամլիչ հակավորիչ  </t>
  </si>
  <si>
    <t>13.05,2019թ</t>
  </si>
  <si>
    <t>Զառիթափ բարեկարգում  ՀՈԱԿ-ին</t>
  </si>
  <si>
    <t>Ախթալա</t>
  </si>
  <si>
    <t xml:space="preserve">Հացահատիկահավաք կոմբայն </t>
  </si>
  <si>
    <t>Ս300ՆՈՎԱ</t>
  </si>
  <si>
    <t>Էքսկավատոր հիդրավլիկ մուրճով</t>
  </si>
  <si>
    <t>ELAZ-BL-880FD-5X</t>
  </si>
  <si>
    <t>MAZ-555025-580-000</t>
  </si>
  <si>
    <t>ՍրսկիչSP1000</t>
  </si>
  <si>
    <t>SP1000</t>
  </si>
  <si>
    <t>Կախովի խոտհավաք</t>
  </si>
  <si>
    <t>GVKH</t>
  </si>
  <si>
    <t>Շարքացան</t>
  </si>
  <si>
    <t>N292</t>
  </si>
  <si>
    <t>Դիզելային մոտոբլոկ խոտհնձիչ</t>
  </si>
  <si>
    <t>BSC740P</t>
  </si>
  <si>
    <t>MAZ438</t>
  </si>
  <si>
    <t>Լոռի Բերդ</t>
  </si>
  <si>
    <t>Հացահատիկահավաք կոմբայն</t>
  </si>
  <si>
    <t>R0Nov</t>
  </si>
  <si>
    <t>ՀՏԶՀ-USAID,</t>
  </si>
  <si>
    <t>MTZ 12.21</t>
  </si>
  <si>
    <t>ՀԲ ֆինանսավորմամբ</t>
  </si>
  <si>
    <t xml:space="preserve">  ՀՏԶՀ-USAID</t>
  </si>
  <si>
    <t>MTZ 82.1</t>
  </si>
  <si>
    <t>Մեծավան</t>
  </si>
  <si>
    <t>ինքնաթափ մեքենա</t>
  </si>
  <si>
    <t>16․10․2020թ․</t>
  </si>
  <si>
    <t>КАМАЗ 6520-041</t>
  </si>
  <si>
    <t>հացահատիկային կոմբայն</t>
  </si>
  <si>
    <t>28.09.2020թ</t>
  </si>
  <si>
    <t>հացահատիկային կոմբայն ծղոտամանրիչով NOVA 340</t>
  </si>
  <si>
    <t>Շնող</t>
  </si>
  <si>
    <t xml:space="preserve">Հացահատիկային կոմբայն </t>
  </si>
  <si>
    <t xml:space="preserve">2020թ. </t>
  </si>
  <si>
    <t>U-300/ Նովա  340</t>
  </si>
  <si>
    <t>ü</t>
  </si>
  <si>
    <t>Տրակտոր</t>
  </si>
  <si>
    <t>XS-2204</t>
  </si>
  <si>
    <t>XSE 604</t>
  </si>
  <si>
    <t>Մարզի անվանումը</t>
  </si>
  <si>
    <t>Արագածոտն</t>
  </si>
  <si>
    <t>Արարատ</t>
  </si>
  <si>
    <t xml:space="preserve">Գեղարքունիք </t>
  </si>
  <si>
    <t>Լոռի</t>
  </si>
  <si>
    <t>Կոտայք</t>
  </si>
  <si>
    <t>Շիրակ</t>
  </si>
  <si>
    <t xml:space="preserve"> Սյունիք</t>
  </si>
  <si>
    <t>Վայոց  ձոր</t>
  </si>
  <si>
    <t xml:space="preserve">* Ծրագրի անվանման սյունակում լրացնել  ՀՏԶՀ-USAID, ՀՏԶՀ-SDC, ՀԲ ֆինանսավորմամբ
</t>
  </si>
  <si>
    <t xml:space="preserve">Համայնքի բնակչության թիվը </t>
  </si>
  <si>
    <t>Քանակը/թիվ</t>
  </si>
  <si>
    <t>236324 ամենագնաց կիսաբեռնատար տեխօգնության մեքենա</t>
  </si>
  <si>
    <t>23.07.2020թ.</t>
  </si>
  <si>
    <t>ՈՒԱԶ պրոֆի</t>
  </si>
  <si>
    <t>JAC</t>
  </si>
  <si>
    <t>01.02.2021թ.</t>
  </si>
  <si>
    <t>Բելառուս                  МТЗ-82.1</t>
  </si>
  <si>
    <t>Սոցիալական ներդրումների և տարածքային զարգացման ծրագիր</t>
  </si>
  <si>
    <t>Համայնքապետարանին</t>
  </si>
  <si>
    <t>Արենի ՀՈԱԿ-ին 18 սեպտեմբերի 2020 թվականի N 101</t>
  </si>
  <si>
    <t>__</t>
  </si>
  <si>
    <t>ELAZ-BL880 /հիդրոմուրճ՝ FD-5X/</t>
  </si>
  <si>
    <t>14.01.2020թ</t>
  </si>
  <si>
    <t>ՊԱԶ 32053</t>
  </si>
  <si>
    <t>Ծանոթություն</t>
  </si>
  <si>
    <t xml:space="preserve">Աղբատար մեքենան սպասարկում է Ախթալա քաղաքի կենտրոնի փողոցներն ու բազմաբնակարան շենքերը : </t>
  </si>
  <si>
    <t>Տաշիր</t>
  </si>
  <si>
    <t>MAZ 650108-8281-700</t>
  </si>
  <si>
    <t>Աղբատար մեքեմա</t>
  </si>
  <si>
    <t>ՄԱԶ-490143-390</t>
  </si>
  <si>
    <t>Մինիամբարձիչ</t>
  </si>
  <si>
    <t>CAT 246D ճանապարհային խոզանակով Rockson BR1850BWL</t>
  </si>
  <si>
    <t>B-01</t>
  </si>
  <si>
    <t>12.11.209</t>
  </si>
  <si>
    <t>N JCB-01</t>
  </si>
  <si>
    <t>Սարչապետ</t>
  </si>
  <si>
    <t>Հացահատիկային կոմբայն՝1 մվ., Անիվավոր տրակտոր՝ 2 մվ., Էքսկավատոր՝ 1մվ., կցորդներ՝ 6մվ.</t>
  </si>
  <si>
    <t>2020թ. Օգոստոս-նոյեմբեր</t>
  </si>
  <si>
    <t>v</t>
  </si>
  <si>
    <t>Ալավերդի</t>
  </si>
  <si>
    <t xml:space="preserve">Էքսկավատոր </t>
  </si>
  <si>
    <t>2020թ</t>
  </si>
  <si>
    <t>Սոցիալական ներդրումների և տեղական զարգացման</t>
  </si>
  <si>
    <t>Բեռնատար ինքնաթափ մեքենա, թափքի տարողությունը10տնն</t>
  </si>
  <si>
    <t xml:space="preserve"> KAMAZ </t>
  </si>
  <si>
    <t xml:space="preserve">Աղբատար մեքենա՝ 10 խմ </t>
  </si>
  <si>
    <t>KAMAZ</t>
  </si>
  <si>
    <t>Խոտհավաքիչ</t>
  </si>
  <si>
    <t>Գութան 3 խուփանի</t>
  </si>
  <si>
    <t>Խոտ հակավորիչ մեքենա</t>
  </si>
  <si>
    <t xml:space="preserve">Հնձիչ </t>
  </si>
  <si>
    <t xml:space="preserve">Տրակտոր </t>
  </si>
  <si>
    <t>բելառուս 82,1</t>
  </si>
  <si>
    <t>կամազ ինքնաթափ</t>
  </si>
  <si>
    <t>կամազ աղբատար</t>
  </si>
  <si>
    <t>KO-449-05 KAMAZ-536053)</t>
  </si>
  <si>
    <t>ՀԻՄՆԱՎՈՐՈՒՄ</t>
  </si>
  <si>
    <t xml:space="preserve">*Որ ծրագրի շրջանաում 
է տրամադրվել </t>
  </si>
  <si>
    <t xml:space="preserve">Ընդամենը տեխնիկայով համայնքներում կատարած աշխատանքների ծավալը  (ըստ տեսակի) </t>
  </si>
  <si>
    <t xml:space="preserve">ՀՀ դրամ  </t>
  </si>
  <si>
    <t>մ/ժ</t>
  </si>
  <si>
    <t xml:space="preserve">28,04,2020թ N19 </t>
  </si>
  <si>
    <t>Ինքնաթափ   ՄԱԶ--555102-220</t>
  </si>
  <si>
    <t>20,12,2019թ</t>
  </si>
  <si>
    <t>YA3</t>
  </si>
  <si>
    <t>22․08․2019 N63-Ն</t>
  </si>
  <si>
    <t>Չի շահագործվել</t>
  </si>
  <si>
    <t>Աղբատար</t>
  </si>
  <si>
    <t>Բեռնատար Ինքնա          թափ</t>
  </si>
  <si>
    <t>Վառելիքը տրամադրվել  է ներհամայնքային /ներառյալ բոլոր 10 բնակավայրերը /  ճանապարհների հարթեցման և բարեկարգման համար։ Տեխնիկա վարձակալելու  դեպքում  համայնքի  բյուջեի ծախսը  կկազմի 2500000 դրամ։</t>
  </si>
  <si>
    <t>ՈՒԱԶ 236324-101</t>
  </si>
  <si>
    <t>Ախուրյան</t>
  </si>
  <si>
    <t xml:space="preserve">Ինքնաթափ բեռնատար, </t>
  </si>
  <si>
    <t>09.05.2019թ.</t>
  </si>
  <si>
    <t>ՀԲ</t>
  </si>
  <si>
    <t xml:space="preserve">Գրեյդեր      </t>
  </si>
  <si>
    <t>10.09.2019թ.</t>
  </si>
  <si>
    <t>ԳՍ-10.07</t>
  </si>
  <si>
    <t>Բազմաֆունկցիոնալ էքսկավատոր CAT 426F2</t>
  </si>
  <si>
    <t>12.11.2019թ.</t>
  </si>
  <si>
    <t>Աղբատար ավտոմեքենա</t>
  </si>
  <si>
    <t>18.12.2019թ.</t>
  </si>
  <si>
    <t>Ամասիա</t>
  </si>
  <si>
    <t>Տրակտոր 3-րդ քարշային դասի ԽՏԶ 15Կ-09-25</t>
  </si>
  <si>
    <t>12.09.2018թ.</t>
  </si>
  <si>
    <t>Հացահատիկային կոմբայն</t>
  </si>
  <si>
    <t>19.09.2017թ.</t>
  </si>
  <si>
    <t>Անի</t>
  </si>
  <si>
    <t>էքսկավատոր բեռնիչ GEHL GBL 818S N TEP818SSTJ9013527</t>
  </si>
  <si>
    <t>Ինքնաթափ բեռնատար ՄԱԶ-555102-223</t>
  </si>
  <si>
    <t>Աշոցք</t>
  </si>
  <si>
    <t xml:space="preserve">Բազմաֆունկցիոնալ էքսկավատոր-ամբարձիչ </t>
  </si>
  <si>
    <t>Բազմաֆունկցիոնալ էքսկավատոր-ամբարձիչ CASE 570ST</t>
  </si>
  <si>
    <t>Անիվավոր տրակտոր բելառուս  ՄՏԶ-1221.2</t>
  </si>
  <si>
    <t>Հացահատիկային կոմբայն Նիվա ՍԿ-5ՄԷ-1</t>
  </si>
  <si>
    <t>Անիվավոր տրակտոր բելառուս  ՄՏԶ-82.1</t>
  </si>
  <si>
    <t>05.09.2019թ.</t>
  </si>
  <si>
    <t>Ինքնաթափ</t>
  </si>
  <si>
    <t>Ստացման 
ամսաթիվ</t>
  </si>
  <si>
    <t xml:space="preserve">Այդ թվում տեխնիկայով բնակիչներին մատուցվող ծառայություններից համայնքայինբյուջե մուտքերը՝ ըստ աշխատանքների </t>
  </si>
  <si>
    <t>Տեղ</t>
  </si>
  <si>
    <t>Ինքնագնաց խոտհնձիչ</t>
  </si>
  <si>
    <t>Е-403 МАШЕРА</t>
  </si>
  <si>
    <t>ՀՏԶՀ-SDC</t>
  </si>
  <si>
    <t>JCB-3cx</t>
  </si>
  <si>
    <t>ГС-10-07</t>
  </si>
  <si>
    <t>Մեղրի</t>
  </si>
  <si>
    <t>2018</t>
  </si>
  <si>
    <t>Տաթև</t>
  </si>
  <si>
    <t>Գորայք</t>
  </si>
  <si>
    <t>Բելառուս-1523</t>
  </si>
  <si>
    <t>Նիվա</t>
  </si>
  <si>
    <t>Հիդրո մուրճ MTB36</t>
  </si>
  <si>
    <t>Հիդրո մուրճ</t>
  </si>
  <si>
    <t>Էքսկավատոր բեռնիչ JCB3CX
HAR3CXTTJL28962081</t>
  </si>
  <si>
    <t>HAR3CXTTjL2896208</t>
  </si>
  <si>
    <t>Հավելյալ շերեփ 300մմ լայնությամբ</t>
  </si>
  <si>
    <t>հավելյալ շերեփ</t>
  </si>
  <si>
    <t>ՆՕ-79-1</t>
  </si>
  <si>
    <t>Բուրան/ԴՈՒԿԱՏ/4 ԴԼ-4</t>
  </si>
  <si>
    <t>Հատուկ աղբատար մեքենա</t>
  </si>
  <si>
    <t>ՄԱԶ ԿՈ- 427</t>
  </si>
  <si>
    <t>ԿԱՄԱԶ-ԿՈ-456</t>
  </si>
  <si>
    <t>ԶՊՄԿ</t>
  </si>
  <si>
    <t>Աղցան և ջրցան հատուկ մեքենա</t>
  </si>
  <si>
    <t>ՄԱԶ-ԿՈ-806</t>
  </si>
  <si>
    <t>ՄԱԶ-5904 C</t>
  </si>
  <si>
    <t>ՊՏԱԾ</t>
  </si>
  <si>
    <t>ՄԱԶ -ԿՈ-449 /1/</t>
  </si>
  <si>
    <t>Բեռնատար</t>
  </si>
  <si>
    <t>ՄԱԶ-551626-580</t>
  </si>
  <si>
    <t>ՏԶՀ</t>
  </si>
  <si>
    <t>CASE -570</t>
  </si>
  <si>
    <t>Մինի բարձիչ</t>
  </si>
  <si>
    <t>CAT-246</t>
  </si>
  <si>
    <t xml:space="preserve">Անվավոր բեռնիչ </t>
  </si>
  <si>
    <t>JGB 155</t>
  </si>
  <si>
    <t>Ֆոր Դիրեքշնս Մոթորս</t>
  </si>
  <si>
    <t>Գրեյդեր/ SHANTUI/</t>
  </si>
  <si>
    <t>SG18-3</t>
  </si>
  <si>
    <t>Բեռնատար ինքնաթափ մեքենա</t>
  </si>
  <si>
    <t>Սիսիան</t>
  </si>
  <si>
    <t xml:space="preserve">Կոշ </t>
  </si>
  <si>
    <t>HO-79-1.01</t>
  </si>
  <si>
    <t xml:space="preserve">Խոզանակ </t>
  </si>
  <si>
    <t>HO-86</t>
  </si>
  <si>
    <t>ՍԶՖ-3600</t>
  </si>
  <si>
    <t>Խոտամամլիչ</t>
  </si>
  <si>
    <t>՝90</t>
  </si>
  <si>
    <t>Կցորդ</t>
  </si>
  <si>
    <t>Խոտհավաք 5 անիվային</t>
  </si>
  <si>
    <t>Հնձիչ</t>
  </si>
  <si>
    <t xml:space="preserve">Գրեյդեր </t>
  </si>
  <si>
    <t>ԳՍ 10.07</t>
  </si>
  <si>
    <t xml:space="preserve">ՈՒԱԶ </t>
  </si>
  <si>
    <t>390945-552</t>
  </si>
  <si>
    <t>CASE-570ST</t>
  </si>
  <si>
    <t>ՄԱԶ-551626-580-050</t>
  </si>
  <si>
    <t>Հատուկ համակցված</t>
  </si>
  <si>
    <t>ՄԱԶ-5340C2-585-000</t>
  </si>
  <si>
    <t>ՄԱԶ-4381CO-540001</t>
  </si>
  <si>
    <t>Գորիս</t>
  </si>
  <si>
    <t>ԸՆԴԱՄԵՆԸ</t>
  </si>
  <si>
    <t>Մազ աղբատար</t>
  </si>
  <si>
    <t>Ջրվեժ</t>
  </si>
  <si>
    <t>առկա է</t>
  </si>
  <si>
    <t>Ճամբարակ</t>
  </si>
  <si>
    <t>11.03.2020թ.</t>
  </si>
  <si>
    <t>20.11.2019թ.</t>
  </si>
  <si>
    <t>ГС10.07</t>
  </si>
  <si>
    <t>Մինի-ամբարձիչ</t>
  </si>
  <si>
    <t>ANT-750</t>
  </si>
  <si>
    <t>Բեռնատար MAZ</t>
  </si>
  <si>
    <t>26.12.2019թ.</t>
  </si>
  <si>
    <t>MAZ 651608-280-000</t>
  </si>
  <si>
    <t xml:space="preserve">Բեռնատար GAZ </t>
  </si>
  <si>
    <t>13.02.2020թ.</t>
  </si>
  <si>
    <t>GAZ 330980-1833-09-229-20-00</t>
  </si>
  <si>
    <t>Շողակաթ</t>
  </si>
  <si>
    <t>02.06.2020թ</t>
  </si>
  <si>
    <t>CASE 570ST</t>
  </si>
  <si>
    <t>ՄԱԶ ինքնաթափ</t>
  </si>
  <si>
    <t>01.10.2020թ</t>
  </si>
  <si>
    <t>МАЗ-551626-580-050</t>
  </si>
  <si>
    <t>ԳԱԶ ինքնաթափ</t>
  </si>
  <si>
    <t>10.02.2021թ</t>
  </si>
  <si>
    <t>ԳԱԶ C41R13</t>
  </si>
  <si>
    <t>Գեղամասար</t>
  </si>
  <si>
    <t>ՈՒղղեհարթիչ ,,Գրեյդեր,,</t>
  </si>
  <si>
    <t>27.08.2020թ.</t>
  </si>
  <si>
    <t>ԳՍ14.02</t>
  </si>
  <si>
    <t xml:space="preserve">Կամազ </t>
  </si>
  <si>
    <t>08.11.2020թ.</t>
  </si>
  <si>
    <t>Կոմբայն</t>
  </si>
  <si>
    <t>27.10.2020թ.</t>
  </si>
  <si>
    <t>VEK  TTOR 410</t>
  </si>
  <si>
    <t>26.02.2021թ</t>
  </si>
  <si>
    <t>Elaz-BL880</t>
  </si>
  <si>
    <t>Վարդենիս</t>
  </si>
  <si>
    <t>28.10.2019թ.</t>
  </si>
  <si>
    <t>ԳՍ10.07</t>
  </si>
  <si>
    <t xml:space="preserve">Մինի ամբարձիչ </t>
  </si>
  <si>
    <t>ԱՆՏ.750</t>
  </si>
  <si>
    <t xml:space="preserve">Էքսկավատոր       JCB </t>
  </si>
  <si>
    <t>3CX Sitemaster</t>
  </si>
  <si>
    <t>65115-3902017 CK</t>
  </si>
  <si>
    <t xml:space="preserve">Տեղեկատվություն ստացված տեխնիկայի վերաբերյալ </t>
  </si>
  <si>
    <t>Էքսկավատոր CASE570ST</t>
  </si>
  <si>
    <t>14.08.2020թ.</t>
  </si>
  <si>
    <t>16.02.2021թ.</t>
  </si>
  <si>
    <t>Ավագանու որոշմոմբ</t>
  </si>
  <si>
    <t xml:space="preserve">Միկրոավտոբուս </t>
  </si>
  <si>
    <t>1 օրը՝ 80000</t>
  </si>
  <si>
    <t xml:space="preserve"> Ազոտային գութան</t>
  </si>
  <si>
    <t>Մամլիչ-հավաքիչ</t>
  </si>
  <si>
    <t xml:space="preserve">Թրթուրավոր տրակտոր </t>
  </si>
  <si>
    <t>Ծառայությունների մատուցման պայմանագիր 15.04.2021թ.</t>
  </si>
  <si>
    <t xml:space="preserve"> 
Խոտ հավաքիչ մամլիչ </t>
  </si>
  <si>
    <t xml:space="preserve">Տուկան ՊՊՏ-041 </t>
  </si>
  <si>
    <t>Վայրի բնություն և մշակութային արժեքների պահպանման հիմնադրամ</t>
  </si>
  <si>
    <t>21 հուլիսի 2021 թվականի N 76 Ա</t>
  </si>
  <si>
    <t xml:space="preserve"> 
Տրակտոր՝ ,,Բելառուս-82.1,, </t>
  </si>
  <si>
    <t>Իդենտիֆիկացիոն համար՝ Y4R900Z01L1110071</t>
  </si>
  <si>
    <t>18.09.2018թ․</t>
  </si>
  <si>
    <t>JCB 3 CX Sitemoster</t>
  </si>
  <si>
    <t>Շնող համայնքի ավագանու 2018 թ-ի նոյեմբերի 16-ի թիվ 93-Ա որոշում</t>
  </si>
  <si>
    <t>Տեխնիկան աշխատել է համայնքի համար</t>
  </si>
  <si>
    <t>Տեխնիկան չի շահագործվել</t>
  </si>
  <si>
    <t>բազմաֆունկցիոնալ էքսկավատոր</t>
  </si>
  <si>
    <t>19.01.2021թ․</t>
  </si>
  <si>
    <t>case 570ST</t>
  </si>
  <si>
    <t>գրեյդեր</t>
  </si>
  <si>
    <t>02․02․2021թ․</t>
  </si>
  <si>
    <t>shantui SG 14</t>
  </si>
  <si>
    <t xml:space="preserve"> </t>
  </si>
  <si>
    <t>V</t>
  </si>
  <si>
    <t xml:space="preserve">ՀԲ </t>
  </si>
  <si>
    <t>աշխատել է համայնքի ճանապարհների նորոգման և ավազի տեղափոխման համար</t>
  </si>
  <si>
    <t>աշխատել է Տաշիր համայնքի և իր բնակավայրերի ճանապարհների նորոգման և ավազի տեղափոխման համար</t>
  </si>
  <si>
    <t xml:space="preserve">Աղբատար մեքենան սպասարկում է Տաշիր քաղաքի կենտրոնի փողոցներն ու բազմաբնակարան շենքերը : </t>
  </si>
  <si>
    <t>Աշխատել է համայնքի ճանապարհների նորոգման համար</t>
  </si>
  <si>
    <t>Աշխատել է համայնքի ճանապարհների ջրատարների փոսերի քանդման համար</t>
  </si>
  <si>
    <t>Տեխնիկան չի աշխատել</t>
  </si>
  <si>
    <t>Գյուլագարակ</t>
  </si>
  <si>
    <t>ՄԱԶ-490343-390</t>
  </si>
  <si>
    <t>08.05.2019թ.</t>
  </si>
  <si>
    <t xml:space="preserve">ՄԱԶ-490343-390, </t>
  </si>
  <si>
    <t>գրեդեր ԳՍ-10.07</t>
  </si>
  <si>
    <t>03.04.2019թ.</t>
  </si>
  <si>
    <t>էքսկավատոր JCB 3CX Sitemaster</t>
  </si>
  <si>
    <t xml:space="preserve"> 03.04.2019թ.</t>
  </si>
  <si>
    <t xml:space="preserve"> JCB 3CX Sitemaster</t>
  </si>
  <si>
    <t>kamaz 65115-026</t>
  </si>
  <si>
    <t>26.08.2019թ.</t>
  </si>
  <si>
    <t>Կամազ-65115-026</t>
  </si>
  <si>
    <t>Օձուն</t>
  </si>
  <si>
    <t>DM-14,0</t>
  </si>
  <si>
    <t>ՀՏԶՀ-ՀԲ</t>
  </si>
  <si>
    <t>Տեխնիկայի վարձակալությանպայմանագիր1  01,02,2020,,Հորիզոն 95,,ՍՊԸ</t>
  </si>
  <si>
    <t>Gase-570st</t>
  </si>
  <si>
    <t>պայմ.7 Կոմունալ սպասարկում ևբարեկարգում ՀՈԱԿ</t>
  </si>
  <si>
    <t>Տեխնիկան աշխատել է համայնքի ճանապարհների բարեկարգման համար</t>
  </si>
  <si>
    <t>Տեխնիկան աշխատել է համայնքի ճանապարհների նորոգման համար</t>
  </si>
  <si>
    <t>Թրթիրավոր տրակտոր</t>
  </si>
  <si>
    <t xml:space="preserve">Միկրոավտո-բուս </t>
  </si>
  <si>
    <t>Մազ վակուումային մեքենա</t>
  </si>
  <si>
    <t>Վակուումային</t>
  </si>
  <si>
    <t>Կամազ մակնիշի բեռնատար մեքենա</t>
  </si>
  <si>
    <t>բազմաֆունկցիոնալ էքսկավատոր հիդրավլիկ մուրճով</t>
  </si>
  <si>
    <t>ՄԱԶ -ԿՈ-449/1/</t>
  </si>
  <si>
    <t>ՈՒԱԶ</t>
  </si>
  <si>
    <t>22․08․2019թ N63-Ն</t>
  </si>
  <si>
    <t>Էքսկա վատոր</t>
  </si>
  <si>
    <t>12000 դրամի վառելիքը   տրամադրվել  է  համայնքի ջրամատակարարման  համակարկի  սպասարկման աշխատանքներ կատարելու   նպատակով։</t>
  </si>
  <si>
    <t>189000 դրամի վառելիքը  տրամադրվել  է համայնքի  բազմաբնակարան  շենքերի  կոյուղու և դիտահորերի մաքրման  համար։Տեխնիկա  վարձակալելու  դեպքում  համայնքի  բյուջեի  ծախսը  կկազմի 1500000 դրամ։</t>
  </si>
  <si>
    <t>177000 դրամի վառելիքը  ծախսվել  է բնակավայրերում  աղբահանություն  իրականացնելու համար։</t>
  </si>
  <si>
    <t>366000 դրամը ծախսվել է բնակավայրերի ջրագծերի  և ջրատարների նորոգման    համար, 50000 դրամի  ձեռք է  բերվել շարժիչի  յուղ և  քսայուղ։Տեխնիկա  վարձակալելու  դեպքում համայնքի  բյուջեի  ծախսը կկազմի մինչև  2000000 դրամ։</t>
  </si>
  <si>
    <t>ՀՏԶՀ, USAID</t>
  </si>
  <si>
    <t>Վայքի բարեկարգում ՀՈԱԿ-ին</t>
  </si>
  <si>
    <t>Եղեգնաձոր</t>
  </si>
  <si>
    <t>27 հունվարի 2022 թվականի N 11 Ա</t>
  </si>
  <si>
    <t>020թ.</t>
  </si>
  <si>
    <t xml:space="preserve">184ժամ աշխատել է համայնքի բարեկարգման և ընթացիկ նորոգումների համար  </t>
  </si>
  <si>
    <t xml:space="preserve">Տեխնիկան չի աշխատել </t>
  </si>
  <si>
    <t>Տեխնիկան աշխատել է համայնքի բնակիչների համար</t>
  </si>
  <si>
    <t>150000</t>
  </si>
  <si>
    <t>Աղբատար մեքենան սպասարկում է Թումանյան քաղաքի կենտրոնի փողոցներն ու բազմաբնակարան շենքերը : Գյուղական բնակավայրերում աղբահանության հավաքագրումը չի ապահովվում:</t>
  </si>
  <si>
    <t xml:space="preserve">Տեխնիկան աշխատել է համայնքի համար, կատարել է համայնքի 6809,5 խմ ձյան մաքրում,  </t>
  </si>
  <si>
    <r>
      <rPr>
        <sz val="11"/>
        <rFont val="GHEA Grapalat"/>
        <family val="3"/>
      </rPr>
      <t>*</t>
    </r>
    <r>
      <rPr>
        <b/>
        <sz val="11"/>
        <rFont val="GHEA Grapalat"/>
        <family val="3"/>
      </rPr>
      <t xml:space="preserve">Որ ծրագրի շրջանաում 
է տրամադրվել </t>
    </r>
  </si>
  <si>
    <t>Ինքնաթափ բեռնատար 
GAZ 330980-1833</t>
  </si>
  <si>
    <t>Ինքնաթափ բեռնատար
KAMAZ 65115-026</t>
  </si>
  <si>
    <t>Գրեյդեր
TC-10.07</t>
  </si>
  <si>
    <t xml:space="preserve">Բազմաֆունկցիոնալ էքսկավատոր </t>
  </si>
  <si>
    <t>Աղբատար ավտոմեքենա
KAMAZ KO-440-4K1</t>
  </si>
  <si>
    <t>Էքսկավատոր բեռնիչ</t>
  </si>
  <si>
    <t>Էքսկավատոր բեռնիչ
GEHL BL 818S</t>
  </si>
  <si>
    <t>Էքսկավատոր բեռնիչ
CASE TLB 570 ST</t>
  </si>
  <si>
    <t>Ավտոաշտարակ</t>
  </si>
  <si>
    <t>19.12.2020</t>
  </si>
  <si>
    <t>ISUZU AICHI SH15A /ISUZU ELF4.6D/</t>
  </si>
  <si>
    <t>Ավտոգրեյդեր
ГС-10,07</t>
  </si>
  <si>
    <t>Ինքնաթափ բեռնատար</t>
  </si>
  <si>
    <t>Ինքնաթափ բեռնատար
ԿԱՄԱԶ 65115</t>
  </si>
  <si>
    <t>09.08.2019</t>
  </si>
  <si>
    <t>ՄԱԶ 555102-220</t>
  </si>
  <si>
    <t xml:space="preserve">Տրակտոր
</t>
  </si>
  <si>
    <t>18.03.2021</t>
  </si>
  <si>
    <t>TH - 1304</t>
  </si>
  <si>
    <t>TH - 1800</t>
  </si>
  <si>
    <t>17.08.17թ.</t>
  </si>
  <si>
    <t>Տրակտոր
Belarus 82.1</t>
  </si>
  <si>
    <t>Հացահատիկային կոմբայն 
Նիվա ՍԿ-5ՓԷ-1</t>
  </si>
  <si>
    <t>Անիվավոր տրակտոր 2-րդ քաշակ դասի՝Բելառուս 1221․2</t>
  </si>
  <si>
    <t>05.11.2020թ</t>
  </si>
  <si>
    <t>Անիվավոր տրակտոր 2-րդ քաշակ դասի՝
Բելառուս 1221․2</t>
  </si>
  <si>
    <t>14.08.2020թ</t>
  </si>
  <si>
    <t>Էքսկավատոր 
CASE570ST</t>
  </si>
  <si>
    <t>29․11․2019Թ</t>
  </si>
  <si>
    <t>սուբվենցիոն ծրագրի շրջանակներում</t>
  </si>
  <si>
    <t>11․11․2019Թ</t>
  </si>
  <si>
    <t>Արթիկ</t>
  </si>
  <si>
    <t>28 նոյեմբերի 2019
19 օգոստոսի 2020</t>
  </si>
  <si>
    <t xml:space="preserve">Անիվավոր տրակտոր </t>
  </si>
  <si>
    <t>06 սեպտեմբեր 2017</t>
  </si>
  <si>
    <t>14 հունիսի 2017</t>
  </si>
  <si>
    <t>Անիվավոր տրակտոր ԽՏԶ-150Կ-09-172.01</t>
  </si>
  <si>
    <t>25 սեպտեմբեր 2017</t>
  </si>
  <si>
    <t>10 հոկտեմբեր 2017</t>
  </si>
  <si>
    <t>Գրեյդեր ԳՍ-10-07</t>
  </si>
  <si>
    <t>11 սեպտեմբերի 2017</t>
  </si>
  <si>
    <t>Աղբատար մեքենա ԿՕ-440-2 ԳԱԶ-33086</t>
  </si>
  <si>
    <t>20 սեպտեմբերի 2019</t>
  </si>
  <si>
    <t>Ինքնաթափ մեքենա ՄԱԶ 551605-280-000</t>
  </si>
  <si>
    <t>04 սեպտեմբեր 2019</t>
  </si>
  <si>
    <t>ՄԱԶ 631LL70</t>
  </si>
  <si>
    <t>Բերդ</t>
  </si>
  <si>
    <t>Անիվավոր տր.</t>
  </si>
  <si>
    <t>09.19</t>
  </si>
  <si>
    <t>ԲՏԶ246-Կ20</t>
  </si>
  <si>
    <t>ՄԱԿ</t>
  </si>
  <si>
    <t>0919</t>
  </si>
  <si>
    <t>ԴՄ-14</t>
  </si>
  <si>
    <t>Ավագանու որոշմամբ  N 130-Ն  26.12.2019</t>
  </si>
  <si>
    <t>10.19</t>
  </si>
  <si>
    <t>ՄԱԶ551605-280-050</t>
  </si>
  <si>
    <t>ՔԱԹ626Ֆ2</t>
  </si>
  <si>
    <t>Դիլիջան</t>
  </si>
  <si>
    <t>Ինքնաթափ մեքենա /320LL70, 319LL70/</t>
  </si>
  <si>
    <t>N 2</t>
  </si>
  <si>
    <t>Ինքնաթափ մեքենա MAZ-551605-273-1</t>
  </si>
  <si>
    <t>Ինքնաթափ մեքենա MAZ-551605-273-1 /322LL70/</t>
  </si>
  <si>
    <t>Բազմաֆունկցիոնալ էքսկավատոր /24-28LS, 24-27LS/</t>
  </si>
  <si>
    <t>Ավտոգրեյդեր Terex Motor Grander GS-10,07</t>
  </si>
  <si>
    <t>Ավտոգրեյդեր Terex Motor Grander GS-10,07/1238LL/</t>
  </si>
  <si>
    <t>Աղբատար մեքենա 18,5 խմ KO-449-05</t>
  </si>
  <si>
    <t>Աղբատար մեքենա 18,5 խմ KO-449-05 /334LL70,335LL70/</t>
  </si>
  <si>
    <t>Քաղաքային կոմունալ վակուումային փոշեկուլ Կամազ KO-</t>
  </si>
  <si>
    <t>Քաղաքային կոմունալ վակուումային փոշեկուլ Կամազ KO- /339LL70/</t>
  </si>
  <si>
    <t>Թրթուրավոր տրակտոր Ագրոմաշ 90ՏԳ 2040Ա</t>
  </si>
  <si>
    <t>Մեքենա աշտարակ ВИПО</t>
  </si>
  <si>
    <t>N 3</t>
  </si>
  <si>
    <t>Անիվավոր տրակտոր Բելոռուս</t>
  </si>
  <si>
    <t>Բազմաֆունկցիոնալ կոմունալ քաղաքային մեքենա</t>
  </si>
  <si>
    <t>Բազմաֆունկցիոնալ կոմունալ քաղաքային մեքենա, KAMAZ-536 /712LL70/</t>
  </si>
  <si>
    <t>ՈՒԱԶ 236324-101 ամենագնաց կիսաբեռնատար տեխօգնության մեքենա</t>
  </si>
  <si>
    <t>MERCEDES-BENZ SPRINTER 516 CDI</t>
  </si>
  <si>
    <t>EU</t>
  </si>
  <si>
    <t>Վեդի</t>
  </si>
  <si>
    <t>Արտաշատ</t>
  </si>
  <si>
    <t>Մասիս</t>
  </si>
  <si>
    <t>Աղբա տար</t>
  </si>
  <si>
    <t>Բեռնա տար Ինքնա          թափ</t>
  </si>
  <si>
    <t>Տեխնիկան  եռամսյա  հավաքներից  հետո  գտնվում  է  շարժիչի  վերանորոգման  փուլում</t>
  </si>
  <si>
    <t xml:space="preserve">Բոբկադ, Էքսկավատոր, Գրեյդեր, JCB,բազմաֆունկցիոնալ էքսկավատոր, Ինքնաթափ   ՄԱԶ--555102-220,  Բեռնաուղևորատար, Ասինիզացիոն,Բեռնատար Ինքնաթափ </t>
  </si>
  <si>
    <t xml:space="preserve">29․10․2019թ․, 19․11․2019թ․, </t>
  </si>
  <si>
    <t>АNТ-750, JCB-3SX, ГС-10.07, МАЗ 490103390, ГАЗ 33086, УАЗ 23632, JCB,3 CXբազմաֆունկցիոնալ էքսկավատոր՝ հիդրավլիկ մուրճով, Գրեյդեր ԳՍ 10․0, UAZ-390946-550, GAZ 32273-753</t>
  </si>
  <si>
    <t xml:space="preserve">28,04,2020թ N19, 22․08․2019 N63-Ն </t>
  </si>
  <si>
    <t>Էքսկավատոր, ՄԱԶ ինքնաթափ, ԳԱԶ ինքնաթափ, Գրեյդեր, Մինի-ամբարձիչ, Բեռնատար MAZ, ՈՒղղեհարթիչ ,,Գրեյդեր,,</t>
  </si>
  <si>
    <t>02.06.2020թ, 10.02.2021թ, 11/20/2019</t>
  </si>
  <si>
    <t xml:space="preserve">CASE 570ST, МАЗ-551626-580-050, ԳԱԶ C41R13, JCB 3CX, ГС10.07, MAZ 651608-280-000, GAZ 330980-1833-09-229-20-00    </t>
  </si>
  <si>
    <t>11.03.2020թ,.</t>
  </si>
  <si>
    <t>էքսկավատոր /Մոդել՝ ELAZ-BL 880/՝ հիդրավլիկ մուրճով և փոքր շերեփով /Մոդել՝ FD-5X/, Բեռնատար ինքնաթափ, Ձյուն մաքրող ռոտոր, Արտաճանապարհային և տեխնիկական սպասարկման մեքենա համալրող սարքերով  /պլաստիկի զոդիչ, 
էլեկտրագեներատոր/, Տրակտոր 1,4-րդ քարշակ դասի, կցասայլով, Կարտոֆիլահանիչ</t>
  </si>
  <si>
    <t xml:space="preserve">13/01/2021, 16/12/2020, 18․12․2020թ,  </t>
  </si>
  <si>
    <t xml:space="preserve">ELAZBL880A20P0519, ԿԱՄԱԶ-53605-6010-48, СУ-2.1,  ՈՒԱԶ 236324-101, Беларус 82.1, 2ПТС-4,5, MA600,  ԿՏՆ-2Վ (ԱՏԳ ծածկագիր 8432420000) ,ՌՈՒՄ-800 (ԱՏԳ ծածկագիր8432420000) </t>
  </si>
  <si>
    <t>Էքսկավատոր, Հացահատիկային կոմբայն, Տրակտոր, ինքնաթափ մեքենա, հացահատիկային կոմբայն, բազմաֆունկցիոնալ էքսկավատոր,  Անիվավոր տրակտոր, ՍրսկիչSP1000, Կախովի խոտհավաք</t>
  </si>
  <si>
    <t xml:space="preserve">18.09.2018թ․, 16․10․2020թ․, 2020թ. Օգոստոս-նոյեմբեր </t>
  </si>
  <si>
    <t>JCB 3 CX Sitemoster, U-300/ Նովա  340, XS-2204, КАМАЗ 6520-04, հացահատիկային կոմբայն ծղոտամանրիչով NOVA 340, CAT 426F2, MAZ-555025-580-000</t>
  </si>
  <si>
    <t>ՀՏԶՀ-USAID, ՀՏԶՀ-SDC, ՀԲ ֆինանսավորմամբ, ՀԲ ֆինանսավորմամբ, Սոցիալական ներդրումների և տեղական զարգացման</t>
  </si>
  <si>
    <t>Ինքնաթափ բեռնատար,  Գրեյդեր,  Բազմաֆունկցիոնալ էքսկավատոր, Աղբատար ավտոմեքենա,  Էքսկավատոր բեռնիչ, Հացահատիկային կոմբայն, Անիվավոր տրակտոր 2-րդ քաշակ դասի՝Բելառուս 1221․2, Էքսկավատոր CASE570ST,  Գրեյդեր</t>
  </si>
  <si>
    <t>09.05.2019թ., 14.08.2020թ., 11 սեպտեմբերի 2017, 20 սեպտեմբերի 2019</t>
  </si>
  <si>
    <t xml:space="preserve">GAZ 330980-1833, KAMAZ 65115-026, TC-10.07, CAT 426F2, CAT 426F2,  GEHL BL 818S,  CASE TLB 570 ST, </t>
  </si>
  <si>
    <t>ՀԲ,  ՀՏԶՀ-USAID, սուբվենցիոն ծրագրի շրջանակներում</t>
  </si>
  <si>
    <t xml:space="preserve">Անվավոր էքսկավատոր, Կամազ
53605
համակցված, Մազ  
ավտոկռունկ, 236324 ամենագնաց կիսաբեռնատար տեխօգնության մեքենա, JAC, Անվավոր տրակտոր, Մազ  
ինքնաթափ, Հացահատիկահավաք կոմբայի, Անիվավոր տրակտոր,  Ազոտական գութան,  Կցորդ խոտի ,  Միկրո-ավտոբուս, Հատուկ տեխնիկա-աղբահավաք, Կցորդ խոտի մամլիչ հակավորիչ, Թրթիրավոր տրակտոր, Բազմաֆունկցիոնալ էքսկավատոր, </t>
  </si>
  <si>
    <t xml:space="preserve">18.10.2017թ, 23.07.2020թ.,01.02.2021թ. 20.02.2018թ,01.12.2017թ.,   </t>
  </si>
  <si>
    <t>TEREX- TLB
 825-Մ8, KO-829D1, KO-440- K1, ՈՒԱԶ պրոֆի, միկրոավտոբուս  Բելառուս 1221.2,   Նիվա էֆեկտ-              ՍԿ-5ՄԷ-1, Բելառուս  320,4 Մ, ՊԳՊ-4-40-3,   ԶԻԼ-130  KO- 413A, LAND ROVER -606 AO 61</t>
  </si>
  <si>
    <t>ՀՏԶՀ-USAID,․ Տարածքային զարգացման հիմնադրամի և Շվեցարյայի  զարգացման հիմնադրամի համատեղ ծրագրով, Նվիրատվություն ,  Համայնքի բյուջեով, Արենի համայնքի Արենի  գյուղի տարածքի վայրի  կենդանիների ապրելա-վայրի 2017-2027 թթ.         պահպանության պլանի  իրականացում  Վայոց ձորի մարզում,  Հայաստանի տարածքային զարգացման հիմնադրամի հետ համագործակցության արդյունքում «Եղեգիս համայնքի տեխնիկական վերազինում» ծրագրի շրջանակներում,  Վայրի բնություն և մշակութային արժեքների պահպանման հիմնադրամ</t>
  </si>
  <si>
    <t>Ինքնագնաց խոտհնձիչ, Էքսկավատոր, Ավտոգրեյդեր, JCB էքսկավատոր-1, КАМАЗ ինքնաթափ բեռնատար-1, КАМАЗ աղբատար-1, ավտոգրեյդեր-1, հացահատկային կոմբային-2, Բազմաֆունկցիոնալ անիվավոր էքսկավատոր,  Տրակտոր անիվավոր բելառուս  Կոմբայն,  Հիդրո մուրճ MTB36,  Էքսկավատոր բեռնիչ JCB3CX
HAR3CXTTJL28962081,  Հավելյալ շերեփ 300մմ լայնությամբ,  Խոտ մամլիչ,  Ցանքատարածքը հարթեցնող, Աղցան և ջրցան հատուկ մեքենա,  Հատուկ աղբատար մեքենա,  Բեռնատար, Մինի բարձիչ, Գրեյդեր/ SHANTUI/, Խոզանակ , Շարքացան, Տրակտոր բելառուս  Խոտհավաք 5 անիվային, 1)էքսկավատոր (2հատ),                            2)գրեյդեր, 3)բեռնատար, 4)ջրցան (համակցված),  5)միկրոավտոբուս, 6)բեռնատար, 7)բեռնաուղևորատար, 8)էքսկավատոր, 9)բազմաֆունկցիոնալ մինի ամբարձիչ</t>
  </si>
  <si>
    <t>2018,  2016
2017, 2020, 11.01.2018  01.03.2018  14.03.2018  17.07.2018  30.08.2019  30.09.2019  15.10.2019  02.12.2019 05.11.2021</t>
  </si>
  <si>
    <t xml:space="preserve">Е-403 МАШЕРА, JCB-3cx, ГС-10-07, Ավտգրեյդեր Բ N019080
 Հաց-կոմբայն ՆԻՎԱ-ԷՖԵԿՏ Բ N019081
Հաց-կոմբայն ՆԻՎԱ-ԷՖԵԿՏ Բ N019081
ԿԱՄԱԶ- Աղբատար
ԿԱՄԱԶ- Ինքնաթափ
ԷՔՍԿԱՎԱՏՈՐ JCB Բ N019079, JCB 3CX, Բելառուս-1523, Նիվա, Հիդրո մուրճ, HAR3CXTTjL2896208    </t>
  </si>
  <si>
    <t xml:space="preserve">ՀՏԶՀ-SDC, Համայնքի բյուջե, Եվրամիություն, ԶՊՄԿ, Չարստ Կապան, Ֆոր Դիրեքշնս Մոթորս, Սուբվենցիա, համայնքի և պետական բյուջեի միջոցներով, ՀԲ ֆինանսավորմամբ    </t>
  </si>
  <si>
    <t>Անիվավոր տր., Գրեյդեր, Ինքնաթափ, Էքսկավատոր, Ինքնաթափ մեքենա, Ինքնաթափ մեքենա MAZ-551605-273-1, Ավտոգրեյդեր Terex Motor Grander GS-10,07, Քաղաքային կոմունալ վակուումային փոշեկուլ Կամազ KO-, Մեքենա աշտարակ ВИПО, Միկրոավտոբուս</t>
  </si>
  <si>
    <t>2/1/2017, 12/16/2018, 03․05․2018</t>
  </si>
  <si>
    <t>ՄԱԿ, ՀՏԶՀ, ԵՄ</t>
  </si>
  <si>
    <t>ՏԵՂԵԿԱՆՔ
ՀՀ միավորված համայնքներում ստացված տեխնիկայի վերաբերյալ 2022 թվականի 2-րդ եռամսյակում</t>
  </si>
  <si>
    <t>Հ/Հ</t>
  </si>
  <si>
    <t xml:space="preserve">                                                                                                                                                                                                                          Տեղեկատվություն ստացված տեխնիկայի վերաբերյալ 
</t>
  </si>
  <si>
    <t xml:space="preserve">JCB էքսկավատոր-1   </t>
  </si>
  <si>
    <t xml:space="preserve">                     2016թ.
</t>
  </si>
  <si>
    <t xml:space="preserve">                                       Էքակավատոր JCB Բ N019079 
</t>
  </si>
  <si>
    <t>Հայաստանի տարածքային զարգացման հիմնադրամ</t>
  </si>
  <si>
    <t>КАМАЗ ինքնաթափ բեռնատար-1</t>
  </si>
  <si>
    <t xml:space="preserve">                        2016թ.
.</t>
  </si>
  <si>
    <t>Կամազ- Աղբատար</t>
  </si>
  <si>
    <t>КАМАЗ աղբատար-1,</t>
  </si>
  <si>
    <t xml:space="preserve">                       2016թ.
.</t>
  </si>
  <si>
    <t>Կամազ- Ինքնաթափ</t>
  </si>
  <si>
    <t>Ավտոգրեյդեր-1,</t>
  </si>
  <si>
    <t>2017թ.</t>
  </si>
  <si>
    <t xml:space="preserve"> Ավտգրեյդեր Բ N019080</t>
  </si>
  <si>
    <t>հացահատկային կոմբային</t>
  </si>
  <si>
    <t xml:space="preserve"> Հաց-կոմբայն ՆԻՎԱ-ԷՖԵԿՏ Բ N019081</t>
  </si>
  <si>
    <t>Բազմաֆունկցիոնալ անիվաավոր էքսկավատոր</t>
  </si>
  <si>
    <t>0.2</t>
  </si>
  <si>
    <t xml:space="preserve">Տրակտոր անվավոր
 Բելառուս </t>
  </si>
  <si>
    <t>2018թ.2021թ.
2022թ.</t>
  </si>
  <si>
    <t>Հայաստանի տարածքային զարգացման հիմնադրամ, երկու հատը սուբվենցիոն ծրագրով</t>
  </si>
  <si>
    <t>2021թ., 2022</t>
  </si>
  <si>
    <t>Բելառուս-82.1</t>
  </si>
  <si>
    <t xml:space="preserve">Սուբվենցիոն ծրագրերով, GIZ 
Շվեյցարիայի և Գերմանիայի  համագործակ.ծրագրով </t>
  </si>
  <si>
    <t>կոմբայն</t>
  </si>
  <si>
    <t>2018թ.</t>
  </si>
  <si>
    <t>Նովա 340</t>
  </si>
  <si>
    <t xml:space="preserve">ՀՀ Սյունիքի մարզի միջ.հանձնաժողով </t>
  </si>
  <si>
    <t>2020թ.</t>
  </si>
  <si>
    <t>Համայնքի բյուջե
ՀՀ պետ. Բյուջե</t>
  </si>
  <si>
    <t>05.10.2020թ.</t>
  </si>
  <si>
    <t>խոտ մամլիչ</t>
  </si>
  <si>
    <t>01.04.2022թ.</t>
  </si>
  <si>
    <t>Սիմպա /PK4010/HOSTIK, 
/տուկան ППТ-041 /</t>
  </si>
  <si>
    <t xml:space="preserve">Հայաստանի տարածքային զարգացման հիմնադրամ, սուբվենցիոն ծրագրով </t>
  </si>
  <si>
    <t>հարթաշերեփ</t>
  </si>
  <si>
    <t>ցանքատարածքը հարթեցնող</t>
  </si>
  <si>
    <t xml:space="preserve">գութանքառաթև ազոտային </t>
  </si>
  <si>
    <t>2022թ.</t>
  </si>
  <si>
    <t xml:space="preserve"> գութան ПГП-4-40-3</t>
  </si>
  <si>
    <t xml:space="preserve">Հայաստանի տարածքային զարգացման  հիմնադրոմ- 1 ,Սուբվենցիոն ծրագրով </t>
  </si>
  <si>
    <t xml:space="preserve">ունիվերսալ շարքացան </t>
  </si>
  <si>
    <t>շարքացան СЗУ - 3.6-04</t>
  </si>
  <si>
    <t>Սուբվենցիոն ծրագրով</t>
  </si>
  <si>
    <t xml:space="preserve">Կոմունալ հարթաշերեփ  </t>
  </si>
  <si>
    <t xml:space="preserve">2022թ. </t>
  </si>
  <si>
    <t xml:space="preserve">Հայաստանի տարածքային զարգհացման հիմնադրամ, սուբվենցիոն ծրագրով HO-79
</t>
  </si>
  <si>
    <t xml:space="preserve">կոմունալ խոզանակ </t>
  </si>
  <si>
    <t>2021թ.</t>
  </si>
  <si>
    <t>ՀՀ կառավ.սուբվենցիոն ծրագրերով,</t>
  </si>
  <si>
    <t xml:space="preserve"> Կապան</t>
  </si>
  <si>
    <t>2018թ․</t>
  </si>
  <si>
    <t>ԵՎՐԱՄԻՈՒԹՅՈՒՆ</t>
  </si>
  <si>
    <t>2019թ․</t>
  </si>
  <si>
    <t xml:space="preserve">2020թ․ </t>
  </si>
  <si>
    <t xml:space="preserve">ՉԱԱՐԱՏ ԿԱՊԱՆ </t>
  </si>
  <si>
    <t>Մարդատար ավտոմեքենա</t>
  </si>
  <si>
    <t>ՈւԱԶ 220695-550-04</t>
  </si>
  <si>
    <t>ՀՀ Սյունիքի մարզի զարգացման և ներդրման հիմնադրամ</t>
  </si>
  <si>
    <t>ՈւԱԶ 374195-552-05</t>
  </si>
  <si>
    <t>Ս300 ՆՈՎԱ-340 ՍՏԳ</t>
  </si>
  <si>
    <t>03.09.2019թ.</t>
  </si>
  <si>
    <t>Սուբվենցիա, Համայնքի և պետական բյուջեի միջոցներով</t>
  </si>
  <si>
    <t>24.02.2020թ. թիվ252-Ա</t>
  </si>
  <si>
    <t>24.01.2020թ. թիվ 05-Ա</t>
  </si>
  <si>
    <t>Տրակտոր Բելառուս 82.1</t>
  </si>
  <si>
    <t>26.07.2019թ</t>
  </si>
  <si>
    <t>12.09.2019թ</t>
  </si>
  <si>
    <t>09.10.2019թ</t>
  </si>
  <si>
    <t>ПТЦ-4</t>
  </si>
  <si>
    <t>12.10.2019թ</t>
  </si>
  <si>
    <t>չունի</t>
  </si>
  <si>
    <t>25.02.2020թ</t>
  </si>
  <si>
    <t xml:space="preserve">Հայաստանի տարածքային զարգացման հիմնադրամ </t>
  </si>
  <si>
    <t>25.06.2020թ. Թիվ 513-Ա</t>
  </si>
  <si>
    <t>25.06.2020թ. Թիվ 52-Ա</t>
  </si>
  <si>
    <t>19.08.2020թ</t>
  </si>
  <si>
    <t>24.08.2020թ. Թիվ 713-Ա</t>
  </si>
  <si>
    <t>19.08.2020թ. Թիվ 72-Ա</t>
  </si>
  <si>
    <t xml:space="preserve">էքսկավատոր </t>
  </si>
  <si>
    <t>11.01.2018</t>
  </si>
  <si>
    <t>1) JCB 3CX</t>
  </si>
  <si>
    <t>Ավագանու 
որոշմամբ</t>
  </si>
  <si>
    <t xml:space="preserve">Գրեյդեր  </t>
  </si>
  <si>
    <t xml:space="preserve">01.03.2018 </t>
  </si>
  <si>
    <t>2)GS 10-07</t>
  </si>
  <si>
    <t>14.03.2018</t>
  </si>
  <si>
    <t>3)MAZ</t>
  </si>
  <si>
    <t xml:space="preserve">Ջրցան (համակցված)  </t>
  </si>
  <si>
    <t>17.07.2018</t>
  </si>
  <si>
    <t>4)KAMAZ</t>
  </si>
  <si>
    <t>30.08.2019</t>
  </si>
  <si>
    <t>5)FORD</t>
  </si>
  <si>
    <t>30.09.2019</t>
  </si>
  <si>
    <t xml:space="preserve">6)MAZ  </t>
  </si>
  <si>
    <t xml:space="preserve">Բեռնաուղևորատար </t>
  </si>
  <si>
    <t>15.10.2019</t>
  </si>
  <si>
    <t xml:space="preserve">UAZ </t>
  </si>
  <si>
    <t>02.12.2019</t>
  </si>
  <si>
    <t xml:space="preserve"> 8)CASE</t>
  </si>
  <si>
    <t>Բազմաֆունկցիոնալ մինի ամբարձիչ</t>
  </si>
  <si>
    <t>05.11.2021</t>
  </si>
  <si>
    <t>9)Четра</t>
  </si>
  <si>
    <t>Մանիպուլյատոր</t>
  </si>
  <si>
    <t>12.05.2022</t>
  </si>
  <si>
    <t>10)JAC</t>
  </si>
  <si>
    <t>11.05.2018</t>
  </si>
  <si>
    <t>MAZ,</t>
  </si>
  <si>
    <t>29.09.2017</t>
  </si>
  <si>
    <t xml:space="preserve">GAZ </t>
  </si>
  <si>
    <t>ՏԵՂԵԿԱՆՔ
ՀՀ Սյունիքի մարզում ստացված տեխնիկայի վերաբերյալ 2022 թվականի 2-րդ եռամսյակի ընթացքում</t>
  </si>
  <si>
    <t>ՏԵՂԵԿԱՆՔ
ՀՀ Գեղարքունիքի մարզի համայնքներում ստացված տեխնիկայի վերաբերյալ 2022 թվականի II եռամսյակի ընթացքում</t>
  </si>
  <si>
    <r>
      <rPr>
        <sz val="12"/>
        <color theme="1"/>
        <rFont val="GHEA Grapalat"/>
        <family val="3"/>
      </rPr>
      <t>*</t>
    </r>
    <r>
      <rPr>
        <b/>
        <sz val="9"/>
        <color theme="1"/>
        <rFont val="GHEA Grapalat"/>
        <family val="3"/>
      </rPr>
      <t xml:space="preserve">Որ ծրագրի շրջանաում 
է տրամադրվել </t>
    </r>
  </si>
  <si>
    <t>0.6</t>
  </si>
  <si>
    <t>0.4</t>
  </si>
  <si>
    <t>0.07</t>
  </si>
  <si>
    <t>Գլդոն</t>
  </si>
  <si>
    <t>22.02.2021</t>
  </si>
  <si>
    <t xml:space="preserve">Амкодор 67 12 </t>
  </si>
  <si>
    <t>ՏԵՂԵԿԱՆՔ
ՀՀ Շիրակի.մարզի միավորված համայնքներում ստացված տեխնիկայի վերաբերյալ 2022 թվականի 2-րդ եռամսյակի ընթացքում</t>
  </si>
  <si>
    <t>ՏԵՂԵԿԱՆՔ
ՀՀ Տավուշի մարզի  միավորված համայնքներում ստացված տեխնիկայի վերաբերյալ 2022 թվականի  2-րդ եռամսյակի ընթացքում</t>
  </si>
  <si>
    <t>Իջևան</t>
  </si>
  <si>
    <t>1․ 4 հատ JAC ավտոբուս 
2․ 2 հատ էքսկավատոր բեռնիչ JCB 
3. 1 հատ ՄԱԶ
4․ 1 հատ բեռնատար ինքնաթափ</t>
  </si>
  <si>
    <t>ապրիլ 2022թ․</t>
  </si>
  <si>
    <t>4 հատ ավտոբուս՝ HFC6601KHV
2 հատ էքսկավատոր JCB3CX
1 հատ ՄԱԶ 551626-580-050</t>
  </si>
  <si>
    <t>«Հայաստանի տարածքային 
զարգացման հիմնադրամ»</t>
  </si>
  <si>
    <t>600․000 ՀՀ վարորդների
 աշխատավարձ</t>
  </si>
  <si>
    <t>1․453․900 ՀՀ դրամ</t>
  </si>
  <si>
    <t>149850 ՀՀ դրամ</t>
  </si>
  <si>
    <t>1․603․750 ՀՀ դրամ</t>
  </si>
  <si>
    <t xml:space="preserve">JCB Տրակտորի 1 աշխ․ ժամ․ 25․000 դր․ 
</t>
  </si>
  <si>
    <t>47․337 մարդ</t>
  </si>
  <si>
    <t>Ճանապարհների խճապատում</t>
  </si>
  <si>
    <t>600․000</t>
  </si>
  <si>
    <t>47․337</t>
  </si>
  <si>
    <t>200</t>
  </si>
  <si>
    <t>03,05,2018</t>
  </si>
  <si>
    <t>Նոյեմբերյան</t>
  </si>
  <si>
    <t>15.10.2018թ.</t>
  </si>
  <si>
    <t>Բազմաֆունկցիոնալ էքսկավատոր JCB 3CX Site Master</t>
  </si>
  <si>
    <t>27.09.2018թ.</t>
  </si>
  <si>
    <t>Մազ աղբատար MAZ-4380</t>
  </si>
  <si>
    <t>06.11.2019թ.</t>
  </si>
  <si>
    <t>Ավտոբուս FORD TRANSIT</t>
  </si>
  <si>
    <t>Մազ ինքնաթափ</t>
  </si>
  <si>
    <t>19.07.2018թ</t>
  </si>
  <si>
    <t xml:space="preserve">Մինիամբարձիչ ԱՆՏ-750     </t>
  </si>
  <si>
    <t>25.06.2018թ.</t>
  </si>
  <si>
    <t>14.06.2018թ</t>
  </si>
  <si>
    <t>14.06.2018թ.</t>
  </si>
  <si>
    <t>Կցորդ խոտի մամլիչ-հակավորիչ</t>
  </si>
  <si>
    <t>30.08.2018թ.</t>
  </si>
  <si>
    <t>Անիվավոր տրակտոր 2-րդ քաշային դասի Բելառուս 1221.2</t>
  </si>
  <si>
    <t>03.08.2018թ.</t>
  </si>
  <si>
    <t xml:space="preserve">Ուազ պատրիոտ </t>
  </si>
  <si>
    <t>14.10.2019թ.</t>
  </si>
  <si>
    <t>Գութան մեխանիկական</t>
  </si>
  <si>
    <t>Մոտոբլոկ խոտհնձիչ</t>
  </si>
  <si>
    <t xml:space="preserve">ՏԵՂԵԿԱՆՔ
ՀՀ  Վայոց ձորի մարզի միավորված համայնքներում 2022 թվականի 2-րդ եռամսյակի ընթացքում ստացված տեխնիկայի վերաբերյալ </t>
  </si>
  <si>
    <r>
      <rPr>
        <sz val="10"/>
        <color theme="1"/>
        <rFont val="GHEA Grapalat"/>
        <family val="3"/>
      </rPr>
      <t>*</t>
    </r>
    <r>
      <rPr>
        <b/>
        <sz val="10"/>
        <color theme="1"/>
        <rFont val="GHEA Grapalat"/>
        <family val="3"/>
      </rPr>
      <t xml:space="preserve">Որ ծրագրի շրջանաում 
է տրամադրվել </t>
    </r>
  </si>
  <si>
    <t>«Եղեգնաձորի համայնքային տնտեսություն» ՀՈԱԿ-ին՝ համայնքի ավագանու 2022 թվականի ապրիլի 12-ի թիվ 34-Ա որոշում</t>
  </si>
  <si>
    <t xml:space="preserve">ՏԵՂԵԿԱՆՔ
ՀՀ Լոռու մարզի միավորված համայնքներում ստացված տեխնիկայի վերաբերյալ 2022 թվականի երկրորդ  եռամսյակի ընթացքում </t>
  </si>
  <si>
    <r>
      <rPr>
        <sz val="12"/>
        <color theme="1"/>
        <rFont val="GHEA Grapalat"/>
        <family val="3"/>
      </rPr>
      <t>*</t>
    </r>
    <r>
      <rPr>
        <sz val="9"/>
        <color theme="1"/>
        <rFont val="GHEA Grapalat"/>
        <family val="3"/>
      </rPr>
      <t xml:space="preserve">Որ ծրագրի շրջանաում 
է տրամադրվել </t>
    </r>
  </si>
  <si>
    <t>Աշխատել է համայնքի  ճանապարհների  նորոգման և ջրահեռացման աշխատանքների համար</t>
  </si>
  <si>
    <t>Տեխնիկան աշխատել է համայնքի այգիների սրսկման համար</t>
  </si>
  <si>
    <t>աշխ.կատարված է համայնքի համար,այդ պատճառով համայնքի բյուջե գումար մուտք չի եղել</t>
  </si>
  <si>
    <t>Տեխնիկան աշխատել է Օձուն համայնքի կոյուղու մաքրման 95,34 խմ,  Օձունի գերեզմանների ճանապարհի հարթեցում 0,5 կմ,Օձուն համայնքում ձյան մաքրում 4035 խմ: Հագվի բնակավայրի ցանկապատ 0.010խմ, Օձունի հուշաղբյուրի տարածք 56.3խմ, Օձուն համայնքի սելավատար 0.084խմ:</t>
  </si>
  <si>
    <t>Լերմոնտովո</t>
  </si>
  <si>
    <t>06/04/2022թ.</t>
  </si>
  <si>
    <t>JCB 3cx</t>
  </si>
  <si>
    <t>03/05/2022թ-ի թիվ 19</t>
  </si>
  <si>
    <t>Փամբակ</t>
  </si>
  <si>
    <t>MTZ-95P/ЭО-2626</t>
  </si>
  <si>
    <t>ՏԵՂԵԿԱՆՔ
ՀՀ Կոտայքի մարզի Ջրվեժ միավորված համայնքում ստացված  գյուղատնտեսական տեխնիկայի վերաբերյալ 2022թ.2րդ եռամսյակ</t>
  </si>
  <si>
    <r>
      <rPr>
        <sz val="12"/>
        <color indexed="8"/>
        <rFont val="GHEA Grapalat"/>
        <family val="3"/>
      </rPr>
      <t>*</t>
    </r>
    <r>
      <rPr>
        <b/>
        <sz val="9"/>
        <color indexed="8"/>
        <rFont val="GHEA Grapalat"/>
        <family val="3"/>
      </rPr>
      <t xml:space="preserve">Որ ծրագրի շրջանաում 
է տրամադրվել </t>
    </r>
  </si>
  <si>
    <t>այլ/աղբի մաքրում</t>
  </si>
  <si>
    <t xml:space="preserve">այլ/էքսկավատորի վարձակալումից </t>
  </si>
  <si>
    <t>ժամ</t>
  </si>
  <si>
    <t>ընդհանուր</t>
  </si>
  <si>
    <t>Չարենցավան</t>
  </si>
  <si>
    <t>Տեխնիկան աշխատել է 260մ/ժ,որից  համայնքի  աշխատանքների կատարման համար 256մ/ժ,որից 200մ/ժ  ճանապարհների հարթեցման,56մ/ժ  այլ աշխատանքներ կատարելու համար։,բնակիչներին 4ժամ։Տեխնիկան  ս/թ  Հոեւնվարի 25-ից  ինչև  Ապրիլի  18-ը  գտնվում  էր  եռամսյա  հավաքների  տրամադրության  տակ</t>
  </si>
  <si>
    <t>Տեխնիկան աշխատել է 59մ/ժ  համայնքի  աշխատանքների կատարման համար6 54մ/ժ.որից 50/ժ/20կմ/ներհամայնքային և միջդաշտային ճանապարհների վերանորոգման համար4մ//ժամը  այլ  աշխատանքներ  կատարելուհամարր,5  ժամը  բնակիչների  համար:</t>
  </si>
  <si>
    <t>Աշտարակ</t>
  </si>
  <si>
    <t>Էքսկավատոր ամբարձիչ ELAZ-BL880</t>
  </si>
  <si>
    <t>11.04.22 48-Ա</t>
  </si>
  <si>
    <t>Բելառուս</t>
  </si>
  <si>
    <r>
      <t xml:space="preserve">Բելառուս </t>
    </r>
    <r>
      <rPr>
        <sz val="12"/>
        <color theme="1"/>
        <rFont val="GHEA Grapalat"/>
        <charset val="204"/>
      </rPr>
      <t>82.1</t>
    </r>
  </si>
  <si>
    <r>
      <rPr>
        <b/>
        <sz val="10"/>
        <color theme="1"/>
        <rFont val="GHEA Grapalat"/>
        <charset val="204"/>
      </rPr>
      <t xml:space="preserve">11.05.22 66-Ա </t>
    </r>
    <r>
      <rPr>
        <sz val="10"/>
        <color theme="1"/>
        <rFont val="GHEA Grapalat"/>
        <family val="3"/>
      </rPr>
      <t xml:space="preserve">      </t>
    </r>
  </si>
  <si>
    <t>տրված է վարձակալությամբ տարեկան 600000 ՀՀ դրամ</t>
  </si>
  <si>
    <t>Մամլիչ</t>
  </si>
  <si>
    <t>ТУКАН-1600</t>
  </si>
  <si>
    <r>
      <rPr>
        <b/>
        <sz val="10"/>
        <color theme="1"/>
        <rFont val="GHEA Grapalat"/>
        <charset val="204"/>
      </rPr>
      <t xml:space="preserve">11.05.22 66-Ա  </t>
    </r>
    <r>
      <rPr>
        <sz val="10"/>
        <color theme="1"/>
        <rFont val="GHEA Grapalat"/>
        <family val="3"/>
      </rPr>
      <t xml:space="preserve">                  </t>
    </r>
  </si>
  <si>
    <t>Եռախոփ գութան</t>
  </si>
  <si>
    <t>Եռախոփ գութան ՊՆՎ 3-35</t>
  </si>
  <si>
    <t xml:space="preserve">11.05.22 66-Ա  </t>
  </si>
  <si>
    <t>Այգեգործական սրսկիչ</t>
  </si>
  <si>
    <t>11.05.22 66-Ա</t>
  </si>
  <si>
    <t>ՏԵՂԵԿԱՆՔ
ՀՀ Արագածոտի մարզում ստացված տեխնիկայի վերաբերյալ  2022 թվականի  2-րդ եռամսյակի ընթացքում</t>
  </si>
  <si>
    <r>
      <rPr>
        <sz val="12"/>
        <rFont val="GHEA Grapalat"/>
        <family val="3"/>
      </rPr>
      <t>*</t>
    </r>
    <r>
      <rPr>
        <b/>
        <sz val="9"/>
        <rFont val="GHEA Grapalat"/>
        <family val="3"/>
      </rPr>
      <t xml:space="preserve">Որ ծրագրի շրջանաում 
է տրամադրվել </t>
    </r>
  </si>
  <si>
    <t>Վաղարշապատ</t>
  </si>
  <si>
    <t>Էջմիածին</t>
  </si>
  <si>
    <t>Ոսկեհատ</t>
  </si>
  <si>
    <t>Մեծամոր</t>
  </si>
  <si>
    <t>Փարաքար</t>
  </si>
  <si>
    <t>անվավոր տրակտոր</t>
  </si>
  <si>
    <t>SAME</t>
  </si>
  <si>
    <t>գնել է Մուսալեռի համայնքապետարանը</t>
  </si>
  <si>
    <t xml:space="preserve"> - </t>
  </si>
  <si>
    <t>11.04.2022թ.</t>
  </si>
  <si>
    <t>Արաքս</t>
  </si>
  <si>
    <t>տրակտոր</t>
  </si>
  <si>
    <t>27.11.2019թ.</t>
  </si>
  <si>
    <t>Բելառուս 82.1</t>
  </si>
  <si>
    <t xml:space="preserve">ՀՏԶՀ-USAID </t>
  </si>
  <si>
    <t>Խոյ</t>
  </si>
  <si>
    <t>Գեղակերտ</t>
  </si>
  <si>
    <t>Բելառուս անիվավոր տրակտոր</t>
  </si>
  <si>
    <t>Բելառուս МТЗ-82.1</t>
  </si>
  <si>
    <t>*Կառավարության կողմից նվիրատվություն</t>
  </si>
  <si>
    <t>Տրված է վարձակալության 2015թվականից</t>
  </si>
  <si>
    <t>Մրգաստան</t>
  </si>
  <si>
    <t>22,10,2014</t>
  </si>
  <si>
    <t>Հայաստանի փոքր և միջին ձեռնարկատիրություն զարգացման ազգային հիմնադրամ</t>
  </si>
  <si>
    <t>Աղբահանության և  բարեկարգման աշխատանքներ</t>
  </si>
  <si>
    <t>Շահումյան</t>
  </si>
  <si>
    <t>24․07․2015</t>
  </si>
  <si>
    <t xml:space="preserve">Բելառուս МТЗ-82.1 </t>
  </si>
  <si>
    <t>100% պետական աջակցություն</t>
  </si>
  <si>
    <t>Աղբահանության  և  բարեկարգմանաշխատանքներ</t>
  </si>
  <si>
    <t>Դաշտ</t>
  </si>
  <si>
    <t>Xingtai XT454</t>
  </si>
  <si>
    <t>Պետական աջակցության ծրագիր</t>
  </si>
  <si>
    <t>Աղավնատուն</t>
  </si>
  <si>
    <t>ՄՏ8-821</t>
  </si>
  <si>
    <t>համայնքային միջոցներով</t>
  </si>
  <si>
    <t>Թրթուրավոր</t>
  </si>
  <si>
    <t>T 170</t>
  </si>
  <si>
    <t>Աղբավայրի մաքրում</t>
  </si>
  <si>
    <t>Արմավիր</t>
  </si>
  <si>
    <r>
      <t>ԲՏԶ246-Կ20, ԴՄ-14, ՄԱԶ551605-280-050, ՔԱԹ626Ֆ2,  Ինքնաթափ մեքենա /320LL70, 319LL70/, Բազմաֆունկցիոնալ էքսկավատոր /24-28LS, 24-27LS/, Աղբատար մեքենա 18,5 խմ KO-449-05 /334LL70,335LL70/,, Քաղաքային կոմունալ վակուումային փոշեկուլ Կամազ KO- /339LL70/,  Մեքենա աշտարակ ВИПО,  ՈՒԱԶ 236324-101 ամենագնաց կիսաբեռնատար տեխօգնության մեքենա</t>
    </r>
    <r>
      <rPr>
        <b/>
        <sz val="11"/>
        <rFont val="GHEA Grapalat"/>
        <family val="3"/>
      </rPr>
      <t xml:space="preserve">, </t>
    </r>
    <r>
      <rPr>
        <b/>
        <sz val="8"/>
        <rFont val="GHEA Grapalat"/>
        <family val="3"/>
      </rPr>
      <t>MERCEDES-BENZ SPRINTER 516 CDI</t>
    </r>
  </si>
  <si>
    <t>Բյուրեղավան</t>
  </si>
  <si>
    <t>Ակունք</t>
  </si>
  <si>
    <t>Սրսկիչ</t>
  </si>
  <si>
    <t>MA600</t>
  </si>
  <si>
    <t>Կարտոֆիլահանիչ</t>
  </si>
  <si>
    <t>14/12/2020</t>
  </si>
  <si>
    <t xml:space="preserve">ԿՏՆ-2Վ (ԱՏԳ ծածկագիր 8432420000) </t>
  </si>
  <si>
    <t>Կարտոֆիլատնկիչ</t>
  </si>
  <si>
    <t xml:space="preserve">ԿՍՄ ԿՏՆ-2Վ (ԱՏԳ ծածկագիր 8432319000) </t>
  </si>
  <si>
    <t>Կարտոֆիլի կուլտիվատոր</t>
  </si>
  <si>
    <t xml:space="preserve">ԿՕՆ-2.8Ա (ԱՏԳ ծածկագիր 8432291000) </t>
  </si>
  <si>
    <t>Ֆրեզ</t>
  </si>
  <si>
    <t>14/10/2020</t>
  </si>
  <si>
    <t xml:space="preserve">ՖՍ-2.0 </t>
  </si>
  <si>
    <t>Խոտհավաք</t>
  </si>
  <si>
    <t>ГБК-5</t>
  </si>
  <si>
    <t xml:space="preserve">Պարարտանյութի ցրիչ </t>
  </si>
  <si>
    <t>ՌՈՒՄ-800 (ԱՏԳ ծածկագիր8432420000)</t>
  </si>
  <si>
    <t>Կուլտիվատոր ունիվերսալ</t>
  </si>
  <si>
    <t xml:space="preserve">ԿՊՄ-4 ատամնավոր տափաններով ԿՏՆ-2Վ (ԱՏԳ ծածկագիր 8432291000) </t>
  </si>
  <si>
    <t>KS 2,1</t>
  </si>
  <si>
    <t>Գառնի</t>
  </si>
  <si>
    <t>Աբովյան</t>
  </si>
  <si>
    <t>Ծաղկաձոր</t>
  </si>
  <si>
    <t xml:space="preserve">ՆՈՐ ՀԱՃԸՆ </t>
  </si>
  <si>
    <t>Նաիրի</t>
  </si>
  <si>
    <t>30․11․2020թ․</t>
  </si>
  <si>
    <t>Б 10М6100-ЕН</t>
  </si>
  <si>
    <t>Անվավոր</t>
  </si>
  <si>
    <t>18․12․2020թ․</t>
  </si>
  <si>
    <t>XC F 1504, JM-1104</t>
  </si>
  <si>
    <t>Հրազդան</t>
  </si>
  <si>
    <t>ՏԵՂԵԿԱՆՔ
ՀՀ Արարատի մարզի միավորված համայնքներում ստացված տեխնիկայի վերաբերյալ  2022 թվականի 2-րդ եռամսյակի  ընթացքում</t>
  </si>
  <si>
    <t>ՏԵՂԵԿԱՆՔ
ՀՀ Արմավիրի մարզի միավորված համայնքներում ստացված տեխնիկայի վերաբերյալ 2022 թվականի 2-րդ եռամսյակի  ընթացքում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</si>
</sst>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0"/>
    <numFmt numFmtId="167" formatCode="0.0000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GHEA Grapalat"/>
      <family val="3"/>
    </font>
    <font>
      <sz val="11"/>
      <color rgb="FFFF0000"/>
      <name val="Calibri"/>
      <family val="2"/>
      <scheme val="minor"/>
    </font>
    <font>
      <sz val="10"/>
      <color rgb="FFFF0000"/>
      <name val="GHEA Grapalat"/>
      <family val="3"/>
    </font>
    <font>
      <b/>
      <sz val="11"/>
      <color rgb="FFFF0000"/>
      <name val="Calibri"/>
      <family val="2"/>
      <scheme val="minor"/>
    </font>
    <font>
      <b/>
      <sz val="10"/>
      <color theme="1"/>
      <name val="GHEA Grapalat"/>
      <family val="3"/>
    </font>
    <font>
      <sz val="10"/>
      <color theme="1"/>
      <name val="GHEA Grapalat"/>
      <family val="3"/>
    </font>
    <font>
      <b/>
      <sz val="11"/>
      <name val="Calibri"/>
      <family val="2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9"/>
      <color theme="1"/>
      <name val="GHEA Grapalat"/>
      <family val="3"/>
    </font>
    <font>
      <b/>
      <sz val="16"/>
      <name val="GHEA Grapalat"/>
      <family val="3"/>
    </font>
    <font>
      <b/>
      <sz val="11"/>
      <name val="GHEA Grapalat"/>
      <family val="3"/>
    </font>
    <font>
      <sz val="11"/>
      <name val="GHEA Grapalat"/>
      <family val="3"/>
    </font>
    <font>
      <b/>
      <sz val="14"/>
      <name val="GHEA Grapalat"/>
      <family val="3"/>
    </font>
    <font>
      <b/>
      <sz val="12"/>
      <name val="GHEA Grapalat"/>
      <family val="3"/>
    </font>
    <font>
      <b/>
      <sz val="11"/>
      <color theme="1"/>
      <name val="GHEA Grapalat"/>
      <family val="3"/>
    </font>
    <font>
      <sz val="12"/>
      <color theme="1"/>
      <name val="GHEA Grapalat"/>
      <family val="3"/>
    </font>
    <font>
      <b/>
      <sz val="12"/>
      <color theme="1"/>
      <name val="GHEA Grapalat"/>
      <family val="3"/>
    </font>
    <font>
      <b/>
      <sz val="9"/>
      <color theme="1"/>
      <name val="GHEA Grapalat"/>
      <family val="3"/>
    </font>
    <font>
      <b/>
      <sz val="12"/>
      <color rgb="FF333333"/>
      <name val="GHEA Grapalat"/>
      <family val="3"/>
    </font>
    <font>
      <b/>
      <sz val="10"/>
      <color rgb="FF333333"/>
      <name val="GHEA Grapalat"/>
      <family val="3"/>
    </font>
    <font>
      <b/>
      <sz val="10"/>
      <color indexed="8"/>
      <name val="GHEA Grapalat"/>
      <family val="3"/>
    </font>
    <font>
      <b/>
      <sz val="10"/>
      <color rgb="FF000000"/>
      <name val="Tahoma"/>
      <family val="2"/>
    </font>
    <font>
      <b/>
      <sz val="10"/>
      <color rgb="FF000000"/>
      <name val="Tahoma"/>
      <family val="2"/>
      <charset val="204"/>
    </font>
    <font>
      <b/>
      <sz val="8"/>
      <color theme="1"/>
      <name val="GHEA Grapalat"/>
      <family val="3"/>
    </font>
    <font>
      <b/>
      <sz val="8"/>
      <name val="GHEA Grapalat"/>
      <family val="3"/>
    </font>
    <font>
      <sz val="12"/>
      <color rgb="FF333333"/>
      <name val="GHEA Grapalat"/>
      <family val="3"/>
    </font>
    <font>
      <b/>
      <sz val="10"/>
      <color theme="1"/>
      <name val="GHEA Grapalat"/>
      <family val="3"/>
      <charset val="204"/>
    </font>
    <font>
      <b/>
      <sz val="22"/>
      <color theme="1"/>
      <name val="Calibri"/>
      <family val="2"/>
      <charset val="204"/>
    </font>
    <font>
      <b/>
      <sz val="10"/>
      <color theme="1"/>
      <name val="Wingdings"/>
      <charset val="2"/>
    </font>
    <font>
      <b/>
      <sz val="12"/>
      <color theme="1"/>
      <name val="Sylfaen"/>
      <family val="1"/>
      <charset val="204"/>
    </font>
    <font>
      <b/>
      <sz val="11"/>
      <color rgb="FF333333"/>
      <name val="GHEA Grapalat"/>
      <family val="3"/>
    </font>
    <font>
      <sz val="12"/>
      <color indexed="8"/>
      <name val="GHEA Grapalat"/>
      <family val="3"/>
    </font>
    <font>
      <b/>
      <sz val="9"/>
      <color indexed="8"/>
      <name val="GHEA Grapalat"/>
      <family val="3"/>
    </font>
    <font>
      <b/>
      <i/>
      <sz val="10"/>
      <color theme="1"/>
      <name val="GHEA Grapalat"/>
      <family val="3"/>
    </font>
    <font>
      <b/>
      <sz val="10"/>
      <color theme="1"/>
      <name val="Sylfaen"/>
      <family val="1"/>
    </font>
    <font>
      <b/>
      <sz val="11"/>
      <color theme="1"/>
      <name val="Sylfaen"/>
      <family val="1"/>
    </font>
    <font>
      <b/>
      <sz val="8"/>
      <color theme="1"/>
      <name val="Sylfaen"/>
      <family val="1"/>
    </font>
    <font>
      <b/>
      <sz val="10"/>
      <color theme="1"/>
      <name val="GHEA Grapalat"/>
      <charset val="204"/>
    </font>
    <font>
      <b/>
      <sz val="12"/>
      <color theme="1"/>
      <name val="GHEA Grapalat"/>
      <charset val="204"/>
    </font>
    <font>
      <sz val="10"/>
      <color theme="1"/>
      <name val="GHEA Grapalat"/>
      <charset val="204"/>
    </font>
    <font>
      <sz val="12"/>
      <color theme="1"/>
      <name val="GHEA Grapalat"/>
      <charset val="204"/>
    </font>
    <font>
      <b/>
      <sz val="9"/>
      <name val="GHEA Grapalat"/>
      <family val="3"/>
    </font>
    <font>
      <sz val="12"/>
      <name val="GHEA Grapalat"/>
      <family val="3"/>
    </font>
    <font>
      <b/>
      <sz val="10"/>
      <color theme="1"/>
      <name val="BlarneySCapsSSK"/>
    </font>
    <font>
      <b/>
      <sz val="11"/>
      <color theme="1"/>
      <name val="Futura Condensed"/>
      <family val="2"/>
    </font>
    <font>
      <b/>
      <sz val="10"/>
      <color theme="1"/>
      <name val="Gautami"/>
      <family val="2"/>
    </font>
    <font>
      <b/>
      <sz val="10"/>
      <color theme="1"/>
      <name val="Fiesta"/>
    </font>
    <font>
      <b/>
      <sz val="10"/>
      <color theme="1"/>
      <name val="DilleniaUPC"/>
      <family val="1"/>
    </font>
    <font>
      <b/>
      <sz val="10"/>
      <color theme="1"/>
      <name val="Garamond"/>
      <family val="1"/>
      <charset val="204"/>
    </font>
    <font>
      <b/>
      <sz val="11"/>
      <color theme="1"/>
      <name val="Angsana New"/>
      <family val="1"/>
    </font>
    <font>
      <b/>
      <sz val="20"/>
      <name val="GHEA Grapalat"/>
      <family val="3"/>
    </font>
    <font>
      <b/>
      <sz val="18"/>
      <name val="GHEA Grapalat"/>
      <family val="3"/>
    </font>
    <font>
      <b/>
      <i/>
      <sz val="10"/>
      <name val="GHEA Grapalat"/>
      <family val="3"/>
    </font>
    <font>
      <sz val="11"/>
      <color theme="1"/>
      <name val="GHEA Grapalat"/>
      <family val="3"/>
    </font>
  </fonts>
  <fills count="1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61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4" fillId="0" borderId="0" xfId="0" applyFont="1"/>
    <xf numFmtId="0" fontId="7" fillId="0" borderId="0" xfId="0" applyFont="1"/>
    <xf numFmtId="0" fontId="7" fillId="5" borderId="0" xfId="0" applyFont="1" applyFill="1"/>
    <xf numFmtId="0" fontId="8" fillId="0" borderId="0" xfId="0" applyFont="1"/>
    <xf numFmtId="0" fontId="4" fillId="5" borderId="0" xfId="0" applyFont="1" applyFill="1"/>
    <xf numFmtId="0" fontId="7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textRotation="90" wrapText="1"/>
    </xf>
    <xf numFmtId="0" fontId="13" fillId="5" borderId="1" xfId="0" applyFont="1" applyFill="1" applyBorder="1" applyAlignment="1">
      <alignment horizontal="center" vertical="center" textRotation="90" wrapText="1"/>
    </xf>
    <xf numFmtId="0" fontId="13" fillId="7" borderId="1" xfId="0" applyFont="1" applyFill="1" applyBorder="1" applyAlignment="1">
      <alignment horizontal="center" vertical="center" textRotation="90" wrapText="1"/>
    </xf>
    <xf numFmtId="0" fontId="13" fillId="0" borderId="10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/>
    </xf>
    <xf numFmtId="0" fontId="10" fillId="10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/>
    </xf>
    <xf numFmtId="0" fontId="10" fillId="8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 vertical="center" textRotation="90"/>
    </xf>
    <xf numFmtId="0" fontId="13" fillId="2" borderId="1" xfId="0" applyFont="1" applyFill="1" applyBorder="1" applyAlignment="1">
      <alignment horizontal="center" vertical="center" textRotation="90" wrapText="1"/>
    </xf>
    <xf numFmtId="0" fontId="13" fillId="6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vertical="center" wrapText="1"/>
    </xf>
    <xf numFmtId="0" fontId="10" fillId="7" borderId="10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 wrapText="1"/>
    </xf>
    <xf numFmtId="0" fontId="10" fillId="12" borderId="21" xfId="0" applyFont="1" applyFill="1" applyBorder="1" applyAlignment="1">
      <alignment horizontal="center" vertical="center"/>
    </xf>
    <xf numFmtId="0" fontId="15" fillId="12" borderId="17" xfId="0" applyFont="1" applyFill="1" applyBorder="1" applyAlignment="1">
      <alignment horizontal="center" vertical="center" wrapText="1"/>
    </xf>
    <xf numFmtId="0" fontId="10" fillId="12" borderId="17" xfId="0" applyFont="1" applyFill="1" applyBorder="1" applyAlignment="1">
      <alignment horizontal="center" vertical="center"/>
    </xf>
    <xf numFmtId="0" fontId="10" fillId="12" borderId="17" xfId="0" applyFont="1" applyFill="1" applyBorder="1" applyAlignment="1">
      <alignment horizontal="center" vertical="center" wrapText="1"/>
    </xf>
    <xf numFmtId="0" fontId="10" fillId="12" borderId="55" xfId="0" applyFont="1" applyFill="1" applyBorder="1" applyAlignment="1">
      <alignment horizontal="center" vertical="center" wrapText="1"/>
    </xf>
    <xf numFmtId="0" fontId="10" fillId="14" borderId="30" xfId="0" applyFont="1" applyFill="1" applyBorder="1" applyAlignment="1">
      <alignment horizontal="center" vertical="center"/>
    </xf>
    <xf numFmtId="0" fontId="10" fillId="14" borderId="2" xfId="0" applyFont="1" applyFill="1" applyBorder="1" applyAlignment="1">
      <alignment horizontal="center" vertical="center" wrapText="1"/>
    </xf>
    <xf numFmtId="0" fontId="10" fillId="14" borderId="2" xfId="0" applyFont="1" applyFill="1" applyBorder="1" applyAlignment="1">
      <alignment horizontal="center" vertical="center"/>
    </xf>
    <xf numFmtId="2" fontId="10" fillId="14" borderId="2" xfId="0" applyNumberFormat="1" applyFont="1" applyFill="1" applyBorder="1" applyAlignment="1">
      <alignment horizontal="center" vertical="center"/>
    </xf>
    <xf numFmtId="0" fontId="10" fillId="14" borderId="3" xfId="0" applyFont="1" applyFill="1" applyBorder="1" applyAlignment="1">
      <alignment horizontal="center" vertical="center" wrapText="1"/>
    </xf>
    <xf numFmtId="0" fontId="10" fillId="14" borderId="34" xfId="0" applyFont="1" applyFill="1" applyBorder="1" applyAlignment="1">
      <alignment horizontal="center" vertical="center"/>
    </xf>
    <xf numFmtId="0" fontId="10" fillId="14" borderId="1" xfId="0" applyFont="1" applyFill="1" applyBorder="1" applyAlignment="1">
      <alignment horizontal="center" vertical="center" wrapText="1"/>
    </xf>
    <xf numFmtId="0" fontId="10" fillId="14" borderId="1" xfId="0" applyFont="1" applyFill="1" applyBorder="1" applyAlignment="1">
      <alignment horizontal="center" vertical="center"/>
    </xf>
    <xf numFmtId="2" fontId="10" fillId="14" borderId="1" xfId="0" applyNumberFormat="1" applyFont="1" applyFill="1" applyBorder="1" applyAlignment="1">
      <alignment horizontal="center" vertical="center"/>
    </xf>
    <xf numFmtId="164" fontId="10" fillId="14" borderId="1" xfId="0" applyNumberFormat="1" applyFont="1" applyFill="1" applyBorder="1" applyAlignment="1">
      <alignment horizontal="center" vertical="center"/>
    </xf>
    <xf numFmtId="0" fontId="10" fillId="14" borderId="4" xfId="0" applyFont="1" applyFill="1" applyBorder="1" applyAlignment="1">
      <alignment horizontal="center" vertical="center" wrapText="1"/>
    </xf>
    <xf numFmtId="0" fontId="10" fillId="14" borderId="8" xfId="0" applyFont="1" applyFill="1" applyBorder="1" applyAlignment="1">
      <alignment horizontal="center" vertical="center"/>
    </xf>
    <xf numFmtId="0" fontId="10" fillId="14" borderId="7" xfId="0" applyFont="1" applyFill="1" applyBorder="1" applyAlignment="1">
      <alignment horizontal="center" vertical="center" wrapText="1"/>
    </xf>
    <xf numFmtId="0" fontId="10" fillId="14" borderId="7" xfId="0" applyFont="1" applyFill="1" applyBorder="1" applyAlignment="1">
      <alignment horizontal="center" vertical="center"/>
    </xf>
    <xf numFmtId="2" fontId="10" fillId="14" borderId="7" xfId="0" applyNumberFormat="1" applyFont="1" applyFill="1" applyBorder="1" applyAlignment="1">
      <alignment horizontal="center" vertical="center"/>
    </xf>
    <xf numFmtId="0" fontId="10" fillId="14" borderId="9" xfId="0" applyFont="1" applyFill="1" applyBorder="1" applyAlignment="1">
      <alignment horizontal="center" vertical="center" wrapText="1"/>
    </xf>
    <xf numFmtId="0" fontId="10" fillId="6" borderId="30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/>
    </xf>
    <xf numFmtId="0" fontId="10" fillId="6" borderId="34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top" wrapText="1"/>
    </xf>
    <xf numFmtId="0" fontId="10" fillId="6" borderId="1" xfId="0" applyFont="1" applyFill="1" applyBorder="1" applyAlignment="1">
      <alignment horizontal="center" wrapText="1"/>
    </xf>
    <xf numFmtId="0" fontId="10" fillId="6" borderId="36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/>
    </xf>
    <xf numFmtId="0" fontId="10" fillId="15" borderId="13" xfId="0" applyFont="1" applyFill="1" applyBorder="1" applyAlignment="1">
      <alignment horizontal="center" vertical="center"/>
    </xf>
    <xf numFmtId="0" fontId="15" fillId="16" borderId="14" xfId="0" applyFont="1" applyFill="1" applyBorder="1" applyAlignment="1">
      <alignment horizontal="center" vertical="center"/>
    </xf>
    <xf numFmtId="0" fontId="10" fillId="16" borderId="14" xfId="0" applyFont="1" applyFill="1" applyBorder="1" applyAlignment="1">
      <alignment horizontal="center" vertical="center" wrapText="1"/>
    </xf>
    <xf numFmtId="0" fontId="10" fillId="16" borderId="14" xfId="0" applyFont="1" applyFill="1" applyBorder="1" applyAlignment="1">
      <alignment horizontal="center" vertical="center"/>
    </xf>
    <xf numFmtId="49" fontId="10" fillId="16" borderId="14" xfId="0" applyNumberFormat="1" applyFont="1" applyFill="1" applyBorder="1" applyAlignment="1">
      <alignment horizontal="center" vertical="center"/>
    </xf>
    <xf numFmtId="1" fontId="10" fillId="16" borderId="14" xfId="0" applyNumberFormat="1" applyFont="1" applyFill="1" applyBorder="1" applyAlignment="1">
      <alignment horizontal="center" vertical="center"/>
    </xf>
    <xf numFmtId="164" fontId="10" fillId="16" borderId="14" xfId="0" applyNumberFormat="1" applyFont="1" applyFill="1" applyBorder="1" applyAlignment="1">
      <alignment horizontal="center" vertical="center"/>
    </xf>
    <xf numFmtId="1" fontId="10" fillId="16" borderId="14" xfId="0" applyNumberFormat="1" applyFont="1" applyFill="1" applyBorder="1" applyAlignment="1">
      <alignment horizontal="center" vertical="center" wrapText="1"/>
    </xf>
    <xf numFmtId="1" fontId="10" fillId="16" borderId="15" xfId="0" applyNumberFormat="1" applyFont="1" applyFill="1" applyBorder="1" applyAlignment="1">
      <alignment horizontal="center" vertical="center" wrapText="1"/>
    </xf>
    <xf numFmtId="0" fontId="10" fillId="17" borderId="11" xfId="0" applyFont="1" applyFill="1" applyBorder="1" applyAlignment="1">
      <alignment horizontal="center" vertical="center"/>
    </xf>
    <xf numFmtId="0" fontId="10" fillId="17" borderId="10" xfId="0" applyFont="1" applyFill="1" applyBorder="1" applyAlignment="1">
      <alignment horizontal="center" vertical="center" wrapText="1"/>
    </xf>
    <xf numFmtId="0" fontId="10" fillId="17" borderId="10" xfId="0" applyFont="1" applyFill="1" applyBorder="1" applyAlignment="1">
      <alignment horizontal="center" vertical="center"/>
    </xf>
    <xf numFmtId="0" fontId="10" fillId="17" borderId="12" xfId="0" applyFont="1" applyFill="1" applyBorder="1" applyAlignment="1">
      <alignment horizontal="center" vertical="center" wrapText="1"/>
    </xf>
    <xf numFmtId="0" fontId="10" fillId="17" borderId="34" xfId="0" applyFont="1" applyFill="1" applyBorder="1" applyAlignment="1">
      <alignment horizontal="center" vertical="center"/>
    </xf>
    <xf numFmtId="0" fontId="10" fillId="17" borderId="1" xfId="0" applyFont="1" applyFill="1" applyBorder="1" applyAlignment="1">
      <alignment horizontal="center" vertical="center" wrapText="1"/>
    </xf>
    <xf numFmtId="0" fontId="10" fillId="17" borderId="1" xfId="0" applyFont="1" applyFill="1" applyBorder="1" applyAlignment="1">
      <alignment horizontal="center" vertical="center"/>
    </xf>
    <xf numFmtId="0" fontId="10" fillId="17" borderId="4" xfId="0" applyFont="1" applyFill="1" applyBorder="1" applyAlignment="1">
      <alignment horizontal="center" vertical="center" wrapText="1"/>
    </xf>
    <xf numFmtId="0" fontId="10" fillId="17" borderId="4" xfId="0" applyFont="1" applyFill="1" applyBorder="1" applyAlignment="1">
      <alignment horizontal="center" vertical="center"/>
    </xf>
    <xf numFmtId="14" fontId="10" fillId="17" borderId="1" xfId="0" applyNumberFormat="1" applyFont="1" applyFill="1" applyBorder="1" applyAlignment="1">
      <alignment horizontal="center" vertical="center"/>
    </xf>
    <xf numFmtId="0" fontId="10" fillId="17" borderId="1" xfId="0" applyFont="1" applyFill="1" applyBorder="1" applyAlignment="1">
      <alignment horizontal="center" vertical="top" wrapText="1"/>
    </xf>
    <xf numFmtId="0" fontId="10" fillId="17" borderId="7" xfId="0" applyFont="1" applyFill="1" applyBorder="1" applyAlignment="1">
      <alignment horizontal="center" vertical="center" wrapText="1"/>
    </xf>
    <xf numFmtId="0" fontId="10" fillId="17" borderId="7" xfId="0" applyFont="1" applyFill="1" applyBorder="1" applyAlignment="1">
      <alignment horizontal="center" vertical="center"/>
    </xf>
    <xf numFmtId="0" fontId="10" fillId="17" borderId="9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 wrapText="1"/>
    </xf>
    <xf numFmtId="0" fontId="10" fillId="14" borderId="4" xfId="0" applyFont="1" applyFill="1" applyBorder="1" applyAlignment="1">
      <alignment horizontal="center" vertical="center"/>
    </xf>
    <xf numFmtId="0" fontId="10" fillId="14" borderId="5" xfId="0" applyFont="1" applyFill="1" applyBorder="1" applyAlignment="1">
      <alignment horizontal="center" vertical="center" wrapText="1"/>
    </xf>
    <xf numFmtId="0" fontId="10" fillId="14" borderId="5" xfId="0" applyFont="1" applyFill="1" applyBorder="1" applyAlignment="1">
      <alignment horizontal="center" vertical="center"/>
    </xf>
    <xf numFmtId="0" fontId="10" fillId="14" borderId="6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/>
    </xf>
    <xf numFmtId="0" fontId="16" fillId="8" borderId="14" xfId="0" applyFont="1" applyFill="1" applyBorder="1" applyAlignment="1">
      <alignment horizontal="center" vertical="center"/>
    </xf>
    <xf numFmtId="0" fontId="16" fillId="8" borderId="15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 textRotation="90" wrapText="1"/>
    </xf>
    <xf numFmtId="0" fontId="7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 wrapText="1"/>
    </xf>
    <xf numFmtId="0" fontId="20" fillId="3" borderId="1" xfId="0" applyFont="1" applyFill="1" applyBorder="1" applyAlignment="1">
      <alignment vertical="center" textRotation="90" wrapText="1"/>
    </xf>
    <xf numFmtId="0" fontId="6" fillId="3" borderId="1" xfId="0" applyFont="1" applyFill="1" applyBorder="1" applyAlignment="1">
      <alignment vertical="center"/>
    </xf>
    <xf numFmtId="0" fontId="20" fillId="5" borderId="1" xfId="0" applyFont="1" applyFill="1" applyBorder="1" applyAlignment="1">
      <alignment vertical="center" textRotation="90" wrapText="1"/>
    </xf>
    <xf numFmtId="0" fontId="21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/>
    </xf>
    <xf numFmtId="0" fontId="20" fillId="7" borderId="1" xfId="0" applyFont="1" applyFill="1" applyBorder="1" applyAlignment="1">
      <alignment vertical="center" textRotation="90" wrapText="1"/>
    </xf>
    <xf numFmtId="0" fontId="21" fillId="7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vertical="center"/>
    </xf>
    <xf numFmtId="0" fontId="6" fillId="8" borderId="4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/>
    </xf>
    <xf numFmtId="0" fontId="7" fillId="10" borderId="1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20" fillId="0" borderId="5" xfId="0" applyFont="1" applyBorder="1" applyAlignment="1">
      <alignment vertical="center" textRotation="90"/>
    </xf>
    <xf numFmtId="0" fontId="20" fillId="2" borderId="5" xfId="0" applyFont="1" applyFill="1" applyBorder="1" applyAlignment="1">
      <alignment vertical="center" textRotation="90" wrapText="1"/>
    </xf>
    <xf numFmtId="0" fontId="6" fillId="0" borderId="5" xfId="0" applyFont="1" applyBorder="1" applyAlignment="1">
      <alignment horizontal="center" vertical="center" textRotation="90" wrapText="1"/>
    </xf>
    <xf numFmtId="0" fontId="6" fillId="4" borderId="5" xfId="0" applyFont="1" applyFill="1" applyBorder="1" applyAlignment="1">
      <alignment horizontal="center" vertical="center" wrapText="1"/>
    </xf>
    <xf numFmtId="0" fontId="6" fillId="10" borderId="5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20" fillId="5" borderId="5" xfId="0" applyFont="1" applyFill="1" applyBorder="1" applyAlignment="1">
      <alignment vertical="center" wrapText="1"/>
    </xf>
    <xf numFmtId="0" fontId="20" fillId="7" borderId="5" xfId="0" applyFont="1" applyFill="1" applyBorder="1" applyAlignment="1">
      <alignment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vertical="center"/>
    </xf>
    <xf numFmtId="0" fontId="6" fillId="11" borderId="0" xfId="0" applyFont="1" applyFill="1" applyAlignment="1">
      <alignment vertical="center"/>
    </xf>
    <xf numFmtId="0" fontId="6" fillId="11" borderId="0" xfId="0" applyFont="1" applyFill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vertical="center"/>
    </xf>
    <xf numFmtId="0" fontId="7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4" fontId="6" fillId="9" borderId="1" xfId="0" applyNumberFormat="1" applyFont="1" applyFill="1" applyBorder="1" applyAlignment="1">
      <alignment vertical="center"/>
    </xf>
    <xf numFmtId="0" fontId="20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/>
    </xf>
    <xf numFmtId="0" fontId="6" fillId="0" borderId="1" xfId="0" applyFont="1" applyBorder="1" applyAlignment="1">
      <alignment vertical="center" textRotation="90"/>
    </xf>
    <xf numFmtId="1" fontId="6" fillId="4" borderId="1" xfId="0" applyNumberFormat="1" applyFont="1" applyFill="1" applyBorder="1" applyAlignment="1">
      <alignment vertical="center" textRotation="90"/>
    </xf>
    <xf numFmtId="164" fontId="6" fillId="4" borderId="1" xfId="0" applyNumberFormat="1" applyFont="1" applyFill="1" applyBorder="1" applyAlignment="1">
      <alignment vertical="center" textRotation="90"/>
    </xf>
    <xf numFmtId="1" fontId="6" fillId="10" borderId="1" xfId="0" applyNumberFormat="1" applyFont="1" applyFill="1" applyBorder="1" applyAlignment="1">
      <alignment vertical="center" textRotation="90"/>
    </xf>
    <xf numFmtId="1" fontId="6" fillId="3" borderId="1" xfId="0" applyNumberFormat="1" applyFont="1" applyFill="1" applyBorder="1" applyAlignment="1">
      <alignment vertical="center" textRotation="90"/>
    </xf>
    <xf numFmtId="0" fontId="6" fillId="3" borderId="1" xfId="0" applyFont="1" applyFill="1" applyBorder="1" applyAlignment="1">
      <alignment vertical="center" textRotation="90"/>
    </xf>
    <xf numFmtId="165" fontId="6" fillId="0" borderId="1" xfId="0" applyNumberFormat="1" applyFont="1" applyBorder="1" applyAlignment="1">
      <alignment vertical="center"/>
    </xf>
    <xf numFmtId="20" fontId="6" fillId="0" borderId="1" xfId="0" applyNumberFormat="1" applyFont="1" applyBorder="1" applyAlignment="1">
      <alignment vertical="center" textRotation="90"/>
    </xf>
    <xf numFmtId="1" fontId="6" fillId="5" borderId="1" xfId="0" applyNumberFormat="1" applyFont="1" applyFill="1" applyBorder="1" applyAlignment="1">
      <alignment vertical="center" textRotation="90"/>
    </xf>
    <xf numFmtId="0" fontId="6" fillId="5" borderId="1" xfId="0" applyFont="1" applyFill="1" applyBorder="1" applyAlignment="1">
      <alignment vertical="center" textRotation="90"/>
    </xf>
    <xf numFmtId="0" fontId="6" fillId="7" borderId="1" xfId="0" applyFont="1" applyFill="1" applyBorder="1" applyAlignment="1">
      <alignment vertical="center" textRotation="90"/>
    </xf>
    <xf numFmtId="0" fontId="6" fillId="0" borderId="7" xfId="0" applyFont="1" applyBorder="1" applyAlignment="1">
      <alignment vertical="center"/>
    </xf>
    <xf numFmtId="1" fontId="6" fillId="8" borderId="4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textRotation="90"/>
    </xf>
    <xf numFmtId="0" fontId="6" fillId="0" borderId="7" xfId="0" applyFont="1" applyBorder="1" applyAlignment="1">
      <alignment horizontal="center" vertical="center" textRotation="90"/>
    </xf>
    <xf numFmtId="1" fontId="6" fillId="4" borderId="7" xfId="0" applyNumberFormat="1" applyFont="1" applyFill="1" applyBorder="1" applyAlignment="1">
      <alignment vertical="center" textRotation="90"/>
    </xf>
    <xf numFmtId="0" fontId="6" fillId="3" borderId="7" xfId="0" applyFont="1" applyFill="1" applyBorder="1" applyAlignment="1">
      <alignment vertical="center" textRotation="90"/>
    </xf>
    <xf numFmtId="0" fontId="6" fillId="3" borderId="7" xfId="0" applyFont="1" applyFill="1" applyBorder="1" applyAlignment="1">
      <alignment vertical="center"/>
    </xf>
    <xf numFmtId="2" fontId="6" fillId="0" borderId="7" xfId="0" applyNumberFormat="1" applyFont="1" applyBorder="1" applyAlignment="1">
      <alignment vertical="center"/>
    </xf>
    <xf numFmtId="0" fontId="6" fillId="0" borderId="7" xfId="0" applyFont="1" applyBorder="1" applyAlignment="1">
      <alignment vertical="center" textRotation="90"/>
    </xf>
    <xf numFmtId="164" fontId="6" fillId="0" borderId="7" xfId="0" applyNumberFormat="1" applyFont="1" applyBorder="1" applyAlignment="1">
      <alignment vertical="center" textRotation="90"/>
    </xf>
    <xf numFmtId="1" fontId="6" fillId="5" borderId="7" xfId="0" applyNumberFormat="1" applyFont="1" applyFill="1" applyBorder="1" applyAlignment="1">
      <alignment vertical="center" textRotation="90"/>
    </xf>
    <xf numFmtId="0" fontId="6" fillId="5" borderId="7" xfId="0" applyFont="1" applyFill="1" applyBorder="1" applyAlignment="1">
      <alignment vertical="center"/>
    </xf>
    <xf numFmtId="166" fontId="6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 textRotation="90"/>
    </xf>
    <xf numFmtId="164" fontId="6" fillId="4" borderId="7" xfId="0" applyNumberFormat="1" applyFont="1" applyFill="1" applyBorder="1" applyAlignment="1">
      <alignment vertical="center" textRotation="90"/>
    </xf>
    <xf numFmtId="164" fontId="6" fillId="10" borderId="1" xfId="0" applyNumberFormat="1" applyFont="1" applyFill="1" applyBorder="1" applyAlignment="1">
      <alignment vertical="center" textRotation="90"/>
    </xf>
    <xf numFmtId="164" fontId="6" fillId="5" borderId="7" xfId="0" applyNumberFormat="1" applyFont="1" applyFill="1" applyBorder="1" applyAlignment="1">
      <alignment vertical="center" textRotation="90"/>
    </xf>
    <xf numFmtId="0" fontId="6" fillId="10" borderId="1" xfId="0" applyFont="1" applyFill="1" applyBorder="1" applyAlignment="1">
      <alignment vertical="center" textRotation="90"/>
    </xf>
    <xf numFmtId="167" fontId="6" fillId="0" borderId="7" xfId="0" applyNumberFormat="1" applyFont="1" applyBorder="1" applyAlignment="1">
      <alignment vertical="center"/>
    </xf>
    <xf numFmtId="2" fontId="6" fillId="0" borderId="7" xfId="0" applyNumberFormat="1" applyFont="1" applyBorder="1" applyAlignment="1">
      <alignment vertical="center" textRotation="90"/>
    </xf>
    <xf numFmtId="0" fontId="6" fillId="4" borderId="7" xfId="0" applyFont="1" applyFill="1" applyBorder="1" applyAlignment="1">
      <alignment vertical="center" textRotation="90"/>
    </xf>
    <xf numFmtId="165" fontId="6" fillId="0" borderId="7" xfId="0" applyNumberFormat="1" applyFont="1" applyBorder="1" applyAlignment="1">
      <alignment vertical="center"/>
    </xf>
    <xf numFmtId="0" fontId="6" fillId="7" borderId="7" xfId="0" applyFont="1" applyFill="1" applyBorder="1" applyAlignment="1">
      <alignment vertical="center"/>
    </xf>
    <xf numFmtId="2" fontId="6" fillId="0" borderId="1" xfId="0" applyNumberFormat="1" applyFont="1" applyBorder="1" applyAlignment="1">
      <alignment vertical="center"/>
    </xf>
    <xf numFmtId="1" fontId="6" fillId="0" borderId="7" xfId="0" applyNumberFormat="1" applyFont="1" applyBorder="1" applyAlignment="1">
      <alignment vertical="center" textRotation="90"/>
    </xf>
    <xf numFmtId="0" fontId="6" fillId="4" borderId="1" xfId="0" applyFont="1" applyFill="1" applyBorder="1" applyAlignment="1">
      <alignment vertical="center" textRotation="90"/>
    </xf>
    <xf numFmtId="0" fontId="6" fillId="10" borderId="7" xfId="0" applyFont="1" applyFill="1" applyBorder="1" applyAlignment="1">
      <alignment vertical="center" textRotation="90"/>
    </xf>
    <xf numFmtId="14" fontId="6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textRotation="90"/>
    </xf>
    <xf numFmtId="0" fontId="6" fillId="0" borderId="7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textRotation="90" wrapText="1"/>
    </xf>
    <xf numFmtId="0" fontId="6" fillId="5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6" fillId="16" borderId="14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19" fillId="0" borderId="0" xfId="0" applyFont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3" borderId="1" xfId="0" applyFont="1" applyFill="1" applyBorder="1" applyAlignment="1">
      <alignment vertical="center" textRotation="90" wrapText="1"/>
    </xf>
    <xf numFmtId="0" fontId="6" fillId="0" borderId="1" xfId="0" applyFont="1" applyBorder="1" applyAlignment="1">
      <alignment vertical="center" textRotation="90" wrapText="1"/>
    </xf>
    <xf numFmtId="0" fontId="6" fillId="5" borderId="1" xfId="0" applyFont="1" applyFill="1" applyBorder="1" applyAlignment="1">
      <alignment vertical="center" textRotation="90" wrapText="1"/>
    </xf>
    <xf numFmtId="0" fontId="22" fillId="5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vertical="center" textRotation="90" wrapText="1"/>
    </xf>
    <xf numFmtId="0" fontId="22" fillId="7" borderId="1" xfId="0" applyFont="1" applyFill="1" applyBorder="1" applyAlignment="1">
      <alignment vertical="center" wrapText="1"/>
    </xf>
    <xf numFmtId="0" fontId="6" fillId="9" borderId="13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8" borderId="15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 wrapText="1"/>
    </xf>
    <xf numFmtId="0" fontId="6" fillId="9" borderId="14" xfId="0" applyFont="1" applyFill="1" applyBorder="1" applyAlignment="1">
      <alignment horizontal="center" vertical="center"/>
    </xf>
    <xf numFmtId="0" fontId="6" fillId="9" borderId="43" xfId="0" applyFont="1" applyFill="1" applyBorder="1" applyAlignment="1">
      <alignment horizontal="center" vertical="center"/>
    </xf>
    <xf numFmtId="0" fontId="6" fillId="9" borderId="44" xfId="0" applyFont="1" applyFill="1" applyBorder="1" applyAlignment="1">
      <alignment horizontal="center" vertical="center"/>
    </xf>
    <xf numFmtId="0" fontId="6" fillId="9" borderId="45" xfId="0" applyFont="1" applyFill="1" applyBorder="1" applyAlignment="1">
      <alignment horizontal="center" vertical="center"/>
    </xf>
    <xf numFmtId="0" fontId="6" fillId="9" borderId="15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/>
    </xf>
    <xf numFmtId="0" fontId="6" fillId="11" borderId="7" xfId="0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23" fillId="3" borderId="7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11" borderId="7" xfId="0" applyFont="1" applyFill="1" applyBorder="1" applyAlignment="1">
      <alignment horizontal="center" vertical="center" wrapText="1"/>
    </xf>
    <xf numFmtId="0" fontId="6" fillId="11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0" fontId="6" fillId="10" borderId="10" xfId="0" applyFont="1" applyFill="1" applyBorder="1" applyAlignment="1">
      <alignment horizontal="center" vertical="center" wrapText="1"/>
    </xf>
    <xf numFmtId="1" fontId="6" fillId="8" borderId="6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10" borderId="7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14" fontId="23" fillId="0" borderId="1" xfId="0" applyNumberFormat="1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10" borderId="14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0" fontId="6" fillId="8" borderId="15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 textRotation="90" wrapText="1"/>
    </xf>
    <xf numFmtId="0" fontId="6" fillId="8" borderId="12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6" fillId="3" borderId="1" xfId="0" applyFont="1" applyFill="1" applyBorder="1" applyAlignment="1">
      <alignment horizontal="center" vertical="center" textRotation="90" wrapText="1"/>
    </xf>
    <xf numFmtId="0" fontId="6" fillId="5" borderId="1" xfId="0" applyFont="1" applyFill="1" applyBorder="1" applyAlignment="1">
      <alignment horizontal="center" vertical="center" textRotation="90" wrapText="1"/>
    </xf>
    <xf numFmtId="0" fontId="22" fillId="5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textRotation="90" wrapText="1"/>
    </xf>
    <xf numFmtId="0" fontId="22" fillId="7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textRotation="90"/>
    </xf>
    <xf numFmtId="0" fontId="6" fillId="2" borderId="5" xfId="0" applyFont="1" applyFill="1" applyBorder="1" applyAlignment="1">
      <alignment horizontal="center" vertical="center" textRotation="90" wrapText="1"/>
    </xf>
    <xf numFmtId="0" fontId="6" fillId="3" borderId="5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9" borderId="14" xfId="0" applyFont="1" applyFill="1" applyBorder="1" applyAlignment="1">
      <alignment vertical="center"/>
    </xf>
    <xf numFmtId="0" fontId="6" fillId="11" borderId="10" xfId="0" applyFont="1" applyFill="1" applyBorder="1" applyAlignment="1">
      <alignment horizontal="center" vertical="center"/>
    </xf>
    <xf numFmtId="14" fontId="6" fillId="11" borderId="1" xfId="0" applyNumberFormat="1" applyFont="1" applyFill="1" applyBorder="1" applyAlignment="1">
      <alignment horizontal="center" vertical="center" wrapText="1"/>
    </xf>
    <xf numFmtId="0" fontId="6" fillId="11" borderId="10" xfId="0" applyFont="1" applyFill="1" applyBorder="1" applyAlignment="1">
      <alignment horizontal="center" vertical="center" wrapText="1"/>
    </xf>
    <xf numFmtId="0" fontId="6" fillId="13" borderId="10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14" fontId="6" fillId="11" borderId="1" xfId="0" applyNumberFormat="1" applyFont="1" applyFill="1" applyBorder="1" applyAlignment="1">
      <alignment horizontal="center" vertical="center"/>
    </xf>
    <xf numFmtId="0" fontId="6" fillId="12" borderId="45" xfId="0" applyFont="1" applyFill="1" applyBorder="1" applyAlignment="1">
      <alignment horizontal="center" vertical="center"/>
    </xf>
    <xf numFmtId="1" fontId="6" fillId="9" borderId="14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10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/>
    </xf>
    <xf numFmtId="0" fontId="10" fillId="8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/>
    </xf>
    <xf numFmtId="1" fontId="10" fillId="6" borderId="1" xfId="0" applyNumberFormat="1" applyFont="1" applyFill="1" applyBorder="1" applyAlignment="1">
      <alignment horizontal="center" vertical="center" wrapText="1"/>
    </xf>
    <xf numFmtId="1" fontId="10" fillId="8" borderId="4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6" fillId="10" borderId="22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164" fontId="6" fillId="0" borderId="22" xfId="0" applyNumberFormat="1" applyFont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 wrapText="1"/>
    </xf>
    <xf numFmtId="1" fontId="6" fillId="8" borderId="12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1" fontId="6" fillId="7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11" borderId="30" xfId="0" applyFont="1" applyFill="1" applyBorder="1" applyAlignment="1">
      <alignment horizontal="center" vertical="center"/>
    </xf>
    <xf numFmtId="0" fontId="6" fillId="11" borderId="2" xfId="0" applyFont="1" applyFill="1" applyBorder="1" applyAlignment="1">
      <alignment horizontal="center" vertical="center" wrapText="1"/>
    </xf>
    <xf numFmtId="0" fontId="6" fillId="11" borderId="3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11" borderId="11" xfId="0" applyFont="1" applyFill="1" applyBorder="1" applyAlignment="1">
      <alignment horizontal="center" vertical="center"/>
    </xf>
    <xf numFmtId="14" fontId="6" fillId="11" borderId="5" xfId="0" applyNumberFormat="1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10" fillId="11" borderId="5" xfId="0" applyFont="1" applyFill="1" applyBorder="1" applyAlignment="1">
      <alignment horizontal="center" vertical="center" wrapText="1"/>
    </xf>
    <xf numFmtId="14" fontId="10" fillId="11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6" fillId="11" borderId="36" xfId="0" applyFont="1" applyFill="1" applyBorder="1" applyAlignment="1">
      <alignment horizontal="center" vertical="center"/>
    </xf>
    <xf numFmtId="1" fontId="6" fillId="9" borderId="15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4" borderId="5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8" borderId="26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/>
    </xf>
    <xf numFmtId="0" fontId="7" fillId="10" borderId="17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/>
    </xf>
    <xf numFmtId="0" fontId="7" fillId="8" borderId="29" xfId="0" applyFont="1" applyFill="1" applyBorder="1" applyAlignment="1">
      <alignment horizontal="center" vertical="center" wrapText="1"/>
    </xf>
    <xf numFmtId="0" fontId="7" fillId="11" borderId="17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6" fillId="8" borderId="27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6" fillId="8" borderId="24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6" fillId="8" borderId="25" xfId="0" applyFont="1" applyFill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8" borderId="26" xfId="0" applyFont="1" applyFill="1" applyBorder="1" applyAlignment="1">
      <alignment horizontal="center" vertical="center" wrapText="1"/>
    </xf>
    <xf numFmtId="49" fontId="26" fillId="0" borderId="10" xfId="0" applyNumberFormat="1" applyFont="1" applyBorder="1" applyAlignment="1">
      <alignment horizontal="center" vertical="center"/>
    </xf>
    <xf numFmtId="0" fontId="6" fillId="8" borderId="10" xfId="0" applyFont="1" applyFill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 wrapText="1"/>
    </xf>
    <xf numFmtId="49" fontId="26" fillId="0" borderId="5" xfId="0" applyNumberFormat="1" applyFont="1" applyBorder="1" applyAlignment="1">
      <alignment horizontal="center" vertical="center"/>
    </xf>
    <xf numFmtId="0" fontId="6" fillId="8" borderId="14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textRotation="90" wrapText="1"/>
    </xf>
    <xf numFmtId="0" fontId="11" fillId="5" borderId="1" xfId="0" applyFont="1" applyFill="1" applyBorder="1" applyAlignment="1">
      <alignment horizontal="center" vertical="center" textRotation="90" wrapText="1"/>
    </xf>
    <xf numFmtId="0" fontId="28" fillId="5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textRotation="90" wrapText="1"/>
    </xf>
    <xf numFmtId="0" fontId="28" fillId="7" borderId="1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textRotation="90"/>
    </xf>
    <xf numFmtId="0" fontId="11" fillId="2" borderId="5" xfId="0" applyFont="1" applyFill="1" applyBorder="1" applyAlignment="1">
      <alignment horizontal="center" vertical="center" textRotation="90" wrapText="1"/>
    </xf>
    <xf numFmtId="0" fontId="11" fillId="3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10" borderId="46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/>
    </xf>
    <xf numFmtId="0" fontId="6" fillId="7" borderId="22" xfId="0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14" fontId="6" fillId="0" borderId="10" xfId="0" applyNumberFormat="1" applyFont="1" applyBorder="1" applyAlignment="1">
      <alignment horizontal="center" vertical="center" textRotation="90"/>
    </xf>
    <xf numFmtId="0" fontId="6" fillId="0" borderId="10" xfId="0" applyFont="1" applyBorder="1" applyAlignment="1">
      <alignment horizontal="center" vertical="center" textRotation="90"/>
    </xf>
    <xf numFmtId="0" fontId="6" fillId="2" borderId="10" xfId="0" applyFont="1" applyFill="1" applyBorder="1" applyAlignment="1">
      <alignment horizontal="center" vertical="center" textRotation="90"/>
    </xf>
    <xf numFmtId="0" fontId="6" fillId="10" borderId="38" xfId="0" applyFont="1" applyFill="1" applyBorder="1" applyAlignment="1">
      <alignment horizontal="center" vertical="center"/>
    </xf>
    <xf numFmtId="14" fontId="6" fillId="0" borderId="7" xfId="0" applyNumberFormat="1" applyFont="1" applyBorder="1" applyAlignment="1">
      <alignment horizontal="center" vertical="center" textRotation="90"/>
    </xf>
    <xf numFmtId="0" fontId="6" fillId="10" borderId="26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 textRotation="90"/>
    </xf>
    <xf numFmtId="14" fontId="26" fillId="0" borderId="10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14" fontId="2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10" borderId="16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33" fillId="0" borderId="3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 textRotation="90"/>
    </xf>
    <xf numFmtId="0" fontId="33" fillId="0" borderId="7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7" fillId="9" borderId="52" xfId="0" applyFont="1" applyFill="1" applyBorder="1" applyAlignment="1">
      <alignment horizontal="center" vertical="center"/>
    </xf>
    <xf numFmtId="0" fontId="7" fillId="9" borderId="16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 textRotation="90" wrapText="1"/>
    </xf>
    <xf numFmtId="0" fontId="21" fillId="5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textRotation="90" wrapText="1"/>
    </xf>
    <xf numFmtId="0" fontId="20" fillId="7" borderId="1" xfId="0" applyFont="1" applyFill="1" applyBorder="1" applyAlignment="1">
      <alignment horizontal="center" vertical="center" textRotation="90" wrapText="1"/>
    </xf>
    <xf numFmtId="0" fontId="20" fillId="0" borderId="5" xfId="0" applyFont="1" applyBorder="1" applyAlignment="1">
      <alignment horizontal="center" vertical="center" textRotation="90"/>
    </xf>
    <xf numFmtId="0" fontId="20" fillId="2" borderId="5" xfId="0" applyFont="1" applyFill="1" applyBorder="1" applyAlignment="1">
      <alignment horizontal="center" vertical="center" textRotation="90" wrapText="1"/>
    </xf>
    <xf numFmtId="0" fontId="20" fillId="3" borderId="5" xfId="0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 wrapText="1"/>
    </xf>
    <xf numFmtId="0" fontId="20" fillId="7" borderId="5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1" fontId="36" fillId="0" borderId="1" xfId="0" applyNumberFormat="1" applyFont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/>
    </xf>
    <xf numFmtId="0" fontId="37" fillId="3" borderId="1" xfId="0" applyFont="1" applyFill="1" applyBorder="1" applyAlignment="1">
      <alignment horizontal="center" vertical="center"/>
    </xf>
    <xf numFmtId="0" fontId="37" fillId="5" borderId="1" xfId="0" applyFont="1" applyFill="1" applyBorder="1" applyAlignment="1">
      <alignment horizontal="center" vertical="center"/>
    </xf>
    <xf numFmtId="0" fontId="37" fillId="7" borderId="1" xfId="0" applyFont="1" applyFill="1" applyBorder="1" applyAlignment="1">
      <alignment horizontal="center" vertical="center"/>
    </xf>
    <xf numFmtId="0" fontId="37" fillId="6" borderId="1" xfId="0" applyFont="1" applyFill="1" applyBorder="1" applyAlignment="1">
      <alignment horizontal="center" vertical="center" wrapText="1"/>
    </xf>
    <xf numFmtId="0" fontId="37" fillId="8" borderId="4" xfId="0" applyFont="1" applyFill="1" applyBorder="1" applyAlignment="1">
      <alignment horizontal="center" vertical="center" wrapText="1"/>
    </xf>
    <xf numFmtId="0" fontId="39" fillId="11" borderId="1" xfId="0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39" fillId="11" borderId="1" xfId="0" applyFont="1" applyFill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/>
    </xf>
    <xf numFmtId="0" fontId="7" fillId="9" borderId="13" xfId="0" applyFont="1" applyFill="1" applyBorder="1" applyAlignment="1">
      <alignment horizontal="center" vertical="center"/>
    </xf>
    <xf numFmtId="14" fontId="37" fillId="0" borderId="1" xfId="0" applyNumberFormat="1" applyFont="1" applyBorder="1" applyAlignment="1">
      <alignment horizontal="center" vertical="center"/>
    </xf>
    <xf numFmtId="0" fontId="37" fillId="2" borderId="1" xfId="0" applyFont="1" applyFill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/>
    </xf>
    <xf numFmtId="0" fontId="40" fillId="4" borderId="1" xfId="0" applyFont="1" applyFill="1" applyBorder="1" applyAlignment="1">
      <alignment horizontal="center" vertical="center"/>
    </xf>
    <xf numFmtId="14" fontId="40" fillId="4" borderId="1" xfId="0" applyNumberFormat="1" applyFont="1" applyFill="1" applyBorder="1" applyAlignment="1">
      <alignment horizontal="center" vertical="center"/>
    </xf>
    <xf numFmtId="0" fontId="44" fillId="0" borderId="1" xfId="0" applyFont="1" applyBorder="1" applyAlignment="1">
      <alignment horizontal="center" vertical="center" wrapText="1"/>
    </xf>
    <xf numFmtId="0" fontId="44" fillId="3" borderId="1" xfId="0" applyFont="1" applyFill="1" applyBorder="1" applyAlignment="1">
      <alignment vertical="center" textRotation="90" wrapText="1"/>
    </xf>
    <xf numFmtId="0" fontId="44" fillId="0" borderId="1" xfId="0" applyFont="1" applyBorder="1" applyAlignment="1">
      <alignment vertical="center" textRotation="90" wrapText="1"/>
    </xf>
    <xf numFmtId="0" fontId="44" fillId="5" borderId="1" xfId="0" applyFont="1" applyFill="1" applyBorder="1" applyAlignment="1">
      <alignment vertical="center" textRotation="90" wrapText="1"/>
    </xf>
    <xf numFmtId="0" fontId="16" fillId="5" borderId="1" xfId="0" applyFont="1" applyFill="1" applyBorder="1" applyAlignment="1">
      <alignment vertical="center" wrapText="1"/>
    </xf>
    <xf numFmtId="0" fontId="44" fillId="7" borderId="1" xfId="0" applyFont="1" applyFill="1" applyBorder="1" applyAlignment="1">
      <alignment vertical="center" textRotation="90" wrapText="1"/>
    </xf>
    <xf numFmtId="0" fontId="16" fillId="7" borderId="1" xfId="0" applyFont="1" applyFill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textRotation="90" wrapText="1"/>
    </xf>
    <xf numFmtId="0" fontId="44" fillId="0" borderId="5" xfId="0" applyFont="1" applyBorder="1" applyAlignment="1">
      <alignment vertical="center" textRotation="90"/>
    </xf>
    <xf numFmtId="0" fontId="44" fillId="2" borderId="5" xfId="0" applyFont="1" applyFill="1" applyBorder="1" applyAlignment="1">
      <alignment vertical="center" textRotation="90" wrapText="1"/>
    </xf>
    <xf numFmtId="0" fontId="10" fillId="10" borderId="5" xfId="0" applyFont="1" applyFill="1" applyBorder="1" applyAlignment="1">
      <alignment horizontal="center" vertical="center" wrapText="1"/>
    </xf>
    <xf numFmtId="0" fontId="44" fillId="3" borderId="5" xfId="0" applyFont="1" applyFill="1" applyBorder="1" applyAlignment="1">
      <alignment vertical="center" wrapText="1"/>
    </xf>
    <xf numFmtId="0" fontId="44" fillId="0" borderId="5" xfId="0" applyFont="1" applyBorder="1" applyAlignment="1">
      <alignment vertical="center" wrapText="1"/>
    </xf>
    <xf numFmtId="0" fontId="44" fillId="5" borderId="5" xfId="0" applyFont="1" applyFill="1" applyBorder="1" applyAlignment="1">
      <alignment vertical="center" wrapText="1"/>
    </xf>
    <xf numFmtId="0" fontId="44" fillId="7" borderId="5" xfId="0" applyFont="1" applyFill="1" applyBorder="1" applyAlignment="1">
      <alignment vertical="center" wrapText="1"/>
    </xf>
    <xf numFmtId="0" fontId="9" fillId="0" borderId="11" xfId="0" applyFont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/>
    </xf>
    <xf numFmtId="0" fontId="9" fillId="10" borderId="1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/>
    </xf>
    <xf numFmtId="0" fontId="9" fillId="8" borderId="1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0" fontId="10" fillId="10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10" fillId="5" borderId="1" xfId="0" applyFont="1" applyFill="1" applyBorder="1" applyAlignment="1">
      <alignment vertical="center"/>
    </xf>
    <xf numFmtId="0" fontId="10" fillId="7" borderId="1" xfId="0" applyFont="1" applyFill="1" applyBorder="1" applyAlignment="1">
      <alignment vertical="center"/>
    </xf>
    <xf numFmtId="0" fontId="10" fillId="0" borderId="7" xfId="0" applyFont="1" applyBorder="1" applyAlignment="1">
      <alignment vertical="center" wrapText="1"/>
    </xf>
    <xf numFmtId="0" fontId="10" fillId="0" borderId="7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 wrapText="1"/>
    </xf>
    <xf numFmtId="0" fontId="10" fillId="2" borderId="7" xfId="0" applyFont="1" applyFill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4" borderId="7" xfId="0" applyFont="1" applyFill="1" applyBorder="1" applyAlignment="1">
      <alignment vertical="center"/>
    </xf>
    <xf numFmtId="0" fontId="10" fillId="3" borderId="7" xfId="0" applyFont="1" applyFill="1" applyBorder="1" applyAlignment="1">
      <alignment vertical="center"/>
    </xf>
    <xf numFmtId="0" fontId="10" fillId="5" borderId="7" xfId="0" applyFont="1" applyFill="1" applyBorder="1" applyAlignment="1">
      <alignment vertical="center"/>
    </xf>
    <xf numFmtId="14" fontId="10" fillId="0" borderId="7" xfId="0" applyNumberFormat="1" applyFont="1" applyBorder="1" applyAlignment="1">
      <alignment horizontal="left" vertical="center"/>
    </xf>
    <xf numFmtId="14" fontId="10" fillId="0" borderId="1" xfId="0" applyNumberFormat="1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4" fillId="2" borderId="1" xfId="0" applyFont="1" applyFill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4" borderId="1" xfId="0" applyFont="1" applyFill="1" applyBorder="1" applyAlignment="1">
      <alignment horizontal="left" vertical="center"/>
    </xf>
    <xf numFmtId="0" fontId="44" fillId="3" borderId="1" xfId="0" applyFont="1" applyFill="1" applyBorder="1" applyAlignment="1">
      <alignment horizontal="left" vertical="center"/>
    </xf>
    <xf numFmtId="0" fontId="44" fillId="5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48" xfId="0" applyFont="1" applyBorder="1" applyAlignment="1">
      <alignment horizontal="left" vertical="center" wrapText="1"/>
    </xf>
    <xf numFmtId="0" fontId="9" fillId="9" borderId="13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9" fillId="9" borderId="43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textRotation="90"/>
    </xf>
    <xf numFmtId="0" fontId="6" fillId="10" borderId="1" xfId="0" applyFont="1" applyFill="1" applyBorder="1" applyAlignment="1">
      <alignment horizontal="center" vertical="center" textRotation="90"/>
    </xf>
    <xf numFmtId="0" fontId="6" fillId="5" borderId="1" xfId="0" applyFont="1" applyFill="1" applyBorder="1" applyAlignment="1">
      <alignment horizontal="center" vertical="center" textRotation="90"/>
    </xf>
    <xf numFmtId="0" fontId="6" fillId="7" borderId="1" xfId="0" applyFont="1" applyFill="1" applyBorder="1" applyAlignment="1">
      <alignment horizontal="center" vertical="center" textRotation="90"/>
    </xf>
    <xf numFmtId="0" fontId="46" fillId="7" borderId="1" xfId="0" applyFont="1" applyFill="1" applyBorder="1" applyAlignment="1">
      <alignment horizontal="center" vertical="center" textRotation="90"/>
    </xf>
    <xf numFmtId="0" fontId="6" fillId="6" borderId="1" xfId="0" applyFont="1" applyFill="1" applyBorder="1" applyAlignment="1">
      <alignment horizontal="center" vertical="center" textRotation="90" wrapText="1"/>
    </xf>
    <xf numFmtId="0" fontId="6" fillId="8" borderId="4" xfId="0" applyFont="1" applyFill="1" applyBorder="1" applyAlignment="1">
      <alignment horizontal="center" vertical="center" textRotation="90" wrapText="1"/>
    </xf>
    <xf numFmtId="0" fontId="6" fillId="4" borderId="7" xfId="0" applyFont="1" applyFill="1" applyBorder="1" applyAlignment="1">
      <alignment horizontal="center" vertical="center" textRotation="90"/>
    </xf>
    <xf numFmtId="0" fontId="6" fillId="10" borderId="7" xfId="0" applyFont="1" applyFill="1" applyBorder="1" applyAlignment="1">
      <alignment horizontal="center" vertical="center" textRotation="90"/>
    </xf>
    <xf numFmtId="0" fontId="6" fillId="3" borderId="7" xfId="0" applyFont="1" applyFill="1" applyBorder="1" applyAlignment="1">
      <alignment horizontal="center" vertical="center" wrapText="1"/>
    </xf>
    <xf numFmtId="0" fontId="47" fillId="5" borderId="7" xfId="0" applyFont="1" applyFill="1" applyBorder="1" applyAlignment="1">
      <alignment horizontal="center" vertical="center" textRotation="90"/>
    </xf>
    <xf numFmtId="0" fontId="6" fillId="5" borderId="7" xfId="0" applyFont="1" applyFill="1" applyBorder="1" applyAlignment="1">
      <alignment horizontal="center" vertical="center" textRotation="90"/>
    </xf>
    <xf numFmtId="0" fontId="6" fillId="7" borderId="7" xfId="0" applyFont="1" applyFill="1" applyBorder="1" applyAlignment="1">
      <alignment horizontal="center" vertical="center" textRotation="90"/>
    </xf>
    <xf numFmtId="0" fontId="6" fillId="6" borderId="7" xfId="0" applyFont="1" applyFill="1" applyBorder="1" applyAlignment="1">
      <alignment horizontal="center" vertical="center" textRotation="90" wrapText="1"/>
    </xf>
    <xf numFmtId="0" fontId="6" fillId="8" borderId="9" xfId="0" applyFont="1" applyFill="1" applyBorder="1" applyAlignment="1">
      <alignment horizontal="center" vertical="center" textRotation="90" wrapText="1"/>
    </xf>
    <xf numFmtId="0" fontId="48" fillId="9" borderId="45" xfId="0" applyFont="1" applyFill="1" applyBorder="1" applyAlignment="1">
      <alignment horizontal="center" vertical="center" textRotation="90"/>
    </xf>
    <xf numFmtId="0" fontId="6" fillId="9" borderId="14" xfId="0" applyFont="1" applyFill="1" applyBorder="1" applyAlignment="1">
      <alignment horizontal="center" vertical="center" textRotation="90"/>
    </xf>
    <xf numFmtId="0" fontId="6" fillId="9" borderId="14" xfId="0" applyFont="1" applyFill="1" applyBorder="1" applyAlignment="1">
      <alignment horizontal="center" vertical="center" textRotation="90" wrapText="1"/>
    </xf>
    <xf numFmtId="2" fontId="6" fillId="9" borderId="14" xfId="0" applyNumberFormat="1" applyFont="1" applyFill="1" applyBorder="1" applyAlignment="1">
      <alignment horizontal="center" vertical="center"/>
    </xf>
    <xf numFmtId="0" fontId="49" fillId="9" borderId="14" xfId="0" applyFont="1" applyFill="1" applyBorder="1" applyAlignment="1">
      <alignment horizontal="center" vertical="center" textRotation="90"/>
    </xf>
    <xf numFmtId="0" fontId="50" fillId="9" borderId="14" xfId="0" applyFont="1" applyFill="1" applyBorder="1" applyAlignment="1">
      <alignment horizontal="center" vertical="center" textRotation="90"/>
    </xf>
    <xf numFmtId="0" fontId="6" fillId="9" borderId="15" xfId="0" applyFont="1" applyFill="1" applyBorder="1" applyAlignment="1">
      <alignment horizontal="center" vertical="center" textRotation="90"/>
    </xf>
    <xf numFmtId="0" fontId="51" fillId="4" borderId="1" xfId="0" applyFont="1" applyFill="1" applyBorder="1" applyAlignment="1">
      <alignment horizontal="center" vertical="center"/>
    </xf>
    <xf numFmtId="164" fontId="51" fillId="4" borderId="1" xfId="0" applyNumberFormat="1" applyFont="1" applyFill="1" applyBorder="1" applyAlignment="1">
      <alignment horizontal="center" vertical="center"/>
    </xf>
    <xf numFmtId="164" fontId="52" fillId="4" borderId="1" xfId="0" applyNumberFormat="1" applyFont="1" applyFill="1" applyBorder="1" applyAlignment="1">
      <alignment horizontal="center" vertical="center"/>
    </xf>
    <xf numFmtId="164" fontId="52" fillId="10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textRotation="90" wrapText="1"/>
    </xf>
    <xf numFmtId="0" fontId="51" fillId="9" borderId="14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6" fillId="9" borderId="18" xfId="0" applyFont="1" applyFill="1" applyBorder="1" applyAlignment="1">
      <alignment horizontal="center" vertical="center"/>
    </xf>
    <xf numFmtId="0" fontId="6" fillId="9" borderId="1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53" xfId="0" applyFont="1" applyFill="1" applyBorder="1" applyAlignment="1">
      <alignment horizontal="center" vertical="center"/>
    </xf>
    <xf numFmtId="0" fontId="6" fillId="9" borderId="20" xfId="0" applyFont="1" applyFill="1" applyBorder="1" applyAlignment="1">
      <alignment horizontal="center" vertical="center"/>
    </xf>
    <xf numFmtId="0" fontId="17" fillId="9" borderId="14" xfId="0" applyFont="1" applyFill="1" applyBorder="1" applyAlignment="1">
      <alignment horizontal="center" vertical="center"/>
    </xf>
    <xf numFmtId="0" fontId="17" fillId="9" borderId="16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30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textRotation="90" wrapText="1"/>
    </xf>
    <xf numFmtId="0" fontId="13" fillId="0" borderId="17" xfId="0" applyFont="1" applyBorder="1" applyAlignment="1">
      <alignment horizontal="center" vertical="center" textRotation="90" wrapText="1"/>
    </xf>
    <xf numFmtId="0" fontId="13" fillId="0" borderId="10" xfId="0" applyFont="1" applyBorder="1" applyAlignment="1">
      <alignment horizontal="center" vertical="center" textRotation="90" wrapText="1"/>
    </xf>
    <xf numFmtId="0" fontId="13" fillId="4" borderId="31" xfId="0" applyFont="1" applyFill="1" applyBorder="1" applyAlignment="1">
      <alignment horizontal="center" vertical="center" wrapText="1"/>
    </xf>
    <xf numFmtId="0" fontId="13" fillId="4" borderId="32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10" borderId="7" xfId="0" applyFont="1" applyFill="1" applyBorder="1" applyAlignment="1">
      <alignment horizontal="center" vertical="center" textRotation="90" wrapText="1"/>
    </xf>
    <xf numFmtId="0" fontId="13" fillId="10" borderId="10" xfId="0" applyFont="1" applyFill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 wrapText="1"/>
    </xf>
    <xf numFmtId="0" fontId="13" fillId="8" borderId="9" xfId="0" applyFont="1" applyFill="1" applyBorder="1" applyAlignment="1">
      <alignment horizontal="center" vertical="center" wrapText="1"/>
    </xf>
    <xf numFmtId="0" fontId="13" fillId="8" borderId="12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textRotation="90" wrapText="1"/>
    </xf>
    <xf numFmtId="0" fontId="13" fillId="5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 vertical="center" textRotation="90"/>
    </xf>
    <xf numFmtId="0" fontId="13" fillId="2" borderId="1" xfId="0" applyFont="1" applyFill="1" applyBorder="1" applyAlignment="1">
      <alignment horizontal="center" vertical="center" textRotation="90" wrapText="1"/>
    </xf>
    <xf numFmtId="0" fontId="37" fillId="0" borderId="22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7" fillId="0" borderId="21" xfId="0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textRotation="90" wrapText="1"/>
    </xf>
    <xf numFmtId="0" fontId="6" fillId="5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8" borderId="2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/>
    </xf>
    <xf numFmtId="0" fontId="6" fillId="4" borderId="1" xfId="0" applyFont="1" applyFill="1" applyBorder="1" applyAlignment="1">
      <alignment horizontal="center" vertical="center" textRotation="90" wrapText="1"/>
    </xf>
    <xf numFmtId="0" fontId="10" fillId="5" borderId="1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0" borderId="17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textRotation="90" wrapText="1"/>
    </xf>
    <xf numFmtId="0" fontId="10" fillId="0" borderId="17" xfId="0" applyFont="1" applyBorder="1" applyAlignment="1">
      <alignment horizontal="center" vertical="center" textRotation="90" wrapText="1"/>
    </xf>
    <xf numFmtId="0" fontId="10" fillId="0" borderId="16" xfId="0" applyFont="1" applyBorder="1" applyAlignment="1">
      <alignment horizontal="center" vertical="center" textRotation="90" wrapText="1"/>
    </xf>
    <xf numFmtId="0" fontId="10" fillId="0" borderId="0" xfId="0" applyFont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textRotation="90" wrapText="1"/>
    </xf>
    <xf numFmtId="0" fontId="10" fillId="0" borderId="5" xfId="0" applyFont="1" applyBorder="1" applyAlignment="1">
      <alignment horizontal="center" vertical="center" textRotation="90" wrapText="1"/>
    </xf>
    <xf numFmtId="0" fontId="44" fillId="0" borderId="1" xfId="0" applyFont="1" applyBorder="1" applyAlignment="1">
      <alignment horizontal="center" vertical="center" textRotation="90"/>
    </xf>
    <xf numFmtId="0" fontId="44" fillId="0" borderId="1" xfId="0" applyFont="1" applyBorder="1" applyAlignment="1">
      <alignment horizontal="center" vertical="center" textRotation="90" wrapText="1"/>
    </xf>
    <xf numFmtId="0" fontId="44" fillId="2" borderId="1" xfId="0" applyFont="1" applyFill="1" applyBorder="1" applyAlignment="1">
      <alignment vertical="center" textRotation="90" wrapText="1"/>
    </xf>
    <xf numFmtId="0" fontId="44" fillId="7" borderId="1" xfId="0" applyFont="1" applyFill="1" applyBorder="1" applyAlignment="1">
      <alignment horizontal="center" vertical="center" wrapText="1"/>
    </xf>
    <xf numFmtId="0" fontId="44" fillId="6" borderId="1" xfId="0" applyFont="1" applyFill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 wrapText="1"/>
    </xf>
    <xf numFmtId="0" fontId="44" fillId="8" borderId="4" xfId="0" applyFont="1" applyFill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4" fillId="4" borderId="1" xfId="0" applyFont="1" applyFill="1" applyBorder="1" applyAlignment="1">
      <alignment horizontal="center" vertical="center" textRotation="90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textRotation="90" wrapText="1"/>
    </xf>
    <xf numFmtId="0" fontId="10" fillId="0" borderId="8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44" fillId="4" borderId="2" xfId="0" applyFont="1" applyFill="1" applyBorder="1" applyAlignment="1">
      <alignment horizontal="center" vertical="center" wrapText="1"/>
    </xf>
    <xf numFmtId="0" fontId="44" fillId="10" borderId="1" xfId="0" applyFont="1" applyFill="1" applyBorder="1" applyAlignment="1">
      <alignment horizontal="center" vertical="center" textRotation="90" wrapText="1"/>
    </xf>
    <xf numFmtId="0" fontId="6" fillId="0" borderId="1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20" fillId="8" borderId="4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textRotation="90" wrapText="1"/>
    </xf>
    <xf numFmtId="0" fontId="20" fillId="10" borderId="1" xfId="0" applyFont="1" applyFill="1" applyBorder="1" applyAlignment="1">
      <alignment horizontal="center" vertical="center" textRotation="90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textRotation="90"/>
    </xf>
    <xf numFmtId="0" fontId="20" fillId="0" borderId="1" xfId="0" applyFont="1" applyBorder="1" applyAlignment="1">
      <alignment horizontal="center" vertical="center" textRotation="90" wrapText="1"/>
    </xf>
    <xf numFmtId="0" fontId="20" fillId="2" borderId="1" xfId="0" applyFont="1" applyFill="1" applyBorder="1" applyAlignment="1">
      <alignment horizontal="center" vertical="center" textRotation="90" wrapText="1"/>
    </xf>
    <xf numFmtId="0" fontId="20" fillId="4" borderId="2" xfId="0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textRotation="90" wrapText="1"/>
    </xf>
    <xf numFmtId="0" fontId="6" fillId="0" borderId="2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textRotation="90" wrapText="1"/>
    </xf>
    <xf numFmtId="0" fontId="11" fillId="10" borderId="1" xfId="0" applyFont="1" applyFill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8" borderId="2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 textRotation="90"/>
    </xf>
    <xf numFmtId="0" fontId="6" fillId="0" borderId="2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11" fillId="0" borderId="2" xfId="0" applyFont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textRotation="90" wrapText="1"/>
    </xf>
    <xf numFmtId="0" fontId="6" fillId="11" borderId="22" xfId="0" applyFont="1" applyFill="1" applyBorder="1" applyAlignment="1">
      <alignment horizontal="center" vertical="center"/>
    </xf>
    <xf numFmtId="0" fontId="6" fillId="11" borderId="17" xfId="0" applyFont="1" applyFill="1" applyBorder="1" applyAlignment="1">
      <alignment horizontal="center" vertical="center"/>
    </xf>
    <xf numFmtId="0" fontId="6" fillId="11" borderId="16" xfId="0" applyFont="1" applyFill="1" applyBorder="1" applyAlignment="1">
      <alignment horizontal="center" vertical="center"/>
    </xf>
    <xf numFmtId="0" fontId="6" fillId="11" borderId="22" xfId="0" applyFont="1" applyFill="1" applyBorder="1" applyAlignment="1">
      <alignment horizontal="center" vertical="center" wrapText="1"/>
    </xf>
    <xf numFmtId="0" fontId="6" fillId="11" borderId="17" xfId="0" applyFont="1" applyFill="1" applyBorder="1" applyAlignment="1">
      <alignment horizontal="center" vertical="center" wrapText="1"/>
    </xf>
    <xf numFmtId="0" fontId="6" fillId="11" borderId="16" xfId="0" applyFont="1" applyFill="1" applyBorder="1" applyAlignment="1">
      <alignment horizontal="center" vertical="center" wrapText="1"/>
    </xf>
    <xf numFmtId="0" fontId="10" fillId="11" borderId="22" xfId="0" applyFont="1" applyFill="1" applyBorder="1" applyAlignment="1">
      <alignment horizontal="center" vertical="center"/>
    </xf>
    <xf numFmtId="0" fontId="10" fillId="11" borderId="17" xfId="0" applyFont="1" applyFill="1" applyBorder="1" applyAlignment="1">
      <alignment horizontal="center" vertical="center"/>
    </xf>
    <xf numFmtId="0" fontId="10" fillId="11" borderId="16" xfId="0" applyFont="1" applyFill="1" applyBorder="1" applyAlignment="1">
      <alignment horizontal="center" vertical="center"/>
    </xf>
    <xf numFmtId="0" fontId="10" fillId="11" borderId="7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11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1" fontId="6" fillId="0" borderId="22" xfId="0" applyNumberFormat="1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9" fillId="0" borderId="48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vertical="center" textRotation="90" wrapText="1"/>
    </xf>
    <xf numFmtId="0" fontId="19" fillId="0" borderId="0" xfId="0" applyFont="1" applyAlignment="1">
      <alignment horizontal="left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 vertical="center"/>
    </xf>
    <xf numFmtId="0" fontId="10" fillId="7" borderId="21" xfId="0" applyFont="1" applyFill="1" applyBorder="1" applyAlignment="1">
      <alignment horizontal="center" vertical="center"/>
    </xf>
    <xf numFmtId="0" fontId="10" fillId="7" borderId="19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10" fillId="7" borderId="31" xfId="0" applyFont="1" applyFill="1" applyBorder="1" applyAlignment="1">
      <alignment horizontal="center" vertical="center" wrapText="1"/>
    </xf>
    <xf numFmtId="0" fontId="10" fillId="7" borderId="32" xfId="0" applyFont="1" applyFill="1" applyBorder="1" applyAlignment="1">
      <alignment horizontal="center" vertical="center" wrapText="1"/>
    </xf>
    <xf numFmtId="0" fontId="10" fillId="7" borderId="18" xfId="0" applyFont="1" applyFill="1" applyBorder="1" applyAlignment="1">
      <alignment horizontal="center" vertical="center" wrapText="1"/>
    </xf>
    <xf numFmtId="0" fontId="16" fillId="6" borderId="22" xfId="0" applyFont="1" applyFill="1" applyBorder="1" applyAlignment="1">
      <alignment horizontal="center" vertical="center"/>
    </xf>
    <xf numFmtId="0" fontId="16" fillId="6" borderId="17" xfId="0" applyFont="1" applyFill="1" applyBorder="1" applyAlignment="1">
      <alignment horizontal="center" vertical="center"/>
    </xf>
    <xf numFmtId="0" fontId="16" fillId="6" borderId="16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0" fontId="10" fillId="7" borderId="24" xfId="0" applyFont="1" applyFill="1" applyBorder="1" applyAlignment="1">
      <alignment horizontal="center" vertical="center" wrapText="1"/>
    </xf>
    <xf numFmtId="0" fontId="10" fillId="7" borderId="41" xfId="0" applyFont="1" applyFill="1" applyBorder="1" applyAlignment="1">
      <alignment horizontal="center" vertical="center" wrapText="1"/>
    </xf>
    <xf numFmtId="0" fontId="10" fillId="7" borderId="42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6" fillId="14" borderId="2" xfId="0" applyFont="1" applyFill="1" applyBorder="1" applyAlignment="1">
      <alignment horizontal="center" vertical="center"/>
    </xf>
    <xf numFmtId="0" fontId="16" fillId="14" borderId="1" xfId="0" applyFont="1" applyFill="1" applyBorder="1" applyAlignment="1">
      <alignment horizontal="center" vertical="center"/>
    </xf>
    <xf numFmtId="0" fontId="16" fillId="14" borderId="7" xfId="0" applyFont="1" applyFill="1" applyBorder="1" applyAlignment="1">
      <alignment horizontal="center" vertical="center"/>
    </xf>
    <xf numFmtId="0" fontId="15" fillId="14" borderId="2" xfId="0" applyFont="1" applyFill="1" applyBorder="1" applyAlignment="1">
      <alignment horizontal="center" vertical="center"/>
    </xf>
    <xf numFmtId="0" fontId="15" fillId="14" borderId="1" xfId="0" applyFont="1" applyFill="1" applyBorder="1" applyAlignment="1">
      <alignment horizontal="center" vertical="center"/>
    </xf>
    <xf numFmtId="0" fontId="15" fillId="14" borderId="7" xfId="0" applyFont="1" applyFill="1" applyBorder="1" applyAlignment="1">
      <alignment horizontal="center" vertical="center"/>
    </xf>
    <xf numFmtId="0" fontId="10" fillId="14" borderId="22" xfId="0" applyFont="1" applyFill="1" applyBorder="1" applyAlignment="1">
      <alignment horizontal="center" vertical="center"/>
    </xf>
    <xf numFmtId="0" fontId="10" fillId="14" borderId="17" xfId="0" applyFont="1" applyFill="1" applyBorder="1" applyAlignment="1">
      <alignment horizontal="center" vertical="center"/>
    </xf>
    <xf numFmtId="0" fontId="10" fillId="14" borderId="16" xfId="0" applyFont="1" applyFill="1" applyBorder="1" applyAlignment="1">
      <alignment horizontal="center" vertical="center"/>
    </xf>
    <xf numFmtId="0" fontId="10" fillId="6" borderId="22" xfId="0" applyFont="1" applyFill="1" applyBorder="1" applyAlignment="1">
      <alignment horizontal="center" vertical="center"/>
    </xf>
    <xf numFmtId="0" fontId="10" fillId="6" borderId="17" xfId="0" applyFont="1" applyFill="1" applyBorder="1" applyAlignment="1">
      <alignment horizontal="center" vertical="center"/>
    </xf>
    <xf numFmtId="0" fontId="16" fillId="14" borderId="5" xfId="0" applyFont="1" applyFill="1" applyBorder="1" applyAlignment="1">
      <alignment horizontal="center" vertical="center"/>
    </xf>
    <xf numFmtId="0" fontId="15" fillId="14" borderId="5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6" fillId="17" borderId="10" xfId="0" applyFont="1" applyFill="1" applyBorder="1" applyAlignment="1">
      <alignment horizontal="center" vertical="center"/>
    </xf>
    <xf numFmtId="0" fontId="16" fillId="17" borderId="1" xfId="0" applyFont="1" applyFill="1" applyBorder="1" applyAlignment="1">
      <alignment horizontal="center" vertical="center"/>
    </xf>
    <xf numFmtId="0" fontId="16" fillId="17" borderId="7" xfId="0" applyFont="1" applyFill="1" applyBorder="1" applyAlignment="1">
      <alignment horizontal="center" vertical="center"/>
    </xf>
    <xf numFmtId="0" fontId="15" fillId="17" borderId="10" xfId="0" applyFont="1" applyFill="1" applyBorder="1" applyAlignment="1">
      <alignment horizontal="center" vertical="center"/>
    </xf>
    <xf numFmtId="0" fontId="15" fillId="17" borderId="1" xfId="0" applyFont="1" applyFill="1" applyBorder="1" applyAlignment="1">
      <alignment horizontal="center" vertical="center"/>
    </xf>
    <xf numFmtId="0" fontId="15" fillId="17" borderId="7" xfId="0" applyFont="1" applyFill="1" applyBorder="1" applyAlignment="1">
      <alignment horizontal="center" vertical="center"/>
    </xf>
    <xf numFmtId="0" fontId="10" fillId="17" borderId="17" xfId="0" applyFont="1" applyFill="1" applyBorder="1" applyAlignment="1">
      <alignment horizontal="center" vertical="center"/>
    </xf>
    <xf numFmtId="0" fontId="16" fillId="4" borderId="22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16" fillId="6" borderId="22" xfId="0" applyFont="1" applyFill="1" applyBorder="1" applyAlignment="1">
      <alignment horizontal="center" vertical="center" wrapText="1"/>
    </xf>
    <xf numFmtId="0" fontId="16" fillId="6" borderId="17" xfId="0" applyFont="1" applyFill="1" applyBorder="1" applyAlignment="1">
      <alignment horizontal="center" vertical="center" wrapText="1"/>
    </xf>
    <xf numFmtId="0" fontId="15" fillId="6" borderId="22" xfId="0" applyFont="1" applyFill="1" applyBorder="1" applyAlignment="1">
      <alignment horizontal="center" vertical="center"/>
    </xf>
    <xf numFmtId="0" fontId="15" fillId="6" borderId="17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6" fillId="8" borderId="49" xfId="0" applyFont="1" applyFill="1" applyBorder="1" applyAlignment="1">
      <alignment horizontal="center" vertical="center"/>
    </xf>
    <xf numFmtId="0" fontId="16" fillId="8" borderId="45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2" fontId="10" fillId="4" borderId="1" xfId="0" applyNumberFormat="1" applyFont="1" applyFill="1" applyBorder="1" applyAlignment="1">
      <alignment horizontal="center" vertical="center"/>
    </xf>
    <xf numFmtId="2" fontId="10" fillId="4" borderId="5" xfId="0" applyNumberFormat="1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53" fillId="12" borderId="1" xfId="0" applyFont="1" applyFill="1" applyBorder="1" applyAlignment="1">
      <alignment horizontal="center" vertical="center" wrapText="1"/>
    </xf>
    <xf numFmtId="0" fontId="16" fillId="12" borderId="1" xfId="0" applyFont="1" applyFill="1" applyBorder="1" applyAlignment="1">
      <alignment horizontal="center" vertical="center" wrapText="1"/>
    </xf>
    <xf numFmtId="0" fontId="54" fillId="12" borderId="1" xfId="0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9" fillId="0" borderId="0" xfId="0" applyFont="1"/>
    <xf numFmtId="0" fontId="10" fillId="0" borderId="22" xfId="0" applyFont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56" fillId="0" borderId="0" xfId="0" applyFont="1" applyAlignment="1">
      <alignment horizontal="center" vertical="center"/>
    </xf>
    <xf numFmtId="0" fontId="56" fillId="0" borderId="7" xfId="0" applyFont="1" applyBorder="1" applyAlignment="1">
      <alignment horizontal="center" vertical="center"/>
    </xf>
    <xf numFmtId="0" fontId="56" fillId="0" borderId="17" xfId="0" applyFont="1" applyBorder="1" applyAlignment="1">
      <alignment horizontal="center" vertical="center"/>
    </xf>
    <xf numFmtId="0" fontId="56" fillId="0" borderId="10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/>
    </xf>
    <xf numFmtId="0" fontId="7" fillId="10" borderId="1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textRotation="90" wrapText="1"/>
    </xf>
    <xf numFmtId="0" fontId="6" fillId="4" borderId="5" xfId="0" applyFont="1" applyFill="1" applyBorder="1" applyAlignment="1">
      <alignment horizontal="center" vertical="center" wrapText="1"/>
    </xf>
    <xf numFmtId="0" fontId="6" fillId="10" borderId="5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0" fontId="6" fillId="9" borderId="19" xfId="0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6" fillId="0" borderId="7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textRotation="90" wrapText="1"/>
    </xf>
    <xf numFmtId="0" fontId="10" fillId="0" borderId="24" xfId="0" applyFont="1" applyBorder="1" applyAlignment="1">
      <alignment horizontal="center" vertical="center" wrapText="1"/>
    </xf>
    <xf numFmtId="1" fontId="55" fillId="0" borderId="1" xfId="0" applyNumberFormat="1" applyFont="1" applyBorder="1" applyAlignment="1">
      <alignment horizontal="center" vertical="center"/>
    </xf>
    <xf numFmtId="14" fontId="6" fillId="0" borderId="7" xfId="0" applyNumberFormat="1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56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1016713</xdr:colOff>
      <xdr:row>6</xdr:row>
      <xdr:rowOff>1444804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DCD2818-83CC-4585-94A0-6E2CA2789E5E}"/>
            </a:ext>
          </a:extLst>
        </xdr:cNvPr>
        <xdr:cNvSpPr txBox="1"/>
      </xdr:nvSpPr>
      <xdr:spPr>
        <a:xfrm>
          <a:off x="5131513" y="6674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8"/>
  <sheetViews>
    <sheetView topLeftCell="G1" zoomScale="40" zoomScaleNormal="40" workbookViewId="0">
      <selection activeCell="D12" sqref="D12"/>
    </sheetView>
  </sheetViews>
  <sheetFormatPr defaultRowHeight="15"/>
  <cols>
    <col min="1" max="1" width="9.5703125" bestFit="1" customWidth="1"/>
    <col min="2" max="2" width="28.42578125" customWidth="1"/>
    <col min="3" max="3" width="12.7109375" customWidth="1"/>
    <col min="4" max="4" width="48.5703125" customWidth="1"/>
    <col min="5" max="5" width="10.28515625" bestFit="1" customWidth="1"/>
    <col min="6" max="6" width="15" customWidth="1"/>
    <col min="7" max="7" width="47.42578125" customWidth="1"/>
    <col min="8" max="8" width="40.42578125" customWidth="1"/>
    <col min="9" max="9" width="13.42578125" customWidth="1"/>
    <col min="10" max="10" width="9.85546875" bestFit="1" customWidth="1"/>
    <col min="11" max="11" width="13.5703125" customWidth="1"/>
    <col min="12" max="12" width="12" customWidth="1"/>
    <col min="13" max="13" width="9.85546875" bestFit="1" customWidth="1"/>
    <col min="14" max="14" width="22.85546875" customWidth="1"/>
    <col min="15" max="15" width="25.5703125" customWidth="1"/>
    <col min="16" max="16" width="25.28515625" customWidth="1"/>
    <col min="17" max="17" width="24.5703125" customWidth="1"/>
    <col min="18" max="18" width="17.28515625" customWidth="1"/>
    <col min="19" max="19" width="18.140625" customWidth="1"/>
    <col min="20" max="20" width="20.5703125" customWidth="1"/>
    <col min="21" max="21" width="19" customWidth="1"/>
    <col min="22" max="22" width="21.5703125" customWidth="1"/>
    <col min="23" max="23" width="18.5703125" customWidth="1"/>
    <col min="24" max="24" width="11.7109375" customWidth="1"/>
    <col min="25" max="25" width="14.85546875" bestFit="1" customWidth="1"/>
    <col min="26" max="26" width="19.28515625" bestFit="1" customWidth="1"/>
    <col min="27" max="27" width="19.42578125" bestFit="1" customWidth="1"/>
    <col min="28" max="28" width="20.85546875" customWidth="1"/>
    <col min="29" max="29" width="12.42578125" bestFit="1" customWidth="1"/>
    <col min="30" max="30" width="17.42578125" bestFit="1" customWidth="1"/>
    <col min="31" max="31" width="17" bestFit="1" customWidth="1"/>
    <col min="32" max="32" width="20.7109375" bestFit="1" customWidth="1"/>
    <col min="33" max="33" width="23.5703125" bestFit="1" customWidth="1"/>
    <col min="34" max="34" width="22" customWidth="1"/>
    <col min="35" max="35" width="23" customWidth="1"/>
    <col min="36" max="36" width="24.42578125" customWidth="1"/>
    <col min="37" max="37" width="21.28515625" customWidth="1"/>
    <col min="38" max="38" width="25.28515625" customWidth="1"/>
    <col min="39" max="39" width="24.7109375" customWidth="1"/>
    <col min="40" max="40" width="24.5703125" customWidth="1"/>
    <col min="41" max="41" width="25" customWidth="1"/>
    <col min="42" max="42" width="24.7109375" customWidth="1"/>
  </cols>
  <sheetData>
    <row r="1" spans="1:44" ht="78.75" customHeight="1" thickBot="1">
      <c r="A1" s="704" t="s">
        <v>665</v>
      </c>
      <c r="B1" s="704"/>
      <c r="C1" s="704"/>
      <c r="D1" s="704"/>
      <c r="E1" s="704"/>
      <c r="F1" s="704"/>
      <c r="G1" s="704"/>
      <c r="H1" s="704"/>
      <c r="I1" s="704"/>
      <c r="J1" s="704"/>
      <c r="K1" s="704"/>
      <c r="L1" s="704"/>
      <c r="M1" s="704"/>
      <c r="N1" s="704"/>
      <c r="O1" s="704"/>
      <c r="P1" s="704"/>
      <c r="Q1" s="704"/>
      <c r="R1" s="704"/>
      <c r="S1" s="704"/>
      <c r="T1" s="704"/>
      <c r="U1" s="704"/>
      <c r="V1" s="704"/>
      <c r="W1" s="704"/>
      <c r="X1" s="704"/>
      <c r="Y1" s="704"/>
      <c r="Z1" s="704"/>
      <c r="AA1" s="704"/>
      <c r="AB1" s="704"/>
      <c r="AC1" s="704"/>
      <c r="AD1" s="704"/>
      <c r="AE1" s="704"/>
      <c r="AF1" s="704"/>
      <c r="AG1" s="704"/>
      <c r="AH1" s="704"/>
      <c r="AI1" s="704"/>
      <c r="AJ1" s="704"/>
      <c r="AK1" s="704"/>
      <c r="AL1" s="704"/>
      <c r="AM1" s="704"/>
      <c r="AN1" s="704"/>
      <c r="AO1" s="704"/>
      <c r="AP1" s="48"/>
      <c r="AQ1" s="2"/>
      <c r="AR1" s="2"/>
    </row>
    <row r="2" spans="1:44" ht="72.75" customHeight="1">
      <c r="A2" s="705" t="s">
        <v>13</v>
      </c>
      <c r="B2" s="707" t="s">
        <v>261</v>
      </c>
      <c r="C2" s="709" t="s">
        <v>43</v>
      </c>
      <c r="D2" s="707" t="s">
        <v>468</v>
      </c>
      <c r="E2" s="707"/>
      <c r="F2" s="707"/>
      <c r="G2" s="707"/>
      <c r="H2" s="707"/>
      <c r="I2" s="707" t="s">
        <v>14</v>
      </c>
      <c r="J2" s="707"/>
      <c r="K2" s="707"/>
      <c r="L2" s="707"/>
      <c r="M2" s="707"/>
      <c r="N2" s="712" t="s">
        <v>4</v>
      </c>
      <c r="O2" s="713"/>
      <c r="P2" s="713"/>
      <c r="Q2" s="714"/>
      <c r="R2" s="715" t="s">
        <v>23</v>
      </c>
      <c r="S2" s="715"/>
      <c r="T2" s="715"/>
      <c r="U2" s="715"/>
      <c r="V2" s="707" t="s">
        <v>34</v>
      </c>
      <c r="W2" s="707"/>
      <c r="X2" s="707"/>
      <c r="Y2" s="707" t="s">
        <v>22</v>
      </c>
      <c r="Z2" s="707"/>
      <c r="AA2" s="707"/>
      <c r="AB2" s="707"/>
      <c r="AC2" s="707"/>
      <c r="AD2" s="707"/>
      <c r="AE2" s="707"/>
      <c r="AF2" s="707"/>
      <c r="AG2" s="717" t="s">
        <v>0</v>
      </c>
      <c r="AH2" s="718"/>
      <c r="AI2" s="718"/>
      <c r="AJ2" s="718"/>
      <c r="AK2" s="718"/>
      <c r="AL2" s="718"/>
      <c r="AM2" s="718"/>
      <c r="AN2" s="718"/>
      <c r="AO2" s="718"/>
      <c r="AP2" s="719"/>
      <c r="AQ2" s="2"/>
      <c r="AR2" s="2"/>
    </row>
    <row r="3" spans="1:44" ht="83.25" customHeight="1">
      <c r="A3" s="706"/>
      <c r="B3" s="708"/>
      <c r="C3" s="710"/>
      <c r="D3" s="709" t="s">
        <v>47</v>
      </c>
      <c r="E3" s="708" t="s">
        <v>272</v>
      </c>
      <c r="F3" s="730" t="s">
        <v>10</v>
      </c>
      <c r="G3" s="729" t="s">
        <v>21</v>
      </c>
      <c r="H3" s="731" t="s">
        <v>550</v>
      </c>
      <c r="I3" s="729" t="s">
        <v>7</v>
      </c>
      <c r="J3" s="729" t="s">
        <v>6</v>
      </c>
      <c r="K3" s="729" t="s">
        <v>5</v>
      </c>
      <c r="L3" s="729" t="s">
        <v>32</v>
      </c>
      <c r="M3" s="708" t="s">
        <v>8</v>
      </c>
      <c r="N3" s="726" t="s">
        <v>31</v>
      </c>
      <c r="O3" s="726" t="s">
        <v>2</v>
      </c>
      <c r="P3" s="726" t="s">
        <v>3</v>
      </c>
      <c r="Q3" s="720" t="s">
        <v>41</v>
      </c>
      <c r="R3" s="716"/>
      <c r="S3" s="716"/>
      <c r="T3" s="716"/>
      <c r="U3" s="716"/>
      <c r="V3" s="708" t="s">
        <v>1</v>
      </c>
      <c r="W3" s="708"/>
      <c r="X3" s="708"/>
      <c r="Y3" s="708" t="s">
        <v>38</v>
      </c>
      <c r="Z3" s="708"/>
      <c r="AA3" s="708"/>
      <c r="AB3" s="708"/>
      <c r="AC3" s="708" t="s">
        <v>39</v>
      </c>
      <c r="AD3" s="708"/>
      <c r="AE3" s="708"/>
      <c r="AF3" s="708"/>
      <c r="AG3" s="727" t="s">
        <v>37</v>
      </c>
      <c r="AH3" s="727"/>
      <c r="AI3" s="727"/>
      <c r="AJ3" s="727"/>
      <c r="AK3" s="728" t="s">
        <v>40</v>
      </c>
      <c r="AL3" s="728"/>
      <c r="AM3" s="728"/>
      <c r="AN3" s="728"/>
      <c r="AO3" s="725" t="s">
        <v>41</v>
      </c>
      <c r="AP3" s="723" t="s">
        <v>44</v>
      </c>
      <c r="AQ3" s="2"/>
      <c r="AR3" s="2"/>
    </row>
    <row r="4" spans="1:44" ht="156.75" customHeight="1">
      <c r="A4" s="706"/>
      <c r="B4" s="708"/>
      <c r="C4" s="711"/>
      <c r="D4" s="710"/>
      <c r="E4" s="708"/>
      <c r="F4" s="730"/>
      <c r="G4" s="729"/>
      <c r="H4" s="731"/>
      <c r="I4" s="729"/>
      <c r="J4" s="729"/>
      <c r="K4" s="729"/>
      <c r="L4" s="729"/>
      <c r="M4" s="708"/>
      <c r="N4" s="726"/>
      <c r="O4" s="726"/>
      <c r="P4" s="726"/>
      <c r="Q4" s="721"/>
      <c r="R4" s="11" t="s">
        <v>24</v>
      </c>
      <c r="S4" s="11" t="s">
        <v>25</v>
      </c>
      <c r="T4" s="11" t="s">
        <v>26</v>
      </c>
      <c r="U4" s="11" t="s">
        <v>27</v>
      </c>
      <c r="V4" s="43" t="s">
        <v>271</v>
      </c>
      <c r="W4" s="43" t="s">
        <v>36</v>
      </c>
      <c r="X4" s="40" t="s">
        <v>9</v>
      </c>
      <c r="Y4" s="43" t="s">
        <v>15</v>
      </c>
      <c r="Z4" s="43" t="s">
        <v>17</v>
      </c>
      <c r="AA4" s="43" t="s">
        <v>19</v>
      </c>
      <c r="AB4" s="43" t="s">
        <v>8</v>
      </c>
      <c r="AC4" s="43" t="s">
        <v>15</v>
      </c>
      <c r="AD4" s="43" t="s">
        <v>17</v>
      </c>
      <c r="AE4" s="43" t="s">
        <v>19</v>
      </c>
      <c r="AF4" s="43" t="s">
        <v>8</v>
      </c>
      <c r="AG4" s="12" t="s">
        <v>15</v>
      </c>
      <c r="AH4" s="12" t="s">
        <v>17</v>
      </c>
      <c r="AI4" s="12" t="s">
        <v>19</v>
      </c>
      <c r="AJ4" s="41" t="s">
        <v>27</v>
      </c>
      <c r="AK4" s="13" t="s">
        <v>15</v>
      </c>
      <c r="AL4" s="13" t="s">
        <v>17</v>
      </c>
      <c r="AM4" s="13" t="s">
        <v>19</v>
      </c>
      <c r="AN4" s="42" t="s">
        <v>27</v>
      </c>
      <c r="AO4" s="725"/>
      <c r="AP4" s="724"/>
      <c r="AQ4" s="2"/>
      <c r="AR4" s="2"/>
    </row>
    <row r="5" spans="1:44" ht="72" customHeight="1">
      <c r="A5" s="706"/>
      <c r="B5" s="708"/>
      <c r="C5" s="14" t="s">
        <v>12</v>
      </c>
      <c r="D5" s="711"/>
      <c r="E5" s="40" t="s">
        <v>12</v>
      </c>
      <c r="F5" s="44"/>
      <c r="G5" s="44"/>
      <c r="H5" s="45"/>
      <c r="I5" s="40"/>
      <c r="J5" s="40"/>
      <c r="K5" s="43"/>
      <c r="L5" s="40"/>
      <c r="M5" s="40"/>
      <c r="N5" s="15" t="s">
        <v>30</v>
      </c>
      <c r="O5" s="15" t="s">
        <v>30</v>
      </c>
      <c r="P5" s="15" t="s">
        <v>30</v>
      </c>
      <c r="Q5" s="16" t="s">
        <v>30</v>
      </c>
      <c r="R5" s="47" t="s">
        <v>28</v>
      </c>
      <c r="S5" s="47" t="s">
        <v>28</v>
      </c>
      <c r="T5" s="47" t="s">
        <v>28</v>
      </c>
      <c r="U5" s="47" t="s">
        <v>28</v>
      </c>
      <c r="V5" s="40" t="s">
        <v>29</v>
      </c>
      <c r="W5" s="40" t="s">
        <v>12</v>
      </c>
      <c r="X5" s="40" t="s">
        <v>9</v>
      </c>
      <c r="Y5" s="40" t="s">
        <v>16</v>
      </c>
      <c r="Z5" s="40" t="s">
        <v>18</v>
      </c>
      <c r="AA5" s="40" t="s">
        <v>20</v>
      </c>
      <c r="AB5" s="40"/>
      <c r="AC5" s="40" t="s">
        <v>16</v>
      </c>
      <c r="AD5" s="40" t="s">
        <v>18</v>
      </c>
      <c r="AE5" s="40" t="s">
        <v>20</v>
      </c>
      <c r="AF5" s="40"/>
      <c r="AG5" s="41" t="s">
        <v>28</v>
      </c>
      <c r="AH5" s="41" t="s">
        <v>28</v>
      </c>
      <c r="AI5" s="41" t="s">
        <v>28</v>
      </c>
      <c r="AJ5" s="41" t="s">
        <v>28</v>
      </c>
      <c r="AK5" s="42" t="s">
        <v>28</v>
      </c>
      <c r="AL5" s="42" t="s">
        <v>28</v>
      </c>
      <c r="AM5" s="42" t="s">
        <v>28</v>
      </c>
      <c r="AN5" s="42" t="s">
        <v>30</v>
      </c>
      <c r="AO5" s="46" t="s">
        <v>30</v>
      </c>
      <c r="AP5" s="17" t="s">
        <v>30</v>
      </c>
      <c r="AQ5" s="2"/>
      <c r="AR5" s="2"/>
    </row>
    <row r="6" spans="1:44" s="7" customFormat="1" ht="18.75" customHeight="1" thickBot="1">
      <c r="A6" s="18">
        <v>1</v>
      </c>
      <c r="B6" s="19">
        <v>2</v>
      </c>
      <c r="C6" s="10">
        <v>3</v>
      </c>
      <c r="D6" s="19">
        <v>4</v>
      </c>
      <c r="E6" s="10">
        <v>5</v>
      </c>
      <c r="F6" s="19">
        <v>6</v>
      </c>
      <c r="G6" s="10">
        <v>7</v>
      </c>
      <c r="H6" s="20">
        <v>8</v>
      </c>
      <c r="I6" s="10">
        <v>9</v>
      </c>
      <c r="J6" s="19">
        <v>10</v>
      </c>
      <c r="K6" s="10">
        <v>11</v>
      </c>
      <c r="L6" s="19">
        <v>12</v>
      </c>
      <c r="M6" s="10">
        <v>13</v>
      </c>
      <c r="N6" s="21">
        <v>14</v>
      </c>
      <c r="O6" s="22">
        <v>15</v>
      </c>
      <c r="P6" s="21">
        <v>16</v>
      </c>
      <c r="Q6" s="23">
        <v>17</v>
      </c>
      <c r="R6" s="24">
        <v>18</v>
      </c>
      <c r="S6" s="25">
        <v>19</v>
      </c>
      <c r="T6" s="24">
        <v>20</v>
      </c>
      <c r="U6" s="25">
        <v>21</v>
      </c>
      <c r="V6" s="19">
        <v>22</v>
      </c>
      <c r="W6" s="10">
        <v>23</v>
      </c>
      <c r="X6" s="19">
        <v>24</v>
      </c>
      <c r="Y6" s="10">
        <v>25</v>
      </c>
      <c r="Z6" s="19">
        <v>26</v>
      </c>
      <c r="AA6" s="10">
        <v>27</v>
      </c>
      <c r="AB6" s="19">
        <v>28</v>
      </c>
      <c r="AC6" s="10">
        <v>29</v>
      </c>
      <c r="AD6" s="19">
        <v>30</v>
      </c>
      <c r="AE6" s="10">
        <v>31</v>
      </c>
      <c r="AF6" s="19">
        <v>32</v>
      </c>
      <c r="AG6" s="26">
        <v>33</v>
      </c>
      <c r="AH6" s="27">
        <v>34</v>
      </c>
      <c r="AI6" s="26">
        <v>35</v>
      </c>
      <c r="AJ6" s="27">
        <v>36</v>
      </c>
      <c r="AK6" s="28">
        <v>37</v>
      </c>
      <c r="AL6" s="29">
        <v>38</v>
      </c>
      <c r="AM6" s="28">
        <v>39</v>
      </c>
      <c r="AN6" s="29">
        <v>40</v>
      </c>
      <c r="AO6" s="30">
        <v>41</v>
      </c>
      <c r="AP6" s="31">
        <v>42</v>
      </c>
    </row>
    <row r="7" spans="1:44" ht="267" customHeight="1" thickBot="1">
      <c r="A7" s="999">
        <v>1</v>
      </c>
      <c r="B7" s="1000" t="s">
        <v>262</v>
      </c>
      <c r="C7" s="659">
        <v>36</v>
      </c>
      <c r="D7" s="659" t="s">
        <v>635</v>
      </c>
      <c r="E7" s="659">
        <v>19</v>
      </c>
      <c r="F7" s="659" t="s">
        <v>636</v>
      </c>
      <c r="G7" s="659" t="s">
        <v>637</v>
      </c>
      <c r="H7" s="659" t="s">
        <v>539</v>
      </c>
      <c r="I7" s="659">
        <v>0</v>
      </c>
      <c r="J7" s="659">
        <v>3</v>
      </c>
      <c r="K7" s="659">
        <v>0</v>
      </c>
      <c r="L7" s="659" t="s">
        <v>638</v>
      </c>
      <c r="M7" s="659">
        <v>0</v>
      </c>
      <c r="N7" s="659">
        <v>2961620</v>
      </c>
      <c r="O7" s="659">
        <v>4254697</v>
      </c>
      <c r="P7" s="659">
        <v>96200</v>
      </c>
      <c r="Q7" s="659">
        <v>7312517</v>
      </c>
      <c r="R7" s="659">
        <v>0</v>
      </c>
      <c r="S7" s="659">
        <v>0</v>
      </c>
      <c r="T7" s="659">
        <v>35000</v>
      </c>
      <c r="U7" s="659">
        <v>24000</v>
      </c>
      <c r="V7" s="659">
        <v>44361</v>
      </c>
      <c r="W7" s="659">
        <v>11683</v>
      </c>
      <c r="X7" s="659">
        <v>104.9</v>
      </c>
      <c r="Y7" s="659">
        <v>0</v>
      </c>
      <c r="Z7" s="659">
        <v>0</v>
      </c>
      <c r="AA7" s="659">
        <v>298</v>
      </c>
      <c r="AB7" s="659">
        <v>40</v>
      </c>
      <c r="AC7" s="659">
        <v>0</v>
      </c>
      <c r="AD7" s="659">
        <v>0</v>
      </c>
      <c r="AE7" s="659">
        <v>0</v>
      </c>
      <c r="AF7" s="659">
        <v>0</v>
      </c>
      <c r="AG7" s="659">
        <v>0</v>
      </c>
      <c r="AH7" s="659">
        <v>0</v>
      </c>
      <c r="AI7" s="659">
        <v>0</v>
      </c>
      <c r="AJ7" s="659">
        <v>521000</v>
      </c>
      <c r="AK7" s="659">
        <v>0</v>
      </c>
      <c r="AL7" s="659">
        <v>0</v>
      </c>
      <c r="AM7" s="659">
        <v>0</v>
      </c>
      <c r="AN7" s="659">
        <v>0</v>
      </c>
      <c r="AO7" s="659">
        <v>0</v>
      </c>
      <c r="AP7" s="659">
        <v>792283</v>
      </c>
      <c r="AQ7" s="2"/>
      <c r="AR7" s="2"/>
    </row>
    <row r="8" spans="1:44" ht="282" customHeight="1" thickBot="1">
      <c r="A8" s="1001">
        <v>2</v>
      </c>
      <c r="B8" s="1000" t="s">
        <v>263</v>
      </c>
      <c r="C8" s="659">
        <v>3</v>
      </c>
      <c r="D8" s="659"/>
      <c r="E8" s="659"/>
      <c r="F8" s="659"/>
      <c r="G8" s="659"/>
      <c r="H8" s="659"/>
      <c r="I8" s="659"/>
      <c r="J8" s="659"/>
      <c r="K8" s="659"/>
      <c r="L8" s="659"/>
      <c r="M8" s="659"/>
      <c r="N8" s="659">
        <v>0</v>
      </c>
      <c r="O8" s="659">
        <v>0</v>
      </c>
      <c r="P8" s="659">
        <v>0</v>
      </c>
      <c r="Q8" s="659">
        <v>0</v>
      </c>
      <c r="R8" s="659">
        <v>0</v>
      </c>
      <c r="S8" s="659">
        <v>0</v>
      </c>
      <c r="T8" s="659">
        <v>0</v>
      </c>
      <c r="U8" s="659">
        <v>0</v>
      </c>
      <c r="V8" s="659">
        <v>0</v>
      </c>
      <c r="W8" s="659">
        <v>0</v>
      </c>
      <c r="X8" s="659">
        <v>0</v>
      </c>
      <c r="Y8" s="659">
        <v>0</v>
      </c>
      <c r="Z8" s="659">
        <v>0</v>
      </c>
      <c r="AA8" s="659">
        <v>0</v>
      </c>
      <c r="AB8" s="659">
        <v>0</v>
      </c>
      <c r="AC8" s="659">
        <v>0</v>
      </c>
      <c r="AD8" s="659">
        <v>0</v>
      </c>
      <c r="AE8" s="659">
        <v>0</v>
      </c>
      <c r="AF8" s="659">
        <v>0</v>
      </c>
      <c r="AG8" s="659">
        <v>0</v>
      </c>
      <c r="AH8" s="659">
        <v>0</v>
      </c>
      <c r="AI8" s="659">
        <v>0</v>
      </c>
      <c r="AJ8" s="659">
        <v>0</v>
      </c>
      <c r="AK8" s="659">
        <v>0</v>
      </c>
      <c r="AL8" s="659">
        <v>0</v>
      </c>
      <c r="AM8" s="659">
        <v>0</v>
      </c>
      <c r="AN8" s="659">
        <v>0</v>
      </c>
      <c r="AO8" s="659">
        <v>0</v>
      </c>
      <c r="AP8" s="659">
        <v>0</v>
      </c>
      <c r="AQ8" s="722"/>
      <c r="AR8" s="722"/>
    </row>
    <row r="9" spans="1:44" ht="282" customHeight="1" thickBot="1">
      <c r="A9" s="1001">
        <v>3</v>
      </c>
      <c r="B9" s="1000" t="s">
        <v>905</v>
      </c>
      <c r="C9" s="659"/>
      <c r="D9" s="659"/>
      <c r="E9" s="659"/>
      <c r="F9" s="659"/>
      <c r="G9" s="659"/>
      <c r="H9" s="659"/>
      <c r="I9" s="659"/>
      <c r="J9" s="659"/>
      <c r="K9" s="659"/>
      <c r="L9" s="659"/>
      <c r="M9" s="659"/>
      <c r="N9" s="659"/>
      <c r="O9" s="659"/>
      <c r="P9" s="659"/>
      <c r="Q9" s="659"/>
      <c r="R9" s="659"/>
      <c r="S9" s="659"/>
      <c r="T9" s="659"/>
      <c r="U9" s="659"/>
      <c r="V9" s="659"/>
      <c r="W9" s="659"/>
      <c r="X9" s="659"/>
      <c r="Y9" s="659"/>
      <c r="Z9" s="659"/>
      <c r="AA9" s="659"/>
      <c r="AB9" s="659"/>
      <c r="AC9" s="659"/>
      <c r="AD9" s="659"/>
      <c r="AE9" s="659"/>
      <c r="AF9" s="659"/>
      <c r="AG9" s="659"/>
      <c r="AH9" s="659"/>
      <c r="AI9" s="659"/>
      <c r="AJ9" s="659"/>
      <c r="AK9" s="659"/>
      <c r="AL9" s="659"/>
      <c r="AM9" s="659"/>
      <c r="AN9" s="659"/>
      <c r="AO9" s="659"/>
      <c r="AP9" s="659"/>
      <c r="AQ9" s="49"/>
      <c r="AR9" s="49"/>
    </row>
    <row r="10" spans="1:44" ht="312" customHeight="1" thickBot="1">
      <c r="A10" s="999">
        <v>4</v>
      </c>
      <c r="B10" s="1000" t="s">
        <v>264</v>
      </c>
      <c r="C10" s="659">
        <v>51</v>
      </c>
      <c r="D10" s="659" t="s">
        <v>639</v>
      </c>
      <c r="E10" s="659">
        <v>14</v>
      </c>
      <c r="F10" s="659" t="s">
        <v>640</v>
      </c>
      <c r="G10" s="659" t="s">
        <v>641</v>
      </c>
      <c r="H10" s="659" t="s">
        <v>61</v>
      </c>
      <c r="I10" s="659"/>
      <c r="J10" s="659"/>
      <c r="K10" s="659"/>
      <c r="L10" s="659" t="s">
        <v>642</v>
      </c>
      <c r="M10" s="659"/>
      <c r="N10" s="659">
        <v>2080750</v>
      </c>
      <c r="O10" s="659">
        <v>2424460</v>
      </c>
      <c r="P10" s="659">
        <v>53000</v>
      </c>
      <c r="Q10" s="659">
        <v>4558210</v>
      </c>
      <c r="R10" s="659">
        <v>31000</v>
      </c>
      <c r="S10" s="659">
        <v>31300</v>
      </c>
      <c r="T10" s="659">
        <v>47200</v>
      </c>
      <c r="U10" s="659">
        <v>55900</v>
      </c>
      <c r="V10" s="659">
        <v>109335</v>
      </c>
      <c r="W10" s="659">
        <v>6094</v>
      </c>
      <c r="X10" s="659">
        <v>85.486412658227849</v>
      </c>
      <c r="Y10" s="659">
        <v>3.6</v>
      </c>
      <c r="Z10" s="659">
        <v>645</v>
      </c>
      <c r="AA10" s="659">
        <v>924.47500000000002</v>
      </c>
      <c r="AB10" s="659">
        <v>906.5</v>
      </c>
      <c r="AC10" s="659">
        <v>0</v>
      </c>
      <c r="AD10" s="659">
        <v>330</v>
      </c>
      <c r="AE10" s="659">
        <v>31</v>
      </c>
      <c r="AF10" s="659">
        <v>30.8</v>
      </c>
      <c r="AG10" s="659">
        <v>59000</v>
      </c>
      <c r="AH10" s="659">
        <v>192000</v>
      </c>
      <c r="AI10" s="659">
        <v>0</v>
      </c>
      <c r="AJ10" s="659">
        <v>214700</v>
      </c>
      <c r="AK10" s="659">
        <v>0</v>
      </c>
      <c r="AL10" s="659">
        <v>1617000</v>
      </c>
      <c r="AM10" s="659">
        <v>988000</v>
      </c>
      <c r="AN10" s="659">
        <v>3254700</v>
      </c>
      <c r="AO10" s="659">
        <v>5859700</v>
      </c>
      <c r="AP10" s="659">
        <v>1354490</v>
      </c>
      <c r="AQ10" s="2"/>
      <c r="AR10" s="2"/>
    </row>
    <row r="11" spans="1:44" ht="335.25" customHeight="1" thickBot="1">
      <c r="A11" s="999">
        <v>5</v>
      </c>
      <c r="B11" s="1000" t="s">
        <v>265</v>
      </c>
      <c r="C11" s="659">
        <v>77</v>
      </c>
      <c r="D11" s="659" t="s">
        <v>646</v>
      </c>
      <c r="E11" s="659">
        <v>54</v>
      </c>
      <c r="F11" s="659" t="s">
        <v>647</v>
      </c>
      <c r="G11" s="659" t="s">
        <v>648</v>
      </c>
      <c r="H11" s="659" t="s">
        <v>649</v>
      </c>
      <c r="I11" s="659">
        <v>1</v>
      </c>
      <c r="J11" s="659">
        <v>3</v>
      </c>
      <c r="K11" s="659">
        <v>0</v>
      </c>
      <c r="L11" s="659">
        <v>0</v>
      </c>
      <c r="M11" s="659">
        <v>0</v>
      </c>
      <c r="N11" s="659">
        <v>4438065</v>
      </c>
      <c r="O11" s="659">
        <v>14831359.4</v>
      </c>
      <c r="P11" s="659">
        <v>690100</v>
      </c>
      <c r="Q11" s="659">
        <v>20109524.399999999</v>
      </c>
      <c r="R11" s="659">
        <v>0</v>
      </c>
      <c r="S11" s="659">
        <v>5000</v>
      </c>
      <c r="T11" s="659">
        <v>3600</v>
      </c>
      <c r="U11" s="659">
        <v>252315</v>
      </c>
      <c r="V11" s="659">
        <v>89592</v>
      </c>
      <c r="W11" s="659">
        <v>12320</v>
      </c>
      <c r="X11" s="659">
        <v>100.175</v>
      </c>
      <c r="Y11" s="659">
        <v>0</v>
      </c>
      <c r="Z11" s="659">
        <v>3287.34</v>
      </c>
      <c r="AA11" s="659">
        <v>136.5</v>
      </c>
      <c r="AB11" s="659">
        <v>24394.690000000002</v>
      </c>
      <c r="AC11" s="659">
        <v>16.95</v>
      </c>
      <c r="AD11" s="659">
        <v>17</v>
      </c>
      <c r="AE11" s="659">
        <v>0</v>
      </c>
      <c r="AF11" s="659">
        <v>10021.199999999999</v>
      </c>
      <c r="AG11" s="659">
        <v>30.35</v>
      </c>
      <c r="AH11" s="659">
        <v>462258.6</v>
      </c>
      <c r="AI11" s="659">
        <v>0</v>
      </c>
      <c r="AJ11" s="659">
        <v>10875700</v>
      </c>
      <c r="AK11" s="659">
        <v>0</v>
      </c>
      <c r="AL11" s="659">
        <v>0</v>
      </c>
      <c r="AM11" s="659">
        <v>800</v>
      </c>
      <c r="AN11" s="659">
        <v>18148180</v>
      </c>
      <c r="AO11" s="659">
        <v>18148980</v>
      </c>
      <c r="AP11" s="659">
        <v>-1960544.4000000004</v>
      </c>
      <c r="AQ11" s="2"/>
      <c r="AR11" s="2"/>
    </row>
    <row r="12" spans="1:44" ht="294.75" customHeight="1" thickBot="1">
      <c r="A12" s="999">
        <v>6</v>
      </c>
      <c r="B12" s="1000" t="s">
        <v>266</v>
      </c>
      <c r="C12" s="659">
        <v>19</v>
      </c>
      <c r="D12" s="659" t="s">
        <v>643</v>
      </c>
      <c r="E12" s="659">
        <v>23</v>
      </c>
      <c r="F12" s="659" t="s">
        <v>644</v>
      </c>
      <c r="G12" s="659" t="s">
        <v>645</v>
      </c>
      <c r="H12" s="659" t="s">
        <v>52</v>
      </c>
      <c r="I12" s="659"/>
      <c r="J12" s="659"/>
      <c r="K12" s="659"/>
      <c r="L12" s="659"/>
      <c r="M12" s="659"/>
      <c r="N12" s="659">
        <v>5589877</v>
      </c>
      <c r="O12" s="659">
        <v>8266206</v>
      </c>
      <c r="P12" s="659">
        <v>1172800</v>
      </c>
      <c r="Q12" s="659">
        <v>15028883</v>
      </c>
      <c r="R12" s="659"/>
      <c r="S12" s="659"/>
      <c r="T12" s="659"/>
      <c r="U12" s="659"/>
      <c r="V12" s="659">
        <v>59097</v>
      </c>
      <c r="W12" s="659">
        <v>71268</v>
      </c>
      <c r="X12" s="659"/>
      <c r="Y12" s="659">
        <v>0</v>
      </c>
      <c r="Z12" s="659">
        <v>500</v>
      </c>
      <c r="AA12" s="659">
        <v>11</v>
      </c>
      <c r="AB12" s="659"/>
      <c r="AC12" s="659"/>
      <c r="AD12" s="659"/>
      <c r="AE12" s="659"/>
      <c r="AF12" s="659"/>
      <c r="AG12" s="659"/>
      <c r="AH12" s="659"/>
      <c r="AI12" s="659"/>
      <c r="AJ12" s="659"/>
      <c r="AK12" s="659">
        <v>0</v>
      </c>
      <c r="AL12" s="659">
        <v>0</v>
      </c>
      <c r="AM12" s="659">
        <v>0</v>
      </c>
      <c r="AN12" s="659">
        <v>0</v>
      </c>
      <c r="AO12" s="659">
        <v>0</v>
      </c>
      <c r="AP12" s="659">
        <v>-15028883</v>
      </c>
      <c r="AQ12" s="2"/>
      <c r="AR12" s="2"/>
    </row>
    <row r="13" spans="1:44" ht="363.75" customHeight="1" thickBot="1">
      <c r="A13" s="999">
        <v>7</v>
      </c>
      <c r="B13" s="1000" t="s">
        <v>267</v>
      </c>
      <c r="C13" s="659">
        <v>129</v>
      </c>
      <c r="D13" s="659" t="s">
        <v>650</v>
      </c>
      <c r="E13" s="659">
        <v>32</v>
      </c>
      <c r="F13" s="659" t="s">
        <v>651</v>
      </c>
      <c r="G13" s="659" t="s">
        <v>652</v>
      </c>
      <c r="H13" s="659" t="s">
        <v>653</v>
      </c>
      <c r="I13" s="659"/>
      <c r="J13" s="659"/>
      <c r="K13" s="659"/>
      <c r="L13" s="659"/>
      <c r="M13" s="659"/>
      <c r="N13" s="659">
        <v>3692309</v>
      </c>
      <c r="O13" s="659">
        <v>10960629</v>
      </c>
      <c r="P13" s="659">
        <v>1573300</v>
      </c>
      <c r="Q13" s="659">
        <v>16226238</v>
      </c>
      <c r="R13" s="659">
        <v>33000</v>
      </c>
      <c r="S13" s="659">
        <v>13400</v>
      </c>
      <c r="T13" s="659">
        <v>10500</v>
      </c>
      <c r="U13" s="659">
        <v>132740</v>
      </c>
      <c r="V13" s="659">
        <v>138592</v>
      </c>
      <c r="W13" s="659">
        <v>18505</v>
      </c>
      <c r="X13" s="659">
        <v>173.34070329757105</v>
      </c>
      <c r="Y13" s="659">
        <v>0</v>
      </c>
      <c r="Z13" s="659">
        <v>7800</v>
      </c>
      <c r="AA13" s="659">
        <v>1978.4</v>
      </c>
      <c r="AB13" s="659">
        <v>1156</v>
      </c>
      <c r="AC13" s="659">
        <v>0</v>
      </c>
      <c r="AD13" s="659">
        <v>450</v>
      </c>
      <c r="AE13" s="659">
        <v>1814</v>
      </c>
      <c r="AF13" s="659">
        <v>360</v>
      </c>
      <c r="AG13" s="659">
        <v>0</v>
      </c>
      <c r="AH13" s="659">
        <v>664000</v>
      </c>
      <c r="AI13" s="659">
        <v>840000</v>
      </c>
      <c r="AJ13" s="659">
        <v>1550000</v>
      </c>
      <c r="AK13" s="659">
        <v>0</v>
      </c>
      <c r="AL13" s="659">
        <v>81454000</v>
      </c>
      <c r="AM13" s="659">
        <v>1284000</v>
      </c>
      <c r="AN13" s="659">
        <v>8607250</v>
      </c>
      <c r="AO13" s="659">
        <v>89755250</v>
      </c>
      <c r="AP13" s="659">
        <v>74157312</v>
      </c>
      <c r="AQ13" s="2"/>
      <c r="AR13" s="2"/>
    </row>
    <row r="14" spans="1:44" ht="409.5" customHeight="1" thickBot="1">
      <c r="A14" s="1001">
        <v>8</v>
      </c>
      <c r="B14" s="1000" t="s">
        <v>268</v>
      </c>
      <c r="C14" s="659">
        <v>117</v>
      </c>
      <c r="D14" s="659" t="s">
        <v>658</v>
      </c>
      <c r="E14" s="659">
        <v>64</v>
      </c>
      <c r="F14" s="659" t="s">
        <v>659</v>
      </c>
      <c r="G14" s="659" t="s">
        <v>660</v>
      </c>
      <c r="H14" s="659" t="s">
        <v>661</v>
      </c>
      <c r="I14" s="659"/>
      <c r="J14" s="659"/>
      <c r="K14" s="659"/>
      <c r="L14" s="659"/>
      <c r="M14" s="659"/>
      <c r="N14" s="659">
        <v>13815135</v>
      </c>
      <c r="O14" s="659">
        <v>20598022</v>
      </c>
      <c r="P14" s="659">
        <v>6193670</v>
      </c>
      <c r="Q14" s="659">
        <v>40606827</v>
      </c>
      <c r="R14" s="659">
        <v>40000</v>
      </c>
      <c r="S14" s="659">
        <v>39450</v>
      </c>
      <c r="T14" s="659">
        <v>222500</v>
      </c>
      <c r="U14" s="659">
        <v>92200</v>
      </c>
      <c r="V14" s="659"/>
      <c r="W14" s="659"/>
      <c r="X14" s="659"/>
      <c r="Y14" s="659"/>
      <c r="Z14" s="659"/>
      <c r="AA14" s="659"/>
      <c r="AB14" s="659"/>
      <c r="AC14" s="659"/>
      <c r="AD14" s="659"/>
      <c r="AE14" s="659"/>
      <c r="AF14" s="659"/>
      <c r="AG14" s="659">
        <v>25000</v>
      </c>
      <c r="AH14" s="659">
        <v>6848100</v>
      </c>
      <c r="AI14" s="659">
        <v>12875</v>
      </c>
      <c r="AJ14" s="659">
        <v>17376500</v>
      </c>
      <c r="AK14" s="659">
        <v>300000</v>
      </c>
      <c r="AL14" s="659">
        <v>25956800</v>
      </c>
      <c r="AM14" s="659">
        <v>914500</v>
      </c>
      <c r="AN14" s="659">
        <v>4643100</v>
      </c>
      <c r="AO14" s="659">
        <v>31323400</v>
      </c>
      <c r="AP14" s="659">
        <v>-8274054</v>
      </c>
      <c r="AQ14" s="2"/>
      <c r="AR14" s="2"/>
    </row>
    <row r="15" spans="1:44" ht="409.5" customHeight="1" thickBot="1">
      <c r="A15" s="999">
        <v>9</v>
      </c>
      <c r="B15" s="1000" t="s">
        <v>269</v>
      </c>
      <c r="C15" s="659">
        <v>45</v>
      </c>
      <c r="D15" s="659" t="s">
        <v>654</v>
      </c>
      <c r="E15" s="659">
        <v>67</v>
      </c>
      <c r="F15" s="659" t="s">
        <v>655</v>
      </c>
      <c r="G15" s="659" t="s">
        <v>656</v>
      </c>
      <c r="H15" s="659" t="s">
        <v>657</v>
      </c>
      <c r="I15" s="659"/>
      <c r="J15" s="659"/>
      <c r="K15" s="659"/>
      <c r="L15" s="659"/>
      <c r="M15" s="659"/>
      <c r="N15" s="659">
        <v>14574200</v>
      </c>
      <c r="O15" s="659">
        <v>13578782</v>
      </c>
      <c r="P15" s="659">
        <v>5837549</v>
      </c>
      <c r="Q15" s="659">
        <v>33739564</v>
      </c>
      <c r="R15" s="659">
        <v>82000</v>
      </c>
      <c r="S15" s="659">
        <v>18200</v>
      </c>
      <c r="T15" s="659">
        <v>2270</v>
      </c>
      <c r="U15" s="659">
        <v>233120</v>
      </c>
      <c r="V15" s="659">
        <v>60013</v>
      </c>
      <c r="W15" s="659">
        <v>33805</v>
      </c>
      <c r="X15" s="659">
        <v>397.679747309503</v>
      </c>
      <c r="Y15" s="659">
        <v>0.7</v>
      </c>
      <c r="Z15" s="659">
        <v>39164</v>
      </c>
      <c r="AA15" s="659">
        <v>21187</v>
      </c>
      <c r="AB15" s="659">
        <v>5745689.5</v>
      </c>
      <c r="AC15" s="659">
        <v>15</v>
      </c>
      <c r="AD15" s="659">
        <v>0</v>
      </c>
      <c r="AE15" s="659">
        <v>0</v>
      </c>
      <c r="AF15" s="659">
        <v>3360522</v>
      </c>
      <c r="AG15" s="659">
        <v>0.7</v>
      </c>
      <c r="AH15" s="659">
        <v>752040</v>
      </c>
      <c r="AI15" s="659">
        <v>320000</v>
      </c>
      <c r="AJ15" s="659">
        <v>8647960</v>
      </c>
      <c r="AK15" s="659">
        <v>18900</v>
      </c>
      <c r="AL15" s="659">
        <v>849865</v>
      </c>
      <c r="AM15" s="659">
        <v>6966710</v>
      </c>
      <c r="AN15" s="659">
        <v>16798197</v>
      </c>
      <c r="AO15" s="659">
        <v>24593912</v>
      </c>
      <c r="AP15" s="659">
        <v>-8952452</v>
      </c>
      <c r="AQ15" s="2"/>
      <c r="AR15" s="2"/>
    </row>
    <row r="16" spans="1:44" ht="409.6" customHeight="1">
      <c r="A16" s="1001">
        <v>10</v>
      </c>
      <c r="B16" s="1002" t="s">
        <v>45</v>
      </c>
      <c r="C16" s="1003">
        <v>20</v>
      </c>
      <c r="D16" s="659" t="s">
        <v>662</v>
      </c>
      <c r="E16" s="659">
        <v>20</v>
      </c>
      <c r="F16" s="1004" t="s">
        <v>663</v>
      </c>
      <c r="G16" s="659" t="s">
        <v>906</v>
      </c>
      <c r="H16" s="659" t="s">
        <v>664</v>
      </c>
      <c r="I16" s="659"/>
      <c r="J16" s="659"/>
      <c r="K16" s="659"/>
      <c r="L16" s="659"/>
      <c r="M16" s="659"/>
      <c r="N16" s="659">
        <v>6407052</v>
      </c>
      <c r="O16" s="659">
        <v>8142691</v>
      </c>
      <c r="P16" s="659">
        <v>216000</v>
      </c>
      <c r="Q16" s="659">
        <v>14765743</v>
      </c>
      <c r="R16" s="659">
        <v>100000</v>
      </c>
      <c r="S16" s="659">
        <v>15150</v>
      </c>
      <c r="T16" s="659">
        <v>93930</v>
      </c>
      <c r="U16" s="659">
        <v>53000</v>
      </c>
      <c r="V16" s="659"/>
      <c r="W16" s="659"/>
      <c r="X16" s="659"/>
      <c r="Y16" s="659"/>
      <c r="Z16" s="659"/>
      <c r="AA16" s="659">
        <v>15428</v>
      </c>
      <c r="AB16" s="659">
        <v>1415</v>
      </c>
      <c r="AC16" s="659"/>
      <c r="AD16" s="659"/>
      <c r="AE16" s="659">
        <v>28044</v>
      </c>
      <c r="AF16" s="659"/>
      <c r="AG16" s="659"/>
      <c r="AH16" s="659"/>
      <c r="AI16" s="659">
        <v>210</v>
      </c>
      <c r="AJ16" s="659"/>
      <c r="AK16" s="659">
        <v>0</v>
      </c>
      <c r="AL16" s="659">
        <v>105000</v>
      </c>
      <c r="AM16" s="659">
        <v>4589800</v>
      </c>
      <c r="AN16" s="659">
        <v>4245000</v>
      </c>
      <c r="AO16" s="659">
        <v>8939800</v>
      </c>
      <c r="AP16" s="659">
        <v>-5825943</v>
      </c>
      <c r="AQ16" s="2"/>
      <c r="AR16" s="2"/>
    </row>
    <row r="17" spans="1:44" s="1" customFormat="1" ht="64.5" customHeight="1">
      <c r="A17" s="1005" t="s">
        <v>42</v>
      </c>
      <c r="B17" s="1005"/>
      <c r="C17" s="1006">
        <v>494</v>
      </c>
      <c r="D17" s="1007"/>
      <c r="E17" s="1007"/>
      <c r="F17" s="1007"/>
      <c r="G17" s="1007"/>
      <c r="H17" s="1007"/>
      <c r="I17" s="1007"/>
      <c r="J17" s="1007"/>
      <c r="K17" s="1007"/>
      <c r="L17" s="1007"/>
      <c r="M17" s="1007"/>
      <c r="N17" s="1008">
        <v>53559008</v>
      </c>
      <c r="O17" s="1008">
        <v>83056846.400000006</v>
      </c>
      <c r="P17" s="1008">
        <v>15832619</v>
      </c>
      <c r="Q17" s="1008">
        <v>152347506.40000001</v>
      </c>
      <c r="R17" s="1008">
        <v>286000</v>
      </c>
      <c r="S17" s="1008">
        <v>122500</v>
      </c>
      <c r="T17" s="1008">
        <v>415000</v>
      </c>
      <c r="U17" s="1008">
        <v>843275</v>
      </c>
      <c r="V17" s="1008">
        <v>500990</v>
      </c>
      <c r="W17" s="1008">
        <v>153675</v>
      </c>
      <c r="X17" s="1008">
        <v>861.58186326530199</v>
      </c>
      <c r="Y17" s="1008">
        <v>4.3</v>
      </c>
      <c r="Z17" s="1008">
        <v>51396.34</v>
      </c>
      <c r="AA17" s="1008">
        <v>39963.375</v>
      </c>
      <c r="AB17" s="1008">
        <v>5773601.6900000004</v>
      </c>
      <c r="AC17" s="1008">
        <v>31.95</v>
      </c>
      <c r="AD17" s="1008">
        <v>797</v>
      </c>
      <c r="AE17" s="1008">
        <v>29889</v>
      </c>
      <c r="AF17" s="1008">
        <v>3370934</v>
      </c>
      <c r="AG17" s="1008">
        <v>84031.05</v>
      </c>
      <c r="AH17" s="1008">
        <v>8918398.5999999996</v>
      </c>
      <c r="AI17" s="1008">
        <v>1173085</v>
      </c>
      <c r="AJ17" s="1008">
        <v>39185860</v>
      </c>
      <c r="AK17" s="1008">
        <v>318900</v>
      </c>
      <c r="AL17" s="1008">
        <v>109982665</v>
      </c>
      <c r="AM17" s="1008">
        <v>14743810</v>
      </c>
      <c r="AN17" s="1008">
        <v>55696427</v>
      </c>
      <c r="AO17" s="1008">
        <v>178621042</v>
      </c>
      <c r="AP17" s="1008">
        <v>36262208.600000001</v>
      </c>
      <c r="AQ17" s="3"/>
      <c r="AR17" s="3"/>
    </row>
    <row r="18" spans="1:44" ht="34.5" customHeight="1">
      <c r="A18" s="1009"/>
      <c r="B18" s="1010" t="s">
        <v>270</v>
      </c>
      <c r="C18" s="1010"/>
      <c r="D18" s="1010"/>
      <c r="E18" s="1010"/>
      <c r="F18" s="1010"/>
      <c r="G18" s="1010"/>
      <c r="H18" s="1010"/>
      <c r="I18" s="1010"/>
      <c r="J18" s="1010"/>
      <c r="K18" s="1010"/>
      <c r="L18" s="1010"/>
      <c r="M18" s="1010"/>
      <c r="N18" s="1010"/>
      <c r="O18" s="1010"/>
      <c r="P18" s="1010"/>
      <c r="Q18" s="1010"/>
      <c r="R18" s="1010"/>
      <c r="S18" s="1010"/>
      <c r="T18" s="1010"/>
      <c r="U18" s="1010"/>
      <c r="V18" s="1010"/>
      <c r="W18" s="1010"/>
      <c r="X18" s="1010"/>
      <c r="Y18" s="1010"/>
      <c r="Z18" s="1010"/>
      <c r="AA18" s="1010"/>
      <c r="AB18" s="1010"/>
      <c r="AC18" s="1010"/>
      <c r="AD18" s="1010"/>
      <c r="AE18" s="1010"/>
      <c r="AF18" s="1010"/>
      <c r="AG18" s="1011"/>
      <c r="AH18" s="1011"/>
      <c r="AI18" s="1011"/>
      <c r="AJ18" s="1011"/>
      <c r="AK18" s="1011"/>
      <c r="AL18" s="1011"/>
      <c r="AM18" s="1011"/>
      <c r="AN18" s="1011"/>
      <c r="AO18" s="1012"/>
      <c r="AP18" s="1012"/>
      <c r="AQ18" s="2"/>
      <c r="AR18" s="2"/>
    </row>
  </sheetData>
  <mergeCells count="35">
    <mergeCell ref="B18:AF18"/>
    <mergeCell ref="Y3:AB3"/>
    <mergeCell ref="AC3:AF3"/>
    <mergeCell ref="AG3:AJ3"/>
    <mergeCell ref="AK3:AN3"/>
    <mergeCell ref="I3:I4"/>
    <mergeCell ref="J3:J4"/>
    <mergeCell ref="K3:K4"/>
    <mergeCell ref="L3:L4"/>
    <mergeCell ref="M3:M4"/>
    <mergeCell ref="N3:N4"/>
    <mergeCell ref="O3:O4"/>
    <mergeCell ref="G3:G4"/>
    <mergeCell ref="F3:F4"/>
    <mergeCell ref="H3:H4"/>
    <mergeCell ref="A17:B17"/>
    <mergeCell ref="AQ8:AR8"/>
    <mergeCell ref="AP3:AP4"/>
    <mergeCell ref="AO3:AO4"/>
    <mergeCell ref="V3:X3"/>
    <mergeCell ref="P3:P4"/>
    <mergeCell ref="A1:AO1"/>
    <mergeCell ref="A2:A5"/>
    <mergeCell ref="B2:B5"/>
    <mergeCell ref="C2:C4"/>
    <mergeCell ref="D2:H2"/>
    <mergeCell ref="I2:M2"/>
    <mergeCell ref="N2:Q2"/>
    <mergeCell ref="R2:U3"/>
    <mergeCell ref="V2:X2"/>
    <mergeCell ref="Y2:AF2"/>
    <mergeCell ref="AG2:AP2"/>
    <mergeCell ref="D3:D5"/>
    <mergeCell ref="Q3:Q4"/>
    <mergeCell ref="E3:E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P95"/>
  <sheetViews>
    <sheetView topLeftCell="E1" zoomScale="70" zoomScaleNormal="70" workbookViewId="0">
      <selection activeCell="B26" sqref="B26:AF26"/>
    </sheetView>
  </sheetViews>
  <sheetFormatPr defaultRowHeight="13.5"/>
  <cols>
    <col min="1" max="1" width="4.7109375" style="5" customWidth="1"/>
    <col min="2" max="2" width="13.85546875" style="5" bestFit="1" customWidth="1"/>
    <col min="3" max="3" width="5.42578125" style="5" customWidth="1"/>
    <col min="4" max="4" width="17.42578125" style="5" bestFit="1" customWidth="1"/>
    <col min="5" max="5" width="5.85546875" style="5" customWidth="1"/>
    <col min="6" max="6" width="12.5703125" style="5" bestFit="1" customWidth="1"/>
    <col min="7" max="7" width="8.28515625" style="5" bestFit="1" customWidth="1"/>
    <col min="8" max="8" width="13.140625" style="5" customWidth="1"/>
    <col min="9" max="11" width="5.85546875" style="5" customWidth="1"/>
    <col min="12" max="12" width="12.85546875" style="5" bestFit="1" customWidth="1"/>
    <col min="13" max="13" width="4.140625" style="5" customWidth="1"/>
    <col min="14" max="14" width="10.85546875" style="5" bestFit="1" customWidth="1"/>
    <col min="15" max="15" width="13.5703125" style="5" customWidth="1"/>
    <col min="16" max="16" width="9.5703125" style="5" bestFit="1" customWidth="1"/>
    <col min="17" max="17" width="10.28515625" style="5" bestFit="1" customWidth="1"/>
    <col min="18" max="18" width="8.28515625" style="5" bestFit="1" customWidth="1"/>
    <col min="19" max="21" width="7.7109375" style="5" bestFit="1" customWidth="1"/>
    <col min="22" max="22" width="9.5703125" style="5" bestFit="1" customWidth="1"/>
    <col min="23" max="23" width="8.28515625" style="5" bestFit="1" customWidth="1"/>
    <col min="24" max="24" width="16.140625" style="5" bestFit="1" customWidth="1"/>
    <col min="25" max="25" width="4.5703125" style="5" customWidth="1"/>
    <col min="26" max="26" width="7" style="5" bestFit="1" customWidth="1"/>
    <col min="27" max="27" width="7.7109375" style="5" bestFit="1" customWidth="1"/>
    <col min="28" max="28" width="5.7109375" style="5" bestFit="1" customWidth="1"/>
    <col min="29" max="29" width="4.85546875" style="5" customWidth="1"/>
    <col min="30" max="31" width="5.42578125" style="5" customWidth="1"/>
    <col min="32" max="32" width="4.42578125" style="5" bestFit="1" customWidth="1"/>
    <col min="33" max="35" width="9.5703125" style="6" bestFit="1" customWidth="1"/>
    <col min="36" max="36" width="10.85546875" style="6" bestFit="1" customWidth="1"/>
    <col min="37" max="37" width="4.7109375" style="5" customWidth="1"/>
    <col min="38" max="38" width="10.28515625" style="5" bestFit="1" customWidth="1"/>
    <col min="39" max="39" width="10.85546875" style="5" bestFit="1" customWidth="1"/>
    <col min="40" max="40" width="10.28515625" style="5" bestFit="1" customWidth="1"/>
    <col min="41" max="42" width="11.5703125" style="5" bestFit="1" customWidth="1"/>
    <col min="43" max="43" width="8.85546875" style="5" customWidth="1"/>
    <col min="44" max="44" width="9.28515625" style="5" customWidth="1"/>
    <col min="45" max="45" width="4.140625" style="5" customWidth="1"/>
    <col min="46" max="46" width="6.5703125" style="5" customWidth="1"/>
    <col min="47" max="47" width="5.42578125" style="5" customWidth="1"/>
    <col min="48" max="48" width="5" style="5" customWidth="1"/>
    <col min="49" max="49" width="8" style="5" customWidth="1"/>
    <col min="50" max="50" width="5" style="5" customWidth="1"/>
    <col min="51" max="51" width="6.140625" style="5" customWidth="1"/>
    <col min="52" max="52" width="4.28515625" style="5" customWidth="1"/>
    <col min="53" max="53" width="36.7109375" style="5" customWidth="1"/>
    <col min="54" max="16384" width="9.140625" style="5"/>
  </cols>
  <sheetData>
    <row r="1" spans="1:42" ht="39.75" customHeight="1" thickBot="1">
      <c r="A1" s="753" t="s">
        <v>778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3"/>
      <c r="N1" s="753"/>
      <c r="O1" s="753"/>
      <c r="P1" s="753"/>
      <c r="Q1" s="753"/>
      <c r="R1" s="753"/>
      <c r="S1" s="753"/>
      <c r="T1" s="753"/>
      <c r="U1" s="753"/>
      <c r="V1" s="753"/>
      <c r="W1" s="753"/>
      <c r="X1" s="753"/>
      <c r="Y1" s="753"/>
      <c r="Z1" s="753"/>
      <c r="AA1" s="753"/>
      <c r="AB1" s="753"/>
      <c r="AC1" s="753"/>
      <c r="AD1" s="753"/>
      <c r="AE1" s="753"/>
      <c r="AF1" s="753"/>
      <c r="AG1" s="753"/>
      <c r="AH1" s="753"/>
      <c r="AI1" s="753"/>
      <c r="AJ1" s="753"/>
      <c r="AK1" s="753"/>
      <c r="AL1" s="753"/>
      <c r="AM1" s="753"/>
      <c r="AN1" s="753"/>
      <c r="AO1" s="753"/>
      <c r="AP1" s="136"/>
    </row>
    <row r="2" spans="1:42" ht="51" customHeight="1">
      <c r="A2" s="750" t="s">
        <v>13</v>
      </c>
      <c r="B2" s="737" t="s">
        <v>33</v>
      </c>
      <c r="C2" s="773" t="s">
        <v>43</v>
      </c>
      <c r="D2" s="737" t="s">
        <v>11</v>
      </c>
      <c r="E2" s="737"/>
      <c r="F2" s="737"/>
      <c r="G2" s="737"/>
      <c r="H2" s="737"/>
      <c r="I2" s="832" t="s">
        <v>14</v>
      </c>
      <c r="J2" s="832"/>
      <c r="K2" s="832"/>
      <c r="L2" s="832"/>
      <c r="M2" s="832"/>
      <c r="N2" s="837" t="s">
        <v>4</v>
      </c>
      <c r="O2" s="837"/>
      <c r="P2" s="837"/>
      <c r="Q2" s="837"/>
      <c r="R2" s="759" t="s">
        <v>23</v>
      </c>
      <c r="S2" s="759"/>
      <c r="T2" s="759"/>
      <c r="U2" s="759"/>
      <c r="V2" s="832" t="s">
        <v>34</v>
      </c>
      <c r="W2" s="832"/>
      <c r="X2" s="832"/>
      <c r="Y2" s="737" t="s">
        <v>22</v>
      </c>
      <c r="Z2" s="737"/>
      <c r="AA2" s="737"/>
      <c r="AB2" s="737"/>
      <c r="AC2" s="737"/>
      <c r="AD2" s="737"/>
      <c r="AE2" s="737"/>
      <c r="AF2" s="737"/>
      <c r="AG2" s="832" t="s">
        <v>0</v>
      </c>
      <c r="AH2" s="832"/>
      <c r="AI2" s="832"/>
      <c r="AJ2" s="832"/>
      <c r="AK2" s="832"/>
      <c r="AL2" s="832"/>
      <c r="AM2" s="832"/>
      <c r="AN2" s="832"/>
      <c r="AO2" s="832"/>
      <c r="AP2" s="833"/>
    </row>
    <row r="3" spans="1:42" ht="75" customHeight="1">
      <c r="A3" s="751"/>
      <c r="B3" s="748"/>
      <c r="C3" s="735"/>
      <c r="D3" s="735" t="s">
        <v>47</v>
      </c>
      <c r="E3" s="748" t="s">
        <v>46</v>
      </c>
      <c r="F3" s="834" t="s">
        <v>10</v>
      </c>
      <c r="G3" s="835" t="s">
        <v>21</v>
      </c>
      <c r="H3" s="911" t="s">
        <v>779</v>
      </c>
      <c r="I3" s="835" t="s">
        <v>7</v>
      </c>
      <c r="J3" s="835" t="s">
        <v>6</v>
      </c>
      <c r="K3" s="835" t="s">
        <v>5</v>
      </c>
      <c r="L3" s="835" t="s">
        <v>32</v>
      </c>
      <c r="M3" s="829" t="s">
        <v>8</v>
      </c>
      <c r="N3" s="830" t="s">
        <v>31</v>
      </c>
      <c r="O3" s="830" t="s">
        <v>2</v>
      </c>
      <c r="P3" s="830" t="s">
        <v>3</v>
      </c>
      <c r="Q3" s="831" t="s">
        <v>41</v>
      </c>
      <c r="R3" s="760"/>
      <c r="S3" s="760"/>
      <c r="T3" s="760"/>
      <c r="U3" s="760"/>
      <c r="V3" s="829" t="s">
        <v>1</v>
      </c>
      <c r="W3" s="829"/>
      <c r="X3" s="829"/>
      <c r="Y3" s="748" t="s">
        <v>38</v>
      </c>
      <c r="Z3" s="748"/>
      <c r="AA3" s="748"/>
      <c r="AB3" s="748"/>
      <c r="AC3" s="748" t="s">
        <v>39</v>
      </c>
      <c r="AD3" s="748"/>
      <c r="AE3" s="748"/>
      <c r="AF3" s="748"/>
      <c r="AG3" s="755" t="s">
        <v>37</v>
      </c>
      <c r="AH3" s="755"/>
      <c r="AI3" s="755"/>
      <c r="AJ3" s="755"/>
      <c r="AK3" s="826" t="s">
        <v>40</v>
      </c>
      <c r="AL3" s="826"/>
      <c r="AM3" s="826"/>
      <c r="AN3" s="826"/>
      <c r="AO3" s="827" t="s">
        <v>41</v>
      </c>
      <c r="AP3" s="828" t="s">
        <v>44</v>
      </c>
    </row>
    <row r="4" spans="1:42" ht="81">
      <c r="A4" s="751"/>
      <c r="B4" s="748"/>
      <c r="C4" s="735"/>
      <c r="D4" s="735"/>
      <c r="E4" s="748"/>
      <c r="F4" s="834"/>
      <c r="G4" s="835"/>
      <c r="H4" s="911"/>
      <c r="I4" s="835"/>
      <c r="J4" s="835"/>
      <c r="K4" s="835"/>
      <c r="L4" s="835"/>
      <c r="M4" s="829"/>
      <c r="N4" s="830"/>
      <c r="O4" s="830"/>
      <c r="P4" s="830"/>
      <c r="Q4" s="831"/>
      <c r="R4" s="140" t="s">
        <v>24</v>
      </c>
      <c r="S4" s="140" t="s">
        <v>25</v>
      </c>
      <c r="T4" s="140" t="s">
        <v>26</v>
      </c>
      <c r="U4" s="140" t="s">
        <v>27</v>
      </c>
      <c r="V4" s="133" t="s">
        <v>35</v>
      </c>
      <c r="W4" s="133" t="s">
        <v>36</v>
      </c>
      <c r="X4" s="133" t="s">
        <v>9</v>
      </c>
      <c r="Y4" s="135" t="s">
        <v>15</v>
      </c>
      <c r="Z4" s="135" t="s">
        <v>17</v>
      </c>
      <c r="AA4" s="135" t="s">
        <v>19</v>
      </c>
      <c r="AB4" s="135" t="s">
        <v>8</v>
      </c>
      <c r="AC4" s="135" t="s">
        <v>15</v>
      </c>
      <c r="AD4" s="135" t="s">
        <v>17</v>
      </c>
      <c r="AE4" s="135" t="s">
        <v>19</v>
      </c>
      <c r="AF4" s="135" t="s">
        <v>8</v>
      </c>
      <c r="AG4" s="142" t="s">
        <v>15</v>
      </c>
      <c r="AH4" s="142" t="s">
        <v>17</v>
      </c>
      <c r="AI4" s="142" t="s">
        <v>19</v>
      </c>
      <c r="AJ4" s="143" t="s">
        <v>27</v>
      </c>
      <c r="AK4" s="145" t="s">
        <v>15</v>
      </c>
      <c r="AL4" s="145" t="s">
        <v>17</v>
      </c>
      <c r="AM4" s="145" t="s">
        <v>19</v>
      </c>
      <c r="AN4" s="146" t="s">
        <v>27</v>
      </c>
      <c r="AO4" s="827"/>
      <c r="AP4" s="828"/>
    </row>
    <row r="5" spans="1:42" ht="41.25" thickBot="1">
      <c r="A5" s="752"/>
      <c r="B5" s="749"/>
      <c r="C5" s="164" t="s">
        <v>12</v>
      </c>
      <c r="D5" s="736"/>
      <c r="E5" s="164" t="s">
        <v>12</v>
      </c>
      <c r="F5" s="165"/>
      <c r="G5" s="165"/>
      <c r="H5" s="166"/>
      <c r="I5" s="137"/>
      <c r="J5" s="137"/>
      <c r="K5" s="167"/>
      <c r="L5" s="137"/>
      <c r="M5" s="137"/>
      <c r="N5" s="168" t="s">
        <v>30</v>
      </c>
      <c r="O5" s="168" t="s">
        <v>30</v>
      </c>
      <c r="P5" s="168" t="s">
        <v>30</v>
      </c>
      <c r="Q5" s="169" t="s">
        <v>30</v>
      </c>
      <c r="R5" s="170" t="s">
        <v>28</v>
      </c>
      <c r="S5" s="170" t="s">
        <v>28</v>
      </c>
      <c r="T5" s="170" t="s">
        <v>28</v>
      </c>
      <c r="U5" s="170" t="s">
        <v>28</v>
      </c>
      <c r="V5" s="137" t="s">
        <v>29</v>
      </c>
      <c r="W5" s="137" t="s">
        <v>12</v>
      </c>
      <c r="X5" s="137" t="s">
        <v>9</v>
      </c>
      <c r="Y5" s="171" t="s">
        <v>16</v>
      </c>
      <c r="Z5" s="171" t="s">
        <v>18</v>
      </c>
      <c r="AA5" s="186" t="s">
        <v>20</v>
      </c>
      <c r="AB5" s="171"/>
      <c r="AC5" s="171" t="s">
        <v>16</v>
      </c>
      <c r="AD5" s="171" t="s">
        <v>18</v>
      </c>
      <c r="AE5" s="171" t="s">
        <v>20</v>
      </c>
      <c r="AF5" s="171"/>
      <c r="AG5" s="172" t="s">
        <v>28</v>
      </c>
      <c r="AH5" s="172" t="s">
        <v>28</v>
      </c>
      <c r="AI5" s="172" t="s">
        <v>28</v>
      </c>
      <c r="AJ5" s="172" t="s">
        <v>28</v>
      </c>
      <c r="AK5" s="173" t="s">
        <v>28</v>
      </c>
      <c r="AL5" s="173" t="s">
        <v>28</v>
      </c>
      <c r="AM5" s="173" t="s">
        <v>28</v>
      </c>
      <c r="AN5" s="174" t="s">
        <v>30</v>
      </c>
      <c r="AO5" s="175" t="s">
        <v>30</v>
      </c>
      <c r="AP5" s="176" t="s">
        <v>30</v>
      </c>
    </row>
    <row r="6" spans="1:42">
      <c r="A6" s="149">
        <v>1</v>
      </c>
      <c r="B6" s="150">
        <v>2</v>
      </c>
      <c r="C6" s="151">
        <v>3</v>
      </c>
      <c r="D6" s="150">
        <v>4</v>
      </c>
      <c r="E6" s="151">
        <v>5</v>
      </c>
      <c r="F6" s="150">
        <v>6</v>
      </c>
      <c r="G6" s="151">
        <v>7</v>
      </c>
      <c r="H6" s="152">
        <v>8</v>
      </c>
      <c r="I6" s="151">
        <v>9</v>
      </c>
      <c r="J6" s="150">
        <v>10</v>
      </c>
      <c r="K6" s="151">
        <v>11</v>
      </c>
      <c r="L6" s="150">
        <v>12</v>
      </c>
      <c r="M6" s="151">
        <v>13</v>
      </c>
      <c r="N6" s="153">
        <v>14</v>
      </c>
      <c r="O6" s="154">
        <v>15</v>
      </c>
      <c r="P6" s="153">
        <v>16</v>
      </c>
      <c r="Q6" s="155">
        <v>17</v>
      </c>
      <c r="R6" s="156">
        <v>18</v>
      </c>
      <c r="S6" s="157">
        <v>19</v>
      </c>
      <c r="T6" s="156">
        <v>20</v>
      </c>
      <c r="U6" s="157">
        <v>21</v>
      </c>
      <c r="V6" s="150">
        <v>22</v>
      </c>
      <c r="W6" s="151">
        <v>23</v>
      </c>
      <c r="X6" s="150">
        <v>24</v>
      </c>
      <c r="Y6" s="151">
        <v>25</v>
      </c>
      <c r="Z6" s="150">
        <v>26</v>
      </c>
      <c r="AA6" s="151">
        <v>27</v>
      </c>
      <c r="AB6" s="150">
        <v>28</v>
      </c>
      <c r="AC6" s="151">
        <v>29</v>
      </c>
      <c r="AD6" s="150">
        <v>30</v>
      </c>
      <c r="AE6" s="151">
        <v>31</v>
      </c>
      <c r="AF6" s="150">
        <v>32</v>
      </c>
      <c r="AG6" s="158">
        <v>33</v>
      </c>
      <c r="AH6" s="159">
        <v>34</v>
      </c>
      <c r="AI6" s="158">
        <v>35</v>
      </c>
      <c r="AJ6" s="159">
        <v>36</v>
      </c>
      <c r="AK6" s="160">
        <v>37</v>
      </c>
      <c r="AL6" s="161">
        <v>38</v>
      </c>
      <c r="AM6" s="160">
        <v>39</v>
      </c>
      <c r="AN6" s="161">
        <v>40</v>
      </c>
      <c r="AO6" s="162">
        <v>41</v>
      </c>
      <c r="AP6" s="163">
        <v>42</v>
      </c>
    </row>
    <row r="7" spans="1:42" ht="85.5">
      <c r="A7" s="738">
        <v>1</v>
      </c>
      <c r="B7" s="766" t="s">
        <v>428</v>
      </c>
      <c r="C7" s="134">
        <v>9</v>
      </c>
      <c r="D7" s="139" t="s">
        <v>50</v>
      </c>
      <c r="E7" s="183">
        <v>1</v>
      </c>
      <c r="F7" s="227">
        <v>43789</v>
      </c>
      <c r="G7" s="138" t="s">
        <v>60</v>
      </c>
      <c r="H7" s="228" t="s">
        <v>61</v>
      </c>
      <c r="I7" s="134"/>
      <c r="J7" s="134"/>
      <c r="K7" s="134"/>
      <c r="L7" s="134" t="s">
        <v>429</v>
      </c>
      <c r="M7" s="134"/>
      <c r="N7" s="225">
        <v>486000</v>
      </c>
      <c r="O7" s="225">
        <v>1427040</v>
      </c>
      <c r="P7" s="225"/>
      <c r="Q7" s="217">
        <v>1913040</v>
      </c>
      <c r="R7" s="141"/>
      <c r="S7" s="141">
        <v>15000</v>
      </c>
      <c r="T7" s="141">
        <v>15000</v>
      </c>
      <c r="U7" s="141">
        <v>15000</v>
      </c>
      <c r="V7" s="134">
        <v>11993</v>
      </c>
      <c r="W7" s="134">
        <v>200</v>
      </c>
      <c r="X7" s="134">
        <v>2</v>
      </c>
      <c r="Y7" s="134"/>
      <c r="Z7" s="134">
        <v>95</v>
      </c>
      <c r="AA7" s="134">
        <v>120</v>
      </c>
      <c r="AB7" s="134">
        <v>60</v>
      </c>
      <c r="AC7" s="134"/>
      <c r="AD7" s="134">
        <v>10</v>
      </c>
      <c r="AE7" s="134">
        <v>2</v>
      </c>
      <c r="AF7" s="134">
        <v>10</v>
      </c>
      <c r="AG7" s="144"/>
      <c r="AH7" s="144"/>
      <c r="AI7" s="144"/>
      <c r="AJ7" s="144">
        <v>459600</v>
      </c>
      <c r="AK7" s="147">
        <v>0</v>
      </c>
      <c r="AL7" s="147">
        <v>1425000</v>
      </c>
      <c r="AM7" s="147">
        <v>1800000</v>
      </c>
      <c r="AN7" s="147">
        <v>900000</v>
      </c>
      <c r="AO7" s="114">
        <v>4125000</v>
      </c>
      <c r="AP7" s="148">
        <v>2211960</v>
      </c>
    </row>
    <row r="8" spans="1:42" ht="85.5">
      <c r="A8" s="739"/>
      <c r="B8" s="767"/>
      <c r="C8" s="134"/>
      <c r="D8" s="139" t="s">
        <v>48</v>
      </c>
      <c r="E8" s="183">
        <v>1</v>
      </c>
      <c r="F8" s="183" t="s">
        <v>430</v>
      </c>
      <c r="G8" s="183" t="s">
        <v>431</v>
      </c>
      <c r="H8" s="228" t="s">
        <v>61</v>
      </c>
      <c r="I8" s="134"/>
      <c r="J8" s="134"/>
      <c r="K8" s="134"/>
      <c r="L8" s="177" t="s">
        <v>429</v>
      </c>
      <c r="M8" s="134"/>
      <c r="N8" s="225">
        <v>227270</v>
      </c>
      <c r="O8" s="225">
        <v>61200</v>
      </c>
      <c r="P8" s="225"/>
      <c r="Q8" s="217">
        <v>288470</v>
      </c>
      <c r="R8" s="141"/>
      <c r="S8" s="141">
        <v>15000</v>
      </c>
      <c r="T8" s="141"/>
      <c r="U8" s="141">
        <v>15000</v>
      </c>
      <c r="V8" s="134">
        <v>11993</v>
      </c>
      <c r="W8" s="134">
        <v>200</v>
      </c>
      <c r="X8" s="134">
        <v>2</v>
      </c>
      <c r="Y8" s="134"/>
      <c r="Z8" s="134">
        <v>4</v>
      </c>
      <c r="AA8" s="134">
        <v>45</v>
      </c>
      <c r="AB8" s="134">
        <v>21</v>
      </c>
      <c r="AC8" s="134"/>
      <c r="AD8" s="134"/>
      <c r="AE8" s="134">
        <v>5</v>
      </c>
      <c r="AF8" s="134">
        <v>6</v>
      </c>
      <c r="AG8" s="144"/>
      <c r="AH8" s="144"/>
      <c r="AI8" s="144"/>
      <c r="AJ8" s="144"/>
      <c r="AK8" s="147">
        <v>0</v>
      </c>
      <c r="AL8" s="147">
        <v>60000</v>
      </c>
      <c r="AM8" s="147">
        <v>0</v>
      </c>
      <c r="AN8" s="147">
        <v>315000</v>
      </c>
      <c r="AO8" s="114">
        <v>375000</v>
      </c>
      <c r="AP8" s="148">
        <v>86530</v>
      </c>
    </row>
    <row r="9" spans="1:42" ht="87">
      <c r="A9" s="739"/>
      <c r="B9" s="767"/>
      <c r="C9" s="134"/>
      <c r="D9" s="188" t="s">
        <v>432</v>
      </c>
      <c r="E9" s="183">
        <v>1</v>
      </c>
      <c r="F9" s="183" t="s">
        <v>430</v>
      </c>
      <c r="G9" s="183" t="s">
        <v>433</v>
      </c>
      <c r="H9" s="228" t="s">
        <v>61</v>
      </c>
      <c r="I9" s="134"/>
      <c r="J9" s="134"/>
      <c r="K9" s="134"/>
      <c r="L9" s="177" t="s">
        <v>429</v>
      </c>
      <c r="M9" s="134"/>
      <c r="N9" s="225">
        <v>300000</v>
      </c>
      <c r="O9" s="225">
        <v>79120</v>
      </c>
      <c r="P9" s="225"/>
      <c r="Q9" s="217">
        <v>379120</v>
      </c>
      <c r="R9" s="141"/>
      <c r="S9" s="141"/>
      <c r="T9" s="141"/>
      <c r="U9" s="141">
        <v>10000</v>
      </c>
      <c r="V9" s="134">
        <v>11993</v>
      </c>
      <c r="W9" s="134">
        <v>15</v>
      </c>
      <c r="X9" s="134">
        <v>1</v>
      </c>
      <c r="Y9" s="134"/>
      <c r="Z9" s="134"/>
      <c r="AA9" s="134"/>
      <c r="AB9" s="134">
        <v>32</v>
      </c>
      <c r="AC9" s="134"/>
      <c r="AD9" s="134"/>
      <c r="AE9" s="134">
        <v>0</v>
      </c>
      <c r="AF9" s="134">
        <v>0</v>
      </c>
      <c r="AG9" s="144"/>
      <c r="AH9" s="144"/>
      <c r="AI9" s="144"/>
      <c r="AJ9" s="144"/>
      <c r="AK9" s="147">
        <v>0</v>
      </c>
      <c r="AL9" s="147">
        <v>0</v>
      </c>
      <c r="AM9" s="147">
        <v>0</v>
      </c>
      <c r="AN9" s="147">
        <v>320000</v>
      </c>
      <c r="AO9" s="114">
        <v>320000</v>
      </c>
      <c r="AP9" s="148">
        <v>-59120</v>
      </c>
    </row>
    <row r="10" spans="1:42" ht="86.25">
      <c r="A10" s="739"/>
      <c r="B10" s="767"/>
      <c r="C10" s="134"/>
      <c r="D10" s="188" t="s">
        <v>434</v>
      </c>
      <c r="E10" s="183">
        <v>1</v>
      </c>
      <c r="F10" s="183" t="s">
        <v>435</v>
      </c>
      <c r="G10" s="138" t="s">
        <v>436</v>
      </c>
      <c r="H10" s="228" t="s">
        <v>61</v>
      </c>
      <c r="I10" s="182"/>
      <c r="J10" s="134"/>
      <c r="K10" s="182"/>
      <c r="L10" s="177" t="s">
        <v>429</v>
      </c>
      <c r="M10" s="182"/>
      <c r="N10" s="225">
        <v>243000</v>
      </c>
      <c r="O10" s="225">
        <v>609360</v>
      </c>
      <c r="P10" s="225"/>
      <c r="Q10" s="217">
        <v>852360</v>
      </c>
      <c r="R10" s="141"/>
      <c r="S10" s="141"/>
      <c r="T10" s="141">
        <v>700</v>
      </c>
      <c r="U10" s="141">
        <v>10000</v>
      </c>
      <c r="V10" s="134">
        <v>11993</v>
      </c>
      <c r="W10" s="134">
        <v>200</v>
      </c>
      <c r="X10" s="134">
        <v>2</v>
      </c>
      <c r="Y10" s="134"/>
      <c r="Z10" s="134"/>
      <c r="AA10" s="134">
        <v>500</v>
      </c>
      <c r="AB10" s="134">
        <v>80</v>
      </c>
      <c r="AC10" s="134"/>
      <c r="AD10" s="134"/>
      <c r="AE10" s="134">
        <v>4</v>
      </c>
      <c r="AF10" s="134">
        <v>7</v>
      </c>
      <c r="AG10" s="144"/>
      <c r="AH10" s="144"/>
      <c r="AI10" s="144"/>
      <c r="AJ10" s="144"/>
      <c r="AK10" s="147">
        <v>0</v>
      </c>
      <c r="AL10" s="147">
        <v>0</v>
      </c>
      <c r="AM10" s="147">
        <v>350000</v>
      </c>
      <c r="AN10" s="147">
        <v>800000</v>
      </c>
      <c r="AO10" s="114">
        <v>1150000</v>
      </c>
      <c r="AP10" s="148">
        <v>297640</v>
      </c>
    </row>
    <row r="11" spans="1:42" ht="87.75">
      <c r="A11" s="740"/>
      <c r="B11" s="768"/>
      <c r="C11" s="134"/>
      <c r="D11" s="188" t="s">
        <v>437</v>
      </c>
      <c r="E11" s="183">
        <v>1</v>
      </c>
      <c r="F11" s="183" t="s">
        <v>438</v>
      </c>
      <c r="G11" s="138" t="s">
        <v>439</v>
      </c>
      <c r="H11" s="228" t="s">
        <v>61</v>
      </c>
      <c r="I11" s="182"/>
      <c r="J11" s="134"/>
      <c r="K11" s="182"/>
      <c r="L11" s="177" t="s">
        <v>429</v>
      </c>
      <c r="M11" s="182"/>
      <c r="N11" s="225">
        <v>243000</v>
      </c>
      <c r="O11" s="225">
        <v>563080</v>
      </c>
      <c r="P11" s="225"/>
      <c r="Q11" s="217">
        <v>806080</v>
      </c>
      <c r="R11" s="141"/>
      <c r="S11" s="141"/>
      <c r="T11" s="184">
        <v>500</v>
      </c>
      <c r="U11" s="141">
        <v>5000</v>
      </c>
      <c r="V11" s="134">
        <v>11993</v>
      </c>
      <c r="W11" s="134">
        <v>200</v>
      </c>
      <c r="X11" s="134">
        <v>2</v>
      </c>
      <c r="Y11" s="134"/>
      <c r="Z11" s="134"/>
      <c r="AA11" s="134">
        <v>45</v>
      </c>
      <c r="AB11" s="134">
        <v>47</v>
      </c>
      <c r="AC11" s="134"/>
      <c r="AD11" s="134"/>
      <c r="AE11" s="134">
        <v>20</v>
      </c>
      <c r="AF11" s="134">
        <v>7</v>
      </c>
      <c r="AG11" s="144"/>
      <c r="AH11" s="144"/>
      <c r="AI11" s="144"/>
      <c r="AJ11" s="144"/>
      <c r="AK11" s="147">
        <v>0</v>
      </c>
      <c r="AL11" s="147">
        <v>0</v>
      </c>
      <c r="AM11" s="147">
        <v>22500</v>
      </c>
      <c r="AN11" s="147">
        <v>1645000</v>
      </c>
      <c r="AO11" s="114">
        <v>1667500</v>
      </c>
      <c r="AP11" s="148">
        <v>861420</v>
      </c>
    </row>
    <row r="12" spans="1:42" ht="66">
      <c r="A12" s="821">
        <v>2</v>
      </c>
      <c r="B12" s="766" t="s">
        <v>440</v>
      </c>
      <c r="C12" s="183">
        <v>6</v>
      </c>
      <c r="D12" s="139" t="s">
        <v>50</v>
      </c>
      <c r="E12" s="183">
        <v>1</v>
      </c>
      <c r="F12" s="188" t="s">
        <v>441</v>
      </c>
      <c r="G12" s="188" t="s">
        <v>442</v>
      </c>
      <c r="H12" s="229" t="s">
        <v>49</v>
      </c>
      <c r="I12" s="134"/>
      <c r="J12" s="134"/>
      <c r="K12" s="134"/>
      <c r="L12" s="134"/>
      <c r="M12" s="134" t="s">
        <v>8</v>
      </c>
      <c r="N12" s="190"/>
      <c r="O12" s="190">
        <v>189700</v>
      </c>
      <c r="P12" s="191"/>
      <c r="Q12" s="217">
        <v>189700</v>
      </c>
      <c r="R12" s="193">
        <v>0</v>
      </c>
      <c r="S12" s="141">
        <v>500</v>
      </c>
      <c r="T12" s="194">
        <v>0</v>
      </c>
      <c r="U12" s="141">
        <v>0</v>
      </c>
      <c r="V12" s="134">
        <v>3636</v>
      </c>
      <c r="W12" s="183">
        <v>750</v>
      </c>
      <c r="X12" s="195">
        <v>20</v>
      </c>
      <c r="Y12" s="189">
        <v>0</v>
      </c>
      <c r="Z12" s="134">
        <v>3960</v>
      </c>
      <c r="AA12" s="196" t="s">
        <v>780</v>
      </c>
      <c r="AB12" s="134" t="s">
        <v>781</v>
      </c>
      <c r="AC12" s="134">
        <v>0</v>
      </c>
      <c r="AD12" s="134">
        <v>3660</v>
      </c>
      <c r="AE12" s="134" t="s">
        <v>780</v>
      </c>
      <c r="AF12" s="134" t="s">
        <v>781</v>
      </c>
      <c r="AG12" s="197">
        <v>0</v>
      </c>
      <c r="AH12" s="198">
        <v>535000</v>
      </c>
      <c r="AI12" s="144">
        <v>0</v>
      </c>
      <c r="AJ12" s="198">
        <v>100000</v>
      </c>
      <c r="AK12" s="199">
        <v>0</v>
      </c>
      <c r="AL12" s="199">
        <v>535000</v>
      </c>
      <c r="AM12" s="199">
        <v>0</v>
      </c>
      <c r="AN12" s="199">
        <v>100000</v>
      </c>
      <c r="AO12" s="114">
        <v>635000</v>
      </c>
      <c r="AP12" s="148">
        <v>445300</v>
      </c>
    </row>
    <row r="13" spans="1:42" ht="108">
      <c r="A13" s="822"/>
      <c r="B13" s="767"/>
      <c r="C13" s="134"/>
      <c r="D13" s="139" t="s">
        <v>443</v>
      </c>
      <c r="E13" s="230">
        <v>1</v>
      </c>
      <c r="F13" s="139" t="s">
        <v>444</v>
      </c>
      <c r="G13" s="188" t="s">
        <v>445</v>
      </c>
      <c r="H13" s="229" t="s">
        <v>49</v>
      </c>
      <c r="I13" s="134"/>
      <c r="J13" s="134"/>
      <c r="K13" s="134"/>
      <c r="L13" s="134"/>
      <c r="M13" s="134"/>
      <c r="N13" s="190"/>
      <c r="O13" s="190">
        <v>170000</v>
      </c>
      <c r="P13" s="191"/>
      <c r="Q13" s="217">
        <v>170000</v>
      </c>
      <c r="R13" s="193">
        <v>0</v>
      </c>
      <c r="S13" s="141">
        <v>800</v>
      </c>
      <c r="T13" s="194">
        <v>0</v>
      </c>
      <c r="U13" s="141">
        <v>900</v>
      </c>
      <c r="V13" s="134">
        <v>3636</v>
      </c>
      <c r="W13" s="183">
        <v>25</v>
      </c>
      <c r="X13" s="195" t="s">
        <v>782</v>
      </c>
      <c r="Y13" s="189">
        <v>0</v>
      </c>
      <c r="Z13" s="134">
        <v>0</v>
      </c>
      <c r="AA13" s="189">
        <v>0</v>
      </c>
      <c r="AB13" s="134">
        <v>1800</v>
      </c>
      <c r="AC13" s="134">
        <v>0</v>
      </c>
      <c r="AD13" s="134">
        <v>0</v>
      </c>
      <c r="AE13" s="134">
        <v>0</v>
      </c>
      <c r="AF13" s="134">
        <v>1100</v>
      </c>
      <c r="AG13" s="197">
        <v>0</v>
      </c>
      <c r="AH13" s="144">
        <v>0</v>
      </c>
      <c r="AI13" s="198">
        <v>0</v>
      </c>
      <c r="AJ13" s="198">
        <v>500000</v>
      </c>
      <c r="AK13" s="199">
        <v>0</v>
      </c>
      <c r="AL13" s="147">
        <v>0</v>
      </c>
      <c r="AM13" s="199">
        <v>0</v>
      </c>
      <c r="AN13" s="199">
        <v>500000</v>
      </c>
      <c r="AO13" s="114">
        <v>500000</v>
      </c>
      <c r="AP13" s="148">
        <v>330000</v>
      </c>
    </row>
    <row r="14" spans="1:42" ht="89.25">
      <c r="A14" s="825"/>
      <c r="B14" s="768"/>
      <c r="C14" s="134"/>
      <c r="D14" s="202" t="s">
        <v>446</v>
      </c>
      <c r="E14" s="230">
        <v>1</v>
      </c>
      <c r="F14" s="139" t="s">
        <v>447</v>
      </c>
      <c r="G14" s="203" t="s">
        <v>448</v>
      </c>
      <c r="H14" s="229" t="s">
        <v>49</v>
      </c>
      <c r="I14" s="200"/>
      <c r="J14" s="200"/>
      <c r="K14" s="200"/>
      <c r="L14" s="200"/>
      <c r="M14" s="200"/>
      <c r="N14" s="204"/>
      <c r="O14" s="204">
        <v>60000</v>
      </c>
      <c r="P14" s="220"/>
      <c r="Q14" s="217">
        <v>60000</v>
      </c>
      <c r="R14" s="205">
        <v>0</v>
      </c>
      <c r="S14" s="206">
        <v>0</v>
      </c>
      <c r="T14" s="205">
        <v>0</v>
      </c>
      <c r="U14" s="206">
        <v>0</v>
      </c>
      <c r="V14" s="200">
        <v>3636</v>
      </c>
      <c r="W14" s="200">
        <v>0</v>
      </c>
      <c r="X14" s="207">
        <v>0</v>
      </c>
      <c r="Y14" s="208">
        <v>0</v>
      </c>
      <c r="Z14" s="200">
        <v>0</v>
      </c>
      <c r="AA14" s="209">
        <v>0</v>
      </c>
      <c r="AB14" s="200">
        <v>450</v>
      </c>
      <c r="AC14" s="200">
        <v>0</v>
      </c>
      <c r="AD14" s="200">
        <v>0</v>
      </c>
      <c r="AE14" s="200">
        <v>0</v>
      </c>
      <c r="AF14" s="200">
        <v>0</v>
      </c>
      <c r="AG14" s="210">
        <v>0</v>
      </c>
      <c r="AH14" s="211">
        <v>0</v>
      </c>
      <c r="AI14" s="211">
        <v>0</v>
      </c>
      <c r="AJ14" s="211">
        <v>0</v>
      </c>
      <c r="AK14" s="199">
        <v>0</v>
      </c>
      <c r="AL14" s="147">
        <v>0</v>
      </c>
      <c r="AM14" s="199">
        <v>0</v>
      </c>
      <c r="AN14" s="147"/>
      <c r="AO14" s="114">
        <v>0</v>
      </c>
      <c r="AP14" s="148">
        <v>-60000</v>
      </c>
    </row>
    <row r="15" spans="1:42" ht="67.5">
      <c r="A15" s="821">
        <v>3</v>
      </c>
      <c r="B15" s="766" t="s">
        <v>460</v>
      </c>
      <c r="C15" s="183">
        <v>34</v>
      </c>
      <c r="D15" s="139" t="s">
        <v>450</v>
      </c>
      <c r="E15" s="183">
        <v>1</v>
      </c>
      <c r="F15" s="188" t="s">
        <v>461</v>
      </c>
      <c r="G15" s="188" t="s">
        <v>462</v>
      </c>
      <c r="H15" s="229" t="s">
        <v>49</v>
      </c>
      <c r="I15" s="134"/>
      <c r="J15" s="134"/>
      <c r="K15" s="134"/>
      <c r="L15" s="134"/>
      <c r="M15" s="134"/>
      <c r="N15" s="191">
        <v>50.6</v>
      </c>
      <c r="O15" s="191">
        <v>813.4</v>
      </c>
      <c r="P15" s="191">
        <v>0</v>
      </c>
      <c r="Q15" s="192">
        <v>864</v>
      </c>
      <c r="R15" s="193">
        <v>10000</v>
      </c>
      <c r="S15" s="141"/>
      <c r="T15" s="194">
        <v>10000</v>
      </c>
      <c r="U15" s="141"/>
      <c r="V15" s="134">
        <v>14786</v>
      </c>
      <c r="W15" s="183">
        <v>1</v>
      </c>
      <c r="X15" s="212">
        <v>1.0000000000000001E-5</v>
      </c>
      <c r="Y15" s="189">
        <v>0</v>
      </c>
      <c r="Z15" s="134"/>
      <c r="AA15" s="213">
        <v>1</v>
      </c>
      <c r="AB15" s="134"/>
      <c r="AC15" s="134"/>
      <c r="AD15" s="134"/>
      <c r="AE15" s="134"/>
      <c r="AF15" s="134"/>
      <c r="AG15" s="197">
        <v>10000</v>
      </c>
      <c r="AH15" s="144"/>
      <c r="AI15" s="144"/>
      <c r="AJ15" s="144"/>
      <c r="AK15" s="199"/>
      <c r="AL15" s="147">
        <v>0</v>
      </c>
      <c r="AM15" s="199">
        <v>10000</v>
      </c>
      <c r="AN15" s="147">
        <v>0</v>
      </c>
      <c r="AO15" s="114">
        <v>10000</v>
      </c>
      <c r="AP15" s="148">
        <v>9136</v>
      </c>
    </row>
    <row r="16" spans="1:42" ht="48.75">
      <c r="A16" s="822"/>
      <c r="B16" s="767"/>
      <c r="C16" s="134"/>
      <c r="D16" s="139" t="s">
        <v>463</v>
      </c>
      <c r="E16" s="183">
        <v>1</v>
      </c>
      <c r="F16" s="139" t="s">
        <v>461</v>
      </c>
      <c r="G16" s="188" t="s">
        <v>464</v>
      </c>
      <c r="H16" s="231"/>
      <c r="I16" s="134"/>
      <c r="J16" s="134"/>
      <c r="K16" s="134"/>
      <c r="L16" s="134"/>
      <c r="M16" s="134"/>
      <c r="N16" s="191">
        <v>24.6</v>
      </c>
      <c r="O16" s="191">
        <v>313.5</v>
      </c>
      <c r="P16" s="225"/>
      <c r="Q16" s="192">
        <v>338.1</v>
      </c>
      <c r="R16" s="194">
        <v>5000</v>
      </c>
      <c r="S16" s="141"/>
      <c r="T16" s="194">
        <v>5000</v>
      </c>
      <c r="U16" s="141"/>
      <c r="V16" s="134"/>
      <c r="W16" s="134">
        <v>13</v>
      </c>
      <c r="X16" s="195">
        <v>8.7999999999999995E-2</v>
      </c>
      <c r="Y16" s="189">
        <v>8.1</v>
      </c>
      <c r="Z16" s="134"/>
      <c r="AA16" s="213">
        <v>17.8</v>
      </c>
      <c r="AB16" s="134"/>
      <c r="AC16" s="134"/>
      <c r="AD16" s="134"/>
      <c r="AE16" s="134"/>
      <c r="AF16" s="134"/>
      <c r="AG16" s="197">
        <v>89000</v>
      </c>
      <c r="AH16" s="144"/>
      <c r="AI16" s="144"/>
      <c r="AJ16" s="144"/>
      <c r="AK16" s="199"/>
      <c r="AL16" s="147">
        <v>0</v>
      </c>
      <c r="AM16" s="199">
        <v>89000</v>
      </c>
      <c r="AN16" s="147">
        <v>0</v>
      </c>
      <c r="AO16" s="114">
        <v>89000</v>
      </c>
      <c r="AP16" s="201">
        <v>88661.9</v>
      </c>
    </row>
    <row r="17" spans="1:42" ht="56.25">
      <c r="A17" s="822"/>
      <c r="B17" s="767"/>
      <c r="C17" s="134"/>
      <c r="D17" s="187" t="s">
        <v>465</v>
      </c>
      <c r="E17" s="230">
        <v>1</v>
      </c>
      <c r="F17" s="139" t="s">
        <v>461</v>
      </c>
      <c r="G17" s="187" t="s">
        <v>466</v>
      </c>
      <c r="H17" s="232"/>
      <c r="I17" s="200"/>
      <c r="J17" s="200"/>
      <c r="K17" s="200"/>
      <c r="L17" s="200"/>
      <c r="M17" s="200"/>
      <c r="N17" s="214">
        <v>444.3</v>
      </c>
      <c r="O17" s="214">
        <v>1459.2</v>
      </c>
      <c r="P17" s="220"/>
      <c r="Q17" s="215">
        <v>1903.5</v>
      </c>
      <c r="R17" s="205">
        <v>8000</v>
      </c>
      <c r="S17" s="206"/>
      <c r="T17" s="205">
        <v>8000</v>
      </c>
      <c r="U17" s="206"/>
      <c r="V17" s="200"/>
      <c r="W17" s="200">
        <v>32</v>
      </c>
      <c r="X17" s="207">
        <v>0.21</v>
      </c>
      <c r="Y17" s="209">
        <v>1.1000000000000001</v>
      </c>
      <c r="Z17" s="200"/>
      <c r="AA17" s="209">
        <v>70.25</v>
      </c>
      <c r="AB17" s="200"/>
      <c r="AC17" s="200"/>
      <c r="AD17" s="200"/>
      <c r="AE17" s="200"/>
      <c r="AF17" s="200"/>
      <c r="AG17" s="216">
        <v>562</v>
      </c>
      <c r="AH17" s="211"/>
      <c r="AI17" s="211"/>
      <c r="AJ17" s="211"/>
      <c r="AK17" s="199"/>
      <c r="AL17" s="147">
        <v>0</v>
      </c>
      <c r="AM17" s="199">
        <v>562000</v>
      </c>
      <c r="AN17" s="147">
        <v>0</v>
      </c>
      <c r="AO17" s="114">
        <v>562000</v>
      </c>
      <c r="AP17" s="201">
        <v>560096.5</v>
      </c>
    </row>
    <row r="18" spans="1:42" ht="61.5">
      <c r="A18" s="822"/>
      <c r="B18" s="767"/>
      <c r="C18" s="134"/>
      <c r="D18" s="187" t="s">
        <v>453</v>
      </c>
      <c r="E18" s="230">
        <v>1</v>
      </c>
      <c r="F18" s="139" t="s">
        <v>461</v>
      </c>
      <c r="G18" s="187" t="s">
        <v>467</v>
      </c>
      <c r="H18" s="232"/>
      <c r="I18" s="200"/>
      <c r="J18" s="200"/>
      <c r="K18" s="200"/>
      <c r="L18" s="200"/>
      <c r="M18" s="200"/>
      <c r="N18" s="204">
        <v>49.2</v>
      </c>
      <c r="O18" s="214">
        <v>555.70000000000005</v>
      </c>
      <c r="P18" s="220"/>
      <c r="Q18" s="217">
        <v>604.90000000000009</v>
      </c>
      <c r="R18" s="205">
        <v>4000</v>
      </c>
      <c r="S18" s="206"/>
      <c r="T18" s="205">
        <v>4000</v>
      </c>
      <c r="U18" s="206"/>
      <c r="V18" s="200"/>
      <c r="W18" s="200">
        <v>3</v>
      </c>
      <c r="X18" s="218">
        <v>3.3E-3</v>
      </c>
      <c r="Y18" s="219">
        <v>0</v>
      </c>
      <c r="Z18" s="200"/>
      <c r="AA18" s="209">
        <v>13.75</v>
      </c>
      <c r="AB18" s="200"/>
      <c r="AC18" s="200"/>
      <c r="AD18" s="200"/>
      <c r="AE18" s="200"/>
      <c r="AF18" s="200"/>
      <c r="AG18" s="210">
        <v>55000</v>
      </c>
      <c r="AH18" s="211"/>
      <c r="AI18" s="211"/>
      <c r="AJ18" s="211"/>
      <c r="AK18" s="199"/>
      <c r="AL18" s="147">
        <v>0</v>
      </c>
      <c r="AM18" s="199">
        <v>55000</v>
      </c>
      <c r="AN18" s="147">
        <v>0</v>
      </c>
      <c r="AO18" s="114">
        <v>55000</v>
      </c>
      <c r="AP18" s="201">
        <v>54395.1</v>
      </c>
    </row>
    <row r="19" spans="1:42" ht="61.5">
      <c r="A19" s="822"/>
      <c r="B19" s="767"/>
      <c r="C19" s="134"/>
      <c r="D19" s="187" t="s">
        <v>453</v>
      </c>
      <c r="E19" s="230">
        <v>1</v>
      </c>
      <c r="F19" s="139" t="s">
        <v>461</v>
      </c>
      <c r="G19" s="187" t="s">
        <v>467</v>
      </c>
      <c r="H19" s="232"/>
      <c r="I19" s="200"/>
      <c r="J19" s="200"/>
      <c r="K19" s="200"/>
      <c r="L19" s="200"/>
      <c r="M19" s="200"/>
      <c r="N19" s="220"/>
      <c r="O19" s="220">
        <v>45300</v>
      </c>
      <c r="P19" s="220"/>
      <c r="Q19" s="217">
        <v>45300</v>
      </c>
      <c r="R19" s="205">
        <v>4000</v>
      </c>
      <c r="S19" s="206"/>
      <c r="T19" s="205">
        <v>4000</v>
      </c>
      <c r="U19" s="206"/>
      <c r="V19" s="200"/>
      <c r="W19" s="200">
        <v>0</v>
      </c>
      <c r="X19" s="221">
        <v>0</v>
      </c>
      <c r="Y19" s="209">
        <v>0</v>
      </c>
      <c r="Z19" s="200"/>
      <c r="AA19" s="209">
        <v>0</v>
      </c>
      <c r="AB19" s="200"/>
      <c r="AC19" s="200"/>
      <c r="AD19" s="200"/>
      <c r="AE19" s="200"/>
      <c r="AF19" s="200"/>
      <c r="AG19" s="210">
        <v>0</v>
      </c>
      <c r="AH19" s="211"/>
      <c r="AI19" s="211"/>
      <c r="AJ19" s="211"/>
      <c r="AK19" s="199"/>
      <c r="AL19" s="147">
        <v>0</v>
      </c>
      <c r="AM19" s="199">
        <v>0</v>
      </c>
      <c r="AN19" s="147">
        <v>0</v>
      </c>
      <c r="AO19" s="114">
        <v>0</v>
      </c>
      <c r="AP19" s="148">
        <v>-45300</v>
      </c>
    </row>
    <row r="20" spans="1:42" ht="38.25">
      <c r="A20" s="825"/>
      <c r="B20" s="768"/>
      <c r="C20" s="134"/>
      <c r="D20" s="203" t="s">
        <v>416</v>
      </c>
      <c r="E20" s="230">
        <v>1</v>
      </c>
      <c r="F20" s="139" t="s">
        <v>461</v>
      </c>
      <c r="G20" s="230"/>
      <c r="H20" s="232"/>
      <c r="I20" s="200"/>
      <c r="J20" s="200"/>
      <c r="K20" s="200"/>
      <c r="L20" s="200"/>
      <c r="M20" s="200"/>
      <c r="N20" s="220"/>
      <c r="O20" s="220"/>
      <c r="P20" s="220"/>
      <c r="Q20" s="226">
        <v>0</v>
      </c>
      <c r="R20" s="206"/>
      <c r="S20" s="206"/>
      <c r="T20" s="206"/>
      <c r="U20" s="206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11"/>
      <c r="AH20" s="211"/>
      <c r="AI20" s="211"/>
      <c r="AJ20" s="211"/>
      <c r="AK20" s="222">
        <v>0</v>
      </c>
      <c r="AL20" s="222">
        <v>0</v>
      </c>
      <c r="AM20" s="222">
        <v>0</v>
      </c>
      <c r="AN20" s="222">
        <v>0</v>
      </c>
      <c r="AO20" s="114">
        <v>0</v>
      </c>
      <c r="AP20" s="148">
        <v>0</v>
      </c>
    </row>
    <row r="21" spans="1:42" ht="69">
      <c r="A21" s="821">
        <v>4</v>
      </c>
      <c r="B21" s="766" t="s">
        <v>449</v>
      </c>
      <c r="C21" s="183">
        <v>3</v>
      </c>
      <c r="D21" s="139" t="s">
        <v>450</v>
      </c>
      <c r="E21" s="183">
        <v>1</v>
      </c>
      <c r="F21" s="188" t="s">
        <v>451</v>
      </c>
      <c r="G21" s="188" t="s">
        <v>452</v>
      </c>
      <c r="H21" s="229" t="s">
        <v>49</v>
      </c>
      <c r="I21" s="134"/>
      <c r="J21" s="134"/>
      <c r="K21" s="134"/>
      <c r="L21" s="134"/>
      <c r="M21" s="134"/>
      <c r="N21" s="190"/>
      <c r="O21" s="190">
        <v>98400</v>
      </c>
      <c r="P21" s="191">
        <v>0</v>
      </c>
      <c r="Q21" s="192">
        <v>98400</v>
      </c>
      <c r="R21" s="193">
        <v>0</v>
      </c>
      <c r="S21" s="141"/>
      <c r="T21" s="194">
        <v>0</v>
      </c>
      <c r="U21" s="141"/>
      <c r="V21" s="134">
        <v>7900</v>
      </c>
      <c r="W21" s="183">
        <v>2000</v>
      </c>
      <c r="X21" s="223">
        <v>25.316455696202532</v>
      </c>
      <c r="Y21" s="189">
        <v>0</v>
      </c>
      <c r="Z21" s="134"/>
      <c r="AA21" s="189">
        <v>30</v>
      </c>
      <c r="AB21" s="134"/>
      <c r="AC21" s="134"/>
      <c r="AD21" s="134"/>
      <c r="AE21" s="134"/>
      <c r="AF21" s="134"/>
      <c r="AG21" s="197">
        <v>0</v>
      </c>
      <c r="AH21" s="144"/>
      <c r="AI21" s="144">
        <v>0</v>
      </c>
      <c r="AJ21" s="144"/>
      <c r="AK21" s="199"/>
      <c r="AL21" s="147">
        <v>0</v>
      </c>
      <c r="AM21" s="199">
        <v>0</v>
      </c>
      <c r="AN21" s="147">
        <v>0</v>
      </c>
      <c r="AO21" s="114">
        <v>0</v>
      </c>
      <c r="AP21" s="148">
        <v>-98400</v>
      </c>
    </row>
    <row r="22" spans="1:42" ht="42.75">
      <c r="A22" s="822"/>
      <c r="B22" s="767"/>
      <c r="C22" s="134"/>
      <c r="D22" s="187" t="s">
        <v>453</v>
      </c>
      <c r="E22" s="230">
        <v>1</v>
      </c>
      <c r="F22" s="139" t="s">
        <v>454</v>
      </c>
      <c r="G22" s="188">
        <v>65115</v>
      </c>
      <c r="H22" s="229" t="s">
        <v>49</v>
      </c>
      <c r="I22" s="134"/>
      <c r="J22" s="134"/>
      <c r="K22" s="134"/>
      <c r="L22" s="134"/>
      <c r="M22" s="134"/>
      <c r="N22" s="190">
        <v>0</v>
      </c>
      <c r="O22" s="190">
        <v>184800</v>
      </c>
      <c r="P22" s="191">
        <v>0</v>
      </c>
      <c r="Q22" s="192">
        <v>184800</v>
      </c>
      <c r="R22" s="193">
        <v>0</v>
      </c>
      <c r="S22" s="141"/>
      <c r="T22" s="194">
        <v>0</v>
      </c>
      <c r="U22" s="141"/>
      <c r="V22" s="134">
        <v>7900</v>
      </c>
      <c r="W22" s="183">
        <v>2500</v>
      </c>
      <c r="X22" s="223">
        <v>31.645569620253166</v>
      </c>
      <c r="Y22" s="189">
        <v>0</v>
      </c>
      <c r="Z22" s="134"/>
      <c r="AA22" s="189">
        <v>270</v>
      </c>
      <c r="AB22" s="134"/>
      <c r="AC22" s="134"/>
      <c r="AD22" s="134"/>
      <c r="AE22" s="134"/>
      <c r="AF22" s="134"/>
      <c r="AG22" s="197">
        <v>0</v>
      </c>
      <c r="AH22" s="144"/>
      <c r="AI22" s="144">
        <v>0</v>
      </c>
      <c r="AJ22" s="144"/>
      <c r="AK22" s="199"/>
      <c r="AL22" s="147">
        <v>0</v>
      </c>
      <c r="AM22" s="199">
        <v>0</v>
      </c>
      <c r="AN22" s="147">
        <v>0</v>
      </c>
      <c r="AO22" s="114">
        <v>0</v>
      </c>
      <c r="AP22" s="148">
        <v>-184800</v>
      </c>
    </row>
    <row r="23" spans="1:42" ht="53.25">
      <c r="A23" s="822"/>
      <c r="B23" s="767"/>
      <c r="C23" s="134"/>
      <c r="D23" s="203" t="s">
        <v>455</v>
      </c>
      <c r="E23" s="230">
        <v>1</v>
      </c>
      <c r="F23" s="139" t="s">
        <v>456</v>
      </c>
      <c r="G23" s="187" t="s">
        <v>457</v>
      </c>
      <c r="H23" s="229" t="s">
        <v>49</v>
      </c>
      <c r="I23" s="200"/>
      <c r="J23" s="200"/>
      <c r="K23" s="200"/>
      <c r="L23" s="200"/>
      <c r="M23" s="200"/>
      <c r="N23" s="204">
        <v>0</v>
      </c>
      <c r="O23" s="204">
        <v>0</v>
      </c>
      <c r="P23" s="220"/>
      <c r="Q23" s="192">
        <v>0</v>
      </c>
      <c r="R23" s="205">
        <v>0</v>
      </c>
      <c r="S23" s="206"/>
      <c r="T23" s="205">
        <v>0</v>
      </c>
      <c r="U23" s="206"/>
      <c r="V23" s="200"/>
      <c r="W23" s="200">
        <v>0</v>
      </c>
      <c r="X23" s="207">
        <v>0</v>
      </c>
      <c r="Y23" s="208">
        <v>0</v>
      </c>
      <c r="Z23" s="200"/>
      <c r="AA23" s="209">
        <v>0</v>
      </c>
      <c r="AB23" s="200"/>
      <c r="AC23" s="200"/>
      <c r="AD23" s="200"/>
      <c r="AE23" s="200"/>
      <c r="AF23" s="200"/>
      <c r="AG23" s="210">
        <v>0</v>
      </c>
      <c r="AH23" s="211"/>
      <c r="AI23" s="211"/>
      <c r="AJ23" s="211"/>
      <c r="AK23" s="199"/>
      <c r="AL23" s="147">
        <v>0</v>
      </c>
      <c r="AM23" s="199">
        <v>0</v>
      </c>
      <c r="AN23" s="147">
        <v>0</v>
      </c>
      <c r="AO23" s="114">
        <v>0</v>
      </c>
      <c r="AP23" s="148">
        <v>0</v>
      </c>
    </row>
    <row r="24" spans="1:42" ht="38.25">
      <c r="A24" s="825"/>
      <c r="B24" s="768"/>
      <c r="C24" s="134"/>
      <c r="D24" s="187" t="s">
        <v>141</v>
      </c>
      <c r="E24" s="230">
        <v>1</v>
      </c>
      <c r="F24" s="139" t="s">
        <v>458</v>
      </c>
      <c r="G24" s="187" t="s">
        <v>459</v>
      </c>
      <c r="H24" s="229" t="s">
        <v>49</v>
      </c>
      <c r="I24" s="200"/>
      <c r="J24" s="200"/>
      <c r="K24" s="200"/>
      <c r="L24" s="200"/>
      <c r="M24" s="200"/>
      <c r="N24" s="204"/>
      <c r="O24" s="204">
        <v>28800</v>
      </c>
      <c r="P24" s="220"/>
      <c r="Q24" s="192">
        <v>28800</v>
      </c>
      <c r="R24" s="205"/>
      <c r="S24" s="206"/>
      <c r="T24" s="205"/>
      <c r="U24" s="206"/>
      <c r="V24" s="200">
        <v>7900</v>
      </c>
      <c r="W24" s="200">
        <v>120</v>
      </c>
      <c r="X24" s="200">
        <v>1.5189873417721518</v>
      </c>
      <c r="Y24" s="224"/>
      <c r="Z24" s="200"/>
      <c r="AA24" s="219">
        <v>30</v>
      </c>
      <c r="AB24" s="200"/>
      <c r="AC24" s="200"/>
      <c r="AD24" s="200"/>
      <c r="AE24" s="200"/>
      <c r="AF24" s="200"/>
      <c r="AG24" s="210">
        <v>0</v>
      </c>
      <c r="AH24" s="211"/>
      <c r="AI24" s="211">
        <v>0</v>
      </c>
      <c r="AJ24" s="211"/>
      <c r="AK24" s="199"/>
      <c r="AL24" s="147"/>
      <c r="AM24" s="199">
        <v>0</v>
      </c>
      <c r="AN24" s="147"/>
      <c r="AO24" s="114">
        <v>0</v>
      </c>
      <c r="AP24" s="201">
        <v>-28800</v>
      </c>
    </row>
    <row r="25" spans="1:42" ht="26.25" customHeight="1">
      <c r="A25" s="180"/>
      <c r="B25" s="181" t="s">
        <v>42</v>
      </c>
      <c r="C25" s="181">
        <v>52</v>
      </c>
      <c r="D25" s="181"/>
      <c r="E25" s="181">
        <v>18</v>
      </c>
      <c r="F25" s="181"/>
      <c r="G25" s="181"/>
      <c r="H25" s="181"/>
      <c r="I25" s="181"/>
      <c r="J25" s="181"/>
      <c r="K25" s="181"/>
      <c r="L25" s="181"/>
      <c r="M25" s="181"/>
      <c r="N25" s="181">
        <v>1499838.7000000002</v>
      </c>
      <c r="O25" s="181">
        <v>3519941.8000000003</v>
      </c>
      <c r="P25" s="181">
        <v>0</v>
      </c>
      <c r="Q25" s="181">
        <v>5019780.5</v>
      </c>
      <c r="R25" s="181">
        <v>31000</v>
      </c>
      <c r="S25" s="181">
        <v>31300</v>
      </c>
      <c r="T25" s="181">
        <v>47200</v>
      </c>
      <c r="U25" s="181">
        <v>55900</v>
      </c>
      <c r="V25" s="181">
        <v>109359</v>
      </c>
      <c r="W25" s="181">
        <v>6259</v>
      </c>
      <c r="X25" s="185">
        <v>87.782322658227841</v>
      </c>
      <c r="Y25" s="181">
        <v>9.1999999999999993</v>
      </c>
      <c r="Z25" s="181">
        <v>4059</v>
      </c>
      <c r="AA25" s="181">
        <v>1142.8</v>
      </c>
      <c r="AB25" s="181">
        <v>2490</v>
      </c>
      <c r="AC25" s="181">
        <v>0</v>
      </c>
      <c r="AD25" s="181">
        <v>3670</v>
      </c>
      <c r="AE25" s="181">
        <v>31</v>
      </c>
      <c r="AF25" s="181">
        <v>1130</v>
      </c>
      <c r="AG25" s="181">
        <v>154562</v>
      </c>
      <c r="AH25" s="181">
        <v>535000</v>
      </c>
      <c r="AI25" s="181">
        <v>0</v>
      </c>
      <c r="AJ25" s="181">
        <v>1059600</v>
      </c>
      <c r="AK25" s="181">
        <v>0</v>
      </c>
      <c r="AL25" s="181">
        <v>2020000</v>
      </c>
      <c r="AM25" s="181">
        <v>2888500</v>
      </c>
      <c r="AN25" s="181">
        <v>4580000</v>
      </c>
      <c r="AO25" s="114">
        <v>9488500</v>
      </c>
      <c r="AP25" s="148">
        <v>4468719.5</v>
      </c>
    </row>
    <row r="26" spans="1:42" ht="39.75" customHeight="1">
      <c r="A26"/>
      <c r="B26" s="912" t="s">
        <v>270</v>
      </c>
      <c r="C26" s="912"/>
      <c r="D26" s="912"/>
      <c r="E26" s="912"/>
      <c r="F26" s="912"/>
      <c r="G26" s="912"/>
      <c r="H26" s="912"/>
      <c r="I26" s="912"/>
      <c r="J26" s="912"/>
      <c r="K26" s="912"/>
      <c r="L26" s="912"/>
      <c r="M26" s="912"/>
      <c r="N26" s="912"/>
      <c r="O26" s="912"/>
      <c r="P26" s="912"/>
      <c r="Q26" s="912"/>
      <c r="R26" s="912"/>
      <c r="S26" s="912"/>
      <c r="T26" s="912"/>
      <c r="U26" s="912"/>
      <c r="V26" s="912"/>
      <c r="W26" s="912"/>
      <c r="X26" s="912"/>
      <c r="Y26" s="912"/>
      <c r="Z26" s="912"/>
      <c r="AA26" s="912"/>
      <c r="AB26" s="912"/>
      <c r="AC26" s="912"/>
      <c r="AD26" s="912"/>
      <c r="AE26" s="912"/>
      <c r="AF26" s="912"/>
      <c r="AG26" s="178"/>
      <c r="AH26" s="178"/>
      <c r="AI26" s="178"/>
      <c r="AJ26" s="178"/>
      <c r="AK26" s="178"/>
      <c r="AL26" s="178"/>
      <c r="AM26" s="178"/>
      <c r="AN26" s="178"/>
      <c r="AO26" s="179"/>
      <c r="AP26" s="179"/>
    </row>
    <row r="27" spans="1:42">
      <c r="AG27" s="5"/>
      <c r="AH27" s="5"/>
      <c r="AI27" s="5"/>
      <c r="AJ27" s="5"/>
    </row>
    <row r="28" spans="1:42">
      <c r="AG28" s="5"/>
      <c r="AH28" s="5"/>
      <c r="AI28" s="5"/>
      <c r="AJ28" s="5"/>
    </row>
    <row r="29" spans="1:42">
      <c r="AG29" s="5"/>
      <c r="AH29" s="5"/>
      <c r="AI29" s="5"/>
      <c r="AJ29" s="5"/>
    </row>
    <row r="30" spans="1:42">
      <c r="AG30" s="5"/>
      <c r="AH30" s="5"/>
      <c r="AI30" s="5"/>
      <c r="AJ30" s="5"/>
    </row>
    <row r="31" spans="1:42">
      <c r="AG31" s="5"/>
      <c r="AH31" s="5"/>
      <c r="AI31" s="5"/>
      <c r="AJ31" s="5"/>
    </row>
    <row r="32" spans="1:42">
      <c r="AG32" s="5"/>
      <c r="AH32" s="5"/>
      <c r="AI32" s="5"/>
      <c r="AJ32" s="5"/>
    </row>
    <row r="33" s="5" customFormat="1"/>
    <row r="34" s="5" customFormat="1"/>
    <row r="35" s="5" customFormat="1"/>
    <row r="36" s="5" customFormat="1"/>
    <row r="37" s="5" customFormat="1"/>
    <row r="38" s="5" customFormat="1"/>
    <row r="39" s="5" customFormat="1"/>
    <row r="40" s="5" customFormat="1"/>
    <row r="41" s="5" customFormat="1"/>
    <row r="42" s="5" customFormat="1"/>
    <row r="43" s="5" customFormat="1"/>
    <row r="44" s="5" customFormat="1"/>
    <row r="45" s="5" customFormat="1"/>
    <row r="46" s="5" customFormat="1"/>
    <row r="47" s="5" customFormat="1"/>
    <row r="48" s="5" customFormat="1"/>
    <row r="49" s="5" customFormat="1"/>
    <row r="50" s="5" customFormat="1"/>
    <row r="51" s="5" customFormat="1"/>
    <row r="52" s="5" customFormat="1"/>
    <row r="53" s="5" customFormat="1"/>
    <row r="54" s="5" customFormat="1"/>
    <row r="55" s="5" customFormat="1"/>
    <row r="56" s="5" customFormat="1"/>
    <row r="57" s="5" customFormat="1"/>
    <row r="58" s="5" customFormat="1"/>
    <row r="59" s="5" customFormat="1"/>
    <row r="60" s="5" customFormat="1"/>
    <row r="61" s="5" customFormat="1"/>
    <row r="62" s="5" customFormat="1"/>
    <row r="63" s="5" customFormat="1"/>
    <row r="64" s="5" customFormat="1"/>
    <row r="65" s="5" customFormat="1"/>
    <row r="66" s="5" customFormat="1"/>
    <row r="67" s="5" customFormat="1"/>
    <row r="68" s="5" customFormat="1"/>
    <row r="69" s="5" customFormat="1"/>
    <row r="70" s="5" customFormat="1"/>
    <row r="71" s="5" customFormat="1"/>
    <row r="72" s="5" customFormat="1"/>
    <row r="73" s="5" customFormat="1"/>
    <row r="74" s="5" customFormat="1"/>
    <row r="75" s="5" customFormat="1"/>
    <row r="76" s="5" customFormat="1"/>
    <row r="77" s="5" customFormat="1"/>
    <row r="78" s="5" customFormat="1"/>
    <row r="79" s="5" customFormat="1"/>
    <row r="80" s="5" customFormat="1"/>
    <row r="81" s="5" customFormat="1"/>
    <row r="82" s="5" customFormat="1"/>
    <row r="83" s="5" customFormat="1"/>
    <row r="84" s="5" customFormat="1"/>
    <row r="85" s="5" customFormat="1"/>
    <row r="86" s="5" customFormat="1"/>
    <row r="87" s="5" customFormat="1"/>
    <row r="88" s="5" customFormat="1"/>
    <row r="89" s="5" customFormat="1"/>
    <row r="90" s="5" customFormat="1"/>
    <row r="91" s="5" customFormat="1"/>
    <row r="92" s="5" customFormat="1"/>
    <row r="93" s="5" customFormat="1"/>
    <row r="94" s="5" customFormat="1"/>
    <row r="95" s="5" customFormat="1"/>
  </sheetData>
  <mergeCells count="41">
    <mergeCell ref="A15:A20"/>
    <mergeCell ref="B21:B24"/>
    <mergeCell ref="A21:A24"/>
    <mergeCell ref="B7:B11"/>
    <mergeCell ref="A7:A11"/>
    <mergeCell ref="B12:B14"/>
    <mergeCell ref="A12:A14"/>
    <mergeCell ref="A1:AO1"/>
    <mergeCell ref="A2:A5"/>
    <mergeCell ref="B2:B5"/>
    <mergeCell ref="D3:D5"/>
    <mergeCell ref="E3:E4"/>
    <mergeCell ref="F3:F4"/>
    <mergeCell ref="G3:G4"/>
    <mergeCell ref="H3:H4"/>
    <mergeCell ref="AK3:AN3"/>
    <mergeCell ref="AO3:AO4"/>
    <mergeCell ref="AG2:AP2"/>
    <mergeCell ref="AP3:AP4"/>
    <mergeCell ref="D2:H2"/>
    <mergeCell ref="C2:C4"/>
    <mergeCell ref="Y2:AF2"/>
    <mergeCell ref="N2:Q2"/>
    <mergeCell ref="Q3:Q4"/>
    <mergeCell ref="R2:U3"/>
    <mergeCell ref="V3:X3"/>
    <mergeCell ref="P3:P4"/>
    <mergeCell ref="V2:X2"/>
    <mergeCell ref="I2:M2"/>
    <mergeCell ref="I3:I4"/>
    <mergeCell ref="J3:J4"/>
    <mergeCell ref="K3:K4"/>
    <mergeCell ref="L3:L4"/>
    <mergeCell ref="M3:M4"/>
    <mergeCell ref="AG3:AJ3"/>
    <mergeCell ref="O3:O4"/>
    <mergeCell ref="B26:AF26"/>
    <mergeCell ref="Y3:AB3"/>
    <mergeCell ref="AC3:AF3"/>
    <mergeCell ref="N3:N4"/>
    <mergeCell ref="B15:B2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M524"/>
  <sheetViews>
    <sheetView tabSelected="1" topLeftCell="M1" zoomScale="85" zoomScaleNormal="85" workbookViewId="0">
      <selection activeCell="B65" sqref="B65:B77"/>
    </sheetView>
  </sheetViews>
  <sheetFormatPr defaultRowHeight="15"/>
  <cols>
    <col min="1" max="1" width="9.28515625" bestFit="1" customWidth="1"/>
    <col min="2" max="2" width="10.85546875" customWidth="1"/>
    <col min="3" max="3" width="14.28515625" customWidth="1"/>
    <col min="4" max="4" width="15" customWidth="1"/>
    <col min="5" max="5" width="12.42578125" customWidth="1"/>
    <col min="6" max="6" width="11.5703125" bestFit="1" customWidth="1"/>
    <col min="7" max="7" width="10.28515625" customWidth="1"/>
    <col min="8" max="8" width="11.7109375" customWidth="1"/>
    <col min="9" max="13" width="9.28515625" bestFit="1" customWidth="1"/>
    <col min="14" max="17" width="14" bestFit="1" customWidth="1"/>
    <col min="18" max="19" width="9.28515625" bestFit="1" customWidth="1"/>
    <col min="20" max="20" width="10.7109375" bestFit="1" customWidth="1"/>
    <col min="21" max="21" width="9.28515625" bestFit="1" customWidth="1"/>
    <col min="22" max="22" width="14.140625" customWidth="1"/>
    <col min="23" max="24" width="9.28515625" bestFit="1" customWidth="1"/>
    <col min="25" max="25" width="15.140625" customWidth="1"/>
    <col min="26" max="28" width="9.28515625" bestFit="1" customWidth="1"/>
    <col min="29" max="29" width="17.42578125" customWidth="1"/>
    <col min="30" max="32" width="9.28515625" bestFit="1" customWidth="1"/>
    <col min="33" max="33" width="13.5703125" customWidth="1"/>
    <col min="34" max="34" width="12.28515625" bestFit="1" customWidth="1"/>
    <col min="35" max="35" width="9.28515625" bestFit="1" customWidth="1"/>
    <col min="36" max="36" width="14" bestFit="1" customWidth="1"/>
    <col min="37" max="37" width="15.85546875" customWidth="1"/>
    <col min="38" max="38" width="14" bestFit="1" customWidth="1"/>
    <col min="39" max="39" width="12.28515625" bestFit="1" customWidth="1"/>
    <col min="40" max="40" width="14" bestFit="1" customWidth="1"/>
    <col min="41" max="41" width="15.5703125" bestFit="1" customWidth="1"/>
    <col min="42" max="42" width="15.42578125" customWidth="1"/>
  </cols>
  <sheetData>
    <row r="1" spans="1:65">
      <c r="A1" s="894" t="s">
        <v>777</v>
      </c>
      <c r="B1" s="994"/>
      <c r="C1" s="994"/>
      <c r="D1" s="994"/>
      <c r="E1" s="994"/>
      <c r="F1" s="994"/>
      <c r="G1" s="994"/>
      <c r="H1" s="994"/>
      <c r="I1" s="994"/>
      <c r="J1" s="994"/>
      <c r="K1" s="994"/>
      <c r="L1" s="994"/>
      <c r="M1" s="994"/>
      <c r="N1" s="994"/>
      <c r="O1" s="994"/>
      <c r="P1" s="994"/>
      <c r="Q1" s="994"/>
      <c r="R1" s="994"/>
      <c r="S1" s="994"/>
      <c r="T1" s="994"/>
      <c r="U1" s="994"/>
      <c r="V1" s="994"/>
      <c r="W1" s="994"/>
      <c r="X1" s="994"/>
      <c r="Y1" s="994"/>
      <c r="Z1" s="994"/>
      <c r="AA1" s="994"/>
      <c r="AB1" s="994"/>
      <c r="AC1" s="994"/>
      <c r="AD1" s="994"/>
      <c r="AE1" s="994"/>
      <c r="AF1" s="994"/>
      <c r="AG1" s="994"/>
      <c r="AH1" s="994"/>
      <c r="AI1" s="994"/>
      <c r="AJ1" s="994"/>
      <c r="AK1" s="994"/>
      <c r="AL1" s="994"/>
      <c r="AM1" s="994"/>
      <c r="AN1" s="994"/>
      <c r="AO1" s="994"/>
      <c r="AP1" s="994"/>
    </row>
    <row r="2" spans="1:65">
      <c r="A2" s="994"/>
      <c r="B2" s="994"/>
      <c r="C2" s="994"/>
      <c r="D2" s="994"/>
      <c r="E2" s="994"/>
      <c r="F2" s="994"/>
      <c r="G2" s="994"/>
      <c r="H2" s="994"/>
      <c r="I2" s="994"/>
      <c r="J2" s="994"/>
      <c r="K2" s="994"/>
      <c r="L2" s="994"/>
      <c r="M2" s="994"/>
      <c r="N2" s="994"/>
      <c r="O2" s="994"/>
      <c r="P2" s="994"/>
      <c r="Q2" s="994"/>
      <c r="R2" s="994"/>
      <c r="S2" s="994"/>
      <c r="T2" s="994"/>
      <c r="U2" s="994"/>
      <c r="V2" s="994"/>
      <c r="W2" s="994"/>
      <c r="X2" s="994"/>
      <c r="Y2" s="994"/>
      <c r="Z2" s="994"/>
      <c r="AA2" s="994"/>
      <c r="AB2" s="994"/>
      <c r="AC2" s="994"/>
      <c r="AD2" s="994"/>
      <c r="AE2" s="994"/>
      <c r="AF2" s="994"/>
      <c r="AG2" s="994"/>
      <c r="AH2" s="994"/>
      <c r="AI2" s="994"/>
      <c r="AJ2" s="994"/>
      <c r="AK2" s="994"/>
      <c r="AL2" s="994"/>
      <c r="AM2" s="994"/>
      <c r="AN2" s="994"/>
      <c r="AO2" s="994"/>
      <c r="AP2" s="994"/>
    </row>
    <row r="3" spans="1:65" ht="15.75" thickBot="1">
      <c r="A3" s="995"/>
      <c r="B3" s="995"/>
      <c r="C3" s="995"/>
      <c r="D3" s="995"/>
      <c r="E3" s="995"/>
      <c r="F3" s="995"/>
      <c r="G3" s="995"/>
      <c r="H3" s="995"/>
      <c r="I3" s="995"/>
      <c r="J3" s="995"/>
      <c r="K3" s="995"/>
      <c r="L3" s="995"/>
      <c r="M3" s="995"/>
      <c r="N3" s="995"/>
      <c r="O3" s="995"/>
      <c r="P3" s="995"/>
      <c r="Q3" s="995"/>
      <c r="R3" s="995"/>
      <c r="S3" s="995"/>
      <c r="T3" s="995"/>
      <c r="U3" s="995"/>
      <c r="V3" s="995"/>
      <c r="W3" s="995"/>
      <c r="X3" s="995"/>
      <c r="Y3" s="995"/>
      <c r="Z3" s="995"/>
      <c r="AA3" s="995"/>
      <c r="AB3" s="995"/>
      <c r="AC3" s="995"/>
      <c r="AD3" s="995"/>
      <c r="AE3" s="995"/>
      <c r="AF3" s="995"/>
      <c r="AG3" s="995"/>
      <c r="AH3" s="995"/>
      <c r="AI3" s="995"/>
      <c r="AJ3" s="995"/>
      <c r="AK3" s="995"/>
      <c r="AL3" s="995"/>
      <c r="AM3" s="995"/>
      <c r="AN3" s="995"/>
      <c r="AO3" s="995"/>
      <c r="AP3" s="995"/>
    </row>
    <row r="4" spans="1:65">
      <c r="A4" s="914" t="s">
        <v>666</v>
      </c>
      <c r="B4" s="917" t="s">
        <v>33</v>
      </c>
      <c r="C4" s="917" t="s">
        <v>43</v>
      </c>
      <c r="D4" s="919" t="s">
        <v>667</v>
      </c>
      <c r="E4" s="920"/>
      <c r="F4" s="920"/>
      <c r="G4" s="920"/>
      <c r="H4" s="921"/>
      <c r="I4" s="917" t="s">
        <v>14</v>
      </c>
      <c r="J4" s="917"/>
      <c r="K4" s="917"/>
      <c r="L4" s="917"/>
      <c r="M4" s="917"/>
      <c r="N4" s="917" t="s">
        <v>4</v>
      </c>
      <c r="O4" s="917"/>
      <c r="P4" s="917"/>
      <c r="Q4" s="917"/>
      <c r="R4" s="917" t="s">
        <v>23</v>
      </c>
      <c r="S4" s="917"/>
      <c r="T4" s="917"/>
      <c r="U4" s="917"/>
      <c r="V4" s="917" t="s">
        <v>34</v>
      </c>
      <c r="W4" s="917"/>
      <c r="X4" s="917"/>
      <c r="Y4" s="917" t="s">
        <v>22</v>
      </c>
      <c r="Z4" s="917"/>
      <c r="AA4" s="917"/>
      <c r="AB4" s="917"/>
      <c r="AC4" s="917"/>
      <c r="AD4" s="917"/>
      <c r="AE4" s="917"/>
      <c r="AF4" s="917"/>
      <c r="AG4" s="917" t="s">
        <v>0</v>
      </c>
      <c r="AH4" s="917"/>
      <c r="AI4" s="917"/>
      <c r="AJ4" s="917"/>
      <c r="AK4" s="917"/>
      <c r="AL4" s="917"/>
      <c r="AM4" s="917"/>
      <c r="AN4" s="917"/>
      <c r="AO4" s="917"/>
      <c r="AP4" s="928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</row>
    <row r="5" spans="1:65" ht="85.5">
      <c r="A5" s="915"/>
      <c r="B5" s="913"/>
      <c r="C5" s="913"/>
      <c r="D5" s="913" t="s">
        <v>47</v>
      </c>
      <c r="E5" s="929" t="s">
        <v>46</v>
      </c>
      <c r="F5" s="929" t="s">
        <v>360</v>
      </c>
      <c r="G5" s="929" t="s">
        <v>21</v>
      </c>
      <c r="H5" s="51" t="s">
        <v>319</v>
      </c>
      <c r="I5" s="929" t="s">
        <v>7</v>
      </c>
      <c r="J5" s="929" t="s">
        <v>6</v>
      </c>
      <c r="K5" s="929" t="s">
        <v>5</v>
      </c>
      <c r="L5" s="929" t="s">
        <v>32</v>
      </c>
      <c r="M5" s="929" t="s">
        <v>8</v>
      </c>
      <c r="N5" s="929" t="s">
        <v>31</v>
      </c>
      <c r="O5" s="929" t="s">
        <v>2</v>
      </c>
      <c r="P5" s="929" t="s">
        <v>3</v>
      </c>
      <c r="Q5" s="51" t="s">
        <v>41</v>
      </c>
      <c r="R5" s="913"/>
      <c r="S5" s="913"/>
      <c r="T5" s="913"/>
      <c r="U5" s="913"/>
      <c r="V5" s="913" t="s">
        <v>1</v>
      </c>
      <c r="W5" s="913"/>
      <c r="X5" s="913"/>
      <c r="Y5" s="913" t="s">
        <v>38</v>
      </c>
      <c r="Z5" s="913"/>
      <c r="AA5" s="913"/>
      <c r="AB5" s="913"/>
      <c r="AC5" s="913" t="s">
        <v>39</v>
      </c>
      <c r="AD5" s="913"/>
      <c r="AE5" s="913"/>
      <c r="AF5" s="913"/>
      <c r="AG5" s="913" t="s">
        <v>361</v>
      </c>
      <c r="AH5" s="913"/>
      <c r="AI5" s="913"/>
      <c r="AJ5" s="913"/>
      <c r="AK5" s="931" t="s">
        <v>40</v>
      </c>
      <c r="AL5" s="932"/>
      <c r="AM5" s="932"/>
      <c r="AN5" s="932"/>
      <c r="AO5" s="933"/>
      <c r="AP5" s="934" t="s">
        <v>44</v>
      </c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</row>
    <row r="6" spans="1:65" ht="42.75">
      <c r="A6" s="915"/>
      <c r="B6" s="913"/>
      <c r="C6" s="913"/>
      <c r="D6" s="913"/>
      <c r="E6" s="930"/>
      <c r="F6" s="930"/>
      <c r="G6" s="930"/>
      <c r="H6" s="52"/>
      <c r="I6" s="930"/>
      <c r="J6" s="930"/>
      <c r="K6" s="930"/>
      <c r="L6" s="930"/>
      <c r="M6" s="930"/>
      <c r="N6" s="930"/>
      <c r="O6" s="930"/>
      <c r="P6" s="930"/>
      <c r="Q6" s="52"/>
      <c r="R6" s="50" t="s">
        <v>24</v>
      </c>
      <c r="S6" s="50" t="s">
        <v>25</v>
      </c>
      <c r="T6" s="50" t="s">
        <v>26</v>
      </c>
      <c r="U6" s="50" t="s">
        <v>27</v>
      </c>
      <c r="V6" s="913" t="s">
        <v>271</v>
      </c>
      <c r="W6" s="913" t="s">
        <v>36</v>
      </c>
      <c r="X6" s="913" t="s">
        <v>9</v>
      </c>
      <c r="Y6" s="50" t="s">
        <v>15</v>
      </c>
      <c r="Z6" s="50" t="s">
        <v>17</v>
      </c>
      <c r="AA6" s="50" t="s">
        <v>19</v>
      </c>
      <c r="AB6" s="50" t="s">
        <v>8</v>
      </c>
      <c r="AC6" s="50" t="s">
        <v>15</v>
      </c>
      <c r="AD6" s="50" t="s">
        <v>17</v>
      </c>
      <c r="AE6" s="50" t="s">
        <v>19</v>
      </c>
      <c r="AF6" s="50" t="s">
        <v>8</v>
      </c>
      <c r="AG6" s="50" t="s">
        <v>15</v>
      </c>
      <c r="AH6" s="50" t="s">
        <v>17</v>
      </c>
      <c r="AI6" s="50" t="s">
        <v>19</v>
      </c>
      <c r="AJ6" s="50" t="s">
        <v>27</v>
      </c>
      <c r="AK6" s="50" t="s">
        <v>15</v>
      </c>
      <c r="AL6" s="50" t="s">
        <v>17</v>
      </c>
      <c r="AM6" s="50" t="s">
        <v>19</v>
      </c>
      <c r="AN6" s="50" t="s">
        <v>27</v>
      </c>
      <c r="AO6" s="50" t="s">
        <v>41</v>
      </c>
      <c r="AP6" s="934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</row>
    <row r="7" spans="1:65" ht="29.25" thickBot="1">
      <c r="A7" s="916"/>
      <c r="B7" s="918"/>
      <c r="C7" s="918"/>
      <c r="D7" s="918"/>
      <c r="E7" s="53" t="s">
        <v>12</v>
      </c>
      <c r="F7" s="54"/>
      <c r="G7" s="54"/>
      <c r="H7" s="53"/>
      <c r="I7" s="53"/>
      <c r="J7" s="53"/>
      <c r="K7" s="53"/>
      <c r="L7" s="53"/>
      <c r="M7" s="53"/>
      <c r="N7" s="53" t="s">
        <v>30</v>
      </c>
      <c r="O7" s="53" t="s">
        <v>30</v>
      </c>
      <c r="P7" s="53" t="s">
        <v>30</v>
      </c>
      <c r="Q7" s="53" t="s">
        <v>30</v>
      </c>
      <c r="R7" s="53" t="s">
        <v>28</v>
      </c>
      <c r="S7" s="53" t="s">
        <v>28</v>
      </c>
      <c r="T7" s="53" t="s">
        <v>28</v>
      </c>
      <c r="U7" s="53" t="s">
        <v>28</v>
      </c>
      <c r="V7" s="918"/>
      <c r="W7" s="918"/>
      <c r="X7" s="918"/>
      <c r="Y7" s="53" t="s">
        <v>16</v>
      </c>
      <c r="Z7" s="53" t="s">
        <v>18</v>
      </c>
      <c r="AA7" s="53" t="s">
        <v>20</v>
      </c>
      <c r="AB7" s="53" t="s">
        <v>8</v>
      </c>
      <c r="AC7" s="53" t="s">
        <v>16</v>
      </c>
      <c r="AD7" s="53" t="s">
        <v>18</v>
      </c>
      <c r="AE7" s="53" t="s">
        <v>20</v>
      </c>
      <c r="AF7" s="53" t="s">
        <v>8</v>
      </c>
      <c r="AG7" s="53" t="s">
        <v>28</v>
      </c>
      <c r="AH7" s="53" t="s">
        <v>28</v>
      </c>
      <c r="AI7" s="53" t="s">
        <v>28</v>
      </c>
      <c r="AJ7" s="53" t="s">
        <v>28</v>
      </c>
      <c r="AK7" s="53" t="s">
        <v>28</v>
      </c>
      <c r="AL7" s="53" t="s">
        <v>28</v>
      </c>
      <c r="AM7" s="53" t="s">
        <v>28</v>
      </c>
      <c r="AN7" s="53" t="s">
        <v>30</v>
      </c>
      <c r="AO7" s="53" t="s">
        <v>30</v>
      </c>
      <c r="AP7" s="55" t="s">
        <v>30</v>
      </c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</row>
    <row r="8" spans="1:65" ht="21" thickBot="1">
      <c r="A8" s="56">
        <v>1</v>
      </c>
      <c r="B8" s="57">
        <v>2</v>
      </c>
      <c r="C8" s="58">
        <v>3</v>
      </c>
      <c r="D8" s="59">
        <v>4</v>
      </c>
      <c r="E8" s="58">
        <v>5</v>
      </c>
      <c r="F8" s="59">
        <v>6</v>
      </c>
      <c r="G8" s="58">
        <v>7</v>
      </c>
      <c r="H8" s="59">
        <v>8</v>
      </c>
      <c r="I8" s="58">
        <v>9</v>
      </c>
      <c r="J8" s="59">
        <v>10</v>
      </c>
      <c r="K8" s="58">
        <v>11</v>
      </c>
      <c r="L8" s="59">
        <v>12</v>
      </c>
      <c r="M8" s="58">
        <v>13</v>
      </c>
      <c r="N8" s="59">
        <v>14</v>
      </c>
      <c r="O8" s="58">
        <v>15</v>
      </c>
      <c r="P8" s="59">
        <v>16</v>
      </c>
      <c r="Q8" s="58">
        <v>17</v>
      </c>
      <c r="R8" s="59">
        <v>18</v>
      </c>
      <c r="S8" s="58">
        <v>19</v>
      </c>
      <c r="T8" s="59">
        <v>20</v>
      </c>
      <c r="U8" s="58">
        <v>21</v>
      </c>
      <c r="V8" s="59">
        <v>22</v>
      </c>
      <c r="W8" s="58">
        <v>23</v>
      </c>
      <c r="X8" s="59">
        <v>24</v>
      </c>
      <c r="Y8" s="58">
        <v>25</v>
      </c>
      <c r="Z8" s="59">
        <v>26</v>
      </c>
      <c r="AA8" s="58">
        <v>27</v>
      </c>
      <c r="AB8" s="59">
        <v>28</v>
      </c>
      <c r="AC8" s="58">
        <v>29</v>
      </c>
      <c r="AD8" s="59">
        <v>30</v>
      </c>
      <c r="AE8" s="58">
        <v>31</v>
      </c>
      <c r="AF8" s="59">
        <v>32</v>
      </c>
      <c r="AG8" s="58">
        <v>33</v>
      </c>
      <c r="AH8" s="59">
        <v>34</v>
      </c>
      <c r="AI8" s="58">
        <v>35</v>
      </c>
      <c r="AJ8" s="59">
        <v>36</v>
      </c>
      <c r="AK8" s="58">
        <v>37</v>
      </c>
      <c r="AL8" s="59">
        <v>38</v>
      </c>
      <c r="AM8" s="58">
        <v>39</v>
      </c>
      <c r="AN8" s="59">
        <v>40</v>
      </c>
      <c r="AO8" s="58">
        <v>41</v>
      </c>
      <c r="AP8" s="60">
        <v>42</v>
      </c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</row>
    <row r="9" spans="1:65" ht="57">
      <c r="A9" s="61">
        <v>1</v>
      </c>
      <c r="B9" s="938" t="s">
        <v>362</v>
      </c>
      <c r="C9" s="941">
        <v>7</v>
      </c>
      <c r="D9" s="62" t="s">
        <v>363</v>
      </c>
      <c r="E9" s="63">
        <v>1</v>
      </c>
      <c r="F9" s="63">
        <v>2018</v>
      </c>
      <c r="G9" s="63" t="s">
        <v>364</v>
      </c>
      <c r="H9" s="63" t="s">
        <v>365</v>
      </c>
      <c r="I9" s="63">
        <v>0</v>
      </c>
      <c r="J9" s="63">
        <v>0</v>
      </c>
      <c r="K9" s="63">
        <v>0</v>
      </c>
      <c r="L9" s="62" t="s">
        <v>32</v>
      </c>
      <c r="M9" s="63">
        <v>0</v>
      </c>
      <c r="N9" s="63">
        <v>0</v>
      </c>
      <c r="O9" s="63">
        <v>165850</v>
      </c>
      <c r="P9" s="63">
        <v>42500</v>
      </c>
      <c r="Q9" s="63">
        <f>N9+O9+P9</f>
        <v>208350</v>
      </c>
      <c r="R9" s="63">
        <v>0</v>
      </c>
      <c r="S9" s="63">
        <v>0</v>
      </c>
      <c r="T9" s="63">
        <v>0</v>
      </c>
      <c r="U9" s="63">
        <v>12000</v>
      </c>
      <c r="V9" s="944">
        <v>5500</v>
      </c>
      <c r="W9" s="63">
        <v>20</v>
      </c>
      <c r="X9" s="64">
        <f>W9/V9*100</f>
        <v>0.36363636363636365</v>
      </c>
      <c r="Y9" s="63">
        <v>0</v>
      </c>
      <c r="Z9" s="63">
        <v>0</v>
      </c>
      <c r="AA9" s="63">
        <v>0</v>
      </c>
      <c r="AB9" s="63">
        <v>46.35</v>
      </c>
      <c r="AC9" s="63">
        <v>0</v>
      </c>
      <c r="AD9" s="63">
        <v>0</v>
      </c>
      <c r="AE9" s="63">
        <v>0</v>
      </c>
      <c r="AF9" s="63">
        <v>46.35</v>
      </c>
      <c r="AG9" s="63">
        <v>0</v>
      </c>
      <c r="AH9" s="63">
        <v>0</v>
      </c>
      <c r="AI9" s="63">
        <v>0</v>
      </c>
      <c r="AJ9" s="63">
        <v>556200</v>
      </c>
      <c r="AK9" s="63">
        <v>0</v>
      </c>
      <c r="AL9" s="63">
        <f>S9*Z9</f>
        <v>0</v>
      </c>
      <c r="AM9" s="63">
        <f>T9*AA9</f>
        <v>0</v>
      </c>
      <c r="AN9" s="63">
        <f>U9*AF9</f>
        <v>556200</v>
      </c>
      <c r="AO9" s="62">
        <f>AK9+AL9+AM9+AN9</f>
        <v>556200</v>
      </c>
      <c r="AP9" s="65">
        <f>AO9-Q9</f>
        <v>347850</v>
      </c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</row>
    <row r="10" spans="1:65" ht="57">
      <c r="A10" s="66">
        <v>2</v>
      </c>
      <c r="B10" s="939"/>
      <c r="C10" s="942"/>
      <c r="D10" s="67" t="s">
        <v>50</v>
      </c>
      <c r="E10" s="68">
        <v>1</v>
      </c>
      <c r="F10" s="68">
        <v>2018</v>
      </c>
      <c r="G10" s="68" t="s">
        <v>366</v>
      </c>
      <c r="H10" s="68" t="s">
        <v>365</v>
      </c>
      <c r="I10" s="68">
        <v>0</v>
      </c>
      <c r="J10" s="68">
        <v>0</v>
      </c>
      <c r="K10" s="68">
        <v>0</v>
      </c>
      <c r="L10" s="67" t="s">
        <v>32</v>
      </c>
      <c r="M10" s="68">
        <v>0</v>
      </c>
      <c r="N10" s="68">
        <v>60000</v>
      </c>
      <c r="O10" s="68">
        <v>1742270</v>
      </c>
      <c r="P10" s="68">
        <v>239680</v>
      </c>
      <c r="Q10" s="68">
        <f>N10+O10+P10</f>
        <v>2041950</v>
      </c>
      <c r="R10" s="68">
        <v>0</v>
      </c>
      <c r="S10" s="68">
        <v>14000</v>
      </c>
      <c r="T10" s="68">
        <v>0</v>
      </c>
      <c r="U10" s="68">
        <v>0</v>
      </c>
      <c r="V10" s="945"/>
      <c r="W10" s="68">
        <v>30</v>
      </c>
      <c r="X10" s="69">
        <v>0.55000000000000004</v>
      </c>
      <c r="Y10" s="68">
        <v>0</v>
      </c>
      <c r="Z10" s="70">
        <v>458.29</v>
      </c>
      <c r="AA10" s="68">
        <v>0</v>
      </c>
      <c r="AB10" s="68">
        <v>0</v>
      </c>
      <c r="AC10" s="68">
        <v>0</v>
      </c>
      <c r="AD10" s="69">
        <v>136.74</v>
      </c>
      <c r="AE10" s="68">
        <v>0</v>
      </c>
      <c r="AF10" s="68">
        <v>0</v>
      </c>
      <c r="AG10" s="68">
        <v>0</v>
      </c>
      <c r="AH10" s="68">
        <v>1816480</v>
      </c>
      <c r="AI10" s="68">
        <v>0</v>
      </c>
      <c r="AJ10" s="68">
        <v>0</v>
      </c>
      <c r="AK10" s="68">
        <f>U10*AB10</f>
        <v>0</v>
      </c>
      <c r="AL10" s="68">
        <v>5793680</v>
      </c>
      <c r="AM10" s="68">
        <f>T10*AA10</f>
        <v>0</v>
      </c>
      <c r="AN10" s="68">
        <f>U10*AF10</f>
        <v>0</v>
      </c>
      <c r="AO10" s="67">
        <f>AK10+AL10+AM10+AN10</f>
        <v>5793680</v>
      </c>
      <c r="AP10" s="71">
        <f>AO10-Q10</f>
        <v>3751730</v>
      </c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</row>
    <row r="11" spans="1:65" ht="57.75" thickBot="1">
      <c r="A11" s="72">
        <v>3</v>
      </c>
      <c r="B11" s="940"/>
      <c r="C11" s="943"/>
      <c r="D11" s="73" t="s">
        <v>57</v>
      </c>
      <c r="E11" s="74">
        <v>1</v>
      </c>
      <c r="F11" s="74">
        <v>2018</v>
      </c>
      <c r="G11" s="74" t="s">
        <v>367</v>
      </c>
      <c r="H11" s="74" t="s">
        <v>365</v>
      </c>
      <c r="I11" s="74">
        <v>0</v>
      </c>
      <c r="J11" s="74">
        <v>0</v>
      </c>
      <c r="K11" s="74">
        <v>0</v>
      </c>
      <c r="L11" s="73" t="s">
        <v>32</v>
      </c>
      <c r="M11" s="74">
        <v>0</v>
      </c>
      <c r="N11" s="74">
        <v>0</v>
      </c>
      <c r="O11" s="74">
        <v>522782</v>
      </c>
      <c r="P11" s="74">
        <v>33000</v>
      </c>
      <c r="Q11" s="74">
        <f>N11+O11+P11</f>
        <v>555782</v>
      </c>
      <c r="R11" s="74">
        <v>0</v>
      </c>
      <c r="S11" s="74">
        <v>13000</v>
      </c>
      <c r="T11" s="74">
        <v>0</v>
      </c>
      <c r="U11" s="74">
        <v>0</v>
      </c>
      <c r="V11" s="946"/>
      <c r="W11" s="74">
        <v>4</v>
      </c>
      <c r="X11" s="75">
        <v>7.0000000000000007E-2</v>
      </c>
      <c r="Y11" s="74">
        <v>0</v>
      </c>
      <c r="Z11" s="74">
        <v>0</v>
      </c>
      <c r="AA11" s="74">
        <v>175</v>
      </c>
      <c r="AB11" s="74">
        <v>0</v>
      </c>
      <c r="AC11" s="74">
        <v>0</v>
      </c>
      <c r="AD11" s="74">
        <v>0</v>
      </c>
      <c r="AE11" s="74">
        <v>1.6</v>
      </c>
      <c r="AF11" s="74">
        <v>0</v>
      </c>
      <c r="AG11" s="74">
        <v>0</v>
      </c>
      <c r="AH11" s="74">
        <v>0</v>
      </c>
      <c r="AI11" s="74">
        <v>20800</v>
      </c>
      <c r="AJ11" s="74">
        <v>0</v>
      </c>
      <c r="AK11" s="74">
        <f>U11*AB11</f>
        <v>0</v>
      </c>
      <c r="AL11" s="74">
        <f>S11*Z11</f>
        <v>0</v>
      </c>
      <c r="AM11" s="74">
        <v>2275000</v>
      </c>
      <c r="AN11" s="74">
        <f>U11*AF11</f>
        <v>0</v>
      </c>
      <c r="AO11" s="73">
        <f>AK11+AL11+AM11+AN11</f>
        <v>2275000</v>
      </c>
      <c r="AP11" s="76">
        <f>AO11-Q11</f>
        <v>1719218</v>
      </c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</row>
    <row r="12" spans="1:65" ht="128.25">
      <c r="A12" s="77">
        <v>4</v>
      </c>
      <c r="B12" s="922" t="s">
        <v>370</v>
      </c>
      <c r="C12" s="925">
        <v>8</v>
      </c>
      <c r="D12" s="78" t="s">
        <v>668</v>
      </c>
      <c r="E12" s="79">
        <v>1</v>
      </c>
      <c r="F12" s="78" t="s">
        <v>669</v>
      </c>
      <c r="G12" s="78" t="s">
        <v>670</v>
      </c>
      <c r="H12" s="78" t="s">
        <v>671</v>
      </c>
      <c r="I12" s="935">
        <v>0</v>
      </c>
      <c r="J12" s="935">
        <v>0</v>
      </c>
      <c r="K12" s="935">
        <v>0</v>
      </c>
      <c r="L12" s="78" t="s">
        <v>32</v>
      </c>
      <c r="M12" s="935">
        <v>0</v>
      </c>
      <c r="N12" s="935">
        <v>3545780</v>
      </c>
      <c r="O12" s="935">
        <v>4240068</v>
      </c>
      <c r="P12" s="935">
        <v>201920</v>
      </c>
      <c r="Q12" s="935">
        <f>+N12+O12+P12</f>
        <v>7987768</v>
      </c>
      <c r="R12" s="935">
        <v>0</v>
      </c>
      <c r="S12" s="935">
        <v>12000</v>
      </c>
      <c r="T12" s="935">
        <v>0</v>
      </c>
      <c r="U12" s="935">
        <v>12000</v>
      </c>
      <c r="V12" s="935">
        <v>5300</v>
      </c>
      <c r="W12" s="935">
        <v>4000</v>
      </c>
      <c r="X12" s="935">
        <v>75.471999999999994</v>
      </c>
      <c r="Y12" s="935">
        <v>0</v>
      </c>
      <c r="Z12" s="935">
        <v>120</v>
      </c>
      <c r="AA12" s="935">
        <v>50</v>
      </c>
      <c r="AB12" s="935">
        <v>0</v>
      </c>
      <c r="AC12" s="935">
        <v>0</v>
      </c>
      <c r="AD12" s="935">
        <v>130</v>
      </c>
      <c r="AE12" s="935">
        <v>50</v>
      </c>
      <c r="AF12" s="935">
        <v>0</v>
      </c>
      <c r="AG12" s="935">
        <f>R12*Y12</f>
        <v>0</v>
      </c>
      <c r="AH12" s="935">
        <v>502100</v>
      </c>
      <c r="AI12" s="935">
        <v>24700</v>
      </c>
      <c r="AJ12" s="935">
        <v>567500</v>
      </c>
      <c r="AK12" s="935">
        <f>R12*AC12</f>
        <v>0</v>
      </c>
      <c r="AL12" s="935">
        <v>502100</v>
      </c>
      <c r="AM12" s="935">
        <v>24700</v>
      </c>
      <c r="AN12" s="935">
        <v>567500</v>
      </c>
      <c r="AO12" s="951">
        <f>+AL12+AM12+AN12</f>
        <v>1094300</v>
      </c>
      <c r="AP12" s="954">
        <v>6893468</v>
      </c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</row>
    <row r="13" spans="1:65" ht="114">
      <c r="A13" s="80">
        <v>5</v>
      </c>
      <c r="B13" s="923"/>
      <c r="C13" s="926"/>
      <c r="D13" s="81" t="s">
        <v>672</v>
      </c>
      <c r="E13" s="82">
        <v>1</v>
      </c>
      <c r="F13" s="83" t="s">
        <v>673</v>
      </c>
      <c r="G13" s="81" t="s">
        <v>674</v>
      </c>
      <c r="H13" s="81" t="s">
        <v>671</v>
      </c>
      <c r="I13" s="936"/>
      <c r="J13" s="936"/>
      <c r="K13" s="936"/>
      <c r="L13" s="81" t="s">
        <v>32</v>
      </c>
      <c r="M13" s="936"/>
      <c r="N13" s="936"/>
      <c r="O13" s="936"/>
      <c r="P13" s="936"/>
      <c r="Q13" s="936"/>
      <c r="R13" s="936"/>
      <c r="S13" s="936"/>
      <c r="T13" s="936"/>
      <c r="U13" s="936"/>
      <c r="V13" s="936"/>
      <c r="W13" s="936"/>
      <c r="X13" s="936"/>
      <c r="Y13" s="936"/>
      <c r="Z13" s="936"/>
      <c r="AA13" s="936"/>
      <c r="AB13" s="936"/>
      <c r="AC13" s="936"/>
      <c r="AD13" s="936"/>
      <c r="AE13" s="936"/>
      <c r="AF13" s="936"/>
      <c r="AG13" s="936"/>
      <c r="AH13" s="936"/>
      <c r="AI13" s="936"/>
      <c r="AJ13" s="936"/>
      <c r="AK13" s="936"/>
      <c r="AL13" s="936"/>
      <c r="AM13" s="936"/>
      <c r="AN13" s="936"/>
      <c r="AO13" s="952"/>
      <c r="AP13" s="955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</row>
    <row r="14" spans="1:65" ht="114">
      <c r="A14" s="80">
        <v>6</v>
      </c>
      <c r="B14" s="923"/>
      <c r="C14" s="926"/>
      <c r="D14" s="81" t="s">
        <v>675</v>
      </c>
      <c r="E14" s="82">
        <v>1</v>
      </c>
      <c r="F14" s="84" t="s">
        <v>676</v>
      </c>
      <c r="G14" s="81" t="s">
        <v>677</v>
      </c>
      <c r="H14" s="81" t="s">
        <v>671</v>
      </c>
      <c r="I14" s="936"/>
      <c r="J14" s="936"/>
      <c r="K14" s="936"/>
      <c r="L14" s="81" t="s">
        <v>32</v>
      </c>
      <c r="M14" s="936"/>
      <c r="N14" s="936"/>
      <c r="O14" s="936"/>
      <c r="P14" s="936"/>
      <c r="Q14" s="936"/>
      <c r="R14" s="936"/>
      <c r="S14" s="936"/>
      <c r="T14" s="936"/>
      <c r="U14" s="936"/>
      <c r="V14" s="936"/>
      <c r="W14" s="936"/>
      <c r="X14" s="936"/>
      <c r="Y14" s="936"/>
      <c r="Z14" s="936"/>
      <c r="AA14" s="936"/>
      <c r="AB14" s="936"/>
      <c r="AC14" s="936"/>
      <c r="AD14" s="936"/>
      <c r="AE14" s="936"/>
      <c r="AF14" s="936"/>
      <c r="AG14" s="936"/>
      <c r="AH14" s="936"/>
      <c r="AI14" s="936"/>
      <c r="AJ14" s="936"/>
      <c r="AK14" s="936"/>
      <c r="AL14" s="936"/>
      <c r="AM14" s="936"/>
      <c r="AN14" s="936"/>
      <c r="AO14" s="952"/>
      <c r="AP14" s="955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</row>
    <row r="15" spans="1:65" ht="114">
      <c r="A15" s="80">
        <v>7</v>
      </c>
      <c r="B15" s="923"/>
      <c r="C15" s="926"/>
      <c r="D15" s="81" t="s">
        <v>678</v>
      </c>
      <c r="E15" s="82">
        <v>1</v>
      </c>
      <c r="F15" s="81" t="s">
        <v>679</v>
      </c>
      <c r="G15" s="81" t="s">
        <v>680</v>
      </c>
      <c r="H15" s="81" t="s">
        <v>671</v>
      </c>
      <c r="I15" s="936"/>
      <c r="J15" s="936"/>
      <c r="K15" s="936"/>
      <c r="L15" s="81" t="s">
        <v>32</v>
      </c>
      <c r="M15" s="936"/>
      <c r="N15" s="936"/>
      <c r="O15" s="936"/>
      <c r="P15" s="936"/>
      <c r="Q15" s="936"/>
      <c r="R15" s="936"/>
      <c r="S15" s="936"/>
      <c r="T15" s="936"/>
      <c r="U15" s="936"/>
      <c r="V15" s="936"/>
      <c r="W15" s="936"/>
      <c r="X15" s="936"/>
      <c r="Y15" s="936"/>
      <c r="Z15" s="936"/>
      <c r="AA15" s="936"/>
      <c r="AB15" s="936"/>
      <c r="AC15" s="936"/>
      <c r="AD15" s="936"/>
      <c r="AE15" s="936"/>
      <c r="AF15" s="936"/>
      <c r="AG15" s="936"/>
      <c r="AH15" s="936"/>
      <c r="AI15" s="936"/>
      <c r="AJ15" s="936"/>
      <c r="AK15" s="936"/>
      <c r="AL15" s="936"/>
      <c r="AM15" s="936"/>
      <c r="AN15" s="936"/>
      <c r="AO15" s="952"/>
      <c r="AP15" s="955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</row>
    <row r="16" spans="1:65" ht="114.75" thickBot="1">
      <c r="A16" s="85">
        <v>8</v>
      </c>
      <c r="B16" s="924"/>
      <c r="C16" s="927"/>
      <c r="D16" s="86" t="s">
        <v>681</v>
      </c>
      <c r="E16" s="87">
        <v>2</v>
      </c>
      <c r="F16" s="86" t="s">
        <v>679</v>
      </c>
      <c r="G16" s="86" t="s">
        <v>682</v>
      </c>
      <c r="H16" s="86" t="s">
        <v>671</v>
      </c>
      <c r="I16" s="937"/>
      <c r="J16" s="937"/>
      <c r="K16" s="937"/>
      <c r="L16" s="86" t="s">
        <v>32</v>
      </c>
      <c r="M16" s="937"/>
      <c r="N16" s="937"/>
      <c r="O16" s="937"/>
      <c r="P16" s="937"/>
      <c r="Q16" s="937"/>
      <c r="R16" s="937"/>
      <c r="S16" s="937"/>
      <c r="T16" s="937"/>
      <c r="U16" s="937"/>
      <c r="V16" s="937"/>
      <c r="W16" s="937"/>
      <c r="X16" s="937"/>
      <c r="Y16" s="937"/>
      <c r="Z16" s="937"/>
      <c r="AA16" s="937"/>
      <c r="AB16" s="937"/>
      <c r="AC16" s="937"/>
      <c r="AD16" s="937"/>
      <c r="AE16" s="937"/>
      <c r="AF16" s="937"/>
      <c r="AG16" s="937"/>
      <c r="AH16" s="937"/>
      <c r="AI16" s="937"/>
      <c r="AJ16" s="937"/>
      <c r="AK16" s="937"/>
      <c r="AL16" s="937"/>
      <c r="AM16" s="937"/>
      <c r="AN16" s="937"/>
      <c r="AO16" s="953"/>
      <c r="AP16" s="956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</row>
    <row r="17" spans="1:65" ht="86.25" thickBot="1">
      <c r="A17" s="88">
        <v>9</v>
      </c>
      <c r="B17" s="245" t="s">
        <v>368</v>
      </c>
      <c r="C17" s="89">
        <v>15</v>
      </c>
      <c r="D17" s="90" t="s">
        <v>683</v>
      </c>
      <c r="E17" s="91">
        <v>2</v>
      </c>
      <c r="F17" s="92" t="s">
        <v>369</v>
      </c>
      <c r="G17" s="91" t="s">
        <v>60</v>
      </c>
      <c r="H17" s="91" t="s">
        <v>365</v>
      </c>
      <c r="I17" s="91">
        <v>0</v>
      </c>
      <c r="J17" s="90" t="s">
        <v>6</v>
      </c>
      <c r="K17" s="91">
        <v>0</v>
      </c>
      <c r="L17" s="90" t="s">
        <v>472</v>
      </c>
      <c r="M17" s="91">
        <v>0</v>
      </c>
      <c r="N17" s="91">
        <v>5285873</v>
      </c>
      <c r="O17" s="91">
        <v>7270000</v>
      </c>
      <c r="P17" s="91">
        <v>5082500</v>
      </c>
      <c r="Q17" s="91">
        <f>SUM(N17:P17)</f>
        <v>17638373</v>
      </c>
      <c r="R17" s="91">
        <v>0</v>
      </c>
      <c r="S17" s="91">
        <v>0</v>
      </c>
      <c r="T17" s="91">
        <v>0</v>
      </c>
      <c r="U17" s="93">
        <v>18000</v>
      </c>
      <c r="V17" s="91">
        <v>12919</v>
      </c>
      <c r="W17" s="91">
        <v>28</v>
      </c>
      <c r="X17" s="94" t="s">
        <v>684</v>
      </c>
      <c r="Y17" s="91">
        <v>0</v>
      </c>
      <c r="Z17" s="91">
        <v>0</v>
      </c>
      <c r="AA17" s="94">
        <v>15</v>
      </c>
      <c r="AB17" s="94">
        <v>1219</v>
      </c>
      <c r="AC17" s="91">
        <v>0</v>
      </c>
      <c r="AD17" s="91">
        <v>0</v>
      </c>
      <c r="AE17" s="91">
        <v>0</v>
      </c>
      <c r="AF17" s="94">
        <v>171</v>
      </c>
      <c r="AG17" s="91">
        <v>0</v>
      </c>
      <c r="AH17" s="91">
        <v>0</v>
      </c>
      <c r="AI17" s="91">
        <v>0</v>
      </c>
      <c r="AJ17" s="93">
        <v>2823100</v>
      </c>
      <c r="AK17" s="91">
        <v>0</v>
      </c>
      <c r="AL17" s="91">
        <v>0</v>
      </c>
      <c r="AM17" s="91">
        <v>0</v>
      </c>
      <c r="AN17" s="93">
        <v>2823100</v>
      </c>
      <c r="AO17" s="95">
        <f>AN17</f>
        <v>2823100</v>
      </c>
      <c r="AP17" s="96">
        <v>148115273</v>
      </c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</row>
    <row r="18" spans="1:65" ht="171">
      <c r="A18" s="97">
        <v>10</v>
      </c>
      <c r="B18" s="957" t="s">
        <v>371</v>
      </c>
      <c r="C18" s="960">
        <v>4</v>
      </c>
      <c r="D18" s="98" t="s">
        <v>685</v>
      </c>
      <c r="E18" s="99">
        <v>3</v>
      </c>
      <c r="F18" s="98" t="s">
        <v>686</v>
      </c>
      <c r="G18" s="99" t="s">
        <v>372</v>
      </c>
      <c r="H18" s="98" t="s">
        <v>687</v>
      </c>
      <c r="I18" s="99">
        <v>0</v>
      </c>
      <c r="J18" s="99">
        <v>0</v>
      </c>
      <c r="K18" s="99">
        <v>0</v>
      </c>
      <c r="L18" s="98" t="s">
        <v>32</v>
      </c>
      <c r="M18" s="99">
        <v>0</v>
      </c>
      <c r="N18" s="99">
        <v>250000</v>
      </c>
      <c r="O18" s="99">
        <v>0</v>
      </c>
      <c r="P18" s="99">
        <v>0</v>
      </c>
      <c r="Q18" s="99">
        <v>250000</v>
      </c>
      <c r="R18" s="99">
        <v>9000</v>
      </c>
      <c r="S18" s="99">
        <v>0</v>
      </c>
      <c r="T18" s="99">
        <v>0</v>
      </c>
      <c r="U18" s="99">
        <v>0</v>
      </c>
      <c r="V18" s="963">
        <v>1837</v>
      </c>
      <c r="W18" s="99">
        <v>30</v>
      </c>
      <c r="X18" s="99">
        <v>1.6</v>
      </c>
      <c r="Y18" s="99">
        <v>90.5</v>
      </c>
      <c r="Z18" s="99">
        <v>4</v>
      </c>
      <c r="AA18" s="98">
        <v>0</v>
      </c>
      <c r="AB18" s="99">
        <v>1</v>
      </c>
      <c r="AC18" s="99">
        <v>90.5</v>
      </c>
      <c r="AD18" s="99">
        <v>0</v>
      </c>
      <c r="AE18" s="98">
        <v>0</v>
      </c>
      <c r="AF18" s="99">
        <v>0</v>
      </c>
      <c r="AG18" s="99">
        <v>139.5</v>
      </c>
      <c r="AH18" s="99">
        <v>0</v>
      </c>
      <c r="AI18" s="98">
        <v>0</v>
      </c>
      <c r="AJ18" s="99">
        <v>0</v>
      </c>
      <c r="AK18" s="99">
        <v>234000</v>
      </c>
      <c r="AL18" s="99">
        <v>0</v>
      </c>
      <c r="AM18" s="99">
        <v>0</v>
      </c>
      <c r="AN18" s="99">
        <v>2639000.5</v>
      </c>
      <c r="AO18" s="98">
        <v>2873000</v>
      </c>
      <c r="AP18" s="100">
        <v>20000</v>
      </c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</row>
    <row r="19" spans="1:65" ht="156.75">
      <c r="A19" s="101">
        <v>11</v>
      </c>
      <c r="B19" s="958"/>
      <c r="C19" s="961"/>
      <c r="D19" s="102" t="s">
        <v>685</v>
      </c>
      <c r="E19" s="103">
        <v>2</v>
      </c>
      <c r="F19" s="103" t="s">
        <v>688</v>
      </c>
      <c r="G19" s="103" t="s">
        <v>689</v>
      </c>
      <c r="H19" s="102" t="s">
        <v>690</v>
      </c>
      <c r="I19" s="103">
        <v>0</v>
      </c>
      <c r="J19" s="103">
        <v>0</v>
      </c>
      <c r="K19" s="103">
        <v>0</v>
      </c>
      <c r="L19" s="102" t="s">
        <v>32</v>
      </c>
      <c r="M19" s="103">
        <v>0</v>
      </c>
      <c r="N19" s="103">
        <v>0</v>
      </c>
      <c r="O19" s="103">
        <v>0</v>
      </c>
      <c r="P19" s="103">
        <v>0</v>
      </c>
      <c r="Q19" s="103">
        <v>0</v>
      </c>
      <c r="R19" s="103">
        <v>0</v>
      </c>
      <c r="S19" s="103">
        <v>0</v>
      </c>
      <c r="T19" s="103">
        <v>0</v>
      </c>
      <c r="U19" s="103">
        <v>0</v>
      </c>
      <c r="V19" s="963"/>
      <c r="W19" s="103">
        <v>0</v>
      </c>
      <c r="X19" s="103">
        <v>0</v>
      </c>
      <c r="Y19" s="103">
        <v>0</v>
      </c>
      <c r="Z19" s="103">
        <v>0</v>
      </c>
      <c r="AA19" s="103">
        <v>0</v>
      </c>
      <c r="AB19" s="103">
        <v>0</v>
      </c>
      <c r="AC19" s="103">
        <v>0</v>
      </c>
      <c r="AD19" s="103">
        <v>0</v>
      </c>
      <c r="AE19" s="103">
        <v>0</v>
      </c>
      <c r="AF19" s="103">
        <v>0</v>
      </c>
      <c r="AG19" s="103">
        <v>0</v>
      </c>
      <c r="AH19" s="103">
        <v>0</v>
      </c>
      <c r="AI19" s="103">
        <v>0</v>
      </c>
      <c r="AJ19" s="103">
        <v>0</v>
      </c>
      <c r="AK19" s="103">
        <v>0</v>
      </c>
      <c r="AL19" s="103">
        <v>0</v>
      </c>
      <c r="AM19" s="103">
        <v>0</v>
      </c>
      <c r="AN19" s="103">
        <v>0</v>
      </c>
      <c r="AO19" s="103">
        <v>0</v>
      </c>
      <c r="AP19" s="104">
        <v>0</v>
      </c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</row>
    <row r="20" spans="1:65" ht="114">
      <c r="A20" s="97">
        <v>12</v>
      </c>
      <c r="B20" s="958"/>
      <c r="C20" s="961"/>
      <c r="D20" s="102" t="s">
        <v>691</v>
      </c>
      <c r="E20" s="103">
        <v>1</v>
      </c>
      <c r="F20" s="103" t="s">
        <v>692</v>
      </c>
      <c r="G20" s="103" t="s">
        <v>373</v>
      </c>
      <c r="H20" s="102" t="s">
        <v>671</v>
      </c>
      <c r="I20" s="103">
        <v>0</v>
      </c>
      <c r="J20" s="103">
        <v>0</v>
      </c>
      <c r="K20" s="103">
        <v>0</v>
      </c>
      <c r="L20" s="102" t="s">
        <v>32</v>
      </c>
      <c r="M20" s="103">
        <v>0</v>
      </c>
      <c r="N20" s="103">
        <v>0</v>
      </c>
      <c r="O20" s="103">
        <v>0</v>
      </c>
      <c r="P20" s="103">
        <v>0</v>
      </c>
      <c r="Q20" s="103">
        <v>0</v>
      </c>
      <c r="R20" s="103">
        <v>0</v>
      </c>
      <c r="S20" s="103">
        <v>0</v>
      </c>
      <c r="T20" s="103">
        <v>0</v>
      </c>
      <c r="U20" s="103">
        <v>0</v>
      </c>
      <c r="V20" s="963"/>
      <c r="W20" s="103">
        <v>0</v>
      </c>
      <c r="X20" s="103">
        <v>0</v>
      </c>
      <c r="Y20" s="103">
        <v>0</v>
      </c>
      <c r="Z20" s="103">
        <v>4</v>
      </c>
      <c r="AA20" s="103">
        <v>0</v>
      </c>
      <c r="AB20" s="103">
        <v>1</v>
      </c>
      <c r="AC20" s="103">
        <v>0</v>
      </c>
      <c r="AD20" s="103">
        <v>0</v>
      </c>
      <c r="AE20" s="103">
        <v>0</v>
      </c>
      <c r="AF20" s="103">
        <v>0</v>
      </c>
      <c r="AG20" s="103">
        <v>0</v>
      </c>
      <c r="AH20" s="103">
        <v>0</v>
      </c>
      <c r="AI20" s="103">
        <v>0</v>
      </c>
      <c r="AJ20" s="103">
        <v>0</v>
      </c>
      <c r="AK20" s="103">
        <v>0</v>
      </c>
      <c r="AL20" s="103">
        <v>0</v>
      </c>
      <c r="AM20" s="103">
        <v>0</v>
      </c>
      <c r="AN20" s="103">
        <v>0</v>
      </c>
      <c r="AO20" s="103">
        <v>0</v>
      </c>
      <c r="AP20" s="105">
        <v>0</v>
      </c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</row>
    <row r="21" spans="1:65" ht="71.25">
      <c r="A21" s="101">
        <v>13</v>
      </c>
      <c r="B21" s="958"/>
      <c r="C21" s="961"/>
      <c r="D21" s="102" t="s">
        <v>691</v>
      </c>
      <c r="E21" s="103">
        <v>1</v>
      </c>
      <c r="F21" s="103">
        <v>2021</v>
      </c>
      <c r="G21" s="103" t="s">
        <v>693</v>
      </c>
      <c r="H21" s="102" t="s">
        <v>694</v>
      </c>
      <c r="I21" s="103">
        <v>0</v>
      </c>
      <c r="J21" s="103">
        <v>0</v>
      </c>
      <c r="K21" s="103">
        <v>0</v>
      </c>
      <c r="L21" s="102" t="s">
        <v>32</v>
      </c>
      <c r="M21" s="103">
        <v>0</v>
      </c>
      <c r="N21" s="103">
        <v>0</v>
      </c>
      <c r="O21" s="103">
        <v>0</v>
      </c>
      <c r="P21" s="103">
        <v>0</v>
      </c>
      <c r="Q21" s="103">
        <v>0</v>
      </c>
      <c r="R21" s="103">
        <v>0</v>
      </c>
      <c r="S21" s="103">
        <v>0</v>
      </c>
      <c r="T21" s="103">
        <v>0</v>
      </c>
      <c r="U21" s="103">
        <v>0</v>
      </c>
      <c r="V21" s="963"/>
      <c r="W21" s="103">
        <v>0</v>
      </c>
      <c r="X21" s="103">
        <v>0</v>
      </c>
      <c r="Y21" s="103">
        <v>0</v>
      </c>
      <c r="Z21" s="103">
        <v>0</v>
      </c>
      <c r="AA21" s="103">
        <v>0</v>
      </c>
      <c r="AB21" s="103">
        <v>0</v>
      </c>
      <c r="AC21" s="103">
        <v>0</v>
      </c>
      <c r="AD21" s="103">
        <v>0</v>
      </c>
      <c r="AE21" s="103">
        <v>0</v>
      </c>
      <c r="AF21" s="103">
        <v>0</v>
      </c>
      <c r="AG21" s="103">
        <v>0</v>
      </c>
      <c r="AH21" s="103">
        <v>0</v>
      </c>
      <c r="AI21" s="103">
        <v>0</v>
      </c>
      <c r="AJ21" s="103">
        <v>0</v>
      </c>
      <c r="AK21" s="103">
        <v>0</v>
      </c>
      <c r="AL21" s="103">
        <v>0</v>
      </c>
      <c r="AM21" s="103">
        <v>0</v>
      </c>
      <c r="AN21" s="103">
        <v>0</v>
      </c>
      <c r="AO21" s="103">
        <v>0</v>
      </c>
      <c r="AP21" s="105">
        <v>0</v>
      </c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</row>
    <row r="22" spans="1:65" ht="57">
      <c r="A22" s="97">
        <v>14</v>
      </c>
      <c r="B22" s="958"/>
      <c r="C22" s="961"/>
      <c r="D22" s="102" t="s">
        <v>374</v>
      </c>
      <c r="E22" s="103">
        <v>1</v>
      </c>
      <c r="F22" s="103" t="s">
        <v>695</v>
      </c>
      <c r="G22" s="103" t="s">
        <v>375</v>
      </c>
      <c r="H22" s="102" t="s">
        <v>696</v>
      </c>
      <c r="I22" s="103">
        <v>0</v>
      </c>
      <c r="J22" s="102">
        <v>0</v>
      </c>
      <c r="K22" s="102">
        <v>0</v>
      </c>
      <c r="L22" s="102" t="s">
        <v>32</v>
      </c>
      <c r="M22" s="103">
        <v>0</v>
      </c>
      <c r="N22" s="102">
        <v>0</v>
      </c>
      <c r="O22" s="102">
        <v>0</v>
      </c>
      <c r="P22" s="102">
        <v>0</v>
      </c>
      <c r="Q22" s="102">
        <v>0</v>
      </c>
      <c r="R22" s="102">
        <v>0</v>
      </c>
      <c r="S22" s="102">
        <v>0</v>
      </c>
      <c r="T22" s="103">
        <v>0</v>
      </c>
      <c r="U22" s="103">
        <v>12000</v>
      </c>
      <c r="V22" s="963"/>
      <c r="W22" s="103">
        <v>0</v>
      </c>
      <c r="X22" s="103">
        <v>0</v>
      </c>
      <c r="Y22" s="103">
        <v>0</v>
      </c>
      <c r="Z22" s="103">
        <v>4</v>
      </c>
      <c r="AA22" s="103">
        <v>0</v>
      </c>
      <c r="AB22" s="103">
        <v>0</v>
      </c>
      <c r="AC22" s="103">
        <v>0</v>
      </c>
      <c r="AD22" s="103">
        <v>0</v>
      </c>
      <c r="AE22" s="102">
        <v>0</v>
      </c>
      <c r="AF22" s="103">
        <v>0</v>
      </c>
      <c r="AG22" s="103">
        <v>0</v>
      </c>
      <c r="AH22" s="103">
        <v>0</v>
      </c>
      <c r="AI22" s="103">
        <v>0</v>
      </c>
      <c r="AJ22" s="103">
        <v>0</v>
      </c>
      <c r="AK22" s="102">
        <v>0</v>
      </c>
      <c r="AL22" s="103">
        <v>0</v>
      </c>
      <c r="AM22" s="103">
        <v>0</v>
      </c>
      <c r="AN22" s="103">
        <v>0</v>
      </c>
      <c r="AO22" s="103">
        <v>0</v>
      </c>
      <c r="AP22" s="105">
        <v>0</v>
      </c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</row>
    <row r="23" spans="1:65" ht="71.25">
      <c r="A23" s="101">
        <v>15</v>
      </c>
      <c r="B23" s="958"/>
      <c r="C23" s="961"/>
      <c r="D23" s="102" t="s">
        <v>376</v>
      </c>
      <c r="E23" s="103">
        <v>1</v>
      </c>
      <c r="F23" s="106">
        <v>44109</v>
      </c>
      <c r="G23" s="103" t="s">
        <v>377</v>
      </c>
      <c r="H23" s="102" t="s">
        <v>696</v>
      </c>
      <c r="I23" s="103">
        <v>24</v>
      </c>
      <c r="J23" s="102">
        <v>0</v>
      </c>
      <c r="K23" s="102">
        <v>0</v>
      </c>
      <c r="L23" s="102" t="s">
        <v>32</v>
      </c>
      <c r="M23" s="103">
        <v>32</v>
      </c>
      <c r="N23" s="102">
        <v>20000</v>
      </c>
      <c r="O23" s="102">
        <v>680000</v>
      </c>
      <c r="P23" s="102">
        <v>20000</v>
      </c>
      <c r="Q23" s="102">
        <v>720000</v>
      </c>
      <c r="R23" s="102">
        <v>0</v>
      </c>
      <c r="S23" s="102">
        <v>0</v>
      </c>
      <c r="T23" s="103">
        <v>0</v>
      </c>
      <c r="U23" s="103">
        <v>0</v>
      </c>
      <c r="V23" s="963"/>
      <c r="W23" s="103">
        <v>78</v>
      </c>
      <c r="X23" s="103">
        <v>4.2</v>
      </c>
      <c r="Y23" s="103">
        <v>0</v>
      </c>
      <c r="Z23" s="103">
        <v>425</v>
      </c>
      <c r="AA23" s="103">
        <v>2</v>
      </c>
      <c r="AB23" s="103">
        <v>0</v>
      </c>
      <c r="AC23" s="103">
        <v>0</v>
      </c>
      <c r="AD23" s="103">
        <v>180</v>
      </c>
      <c r="AE23" s="102">
        <v>1</v>
      </c>
      <c r="AF23" s="103">
        <v>0</v>
      </c>
      <c r="AG23" s="103">
        <v>0</v>
      </c>
      <c r="AH23" s="103">
        <v>0</v>
      </c>
      <c r="AI23" s="103">
        <v>0</v>
      </c>
      <c r="AJ23" s="103">
        <v>202600</v>
      </c>
      <c r="AK23" s="102">
        <v>0</v>
      </c>
      <c r="AL23" s="103">
        <v>0</v>
      </c>
      <c r="AM23" s="103">
        <v>0</v>
      </c>
      <c r="AN23" s="103">
        <v>182600</v>
      </c>
      <c r="AO23" s="103">
        <v>182600</v>
      </c>
      <c r="AP23" s="105">
        <v>647400</v>
      </c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</row>
    <row r="24" spans="1:65" ht="57">
      <c r="A24" s="97">
        <v>16</v>
      </c>
      <c r="B24" s="958"/>
      <c r="C24" s="961"/>
      <c r="D24" s="102" t="s">
        <v>378</v>
      </c>
      <c r="E24" s="103">
        <v>1</v>
      </c>
      <c r="F24" s="103" t="s">
        <v>697</v>
      </c>
      <c r="G24" s="103" t="s">
        <v>379</v>
      </c>
      <c r="H24" s="102" t="s">
        <v>696</v>
      </c>
      <c r="I24" s="103">
        <v>26</v>
      </c>
      <c r="J24" s="102">
        <v>0</v>
      </c>
      <c r="K24" s="102">
        <v>0</v>
      </c>
      <c r="L24" s="102" t="s">
        <v>32</v>
      </c>
      <c r="M24" s="103">
        <v>17</v>
      </c>
      <c r="N24" s="102">
        <v>0</v>
      </c>
      <c r="O24" s="102">
        <v>0</v>
      </c>
      <c r="P24" s="102">
        <v>0</v>
      </c>
      <c r="Q24" s="102">
        <v>0</v>
      </c>
      <c r="R24" s="102">
        <v>0</v>
      </c>
      <c r="S24" s="102">
        <v>0</v>
      </c>
      <c r="T24" s="103">
        <v>0</v>
      </c>
      <c r="U24" s="103">
        <v>7000</v>
      </c>
      <c r="V24" s="963"/>
      <c r="W24" s="103">
        <v>0</v>
      </c>
      <c r="X24" s="103">
        <v>0</v>
      </c>
      <c r="Y24" s="103">
        <v>0</v>
      </c>
      <c r="Z24" s="103">
        <v>929</v>
      </c>
      <c r="AA24" s="103">
        <v>3</v>
      </c>
      <c r="AB24" s="103">
        <v>564</v>
      </c>
      <c r="AC24" s="103">
        <v>0</v>
      </c>
      <c r="AD24" s="103">
        <v>400</v>
      </c>
      <c r="AE24" s="102">
        <v>0.2</v>
      </c>
      <c r="AF24" s="103">
        <v>110</v>
      </c>
      <c r="AG24" s="103">
        <v>0</v>
      </c>
      <c r="AH24" s="103">
        <v>148000</v>
      </c>
      <c r="AI24" s="103">
        <v>10000</v>
      </c>
      <c r="AJ24" s="103">
        <v>630000</v>
      </c>
      <c r="AK24" s="102">
        <v>0</v>
      </c>
      <c r="AL24" s="103">
        <v>0</v>
      </c>
      <c r="AM24" s="103">
        <v>0</v>
      </c>
      <c r="AN24" s="103">
        <v>0</v>
      </c>
      <c r="AO24" s="103">
        <v>0</v>
      </c>
      <c r="AP24" s="105">
        <v>0</v>
      </c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</row>
    <row r="25" spans="1:65" ht="156.75">
      <c r="A25" s="101">
        <v>17</v>
      </c>
      <c r="B25" s="958"/>
      <c r="C25" s="961"/>
      <c r="D25" s="102" t="s">
        <v>698</v>
      </c>
      <c r="E25" s="103">
        <v>2</v>
      </c>
      <c r="F25" s="103" t="s">
        <v>699</v>
      </c>
      <c r="G25" s="102" t="s">
        <v>700</v>
      </c>
      <c r="H25" s="102" t="s">
        <v>701</v>
      </c>
      <c r="I25" s="103">
        <v>0</v>
      </c>
      <c r="J25" s="103">
        <v>0</v>
      </c>
      <c r="K25" s="103">
        <v>0</v>
      </c>
      <c r="L25" s="102" t="s">
        <v>32</v>
      </c>
      <c r="M25" s="103">
        <v>0</v>
      </c>
      <c r="N25" s="103">
        <v>0</v>
      </c>
      <c r="O25" s="103">
        <v>0</v>
      </c>
      <c r="P25" s="103">
        <v>0</v>
      </c>
      <c r="Q25" s="103">
        <v>0</v>
      </c>
      <c r="R25" s="102">
        <v>0</v>
      </c>
      <c r="S25" s="102">
        <v>0</v>
      </c>
      <c r="T25" s="103">
        <v>0</v>
      </c>
      <c r="U25" s="103">
        <v>0</v>
      </c>
      <c r="V25" s="963"/>
      <c r="W25" s="103">
        <v>0</v>
      </c>
      <c r="X25" s="103">
        <v>0</v>
      </c>
      <c r="Y25" s="103">
        <v>0</v>
      </c>
      <c r="Z25" s="103">
        <v>0</v>
      </c>
      <c r="AA25" s="103">
        <v>0</v>
      </c>
      <c r="AB25" s="103">
        <v>1</v>
      </c>
      <c r="AC25" s="103">
        <v>0</v>
      </c>
      <c r="AD25" s="103">
        <v>0</v>
      </c>
      <c r="AE25" s="102">
        <v>0</v>
      </c>
      <c r="AF25" s="103">
        <v>0</v>
      </c>
      <c r="AG25" s="103">
        <v>0</v>
      </c>
      <c r="AH25" s="103">
        <v>0</v>
      </c>
      <c r="AI25" s="103">
        <v>0</v>
      </c>
      <c r="AJ25" s="103">
        <v>0</v>
      </c>
      <c r="AK25" s="102">
        <v>0</v>
      </c>
      <c r="AL25" s="103">
        <v>0</v>
      </c>
      <c r="AM25" s="103">
        <v>0</v>
      </c>
      <c r="AN25" s="103">
        <v>0</v>
      </c>
      <c r="AO25" s="103">
        <v>0</v>
      </c>
      <c r="AP25" s="105">
        <v>0</v>
      </c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</row>
    <row r="26" spans="1:65" ht="114">
      <c r="A26" s="97">
        <v>18</v>
      </c>
      <c r="B26" s="958"/>
      <c r="C26" s="961"/>
      <c r="D26" s="102" t="s">
        <v>702</v>
      </c>
      <c r="E26" s="103">
        <v>1</v>
      </c>
      <c r="F26" s="103" t="s">
        <v>692</v>
      </c>
      <c r="G26" s="103" t="s">
        <v>380</v>
      </c>
      <c r="H26" s="102" t="s">
        <v>671</v>
      </c>
      <c r="I26" s="103">
        <v>0</v>
      </c>
      <c r="J26" s="103">
        <v>0</v>
      </c>
      <c r="K26" s="103">
        <v>0</v>
      </c>
      <c r="L26" s="102" t="s">
        <v>32</v>
      </c>
      <c r="M26" s="103">
        <v>0</v>
      </c>
      <c r="N26" s="103">
        <v>0</v>
      </c>
      <c r="O26" s="103">
        <v>0</v>
      </c>
      <c r="P26" s="103">
        <v>0</v>
      </c>
      <c r="Q26" s="103">
        <v>0</v>
      </c>
      <c r="R26" s="102">
        <v>0</v>
      </c>
      <c r="S26" s="102">
        <v>0</v>
      </c>
      <c r="T26" s="103">
        <v>0</v>
      </c>
      <c r="U26" s="103">
        <v>0</v>
      </c>
      <c r="V26" s="963"/>
      <c r="W26" s="103">
        <v>0</v>
      </c>
      <c r="X26" s="103">
        <v>0</v>
      </c>
      <c r="Y26" s="103">
        <v>0</v>
      </c>
      <c r="Z26" s="103">
        <v>0</v>
      </c>
      <c r="AA26" s="103">
        <v>3</v>
      </c>
      <c r="AB26" s="103">
        <v>0</v>
      </c>
      <c r="AC26" s="103">
        <v>0</v>
      </c>
      <c r="AD26" s="103">
        <v>0</v>
      </c>
      <c r="AE26" s="102">
        <v>0.2</v>
      </c>
      <c r="AF26" s="103">
        <v>0</v>
      </c>
      <c r="AG26" s="103">
        <v>0</v>
      </c>
      <c r="AH26" s="103">
        <v>0</v>
      </c>
      <c r="AI26" s="103">
        <v>0</v>
      </c>
      <c r="AJ26" s="103">
        <v>0</v>
      </c>
      <c r="AK26" s="103">
        <v>0</v>
      </c>
      <c r="AL26" s="103">
        <v>0</v>
      </c>
      <c r="AM26" s="103">
        <v>0</v>
      </c>
      <c r="AN26" s="103">
        <v>0</v>
      </c>
      <c r="AO26" s="103">
        <v>0</v>
      </c>
      <c r="AP26" s="105">
        <v>0</v>
      </c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</row>
    <row r="27" spans="1:65" ht="114">
      <c r="A27" s="101">
        <v>19</v>
      </c>
      <c r="B27" s="958"/>
      <c r="C27" s="961"/>
      <c r="D27" s="102" t="s">
        <v>703</v>
      </c>
      <c r="E27" s="103">
        <v>1</v>
      </c>
      <c r="F27" s="103" t="s">
        <v>692</v>
      </c>
      <c r="G27" s="103" t="s">
        <v>381</v>
      </c>
      <c r="H27" s="102" t="s">
        <v>671</v>
      </c>
      <c r="I27" s="103">
        <v>0</v>
      </c>
      <c r="J27" s="103">
        <v>0</v>
      </c>
      <c r="K27" s="103">
        <v>0</v>
      </c>
      <c r="L27" s="102" t="s">
        <v>32</v>
      </c>
      <c r="M27" s="103">
        <v>0</v>
      </c>
      <c r="N27" s="103">
        <v>0</v>
      </c>
      <c r="O27" s="103">
        <v>0</v>
      </c>
      <c r="P27" s="103">
        <v>0</v>
      </c>
      <c r="Q27" s="103">
        <v>0</v>
      </c>
      <c r="R27" s="103">
        <v>0</v>
      </c>
      <c r="S27" s="103">
        <v>0</v>
      </c>
      <c r="T27" s="103">
        <v>0</v>
      </c>
      <c r="U27" s="103">
        <v>0</v>
      </c>
      <c r="V27" s="963"/>
      <c r="W27" s="103">
        <v>0</v>
      </c>
      <c r="X27" s="103">
        <v>0</v>
      </c>
      <c r="Y27" s="103">
        <v>0</v>
      </c>
      <c r="Z27" s="103">
        <v>0</v>
      </c>
      <c r="AA27" s="102">
        <v>0</v>
      </c>
      <c r="AB27" s="103">
        <v>1</v>
      </c>
      <c r="AC27" s="103">
        <v>0</v>
      </c>
      <c r="AD27" s="103">
        <v>0</v>
      </c>
      <c r="AE27" s="102">
        <v>0</v>
      </c>
      <c r="AF27" s="103">
        <v>0</v>
      </c>
      <c r="AG27" s="103">
        <v>0</v>
      </c>
      <c r="AH27" s="103">
        <v>0</v>
      </c>
      <c r="AI27" s="103">
        <v>0</v>
      </c>
      <c r="AJ27" s="103">
        <v>0</v>
      </c>
      <c r="AK27" s="103">
        <v>0</v>
      </c>
      <c r="AL27" s="103">
        <v>0</v>
      </c>
      <c r="AM27" s="103">
        <v>0</v>
      </c>
      <c r="AN27" s="103">
        <v>0</v>
      </c>
      <c r="AO27" s="103">
        <v>0</v>
      </c>
      <c r="AP27" s="105">
        <v>0</v>
      </c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</row>
    <row r="28" spans="1:65" ht="156.75">
      <c r="A28" s="97">
        <v>20</v>
      </c>
      <c r="B28" s="958"/>
      <c r="C28" s="961"/>
      <c r="D28" s="102" t="s">
        <v>704</v>
      </c>
      <c r="E28" s="103">
        <v>3</v>
      </c>
      <c r="F28" s="103" t="s">
        <v>705</v>
      </c>
      <c r="G28" s="103" t="s">
        <v>706</v>
      </c>
      <c r="H28" s="102" t="s">
        <v>707</v>
      </c>
      <c r="I28" s="103">
        <v>0</v>
      </c>
      <c r="J28" s="103">
        <v>0</v>
      </c>
      <c r="K28" s="103">
        <v>0</v>
      </c>
      <c r="L28" s="102" t="s">
        <v>32</v>
      </c>
      <c r="M28" s="103">
        <v>0</v>
      </c>
      <c r="N28" s="103">
        <v>0</v>
      </c>
      <c r="O28" s="103">
        <v>0</v>
      </c>
      <c r="P28" s="103">
        <v>0</v>
      </c>
      <c r="Q28" s="103">
        <v>0</v>
      </c>
      <c r="R28" s="103">
        <v>0</v>
      </c>
      <c r="S28" s="103">
        <v>0</v>
      </c>
      <c r="T28" s="103">
        <v>0</v>
      </c>
      <c r="U28" s="103">
        <v>0</v>
      </c>
      <c r="V28" s="963"/>
      <c r="W28" s="103">
        <v>0</v>
      </c>
      <c r="X28" s="103">
        <v>0</v>
      </c>
      <c r="Y28" s="103">
        <v>0</v>
      </c>
      <c r="Z28" s="103">
        <v>0</v>
      </c>
      <c r="AA28" s="103">
        <v>0</v>
      </c>
      <c r="AB28" s="103">
        <v>0</v>
      </c>
      <c r="AC28" s="103">
        <v>0</v>
      </c>
      <c r="AD28" s="103">
        <v>0</v>
      </c>
      <c r="AE28" s="103">
        <v>0</v>
      </c>
      <c r="AF28" s="103">
        <v>0</v>
      </c>
      <c r="AG28" s="103">
        <v>0</v>
      </c>
      <c r="AH28" s="103">
        <v>0</v>
      </c>
      <c r="AI28" s="103">
        <v>0</v>
      </c>
      <c r="AJ28" s="103">
        <v>0</v>
      </c>
      <c r="AK28" s="103">
        <v>0</v>
      </c>
      <c r="AL28" s="103">
        <v>0</v>
      </c>
      <c r="AM28" s="103">
        <v>0</v>
      </c>
      <c r="AN28" s="103">
        <v>0</v>
      </c>
      <c r="AO28" s="103">
        <v>0</v>
      </c>
      <c r="AP28" s="105">
        <v>0</v>
      </c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</row>
    <row r="29" spans="1:65" ht="57">
      <c r="A29" s="101">
        <v>21</v>
      </c>
      <c r="B29" s="958"/>
      <c r="C29" s="961"/>
      <c r="D29" s="102" t="s">
        <v>708</v>
      </c>
      <c r="E29" s="103">
        <v>2</v>
      </c>
      <c r="F29" s="103" t="s">
        <v>705</v>
      </c>
      <c r="G29" s="103" t="s">
        <v>709</v>
      </c>
      <c r="H29" s="102" t="s">
        <v>710</v>
      </c>
      <c r="I29" s="103">
        <v>0</v>
      </c>
      <c r="J29" s="103">
        <v>0</v>
      </c>
      <c r="K29" s="103">
        <v>0</v>
      </c>
      <c r="L29" s="102" t="s">
        <v>32</v>
      </c>
      <c r="M29" s="103">
        <v>0</v>
      </c>
      <c r="N29" s="103">
        <v>0</v>
      </c>
      <c r="O29" s="103">
        <v>0</v>
      </c>
      <c r="P29" s="103">
        <v>0</v>
      </c>
      <c r="Q29" s="103">
        <v>0</v>
      </c>
      <c r="R29" s="103">
        <v>0</v>
      </c>
      <c r="S29" s="103">
        <v>0</v>
      </c>
      <c r="T29" s="103">
        <v>0</v>
      </c>
      <c r="U29" s="103">
        <v>0</v>
      </c>
      <c r="V29" s="963"/>
      <c r="W29" s="103">
        <v>0</v>
      </c>
      <c r="X29" s="103">
        <v>0</v>
      </c>
      <c r="Y29" s="103">
        <v>0</v>
      </c>
      <c r="Z29" s="103">
        <v>0</v>
      </c>
      <c r="AA29" s="103">
        <v>0</v>
      </c>
      <c r="AB29" s="103">
        <v>0</v>
      </c>
      <c r="AC29" s="103">
        <v>0</v>
      </c>
      <c r="AD29" s="103">
        <v>0</v>
      </c>
      <c r="AE29" s="103">
        <v>0</v>
      </c>
      <c r="AF29" s="103">
        <v>0</v>
      </c>
      <c r="AG29" s="103">
        <v>0</v>
      </c>
      <c r="AH29" s="103">
        <v>0</v>
      </c>
      <c r="AI29" s="103">
        <v>0</v>
      </c>
      <c r="AJ29" s="103">
        <v>0</v>
      </c>
      <c r="AK29" s="103">
        <v>0</v>
      </c>
      <c r="AL29" s="103">
        <v>0</v>
      </c>
      <c r="AM29" s="103">
        <v>0</v>
      </c>
      <c r="AN29" s="103">
        <v>0</v>
      </c>
      <c r="AO29" s="103">
        <v>0</v>
      </c>
      <c r="AP29" s="105">
        <v>0</v>
      </c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</row>
    <row r="30" spans="1:65" ht="185.25">
      <c r="A30" s="97">
        <v>22</v>
      </c>
      <c r="B30" s="958"/>
      <c r="C30" s="961"/>
      <c r="D30" s="102" t="s">
        <v>711</v>
      </c>
      <c r="E30" s="103">
        <v>4</v>
      </c>
      <c r="F30" s="103" t="s">
        <v>712</v>
      </c>
      <c r="G30" s="107" t="s">
        <v>713</v>
      </c>
      <c r="H30" s="102" t="s">
        <v>710</v>
      </c>
      <c r="I30" s="103">
        <v>0</v>
      </c>
      <c r="J30" s="103">
        <v>0</v>
      </c>
      <c r="K30" s="103">
        <v>0</v>
      </c>
      <c r="L30" s="102" t="s">
        <v>32</v>
      </c>
      <c r="M30" s="103">
        <v>0</v>
      </c>
      <c r="N30" s="103">
        <v>0</v>
      </c>
      <c r="O30" s="103">
        <v>0</v>
      </c>
      <c r="P30" s="103">
        <v>0</v>
      </c>
      <c r="Q30" s="103">
        <v>0</v>
      </c>
      <c r="R30" s="103">
        <v>0</v>
      </c>
      <c r="S30" s="103">
        <v>0</v>
      </c>
      <c r="T30" s="103">
        <v>0</v>
      </c>
      <c r="U30" s="103">
        <v>0</v>
      </c>
      <c r="V30" s="963"/>
      <c r="W30" s="103">
        <v>0</v>
      </c>
      <c r="X30" s="103">
        <v>0</v>
      </c>
      <c r="Y30" s="103">
        <v>0</v>
      </c>
      <c r="Z30" s="103">
        <v>0</v>
      </c>
      <c r="AA30" s="103">
        <v>0</v>
      </c>
      <c r="AB30" s="103">
        <v>0</v>
      </c>
      <c r="AC30" s="103">
        <v>0</v>
      </c>
      <c r="AD30" s="103">
        <v>0</v>
      </c>
      <c r="AE30" s="103">
        <v>0</v>
      </c>
      <c r="AF30" s="103">
        <v>0</v>
      </c>
      <c r="AG30" s="103">
        <v>0</v>
      </c>
      <c r="AH30" s="103">
        <v>0</v>
      </c>
      <c r="AI30" s="103">
        <v>0</v>
      </c>
      <c r="AJ30" s="103">
        <v>0</v>
      </c>
      <c r="AK30" s="103">
        <v>0</v>
      </c>
      <c r="AL30" s="103">
        <v>0</v>
      </c>
      <c r="AM30" s="103">
        <v>0</v>
      </c>
      <c r="AN30" s="103">
        <v>0</v>
      </c>
      <c r="AO30" s="103">
        <v>0</v>
      </c>
      <c r="AP30" s="105">
        <v>0</v>
      </c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</row>
    <row r="31" spans="1:65" ht="86.25" thickBot="1">
      <c r="A31" s="101">
        <v>23</v>
      </c>
      <c r="B31" s="959"/>
      <c r="C31" s="962"/>
      <c r="D31" s="108" t="s">
        <v>714</v>
      </c>
      <c r="E31" s="109">
        <v>1</v>
      </c>
      <c r="F31" s="109" t="s">
        <v>715</v>
      </c>
      <c r="G31" s="108" t="s">
        <v>716</v>
      </c>
      <c r="H31" s="108" t="s">
        <v>710</v>
      </c>
      <c r="I31" s="109">
        <v>0</v>
      </c>
      <c r="J31" s="109">
        <v>0</v>
      </c>
      <c r="K31" s="109">
        <v>0</v>
      </c>
      <c r="L31" s="108" t="s">
        <v>32</v>
      </c>
      <c r="M31" s="109">
        <v>0</v>
      </c>
      <c r="N31" s="109">
        <v>0</v>
      </c>
      <c r="O31" s="109">
        <v>0</v>
      </c>
      <c r="P31" s="109">
        <v>0</v>
      </c>
      <c r="Q31" s="109">
        <v>0</v>
      </c>
      <c r="R31" s="109">
        <v>0</v>
      </c>
      <c r="S31" s="109">
        <v>0</v>
      </c>
      <c r="T31" s="109">
        <v>0</v>
      </c>
      <c r="U31" s="109">
        <v>0</v>
      </c>
      <c r="V31" s="963"/>
      <c r="W31" s="109">
        <v>0</v>
      </c>
      <c r="X31" s="109">
        <v>0</v>
      </c>
      <c r="Y31" s="109">
        <v>0</v>
      </c>
      <c r="Z31" s="109">
        <v>0</v>
      </c>
      <c r="AA31" s="109">
        <v>0</v>
      </c>
      <c r="AB31" s="109">
        <v>0</v>
      </c>
      <c r="AC31" s="109">
        <v>0</v>
      </c>
      <c r="AD31" s="109">
        <v>0</v>
      </c>
      <c r="AE31" s="109">
        <v>0</v>
      </c>
      <c r="AF31" s="109">
        <v>0</v>
      </c>
      <c r="AG31" s="109">
        <v>0</v>
      </c>
      <c r="AH31" s="109">
        <v>0</v>
      </c>
      <c r="AI31" s="109">
        <v>0</v>
      </c>
      <c r="AJ31" s="109">
        <v>0</v>
      </c>
      <c r="AK31" s="109">
        <v>0</v>
      </c>
      <c r="AL31" s="109">
        <v>0</v>
      </c>
      <c r="AM31" s="109">
        <v>0</v>
      </c>
      <c r="AN31" s="109">
        <v>0</v>
      </c>
      <c r="AO31" s="109">
        <v>0</v>
      </c>
      <c r="AP31" s="110">
        <v>0</v>
      </c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</row>
    <row r="32" spans="1:65" ht="57">
      <c r="A32" s="77">
        <v>24</v>
      </c>
      <c r="B32" s="980" t="s">
        <v>717</v>
      </c>
      <c r="C32" s="982">
        <v>38</v>
      </c>
      <c r="D32" s="79" t="s">
        <v>382</v>
      </c>
      <c r="E32" s="79">
        <v>1</v>
      </c>
      <c r="F32" s="79" t="s">
        <v>718</v>
      </c>
      <c r="G32" s="78" t="s">
        <v>383</v>
      </c>
      <c r="H32" s="78" t="s">
        <v>719</v>
      </c>
      <c r="I32" s="79">
        <v>0</v>
      </c>
      <c r="J32" s="78" t="s">
        <v>65</v>
      </c>
      <c r="K32" s="79">
        <v>0</v>
      </c>
      <c r="L32" s="78" t="s">
        <v>32</v>
      </c>
      <c r="M32" s="79">
        <v>0</v>
      </c>
      <c r="N32" s="79">
        <v>0</v>
      </c>
      <c r="O32" s="79">
        <v>1455740</v>
      </c>
      <c r="P32" s="79">
        <v>773000</v>
      </c>
      <c r="Q32" s="79">
        <f>O32+P32</f>
        <v>2228740</v>
      </c>
      <c r="R32" s="79">
        <v>0</v>
      </c>
      <c r="S32" s="79">
        <v>0</v>
      </c>
      <c r="T32" s="79">
        <v>0</v>
      </c>
      <c r="U32" s="79">
        <v>0</v>
      </c>
      <c r="V32" s="947">
        <v>44620</v>
      </c>
      <c r="W32" s="79">
        <v>0</v>
      </c>
      <c r="X32" s="79">
        <v>0</v>
      </c>
      <c r="Y32" s="79">
        <v>0</v>
      </c>
      <c r="Z32" s="79">
        <v>0</v>
      </c>
      <c r="AA32" s="79">
        <v>0</v>
      </c>
      <c r="AB32" s="79">
        <v>0</v>
      </c>
      <c r="AC32" s="79">
        <v>0</v>
      </c>
      <c r="AD32" s="79">
        <v>0</v>
      </c>
      <c r="AE32" s="79">
        <v>0</v>
      </c>
      <c r="AF32" s="79">
        <v>0</v>
      </c>
      <c r="AG32" s="79">
        <v>0</v>
      </c>
      <c r="AH32" s="79">
        <v>0</v>
      </c>
      <c r="AI32" s="79">
        <v>0</v>
      </c>
      <c r="AJ32" s="79">
        <v>0</v>
      </c>
      <c r="AK32" s="79">
        <v>0</v>
      </c>
      <c r="AL32" s="79">
        <f t="shared" ref="AL32:AN42" si="0">S32*Z32</f>
        <v>0</v>
      </c>
      <c r="AM32" s="79">
        <f t="shared" si="0"/>
        <v>0</v>
      </c>
      <c r="AN32" s="79">
        <f t="shared" si="0"/>
        <v>0</v>
      </c>
      <c r="AO32" s="78">
        <f t="shared" ref="AO32:AO42" si="1">AK32+AL32+AM32+AN32</f>
        <v>0</v>
      </c>
      <c r="AP32" s="111">
        <v>2228740</v>
      </c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</row>
    <row r="33" spans="1:65" ht="57.75" thickBot="1">
      <c r="A33" s="80">
        <v>25</v>
      </c>
      <c r="B33" s="981"/>
      <c r="C33" s="983"/>
      <c r="D33" s="82" t="s">
        <v>382</v>
      </c>
      <c r="E33" s="82">
        <v>1</v>
      </c>
      <c r="F33" s="82" t="s">
        <v>720</v>
      </c>
      <c r="G33" s="81" t="s">
        <v>384</v>
      </c>
      <c r="H33" s="81" t="s">
        <v>385</v>
      </c>
      <c r="I33" s="82">
        <v>0</v>
      </c>
      <c r="J33" s="81" t="s">
        <v>65</v>
      </c>
      <c r="K33" s="82">
        <v>0</v>
      </c>
      <c r="L33" s="81" t="s">
        <v>32</v>
      </c>
      <c r="M33" s="82">
        <v>0</v>
      </c>
      <c r="N33" s="82">
        <v>0</v>
      </c>
      <c r="O33" s="82">
        <v>1905600</v>
      </c>
      <c r="P33" s="82">
        <v>2191000</v>
      </c>
      <c r="Q33" s="82">
        <f t="shared" ref="Q33:Q40" si="2">O33+P33</f>
        <v>4096600</v>
      </c>
      <c r="R33" s="82">
        <v>0</v>
      </c>
      <c r="S33" s="82">
        <v>0</v>
      </c>
      <c r="T33" s="82">
        <v>0</v>
      </c>
      <c r="U33" s="82">
        <v>0</v>
      </c>
      <c r="V33" s="948"/>
      <c r="W33" s="82">
        <v>0</v>
      </c>
      <c r="X33" s="82">
        <v>0</v>
      </c>
      <c r="Y33" s="82">
        <v>0</v>
      </c>
      <c r="Z33" s="82">
        <v>0</v>
      </c>
      <c r="AA33" s="82">
        <v>0</v>
      </c>
      <c r="AB33" s="82">
        <v>0</v>
      </c>
      <c r="AC33" s="82">
        <v>0</v>
      </c>
      <c r="AD33" s="82">
        <v>0</v>
      </c>
      <c r="AE33" s="82">
        <v>0</v>
      </c>
      <c r="AF33" s="82">
        <v>0</v>
      </c>
      <c r="AG33" s="82">
        <v>0</v>
      </c>
      <c r="AH33" s="82">
        <v>0</v>
      </c>
      <c r="AI33" s="82">
        <v>0</v>
      </c>
      <c r="AJ33" s="82">
        <v>0</v>
      </c>
      <c r="AK33" s="82">
        <v>0</v>
      </c>
      <c r="AL33" s="82">
        <f t="shared" si="0"/>
        <v>0</v>
      </c>
      <c r="AM33" s="82">
        <f t="shared" si="0"/>
        <v>0</v>
      </c>
      <c r="AN33" s="82">
        <f t="shared" si="0"/>
        <v>0</v>
      </c>
      <c r="AO33" s="81">
        <f t="shared" si="1"/>
        <v>0</v>
      </c>
      <c r="AP33" s="112">
        <v>4096600</v>
      </c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</row>
    <row r="34" spans="1:65" ht="57">
      <c r="A34" s="77">
        <v>26</v>
      </c>
      <c r="B34" s="981"/>
      <c r="C34" s="983"/>
      <c r="D34" s="81" t="s">
        <v>386</v>
      </c>
      <c r="E34" s="82">
        <v>1</v>
      </c>
      <c r="F34" s="82" t="s">
        <v>720</v>
      </c>
      <c r="G34" s="81" t="s">
        <v>387</v>
      </c>
      <c r="H34" s="81" t="s">
        <v>385</v>
      </c>
      <c r="I34" s="82">
        <v>0</v>
      </c>
      <c r="J34" s="81" t="s">
        <v>65</v>
      </c>
      <c r="K34" s="82">
        <v>0</v>
      </c>
      <c r="L34" s="81" t="s">
        <v>32</v>
      </c>
      <c r="M34" s="82">
        <v>0</v>
      </c>
      <c r="N34" s="82">
        <v>0</v>
      </c>
      <c r="O34" s="82">
        <v>1969680</v>
      </c>
      <c r="P34" s="82">
        <v>1076400</v>
      </c>
      <c r="Q34" s="82">
        <f t="shared" si="2"/>
        <v>3046080</v>
      </c>
      <c r="R34" s="82">
        <v>0</v>
      </c>
      <c r="S34" s="82">
        <v>0</v>
      </c>
      <c r="T34" s="82">
        <v>0</v>
      </c>
      <c r="U34" s="82">
        <v>0</v>
      </c>
      <c r="V34" s="948"/>
      <c r="W34" s="82">
        <v>0</v>
      </c>
      <c r="X34" s="82">
        <v>0</v>
      </c>
      <c r="Y34" s="82">
        <v>0</v>
      </c>
      <c r="Z34" s="82">
        <v>0</v>
      </c>
      <c r="AA34" s="82">
        <v>0</v>
      </c>
      <c r="AB34" s="82">
        <v>0</v>
      </c>
      <c r="AC34" s="82">
        <v>0</v>
      </c>
      <c r="AD34" s="82">
        <v>0</v>
      </c>
      <c r="AE34" s="82">
        <v>0</v>
      </c>
      <c r="AF34" s="82">
        <v>0</v>
      </c>
      <c r="AG34" s="82">
        <v>0</v>
      </c>
      <c r="AH34" s="82">
        <v>0</v>
      </c>
      <c r="AI34" s="82">
        <v>0</v>
      </c>
      <c r="AJ34" s="82">
        <v>0</v>
      </c>
      <c r="AK34" s="82">
        <v>0</v>
      </c>
      <c r="AL34" s="82">
        <f t="shared" si="0"/>
        <v>0</v>
      </c>
      <c r="AM34" s="82">
        <f t="shared" si="0"/>
        <v>0</v>
      </c>
      <c r="AN34" s="82">
        <f t="shared" si="0"/>
        <v>0</v>
      </c>
      <c r="AO34" s="81">
        <f t="shared" si="1"/>
        <v>0</v>
      </c>
      <c r="AP34" s="112">
        <v>304608</v>
      </c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</row>
    <row r="35" spans="1:65" ht="57.75" thickBot="1">
      <c r="A35" s="80">
        <v>27</v>
      </c>
      <c r="B35" s="981"/>
      <c r="C35" s="983"/>
      <c r="D35" s="82" t="s">
        <v>382</v>
      </c>
      <c r="E35" s="82">
        <v>1</v>
      </c>
      <c r="F35" s="82" t="s">
        <v>721</v>
      </c>
      <c r="G35" s="82" t="s">
        <v>388</v>
      </c>
      <c r="H35" s="82" t="s">
        <v>389</v>
      </c>
      <c r="I35" s="82">
        <v>0</v>
      </c>
      <c r="J35" s="81" t="s">
        <v>65</v>
      </c>
      <c r="K35" s="82">
        <v>0</v>
      </c>
      <c r="L35" s="81" t="s">
        <v>32</v>
      </c>
      <c r="M35" s="82">
        <v>0</v>
      </c>
      <c r="N35" s="82">
        <v>0</v>
      </c>
      <c r="O35" s="82">
        <v>675900</v>
      </c>
      <c r="P35" s="82">
        <v>25000</v>
      </c>
      <c r="Q35" s="82">
        <f t="shared" si="2"/>
        <v>700900</v>
      </c>
      <c r="R35" s="82">
        <v>0</v>
      </c>
      <c r="S35" s="82">
        <v>0</v>
      </c>
      <c r="T35" s="82">
        <v>0</v>
      </c>
      <c r="U35" s="82">
        <v>0</v>
      </c>
      <c r="V35" s="948"/>
      <c r="W35" s="82">
        <v>0</v>
      </c>
      <c r="X35" s="82">
        <v>0</v>
      </c>
      <c r="Y35" s="82">
        <v>0</v>
      </c>
      <c r="Z35" s="82">
        <v>0</v>
      </c>
      <c r="AA35" s="82">
        <v>0</v>
      </c>
      <c r="AB35" s="82">
        <v>0</v>
      </c>
      <c r="AC35" s="82">
        <v>0</v>
      </c>
      <c r="AD35" s="82">
        <v>0</v>
      </c>
      <c r="AE35" s="82">
        <v>0</v>
      </c>
      <c r="AF35" s="82">
        <v>0</v>
      </c>
      <c r="AG35" s="82">
        <v>0</v>
      </c>
      <c r="AH35" s="82">
        <v>0</v>
      </c>
      <c r="AI35" s="82">
        <v>0</v>
      </c>
      <c r="AJ35" s="82">
        <v>0</v>
      </c>
      <c r="AK35" s="82">
        <v>0</v>
      </c>
      <c r="AL35" s="82">
        <f t="shared" si="0"/>
        <v>0</v>
      </c>
      <c r="AM35" s="82">
        <f t="shared" si="0"/>
        <v>0</v>
      </c>
      <c r="AN35" s="82">
        <f t="shared" si="0"/>
        <v>0</v>
      </c>
      <c r="AO35" s="81">
        <f t="shared" si="1"/>
        <v>0</v>
      </c>
      <c r="AP35" s="112">
        <v>700900</v>
      </c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</row>
    <row r="36" spans="1:65" ht="57">
      <c r="A36" s="77">
        <v>28</v>
      </c>
      <c r="B36" s="981"/>
      <c r="C36" s="983"/>
      <c r="D36" s="82" t="s">
        <v>382</v>
      </c>
      <c r="E36" s="82">
        <v>1</v>
      </c>
      <c r="F36" s="82" t="s">
        <v>721</v>
      </c>
      <c r="G36" s="82" t="s">
        <v>390</v>
      </c>
      <c r="H36" s="81" t="s">
        <v>722</v>
      </c>
      <c r="I36" s="82">
        <v>0</v>
      </c>
      <c r="J36" s="81" t="s">
        <v>65</v>
      </c>
      <c r="K36" s="82">
        <v>0</v>
      </c>
      <c r="L36" s="81" t="s">
        <v>32</v>
      </c>
      <c r="M36" s="82">
        <v>0</v>
      </c>
      <c r="N36" s="82">
        <v>0</v>
      </c>
      <c r="O36" s="82">
        <v>1365450</v>
      </c>
      <c r="P36" s="82">
        <v>238500</v>
      </c>
      <c r="Q36" s="82">
        <f t="shared" si="2"/>
        <v>1603950</v>
      </c>
      <c r="R36" s="82">
        <v>0</v>
      </c>
      <c r="S36" s="82">
        <v>0</v>
      </c>
      <c r="T36" s="82">
        <v>0</v>
      </c>
      <c r="U36" s="82">
        <v>0</v>
      </c>
      <c r="V36" s="948"/>
      <c r="W36" s="82">
        <v>0</v>
      </c>
      <c r="X36" s="82">
        <v>0</v>
      </c>
      <c r="Y36" s="82">
        <v>0</v>
      </c>
      <c r="Z36" s="82">
        <v>0</v>
      </c>
      <c r="AA36" s="82">
        <v>0</v>
      </c>
      <c r="AB36" s="82">
        <v>0</v>
      </c>
      <c r="AC36" s="82">
        <v>0</v>
      </c>
      <c r="AD36" s="82">
        <v>0</v>
      </c>
      <c r="AE36" s="82">
        <v>0</v>
      </c>
      <c r="AF36" s="82">
        <v>0</v>
      </c>
      <c r="AG36" s="82">
        <v>0</v>
      </c>
      <c r="AH36" s="82">
        <v>0</v>
      </c>
      <c r="AI36" s="82">
        <v>0</v>
      </c>
      <c r="AJ36" s="82">
        <v>0</v>
      </c>
      <c r="AK36" s="82">
        <v>0</v>
      </c>
      <c r="AL36" s="82">
        <f t="shared" si="0"/>
        <v>0</v>
      </c>
      <c r="AM36" s="82">
        <f t="shared" si="0"/>
        <v>0</v>
      </c>
      <c r="AN36" s="82">
        <f t="shared" si="0"/>
        <v>0</v>
      </c>
      <c r="AO36" s="81">
        <f t="shared" si="1"/>
        <v>0</v>
      </c>
      <c r="AP36" s="112">
        <v>1603950</v>
      </c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</row>
    <row r="37" spans="1:65" ht="57.75" thickBot="1">
      <c r="A37" s="80">
        <v>29</v>
      </c>
      <c r="B37" s="981"/>
      <c r="C37" s="983"/>
      <c r="D37" s="82" t="s">
        <v>382</v>
      </c>
      <c r="E37" s="82">
        <v>1</v>
      </c>
      <c r="F37" s="82" t="s">
        <v>721</v>
      </c>
      <c r="G37" s="82" t="s">
        <v>531</v>
      </c>
      <c r="H37" s="81" t="s">
        <v>722</v>
      </c>
      <c r="I37" s="82">
        <v>0</v>
      </c>
      <c r="J37" s="81" t="s">
        <v>65</v>
      </c>
      <c r="K37" s="82">
        <v>0</v>
      </c>
      <c r="L37" s="81" t="s">
        <v>32</v>
      </c>
      <c r="M37" s="82">
        <v>0</v>
      </c>
      <c r="N37" s="82">
        <v>0</v>
      </c>
      <c r="O37" s="82">
        <v>1352240</v>
      </c>
      <c r="P37" s="82">
        <v>126400</v>
      </c>
      <c r="Q37" s="82">
        <f t="shared" si="2"/>
        <v>1478640</v>
      </c>
      <c r="R37" s="82">
        <v>0</v>
      </c>
      <c r="S37" s="82">
        <v>0</v>
      </c>
      <c r="T37" s="82">
        <v>0</v>
      </c>
      <c r="U37" s="82">
        <v>0</v>
      </c>
      <c r="V37" s="948"/>
      <c r="W37" s="82">
        <v>0</v>
      </c>
      <c r="X37" s="82">
        <v>0</v>
      </c>
      <c r="Y37" s="82">
        <v>0</v>
      </c>
      <c r="Z37" s="82">
        <v>0</v>
      </c>
      <c r="AA37" s="82">
        <v>0</v>
      </c>
      <c r="AB37" s="82">
        <v>0</v>
      </c>
      <c r="AC37" s="82">
        <v>0</v>
      </c>
      <c r="AD37" s="82">
        <v>0</v>
      </c>
      <c r="AE37" s="82">
        <v>0</v>
      </c>
      <c r="AF37" s="82">
        <v>0</v>
      </c>
      <c r="AG37" s="82">
        <v>0</v>
      </c>
      <c r="AH37" s="82">
        <v>0</v>
      </c>
      <c r="AI37" s="82">
        <v>0</v>
      </c>
      <c r="AJ37" s="82">
        <v>0</v>
      </c>
      <c r="AK37" s="82">
        <v>0</v>
      </c>
      <c r="AL37" s="82">
        <f t="shared" si="0"/>
        <v>0</v>
      </c>
      <c r="AM37" s="82">
        <f t="shared" si="0"/>
        <v>0</v>
      </c>
      <c r="AN37" s="82">
        <f t="shared" si="0"/>
        <v>0</v>
      </c>
      <c r="AO37" s="81">
        <f t="shared" si="1"/>
        <v>0</v>
      </c>
      <c r="AP37" s="112">
        <v>1478640</v>
      </c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</row>
    <row r="38" spans="1:65" ht="57">
      <c r="A38" s="77">
        <v>30</v>
      </c>
      <c r="B38" s="981"/>
      <c r="C38" s="983"/>
      <c r="D38" s="81" t="s">
        <v>391</v>
      </c>
      <c r="E38" s="82">
        <v>1</v>
      </c>
      <c r="F38" s="82" t="s">
        <v>721</v>
      </c>
      <c r="G38" s="82" t="s">
        <v>392</v>
      </c>
      <c r="H38" s="82" t="s">
        <v>393</v>
      </c>
      <c r="I38" s="82">
        <v>0</v>
      </c>
      <c r="J38" s="81" t="s">
        <v>65</v>
      </c>
      <c r="K38" s="82">
        <v>0</v>
      </c>
      <c r="L38" s="81" t="s">
        <v>32</v>
      </c>
      <c r="M38" s="82">
        <v>0</v>
      </c>
      <c r="N38" s="82">
        <v>0</v>
      </c>
      <c r="O38" s="82">
        <v>714900</v>
      </c>
      <c r="P38" s="82">
        <v>501600</v>
      </c>
      <c r="Q38" s="82">
        <f t="shared" si="2"/>
        <v>1216500</v>
      </c>
      <c r="R38" s="82">
        <v>0</v>
      </c>
      <c r="S38" s="82">
        <v>0</v>
      </c>
      <c r="T38" s="82">
        <v>0</v>
      </c>
      <c r="U38" s="82">
        <v>0</v>
      </c>
      <c r="V38" s="948"/>
      <c r="W38" s="82">
        <v>0</v>
      </c>
      <c r="X38" s="82">
        <v>0</v>
      </c>
      <c r="Y38" s="82">
        <v>0</v>
      </c>
      <c r="Z38" s="82">
        <v>0</v>
      </c>
      <c r="AA38" s="82">
        <v>0</v>
      </c>
      <c r="AB38" s="82">
        <v>0</v>
      </c>
      <c r="AC38" s="82">
        <v>0</v>
      </c>
      <c r="AD38" s="82">
        <v>0</v>
      </c>
      <c r="AE38" s="82">
        <v>0</v>
      </c>
      <c r="AF38" s="82">
        <v>0</v>
      </c>
      <c r="AG38" s="82">
        <v>0</v>
      </c>
      <c r="AH38" s="82">
        <v>0</v>
      </c>
      <c r="AI38" s="82">
        <v>0</v>
      </c>
      <c r="AJ38" s="82">
        <v>0</v>
      </c>
      <c r="AK38" s="82">
        <v>0</v>
      </c>
      <c r="AL38" s="82">
        <f t="shared" si="0"/>
        <v>0</v>
      </c>
      <c r="AM38" s="82">
        <f t="shared" si="0"/>
        <v>0</v>
      </c>
      <c r="AN38" s="82">
        <f t="shared" si="0"/>
        <v>0</v>
      </c>
      <c r="AO38" s="81">
        <f t="shared" si="1"/>
        <v>0</v>
      </c>
      <c r="AP38" s="112">
        <v>1216500</v>
      </c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</row>
    <row r="39" spans="1:65" ht="57.75" thickBot="1">
      <c r="A39" s="80">
        <v>31</v>
      </c>
      <c r="B39" s="981"/>
      <c r="C39" s="983"/>
      <c r="D39" s="81" t="s">
        <v>50</v>
      </c>
      <c r="E39" s="82">
        <v>1</v>
      </c>
      <c r="F39" s="82" t="s">
        <v>721</v>
      </c>
      <c r="G39" s="82" t="s">
        <v>394</v>
      </c>
      <c r="H39" s="82" t="s">
        <v>393</v>
      </c>
      <c r="I39" s="82">
        <v>0</v>
      </c>
      <c r="J39" s="81" t="s">
        <v>65</v>
      </c>
      <c r="K39" s="82">
        <v>0</v>
      </c>
      <c r="L39" s="81" t="s">
        <v>32</v>
      </c>
      <c r="M39" s="82">
        <v>0</v>
      </c>
      <c r="N39" s="82">
        <v>0</v>
      </c>
      <c r="O39" s="82">
        <v>2742000</v>
      </c>
      <c r="P39" s="82">
        <v>433400</v>
      </c>
      <c r="Q39" s="82">
        <f t="shared" si="2"/>
        <v>3175400</v>
      </c>
      <c r="R39" s="82">
        <v>0</v>
      </c>
      <c r="S39" s="82">
        <v>0</v>
      </c>
      <c r="T39" s="82">
        <v>0</v>
      </c>
      <c r="U39" s="82">
        <v>0</v>
      </c>
      <c r="V39" s="948"/>
      <c r="W39" s="82">
        <v>0</v>
      </c>
      <c r="X39" s="82">
        <v>0</v>
      </c>
      <c r="Y39" s="82">
        <v>0</v>
      </c>
      <c r="Z39" s="82">
        <v>0</v>
      </c>
      <c r="AA39" s="82">
        <v>0</v>
      </c>
      <c r="AB39" s="82">
        <v>0</v>
      </c>
      <c r="AC39" s="82">
        <v>0</v>
      </c>
      <c r="AD39" s="82">
        <v>0</v>
      </c>
      <c r="AE39" s="82">
        <v>0</v>
      </c>
      <c r="AF39" s="82">
        <v>0</v>
      </c>
      <c r="AG39" s="82">
        <v>0</v>
      </c>
      <c r="AH39" s="82">
        <v>0</v>
      </c>
      <c r="AI39" s="82">
        <v>0</v>
      </c>
      <c r="AJ39" s="82">
        <v>0</v>
      </c>
      <c r="AK39" s="82">
        <v>0</v>
      </c>
      <c r="AL39" s="82">
        <f t="shared" si="0"/>
        <v>0</v>
      </c>
      <c r="AM39" s="82">
        <f t="shared" si="0"/>
        <v>0</v>
      </c>
      <c r="AN39" s="82">
        <f t="shared" si="0"/>
        <v>0</v>
      </c>
      <c r="AO39" s="81">
        <f t="shared" si="1"/>
        <v>0</v>
      </c>
      <c r="AP39" s="112">
        <v>3175400</v>
      </c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</row>
    <row r="40" spans="1:65" ht="57">
      <c r="A40" s="77">
        <v>32</v>
      </c>
      <c r="B40" s="981"/>
      <c r="C40" s="983"/>
      <c r="D40" s="81" t="s">
        <v>395</v>
      </c>
      <c r="E40" s="82">
        <v>1</v>
      </c>
      <c r="F40" s="82" t="s">
        <v>721</v>
      </c>
      <c r="G40" s="82" t="s">
        <v>396</v>
      </c>
      <c r="H40" s="81" t="s">
        <v>393</v>
      </c>
      <c r="I40" s="82">
        <v>0</v>
      </c>
      <c r="J40" s="81" t="s">
        <v>65</v>
      </c>
      <c r="K40" s="82">
        <v>0</v>
      </c>
      <c r="L40" s="81" t="s">
        <v>32</v>
      </c>
      <c r="M40" s="82">
        <v>0</v>
      </c>
      <c r="N40" s="82">
        <v>0</v>
      </c>
      <c r="O40" s="82">
        <v>1285780</v>
      </c>
      <c r="P40" s="82">
        <v>526000</v>
      </c>
      <c r="Q40" s="82">
        <f t="shared" si="2"/>
        <v>1811780</v>
      </c>
      <c r="R40" s="82">
        <v>0</v>
      </c>
      <c r="S40" s="82">
        <v>0</v>
      </c>
      <c r="T40" s="82">
        <v>0</v>
      </c>
      <c r="U40" s="82">
        <v>0</v>
      </c>
      <c r="V40" s="948"/>
      <c r="W40" s="82">
        <v>0</v>
      </c>
      <c r="X40" s="82">
        <v>0</v>
      </c>
      <c r="Y40" s="82">
        <v>0</v>
      </c>
      <c r="Z40" s="82">
        <v>0</v>
      </c>
      <c r="AA40" s="82">
        <v>0</v>
      </c>
      <c r="AB40" s="82">
        <v>0</v>
      </c>
      <c r="AC40" s="82">
        <v>0</v>
      </c>
      <c r="AD40" s="82">
        <v>0</v>
      </c>
      <c r="AE40" s="82">
        <v>0</v>
      </c>
      <c r="AF40" s="82">
        <v>0</v>
      </c>
      <c r="AG40" s="82">
        <v>0</v>
      </c>
      <c r="AH40" s="82">
        <v>0</v>
      </c>
      <c r="AI40" s="82">
        <v>0</v>
      </c>
      <c r="AJ40" s="82">
        <v>0</v>
      </c>
      <c r="AK40" s="82">
        <v>0</v>
      </c>
      <c r="AL40" s="82">
        <f t="shared" si="0"/>
        <v>0</v>
      </c>
      <c r="AM40" s="82">
        <f t="shared" si="0"/>
        <v>0</v>
      </c>
      <c r="AN40" s="82">
        <f t="shared" si="0"/>
        <v>0</v>
      </c>
      <c r="AO40" s="81">
        <f t="shared" si="1"/>
        <v>0</v>
      </c>
      <c r="AP40" s="112">
        <v>1811780</v>
      </c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</row>
    <row r="41" spans="1:65" ht="57.75" thickBot="1">
      <c r="A41" s="80">
        <v>33</v>
      </c>
      <c r="B41" s="981"/>
      <c r="C41" s="983"/>
      <c r="D41" s="81" t="s">
        <v>397</v>
      </c>
      <c r="E41" s="82">
        <v>1</v>
      </c>
      <c r="F41" s="81" t="s">
        <v>720</v>
      </c>
      <c r="G41" s="82" t="s">
        <v>398</v>
      </c>
      <c r="H41" s="81" t="s">
        <v>399</v>
      </c>
      <c r="I41" s="82">
        <v>0</v>
      </c>
      <c r="J41" s="81" t="s">
        <v>65</v>
      </c>
      <c r="K41" s="82">
        <v>0</v>
      </c>
      <c r="L41" s="81" t="s">
        <v>32</v>
      </c>
      <c r="M41" s="82">
        <v>0</v>
      </c>
      <c r="N41" s="82">
        <v>0</v>
      </c>
      <c r="O41" s="82">
        <v>0</v>
      </c>
      <c r="P41" s="82">
        <v>0</v>
      </c>
      <c r="Q41" s="82">
        <f t="shared" ref="Q41:Q43" si="3">N41+O41+P41</f>
        <v>0</v>
      </c>
      <c r="R41" s="82">
        <v>0</v>
      </c>
      <c r="S41" s="82">
        <v>0</v>
      </c>
      <c r="T41" s="82">
        <v>0</v>
      </c>
      <c r="U41" s="82">
        <v>0</v>
      </c>
      <c r="V41" s="948"/>
      <c r="W41" s="82">
        <v>0</v>
      </c>
      <c r="X41" s="82">
        <v>0</v>
      </c>
      <c r="Y41" s="82">
        <v>0</v>
      </c>
      <c r="Z41" s="82">
        <v>0</v>
      </c>
      <c r="AA41" s="82">
        <v>0</v>
      </c>
      <c r="AB41" s="82">
        <v>0</v>
      </c>
      <c r="AC41" s="82">
        <v>0</v>
      </c>
      <c r="AD41" s="82">
        <v>0</v>
      </c>
      <c r="AE41" s="82">
        <v>0</v>
      </c>
      <c r="AF41" s="82">
        <v>0</v>
      </c>
      <c r="AG41" s="82">
        <v>0</v>
      </c>
      <c r="AH41" s="82">
        <v>0</v>
      </c>
      <c r="AI41" s="82">
        <v>0</v>
      </c>
      <c r="AJ41" s="82">
        <v>0</v>
      </c>
      <c r="AK41" s="82">
        <v>0</v>
      </c>
      <c r="AL41" s="82">
        <f t="shared" si="0"/>
        <v>0</v>
      </c>
      <c r="AM41" s="82">
        <f t="shared" si="0"/>
        <v>0</v>
      </c>
      <c r="AN41" s="82">
        <f t="shared" si="0"/>
        <v>0</v>
      </c>
      <c r="AO41" s="81">
        <f t="shared" si="1"/>
        <v>0</v>
      </c>
      <c r="AP41" s="112">
        <v>0</v>
      </c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</row>
    <row r="42" spans="1:65" ht="57">
      <c r="A42" s="77">
        <v>34</v>
      </c>
      <c r="B42" s="981"/>
      <c r="C42" s="983"/>
      <c r="D42" s="81" t="s">
        <v>400</v>
      </c>
      <c r="E42" s="82">
        <v>1</v>
      </c>
      <c r="F42" s="81" t="s">
        <v>721</v>
      </c>
      <c r="G42" s="82" t="s">
        <v>401</v>
      </c>
      <c r="H42" s="81" t="s">
        <v>393</v>
      </c>
      <c r="I42" s="82">
        <v>0</v>
      </c>
      <c r="J42" s="81" t="s">
        <v>65</v>
      </c>
      <c r="K42" s="82">
        <v>0</v>
      </c>
      <c r="L42" s="81" t="s">
        <v>32</v>
      </c>
      <c r="M42" s="82">
        <v>0</v>
      </c>
      <c r="N42" s="82">
        <v>0</v>
      </c>
      <c r="O42" s="82">
        <v>1140090</v>
      </c>
      <c r="P42" s="82">
        <v>61000</v>
      </c>
      <c r="Q42" s="82">
        <f>O42+P42</f>
        <v>1201090</v>
      </c>
      <c r="R42" s="82">
        <v>0</v>
      </c>
      <c r="S42" s="82">
        <v>0</v>
      </c>
      <c r="T42" s="82">
        <v>0</v>
      </c>
      <c r="U42" s="82">
        <v>0</v>
      </c>
      <c r="V42" s="948"/>
      <c r="W42" s="82">
        <v>0</v>
      </c>
      <c r="X42" s="82">
        <v>0</v>
      </c>
      <c r="Y42" s="82">
        <v>0</v>
      </c>
      <c r="Z42" s="82">
        <v>0</v>
      </c>
      <c r="AA42" s="82">
        <v>0</v>
      </c>
      <c r="AB42" s="82">
        <v>0</v>
      </c>
      <c r="AC42" s="82">
        <v>0</v>
      </c>
      <c r="AD42" s="82">
        <v>0</v>
      </c>
      <c r="AE42" s="82">
        <v>0</v>
      </c>
      <c r="AF42" s="82">
        <v>0</v>
      </c>
      <c r="AG42" s="82">
        <v>0</v>
      </c>
      <c r="AH42" s="82">
        <v>0</v>
      </c>
      <c r="AI42" s="82">
        <v>0</v>
      </c>
      <c r="AJ42" s="82">
        <v>0</v>
      </c>
      <c r="AK42" s="82">
        <v>0</v>
      </c>
      <c r="AL42" s="82">
        <f t="shared" si="0"/>
        <v>0</v>
      </c>
      <c r="AM42" s="82">
        <f t="shared" si="0"/>
        <v>0</v>
      </c>
      <c r="AN42" s="82">
        <f t="shared" si="0"/>
        <v>0</v>
      </c>
      <c r="AO42" s="81">
        <f t="shared" si="1"/>
        <v>0</v>
      </c>
      <c r="AP42" s="112">
        <v>1201090</v>
      </c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</row>
    <row r="43" spans="1:65" ht="57.75" thickBot="1">
      <c r="A43" s="80">
        <v>35</v>
      </c>
      <c r="B43" s="981"/>
      <c r="C43" s="983"/>
      <c r="D43" s="81" t="s">
        <v>402</v>
      </c>
      <c r="E43" s="82">
        <v>1</v>
      </c>
      <c r="F43" s="81" t="s">
        <v>718</v>
      </c>
      <c r="G43" s="82" t="s">
        <v>596</v>
      </c>
      <c r="H43" s="81" t="s">
        <v>719</v>
      </c>
      <c r="I43" s="82">
        <v>0</v>
      </c>
      <c r="J43" s="81" t="s">
        <v>65</v>
      </c>
      <c r="K43" s="82">
        <v>0</v>
      </c>
      <c r="L43" s="81" t="s">
        <v>32</v>
      </c>
      <c r="M43" s="82">
        <v>0</v>
      </c>
      <c r="N43" s="82">
        <v>0</v>
      </c>
      <c r="O43" s="82">
        <v>186400</v>
      </c>
      <c r="P43" s="82">
        <v>0</v>
      </c>
      <c r="Q43" s="82">
        <f t="shared" si="3"/>
        <v>186400</v>
      </c>
      <c r="R43" s="82">
        <v>0</v>
      </c>
      <c r="S43" s="82">
        <v>0</v>
      </c>
      <c r="T43" s="82">
        <v>0</v>
      </c>
      <c r="U43" s="82">
        <v>0</v>
      </c>
      <c r="V43" s="948"/>
      <c r="W43" s="82">
        <v>0</v>
      </c>
      <c r="X43" s="82">
        <v>0</v>
      </c>
      <c r="Y43" s="82">
        <v>0</v>
      </c>
      <c r="Z43" s="82">
        <v>0</v>
      </c>
      <c r="AA43" s="82">
        <v>0</v>
      </c>
      <c r="AB43" s="82">
        <v>0</v>
      </c>
      <c r="AC43" s="82">
        <v>0</v>
      </c>
      <c r="AD43" s="82">
        <v>0</v>
      </c>
      <c r="AE43" s="82">
        <v>0</v>
      </c>
      <c r="AF43" s="82">
        <v>0</v>
      </c>
      <c r="AG43" s="82">
        <v>0</v>
      </c>
      <c r="AH43" s="82">
        <v>0</v>
      </c>
      <c r="AI43" s="82">
        <v>0</v>
      </c>
      <c r="AJ43" s="82">
        <v>0</v>
      </c>
      <c r="AK43" s="82">
        <v>0</v>
      </c>
      <c r="AL43" s="82">
        <v>0</v>
      </c>
      <c r="AM43" s="82">
        <v>0</v>
      </c>
      <c r="AN43" s="82">
        <v>0</v>
      </c>
      <c r="AO43" s="82">
        <v>0</v>
      </c>
      <c r="AP43" s="113">
        <v>186400</v>
      </c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</row>
    <row r="44" spans="1:65" ht="114">
      <c r="A44" s="77">
        <v>36</v>
      </c>
      <c r="B44" s="981"/>
      <c r="C44" s="983"/>
      <c r="D44" s="114" t="s">
        <v>723</v>
      </c>
      <c r="E44" s="115">
        <v>1</v>
      </c>
      <c r="F44" s="114" t="s">
        <v>715</v>
      </c>
      <c r="G44" s="115" t="s">
        <v>724</v>
      </c>
      <c r="H44" s="114" t="s">
        <v>725</v>
      </c>
      <c r="I44" s="115">
        <v>0</v>
      </c>
      <c r="J44" s="115">
        <v>0</v>
      </c>
      <c r="K44" s="82">
        <v>0</v>
      </c>
      <c r="L44" s="82">
        <v>0</v>
      </c>
      <c r="M44" s="114" t="s">
        <v>65</v>
      </c>
      <c r="N44" s="115">
        <v>0</v>
      </c>
      <c r="O44" s="115">
        <v>0</v>
      </c>
      <c r="P44" s="115">
        <v>112000</v>
      </c>
      <c r="Q44" s="115">
        <v>112000</v>
      </c>
      <c r="R44" s="115">
        <v>0</v>
      </c>
      <c r="S44" s="115">
        <v>0</v>
      </c>
      <c r="T44" s="115">
        <v>0</v>
      </c>
      <c r="U44" s="115">
        <v>0</v>
      </c>
      <c r="V44" s="948"/>
      <c r="W44" s="82">
        <v>0</v>
      </c>
      <c r="X44" s="82">
        <v>0</v>
      </c>
      <c r="Y44" s="82">
        <v>0</v>
      </c>
      <c r="Z44" s="82">
        <v>0</v>
      </c>
      <c r="AA44" s="82">
        <v>0</v>
      </c>
      <c r="AB44" s="82">
        <v>0</v>
      </c>
      <c r="AC44" s="82">
        <v>0</v>
      </c>
      <c r="AD44" s="82">
        <v>0</v>
      </c>
      <c r="AE44" s="82">
        <v>0</v>
      </c>
      <c r="AF44" s="82">
        <v>0</v>
      </c>
      <c r="AG44" s="82">
        <v>0</v>
      </c>
      <c r="AH44" s="82">
        <v>0</v>
      </c>
      <c r="AI44" s="82">
        <v>0</v>
      </c>
      <c r="AJ44" s="115">
        <v>0</v>
      </c>
      <c r="AK44" s="115">
        <v>0</v>
      </c>
      <c r="AL44" s="115">
        <v>0</v>
      </c>
      <c r="AM44" s="115">
        <v>0</v>
      </c>
      <c r="AN44" s="115">
        <v>0</v>
      </c>
      <c r="AO44" s="115">
        <v>0</v>
      </c>
      <c r="AP44" s="116">
        <v>112000</v>
      </c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</row>
    <row r="45" spans="1:65" ht="114.75" thickBot="1">
      <c r="A45" s="80">
        <v>37</v>
      </c>
      <c r="B45" s="981"/>
      <c r="C45" s="983"/>
      <c r="D45" s="114" t="s">
        <v>723</v>
      </c>
      <c r="E45" s="115">
        <v>1</v>
      </c>
      <c r="F45" s="114" t="s">
        <v>715</v>
      </c>
      <c r="G45" s="115" t="s">
        <v>726</v>
      </c>
      <c r="H45" s="114" t="s">
        <v>725</v>
      </c>
      <c r="I45" s="115">
        <v>0</v>
      </c>
      <c r="J45" s="115">
        <v>0</v>
      </c>
      <c r="K45" s="82">
        <v>0</v>
      </c>
      <c r="L45" s="82">
        <v>0</v>
      </c>
      <c r="M45" s="114" t="s">
        <v>65</v>
      </c>
      <c r="N45" s="115">
        <v>0</v>
      </c>
      <c r="O45" s="115">
        <v>0</v>
      </c>
      <c r="P45" s="115">
        <v>112000</v>
      </c>
      <c r="Q45" s="115">
        <v>112000</v>
      </c>
      <c r="R45" s="115">
        <v>0</v>
      </c>
      <c r="S45" s="115">
        <v>0</v>
      </c>
      <c r="T45" s="115">
        <v>0</v>
      </c>
      <c r="U45" s="115">
        <v>0</v>
      </c>
      <c r="V45" s="948"/>
      <c r="W45" s="82">
        <v>0</v>
      </c>
      <c r="X45" s="82">
        <v>0</v>
      </c>
      <c r="Y45" s="82">
        <v>0</v>
      </c>
      <c r="Z45" s="82">
        <v>0</v>
      </c>
      <c r="AA45" s="82">
        <v>0</v>
      </c>
      <c r="AB45" s="82">
        <v>0</v>
      </c>
      <c r="AC45" s="82">
        <v>0</v>
      </c>
      <c r="AD45" s="82">
        <v>0</v>
      </c>
      <c r="AE45" s="82">
        <v>0</v>
      </c>
      <c r="AF45" s="82">
        <v>0</v>
      </c>
      <c r="AG45" s="82">
        <v>0</v>
      </c>
      <c r="AH45" s="82">
        <v>0</v>
      </c>
      <c r="AI45" s="82">
        <v>0</v>
      </c>
      <c r="AJ45" s="115">
        <v>0</v>
      </c>
      <c r="AK45" s="115">
        <v>0</v>
      </c>
      <c r="AL45" s="115">
        <v>0</v>
      </c>
      <c r="AM45" s="115">
        <v>0</v>
      </c>
      <c r="AN45" s="115">
        <v>0</v>
      </c>
      <c r="AO45" s="115">
        <v>0</v>
      </c>
      <c r="AP45" s="116">
        <v>112000</v>
      </c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</row>
    <row r="46" spans="1:65" ht="114.75" thickBot="1">
      <c r="A46" s="77">
        <v>38</v>
      </c>
      <c r="B46" s="981"/>
      <c r="C46" s="983"/>
      <c r="D46" s="117" t="s">
        <v>347</v>
      </c>
      <c r="E46" s="118">
        <v>1</v>
      </c>
      <c r="F46" s="117" t="s">
        <v>705</v>
      </c>
      <c r="G46" s="118" t="s">
        <v>727</v>
      </c>
      <c r="H46" s="117" t="s">
        <v>725</v>
      </c>
      <c r="I46" s="118">
        <v>0</v>
      </c>
      <c r="J46" s="118">
        <v>0</v>
      </c>
      <c r="K46" s="30">
        <v>0</v>
      </c>
      <c r="L46" s="30">
        <v>0</v>
      </c>
      <c r="M46" s="117" t="s">
        <v>65</v>
      </c>
      <c r="N46" s="118">
        <v>0</v>
      </c>
      <c r="O46" s="118">
        <v>0</v>
      </c>
      <c r="P46" s="118">
        <v>0</v>
      </c>
      <c r="Q46" s="118">
        <v>0</v>
      </c>
      <c r="R46" s="118">
        <v>0</v>
      </c>
      <c r="S46" s="118">
        <v>0</v>
      </c>
      <c r="T46" s="118">
        <v>0</v>
      </c>
      <c r="U46" s="118">
        <v>0</v>
      </c>
      <c r="V46" s="948"/>
      <c r="W46" s="30">
        <v>0</v>
      </c>
      <c r="X46" s="30">
        <v>0</v>
      </c>
      <c r="Y46" s="30">
        <v>0</v>
      </c>
      <c r="Z46" s="30">
        <v>0</v>
      </c>
      <c r="AA46" s="30">
        <v>0</v>
      </c>
      <c r="AB46" s="30">
        <v>0</v>
      </c>
      <c r="AC46" s="30">
        <v>0</v>
      </c>
      <c r="AD46" s="30">
        <v>0</v>
      </c>
      <c r="AE46" s="30">
        <v>0</v>
      </c>
      <c r="AF46" s="30">
        <v>0</v>
      </c>
      <c r="AG46" s="30">
        <v>0</v>
      </c>
      <c r="AH46" s="30">
        <v>0</v>
      </c>
      <c r="AI46" s="30">
        <v>0</v>
      </c>
      <c r="AJ46" s="118">
        <v>0</v>
      </c>
      <c r="AK46" s="118">
        <v>0</v>
      </c>
      <c r="AL46" s="118">
        <v>0</v>
      </c>
      <c r="AM46" s="118">
        <v>0</v>
      </c>
      <c r="AN46" s="118">
        <v>0</v>
      </c>
      <c r="AO46" s="118">
        <v>0</v>
      </c>
      <c r="AP46" s="119">
        <f t="shared" ref="AP46:AP63" si="4">AO46-Q46</f>
        <v>0</v>
      </c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</row>
    <row r="47" spans="1:65" ht="114.75" thickBot="1">
      <c r="A47" s="80">
        <v>39</v>
      </c>
      <c r="B47" s="938" t="s">
        <v>403</v>
      </c>
      <c r="C47" s="941">
        <v>32</v>
      </c>
      <c r="D47" s="62" t="s">
        <v>404</v>
      </c>
      <c r="E47" s="63">
        <v>2</v>
      </c>
      <c r="F47" s="63" t="s">
        <v>728</v>
      </c>
      <c r="G47" s="63" t="s">
        <v>405</v>
      </c>
      <c r="H47" s="62" t="s">
        <v>729</v>
      </c>
      <c r="I47" s="63">
        <v>0</v>
      </c>
      <c r="J47" s="62" t="s">
        <v>65</v>
      </c>
      <c r="K47" s="62" t="s">
        <v>730</v>
      </c>
      <c r="L47" s="62" t="s">
        <v>731</v>
      </c>
      <c r="M47" s="63">
        <v>0</v>
      </c>
      <c r="N47" s="63">
        <v>0</v>
      </c>
      <c r="O47" s="63">
        <v>0</v>
      </c>
      <c r="P47" s="63">
        <v>0</v>
      </c>
      <c r="Q47" s="63">
        <f>N47+O47+P47</f>
        <v>0</v>
      </c>
      <c r="R47" s="63">
        <v>0</v>
      </c>
      <c r="S47" s="63">
        <v>0</v>
      </c>
      <c r="T47" s="63">
        <v>0</v>
      </c>
      <c r="U47" s="63">
        <v>0</v>
      </c>
      <c r="V47" s="944">
        <v>30415</v>
      </c>
      <c r="W47" s="63">
        <v>0</v>
      </c>
      <c r="X47" s="63">
        <v>0</v>
      </c>
      <c r="Y47" s="63">
        <v>0</v>
      </c>
      <c r="Z47" s="63">
        <v>0</v>
      </c>
      <c r="AA47" s="63">
        <v>0</v>
      </c>
      <c r="AB47" s="63">
        <v>0</v>
      </c>
      <c r="AC47" s="63">
        <v>0</v>
      </c>
      <c r="AD47" s="63">
        <v>0</v>
      </c>
      <c r="AE47" s="63">
        <v>0</v>
      </c>
      <c r="AF47" s="63">
        <v>0</v>
      </c>
      <c r="AG47" s="63">
        <v>0</v>
      </c>
      <c r="AH47" s="63">
        <v>0</v>
      </c>
      <c r="AI47" s="63">
        <v>0</v>
      </c>
      <c r="AJ47" s="63">
        <v>0</v>
      </c>
      <c r="AK47" s="63">
        <f>R47*Y47</f>
        <v>0</v>
      </c>
      <c r="AL47" s="63">
        <f t="shared" ref="AL47:AN49" si="5">S47*Z47</f>
        <v>0</v>
      </c>
      <c r="AM47" s="63">
        <f>T47*AF47</f>
        <v>0</v>
      </c>
      <c r="AN47" s="63">
        <f t="shared" si="5"/>
        <v>0</v>
      </c>
      <c r="AO47" s="62">
        <f t="shared" ref="AO47:AO49" si="6">AK47+AL47+AM47+AN47</f>
        <v>0</v>
      </c>
      <c r="AP47" s="65">
        <f t="shared" si="4"/>
        <v>0</v>
      </c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</row>
    <row r="48" spans="1:65" ht="114">
      <c r="A48" s="77">
        <v>40</v>
      </c>
      <c r="B48" s="939"/>
      <c r="C48" s="942"/>
      <c r="D48" s="67" t="s">
        <v>406</v>
      </c>
      <c r="E48" s="68">
        <v>2</v>
      </c>
      <c r="F48" s="68" t="s">
        <v>728</v>
      </c>
      <c r="G48" s="68" t="s">
        <v>407</v>
      </c>
      <c r="H48" s="67" t="s">
        <v>729</v>
      </c>
      <c r="I48" s="68">
        <v>0</v>
      </c>
      <c r="J48" s="67" t="s">
        <v>65</v>
      </c>
      <c r="K48" s="67" t="s">
        <v>730</v>
      </c>
      <c r="L48" s="67" t="s">
        <v>731</v>
      </c>
      <c r="M48" s="68">
        <v>0</v>
      </c>
      <c r="N48" s="68">
        <v>0</v>
      </c>
      <c r="O48" s="68">
        <v>0</v>
      </c>
      <c r="P48" s="68">
        <v>0</v>
      </c>
      <c r="Q48" s="68">
        <f t="shared" ref="Q48:Q64" si="7">N48+O48+P48</f>
        <v>0</v>
      </c>
      <c r="R48" s="68">
        <v>0</v>
      </c>
      <c r="S48" s="68">
        <v>0</v>
      </c>
      <c r="T48" s="68">
        <v>0</v>
      </c>
      <c r="U48" s="68">
        <v>0</v>
      </c>
      <c r="V48" s="945"/>
      <c r="W48" s="68">
        <v>0</v>
      </c>
      <c r="X48" s="68">
        <v>0</v>
      </c>
      <c r="Y48" s="68">
        <v>0</v>
      </c>
      <c r="Z48" s="68">
        <v>0</v>
      </c>
      <c r="AA48" s="68">
        <v>0</v>
      </c>
      <c r="AB48" s="68">
        <v>0</v>
      </c>
      <c r="AC48" s="68">
        <v>0</v>
      </c>
      <c r="AD48" s="68">
        <v>0</v>
      </c>
      <c r="AE48" s="68">
        <v>0</v>
      </c>
      <c r="AF48" s="68">
        <v>0</v>
      </c>
      <c r="AG48" s="68">
        <v>0</v>
      </c>
      <c r="AH48" s="68">
        <v>0</v>
      </c>
      <c r="AI48" s="68">
        <v>0</v>
      </c>
      <c r="AJ48" s="68">
        <v>0</v>
      </c>
      <c r="AK48" s="68">
        <f>R48*Y48</f>
        <v>0</v>
      </c>
      <c r="AL48" s="68">
        <f t="shared" si="5"/>
        <v>0</v>
      </c>
      <c r="AM48" s="68">
        <f>T48*AF48</f>
        <v>0</v>
      </c>
      <c r="AN48" s="68">
        <f t="shared" si="5"/>
        <v>0</v>
      </c>
      <c r="AO48" s="67">
        <f t="shared" si="6"/>
        <v>0</v>
      </c>
      <c r="AP48" s="71">
        <f t="shared" si="4"/>
        <v>0</v>
      </c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</row>
    <row r="49" spans="1:65" ht="114.75" thickBot="1">
      <c r="A49" s="80">
        <v>41</v>
      </c>
      <c r="B49" s="939"/>
      <c r="C49" s="942"/>
      <c r="D49" s="67" t="s">
        <v>233</v>
      </c>
      <c r="E49" s="68">
        <v>1</v>
      </c>
      <c r="F49" s="68" t="s">
        <v>728</v>
      </c>
      <c r="G49" s="68" t="s">
        <v>408</v>
      </c>
      <c r="H49" s="67" t="s">
        <v>729</v>
      </c>
      <c r="I49" s="68">
        <v>0</v>
      </c>
      <c r="J49" s="67" t="s">
        <v>65</v>
      </c>
      <c r="K49" s="67" t="s">
        <v>730</v>
      </c>
      <c r="L49" s="67" t="s">
        <v>731</v>
      </c>
      <c r="M49" s="68">
        <v>0</v>
      </c>
      <c r="N49" s="68">
        <v>0</v>
      </c>
      <c r="O49" s="68">
        <v>0</v>
      </c>
      <c r="P49" s="68">
        <v>0</v>
      </c>
      <c r="Q49" s="68">
        <f t="shared" si="7"/>
        <v>0</v>
      </c>
      <c r="R49" s="68">
        <v>0</v>
      </c>
      <c r="S49" s="68">
        <v>0</v>
      </c>
      <c r="T49" s="68">
        <v>0</v>
      </c>
      <c r="U49" s="68">
        <v>0</v>
      </c>
      <c r="V49" s="945"/>
      <c r="W49" s="68">
        <v>0</v>
      </c>
      <c r="X49" s="68">
        <v>0</v>
      </c>
      <c r="Y49" s="68">
        <v>0</v>
      </c>
      <c r="Z49" s="68">
        <v>0</v>
      </c>
      <c r="AA49" s="68">
        <v>0</v>
      </c>
      <c r="AB49" s="68">
        <v>0</v>
      </c>
      <c r="AC49" s="68">
        <v>0</v>
      </c>
      <c r="AD49" s="68">
        <v>0</v>
      </c>
      <c r="AE49" s="68">
        <v>0</v>
      </c>
      <c r="AF49" s="68">
        <v>0</v>
      </c>
      <c r="AG49" s="68">
        <v>0</v>
      </c>
      <c r="AH49" s="68">
        <v>0</v>
      </c>
      <c r="AI49" s="68">
        <v>0</v>
      </c>
      <c r="AJ49" s="68">
        <v>0</v>
      </c>
      <c r="AK49" s="68">
        <f>R49*Y49</f>
        <v>0</v>
      </c>
      <c r="AL49" s="68">
        <f t="shared" si="5"/>
        <v>0</v>
      </c>
      <c r="AM49" s="68">
        <f t="shared" si="5"/>
        <v>0</v>
      </c>
      <c r="AN49" s="68">
        <f t="shared" si="5"/>
        <v>0</v>
      </c>
      <c r="AO49" s="67">
        <f t="shared" si="6"/>
        <v>0</v>
      </c>
      <c r="AP49" s="71">
        <f t="shared" si="4"/>
        <v>0</v>
      </c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</row>
    <row r="50" spans="1:65" ht="114">
      <c r="A50" s="77">
        <v>42</v>
      </c>
      <c r="B50" s="939"/>
      <c r="C50" s="942"/>
      <c r="D50" s="67" t="s">
        <v>732</v>
      </c>
      <c r="E50" s="68">
        <v>3</v>
      </c>
      <c r="F50" s="68" t="s">
        <v>733</v>
      </c>
      <c r="G50" s="68">
        <v>82.1</v>
      </c>
      <c r="H50" s="67" t="s">
        <v>729</v>
      </c>
      <c r="I50" s="68">
        <v>0</v>
      </c>
      <c r="J50" s="67" t="s">
        <v>65</v>
      </c>
      <c r="K50" s="67" t="s">
        <v>730</v>
      </c>
      <c r="L50" s="67" t="s">
        <v>731</v>
      </c>
      <c r="M50" s="68">
        <v>0</v>
      </c>
      <c r="N50" s="68">
        <v>427043</v>
      </c>
      <c r="O50" s="68">
        <v>553392</v>
      </c>
      <c r="P50" s="68">
        <v>0</v>
      </c>
      <c r="Q50" s="68">
        <f t="shared" si="7"/>
        <v>980435</v>
      </c>
      <c r="R50" s="68">
        <v>0</v>
      </c>
      <c r="S50" s="68">
        <v>0</v>
      </c>
      <c r="T50" s="68">
        <v>0</v>
      </c>
      <c r="U50" s="68">
        <v>0</v>
      </c>
      <c r="V50" s="945"/>
      <c r="W50" s="68">
        <v>0</v>
      </c>
      <c r="X50" s="68">
        <v>0</v>
      </c>
      <c r="Y50" s="68">
        <v>0</v>
      </c>
      <c r="Z50" s="68">
        <v>0</v>
      </c>
      <c r="AA50" s="68">
        <v>0</v>
      </c>
      <c r="AB50" s="68">
        <v>0</v>
      </c>
      <c r="AC50" s="68">
        <v>0</v>
      </c>
      <c r="AD50" s="68">
        <v>0</v>
      </c>
      <c r="AE50" s="68">
        <v>0</v>
      </c>
      <c r="AF50" s="68">
        <v>0</v>
      </c>
      <c r="AG50" s="68">
        <v>0</v>
      </c>
      <c r="AH50" s="68">
        <v>0</v>
      </c>
      <c r="AI50" s="68">
        <v>0</v>
      </c>
      <c r="AJ50" s="68">
        <v>0</v>
      </c>
      <c r="AK50" s="68">
        <v>0</v>
      </c>
      <c r="AL50" s="68">
        <v>0</v>
      </c>
      <c r="AM50" s="68">
        <v>0</v>
      </c>
      <c r="AN50" s="68">
        <v>0</v>
      </c>
      <c r="AO50" s="68">
        <v>0</v>
      </c>
      <c r="AP50" s="71">
        <v>980435</v>
      </c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</row>
    <row r="51" spans="1:65" ht="114.75" thickBot="1">
      <c r="A51" s="80">
        <v>43</v>
      </c>
      <c r="B51" s="939"/>
      <c r="C51" s="942"/>
      <c r="D51" s="67" t="s">
        <v>409</v>
      </c>
      <c r="E51" s="68">
        <v>1</v>
      </c>
      <c r="F51" s="68" t="s">
        <v>734</v>
      </c>
      <c r="G51" s="67" t="s">
        <v>700</v>
      </c>
      <c r="H51" s="67" t="s">
        <v>729</v>
      </c>
      <c r="I51" s="68">
        <v>0</v>
      </c>
      <c r="J51" s="67" t="s">
        <v>65</v>
      </c>
      <c r="K51" s="67" t="s">
        <v>730</v>
      </c>
      <c r="L51" s="67" t="s">
        <v>731</v>
      </c>
      <c r="M51" s="68">
        <v>0</v>
      </c>
      <c r="N51" s="68">
        <v>0</v>
      </c>
      <c r="O51" s="68">
        <v>0</v>
      </c>
      <c r="P51" s="68">
        <v>0</v>
      </c>
      <c r="Q51" s="68">
        <v>0</v>
      </c>
      <c r="R51" s="68">
        <v>0</v>
      </c>
      <c r="S51" s="68">
        <v>0</v>
      </c>
      <c r="T51" s="68">
        <v>0</v>
      </c>
      <c r="U51" s="68" t="s">
        <v>410</v>
      </c>
      <c r="V51" s="945"/>
      <c r="W51" s="68">
        <v>0</v>
      </c>
      <c r="X51" s="68">
        <v>0</v>
      </c>
      <c r="Y51" s="68">
        <v>0</v>
      </c>
      <c r="Z51" s="68">
        <v>0</v>
      </c>
      <c r="AA51" s="68">
        <v>0</v>
      </c>
      <c r="AB51" s="68">
        <v>0</v>
      </c>
      <c r="AC51" s="68">
        <v>0</v>
      </c>
      <c r="AD51" s="68">
        <v>0</v>
      </c>
      <c r="AE51" s="68">
        <v>0</v>
      </c>
      <c r="AF51" s="68">
        <v>0</v>
      </c>
      <c r="AG51" s="68">
        <v>0</v>
      </c>
      <c r="AH51" s="68">
        <v>0</v>
      </c>
      <c r="AI51" s="68">
        <v>0</v>
      </c>
      <c r="AJ51" s="68">
        <v>0</v>
      </c>
      <c r="AK51" s="68">
        <v>0</v>
      </c>
      <c r="AL51" s="68">
        <v>0</v>
      </c>
      <c r="AM51" s="68">
        <v>0</v>
      </c>
      <c r="AN51" s="68">
        <v>0</v>
      </c>
      <c r="AO51" s="68">
        <v>0</v>
      </c>
      <c r="AP51" s="71">
        <f t="shared" si="4"/>
        <v>0</v>
      </c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</row>
    <row r="52" spans="1:65" ht="114">
      <c r="A52" s="77">
        <v>44</v>
      </c>
      <c r="B52" s="939"/>
      <c r="C52" s="942"/>
      <c r="D52" s="67" t="s">
        <v>411</v>
      </c>
      <c r="E52" s="68">
        <v>2</v>
      </c>
      <c r="F52" s="68" t="s">
        <v>735</v>
      </c>
      <c r="G52" s="68" t="s">
        <v>736</v>
      </c>
      <c r="H52" s="67" t="s">
        <v>729</v>
      </c>
      <c r="I52" s="68">
        <v>0</v>
      </c>
      <c r="J52" s="67" t="s">
        <v>65</v>
      </c>
      <c r="K52" s="67" t="s">
        <v>730</v>
      </c>
      <c r="L52" s="67" t="s">
        <v>731</v>
      </c>
      <c r="M52" s="68">
        <v>0</v>
      </c>
      <c r="N52" s="68">
        <v>0</v>
      </c>
      <c r="O52" s="68">
        <v>0</v>
      </c>
      <c r="P52" s="68">
        <v>0</v>
      </c>
      <c r="Q52" s="68">
        <v>0</v>
      </c>
      <c r="R52" s="68">
        <v>0</v>
      </c>
      <c r="S52" s="68">
        <v>0</v>
      </c>
      <c r="T52" s="68">
        <v>0</v>
      </c>
      <c r="U52" s="68">
        <v>0</v>
      </c>
      <c r="V52" s="945"/>
      <c r="W52" s="68">
        <v>0</v>
      </c>
      <c r="X52" s="68">
        <v>0</v>
      </c>
      <c r="Y52" s="68">
        <v>0</v>
      </c>
      <c r="Z52" s="68">
        <v>0</v>
      </c>
      <c r="AA52" s="68">
        <v>0</v>
      </c>
      <c r="AB52" s="68">
        <v>0</v>
      </c>
      <c r="AC52" s="68">
        <v>0</v>
      </c>
      <c r="AD52" s="68">
        <v>0</v>
      </c>
      <c r="AE52" s="68">
        <v>0</v>
      </c>
      <c r="AF52" s="68">
        <v>0</v>
      </c>
      <c r="AG52" s="68">
        <v>0</v>
      </c>
      <c r="AH52" s="68">
        <v>0</v>
      </c>
      <c r="AI52" s="68">
        <v>0</v>
      </c>
      <c r="AJ52" s="68">
        <v>0</v>
      </c>
      <c r="AK52" s="68">
        <v>0</v>
      </c>
      <c r="AL52" s="68">
        <v>0</v>
      </c>
      <c r="AM52" s="68">
        <v>0</v>
      </c>
      <c r="AN52" s="68">
        <v>0</v>
      </c>
      <c r="AO52" s="68">
        <v>0</v>
      </c>
      <c r="AP52" s="71">
        <f t="shared" si="4"/>
        <v>0</v>
      </c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</row>
    <row r="53" spans="1:65" ht="114.75" thickBot="1">
      <c r="A53" s="80">
        <v>45</v>
      </c>
      <c r="B53" s="939"/>
      <c r="C53" s="942"/>
      <c r="D53" s="67" t="s">
        <v>412</v>
      </c>
      <c r="E53" s="68">
        <v>1</v>
      </c>
      <c r="F53" s="68" t="s">
        <v>737</v>
      </c>
      <c r="G53" s="68" t="s">
        <v>738</v>
      </c>
      <c r="H53" s="67" t="s">
        <v>729</v>
      </c>
      <c r="I53" s="68">
        <v>0</v>
      </c>
      <c r="J53" s="67" t="s">
        <v>65</v>
      </c>
      <c r="K53" s="67" t="s">
        <v>730</v>
      </c>
      <c r="L53" s="67" t="s">
        <v>731</v>
      </c>
      <c r="M53" s="68">
        <v>0</v>
      </c>
      <c r="N53" s="68">
        <v>0</v>
      </c>
      <c r="O53" s="68">
        <v>0</v>
      </c>
      <c r="P53" s="68">
        <v>0</v>
      </c>
      <c r="Q53" s="68">
        <f t="shared" si="7"/>
        <v>0</v>
      </c>
      <c r="R53" s="68">
        <v>9500</v>
      </c>
      <c r="S53" s="68">
        <v>0</v>
      </c>
      <c r="T53" s="68">
        <v>0</v>
      </c>
      <c r="U53" s="68">
        <v>0</v>
      </c>
      <c r="V53" s="945"/>
      <c r="W53" s="68">
        <v>0</v>
      </c>
      <c r="X53" s="68">
        <v>0</v>
      </c>
      <c r="Y53" s="68">
        <v>0</v>
      </c>
      <c r="Z53" s="68">
        <v>0</v>
      </c>
      <c r="AA53" s="68">
        <v>0</v>
      </c>
      <c r="AB53" s="68">
        <v>0</v>
      </c>
      <c r="AC53" s="68">
        <v>0</v>
      </c>
      <c r="AD53" s="68">
        <v>0</v>
      </c>
      <c r="AE53" s="68">
        <v>0</v>
      </c>
      <c r="AF53" s="68">
        <v>0</v>
      </c>
      <c r="AG53" s="68">
        <v>0</v>
      </c>
      <c r="AH53" s="68">
        <v>0</v>
      </c>
      <c r="AI53" s="68">
        <v>0</v>
      </c>
      <c r="AJ53" s="68">
        <v>0</v>
      </c>
      <c r="AK53" s="68">
        <v>0</v>
      </c>
      <c r="AL53" s="68">
        <v>0</v>
      </c>
      <c r="AM53" s="68">
        <v>0</v>
      </c>
      <c r="AN53" s="68">
        <v>0</v>
      </c>
      <c r="AO53" s="68">
        <v>0</v>
      </c>
      <c r="AP53" s="120">
        <v>0</v>
      </c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</row>
    <row r="54" spans="1:65" ht="114">
      <c r="A54" s="77">
        <v>46</v>
      </c>
      <c r="B54" s="939"/>
      <c r="C54" s="942"/>
      <c r="D54" s="67" t="s">
        <v>413</v>
      </c>
      <c r="E54" s="68">
        <v>1</v>
      </c>
      <c r="F54" s="68" t="s">
        <v>737</v>
      </c>
      <c r="G54" s="68" t="s">
        <v>364</v>
      </c>
      <c r="H54" s="67" t="s">
        <v>729</v>
      </c>
      <c r="I54" s="68">
        <v>0</v>
      </c>
      <c r="J54" s="67" t="s">
        <v>65</v>
      </c>
      <c r="K54" s="67" t="s">
        <v>730</v>
      </c>
      <c r="L54" s="67" t="s">
        <v>731</v>
      </c>
      <c r="M54" s="68">
        <v>0</v>
      </c>
      <c r="N54" s="68">
        <v>0</v>
      </c>
      <c r="O54" s="68">
        <v>33228</v>
      </c>
      <c r="P54" s="68">
        <v>0</v>
      </c>
      <c r="Q54" s="68">
        <f t="shared" si="7"/>
        <v>33228</v>
      </c>
      <c r="R54" s="68">
        <v>11500</v>
      </c>
      <c r="S54" s="68">
        <v>0</v>
      </c>
      <c r="T54" s="68">
        <v>0</v>
      </c>
      <c r="U54" s="68">
        <v>0</v>
      </c>
      <c r="V54" s="945"/>
      <c r="W54" s="68">
        <v>0</v>
      </c>
      <c r="X54" s="68">
        <v>0</v>
      </c>
      <c r="Y54" s="68">
        <v>0</v>
      </c>
      <c r="Z54" s="68">
        <v>0</v>
      </c>
      <c r="AA54" s="68">
        <v>0</v>
      </c>
      <c r="AB54" s="68">
        <v>0</v>
      </c>
      <c r="AC54" s="68">
        <v>0</v>
      </c>
      <c r="AD54" s="68">
        <v>0</v>
      </c>
      <c r="AE54" s="68">
        <v>0</v>
      </c>
      <c r="AF54" s="68">
        <v>0</v>
      </c>
      <c r="AG54" s="68">
        <v>0</v>
      </c>
      <c r="AH54" s="68">
        <v>0</v>
      </c>
      <c r="AI54" s="68">
        <v>0</v>
      </c>
      <c r="AJ54" s="68">
        <v>0</v>
      </c>
      <c r="AK54" s="68">
        <v>0</v>
      </c>
      <c r="AL54" s="68">
        <v>0</v>
      </c>
      <c r="AM54" s="68">
        <v>0</v>
      </c>
      <c r="AN54" s="68">
        <v>0</v>
      </c>
      <c r="AO54" s="68">
        <v>0</v>
      </c>
      <c r="AP54" s="120">
        <v>0</v>
      </c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</row>
    <row r="55" spans="1:65" ht="114.75" thickBot="1">
      <c r="A55" s="80">
        <v>47</v>
      </c>
      <c r="B55" s="939"/>
      <c r="C55" s="942"/>
      <c r="D55" s="67" t="s">
        <v>414</v>
      </c>
      <c r="E55" s="68">
        <v>1</v>
      </c>
      <c r="F55" s="68" t="s">
        <v>739</v>
      </c>
      <c r="G55" s="68" t="s">
        <v>415</v>
      </c>
      <c r="H55" s="67" t="s">
        <v>740</v>
      </c>
      <c r="I55" s="68">
        <v>0</v>
      </c>
      <c r="J55" s="67" t="s">
        <v>65</v>
      </c>
      <c r="K55" s="67" t="s">
        <v>730</v>
      </c>
      <c r="L55" s="67" t="s">
        <v>731</v>
      </c>
      <c r="M55" s="68">
        <v>0</v>
      </c>
      <c r="N55" s="68">
        <v>469662</v>
      </c>
      <c r="O55" s="68">
        <v>57960</v>
      </c>
      <c r="P55" s="68">
        <v>0</v>
      </c>
      <c r="Q55" s="68">
        <f t="shared" si="7"/>
        <v>527622</v>
      </c>
      <c r="R55" s="68">
        <v>0</v>
      </c>
      <c r="S55" s="68">
        <v>0</v>
      </c>
      <c r="T55" s="68">
        <v>0</v>
      </c>
      <c r="U55" s="68">
        <v>7000</v>
      </c>
      <c r="V55" s="945"/>
      <c r="W55" s="68">
        <v>0</v>
      </c>
      <c r="X55" s="68">
        <v>0</v>
      </c>
      <c r="Y55" s="68">
        <v>0</v>
      </c>
      <c r="Z55" s="68">
        <v>0</v>
      </c>
      <c r="AA55" s="68">
        <v>0</v>
      </c>
      <c r="AB55" s="68">
        <v>0</v>
      </c>
      <c r="AC55" s="68">
        <v>0</v>
      </c>
      <c r="AD55" s="68">
        <v>0</v>
      </c>
      <c r="AE55" s="68">
        <v>0</v>
      </c>
      <c r="AF55" s="68">
        <v>0</v>
      </c>
      <c r="AG55" s="68">
        <v>0</v>
      </c>
      <c r="AH55" s="68">
        <v>0</v>
      </c>
      <c r="AI55" s="68">
        <v>0</v>
      </c>
      <c r="AJ55" s="68">
        <v>0</v>
      </c>
      <c r="AK55" s="68">
        <v>0</v>
      </c>
      <c r="AL55" s="68">
        <v>0</v>
      </c>
      <c r="AM55" s="68">
        <v>0</v>
      </c>
      <c r="AN55" s="68">
        <v>0</v>
      </c>
      <c r="AO55" s="68">
        <v>0</v>
      </c>
      <c r="AP55" s="120">
        <v>0</v>
      </c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</row>
    <row r="56" spans="1:65" ht="114">
      <c r="A56" s="77">
        <v>48</v>
      </c>
      <c r="B56" s="939"/>
      <c r="C56" s="942"/>
      <c r="D56" s="67" t="s">
        <v>416</v>
      </c>
      <c r="E56" s="68">
        <v>1</v>
      </c>
      <c r="F56" s="68" t="s">
        <v>739</v>
      </c>
      <c r="G56" s="68" t="s">
        <v>417</v>
      </c>
      <c r="H56" s="67" t="s">
        <v>671</v>
      </c>
      <c r="I56" s="68">
        <v>0</v>
      </c>
      <c r="J56" s="67" t="s">
        <v>65</v>
      </c>
      <c r="K56" s="67" t="s">
        <v>730</v>
      </c>
      <c r="L56" s="67" t="s">
        <v>731</v>
      </c>
      <c r="M56" s="68">
        <v>0</v>
      </c>
      <c r="N56" s="68">
        <v>279734</v>
      </c>
      <c r="O56" s="68">
        <v>23400</v>
      </c>
      <c r="P56" s="68">
        <v>0</v>
      </c>
      <c r="Q56" s="68">
        <f t="shared" si="7"/>
        <v>303134</v>
      </c>
      <c r="R56" s="68">
        <v>0</v>
      </c>
      <c r="S56" s="68">
        <v>0</v>
      </c>
      <c r="T56" s="68">
        <v>0</v>
      </c>
      <c r="U56" s="68">
        <v>3000</v>
      </c>
      <c r="V56" s="945"/>
      <c r="W56" s="68">
        <v>0</v>
      </c>
      <c r="X56" s="68">
        <v>0</v>
      </c>
      <c r="Y56" s="68">
        <v>0</v>
      </c>
      <c r="Z56" s="68">
        <v>0</v>
      </c>
      <c r="AA56" s="68">
        <v>0</v>
      </c>
      <c r="AB56" s="68">
        <v>0</v>
      </c>
      <c r="AC56" s="68">
        <v>0</v>
      </c>
      <c r="AD56" s="68">
        <v>0</v>
      </c>
      <c r="AE56" s="68">
        <v>0</v>
      </c>
      <c r="AF56" s="68">
        <v>0</v>
      </c>
      <c r="AG56" s="68">
        <v>0</v>
      </c>
      <c r="AH56" s="68">
        <v>0</v>
      </c>
      <c r="AI56" s="68">
        <v>0</v>
      </c>
      <c r="AJ56" s="68">
        <v>0</v>
      </c>
      <c r="AK56" s="68">
        <v>0</v>
      </c>
      <c r="AL56" s="68">
        <v>0</v>
      </c>
      <c r="AM56" s="68">
        <v>0</v>
      </c>
      <c r="AN56" s="68">
        <v>0</v>
      </c>
      <c r="AO56" s="68">
        <v>0</v>
      </c>
      <c r="AP56" s="120">
        <v>0</v>
      </c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</row>
    <row r="57" spans="1:65" ht="114.75" thickBot="1">
      <c r="A57" s="80">
        <v>49</v>
      </c>
      <c r="B57" s="939"/>
      <c r="C57" s="942"/>
      <c r="D57" s="67" t="s">
        <v>50</v>
      </c>
      <c r="E57" s="68">
        <v>2</v>
      </c>
      <c r="F57" s="68" t="s">
        <v>739</v>
      </c>
      <c r="G57" s="68" t="s">
        <v>418</v>
      </c>
      <c r="H57" s="67" t="s">
        <v>671</v>
      </c>
      <c r="I57" s="68">
        <v>0</v>
      </c>
      <c r="J57" s="67" t="s">
        <v>65</v>
      </c>
      <c r="K57" s="67" t="s">
        <v>741</v>
      </c>
      <c r="L57" s="67" t="s">
        <v>742</v>
      </c>
      <c r="M57" s="68">
        <v>0</v>
      </c>
      <c r="N57" s="68">
        <v>624003</v>
      </c>
      <c r="O57" s="68">
        <v>441000</v>
      </c>
      <c r="P57" s="68">
        <v>0</v>
      </c>
      <c r="Q57" s="68">
        <f t="shared" si="7"/>
        <v>1065003</v>
      </c>
      <c r="R57" s="68">
        <v>0</v>
      </c>
      <c r="S57" s="68">
        <v>0</v>
      </c>
      <c r="T57" s="68">
        <v>0</v>
      </c>
      <c r="U57" s="68">
        <v>8000</v>
      </c>
      <c r="V57" s="945"/>
      <c r="W57" s="68">
        <v>0</v>
      </c>
      <c r="X57" s="68">
        <v>0</v>
      </c>
      <c r="Y57" s="68">
        <v>0</v>
      </c>
      <c r="Z57" s="68">
        <v>0</v>
      </c>
      <c r="AA57" s="68">
        <v>0</v>
      </c>
      <c r="AB57" s="68">
        <v>0</v>
      </c>
      <c r="AC57" s="68">
        <v>0</v>
      </c>
      <c r="AD57" s="68">
        <v>0</v>
      </c>
      <c r="AE57" s="68">
        <v>0</v>
      </c>
      <c r="AF57" s="68">
        <v>0</v>
      </c>
      <c r="AG57" s="68">
        <v>0</v>
      </c>
      <c r="AH57" s="68">
        <v>0</v>
      </c>
      <c r="AI57" s="68">
        <v>0</v>
      </c>
      <c r="AJ57" s="68">
        <v>2503800</v>
      </c>
      <c r="AK57" s="68">
        <v>0</v>
      </c>
      <c r="AL57" s="68">
        <v>0</v>
      </c>
      <c r="AM57" s="68">
        <v>0</v>
      </c>
      <c r="AN57" s="68">
        <v>2503800</v>
      </c>
      <c r="AO57" s="67">
        <v>2503800</v>
      </c>
      <c r="AP57" s="71">
        <f t="shared" si="4"/>
        <v>1438797</v>
      </c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</row>
    <row r="58" spans="1:65" ht="114">
      <c r="A58" s="77">
        <v>50</v>
      </c>
      <c r="B58" s="939"/>
      <c r="C58" s="942"/>
      <c r="D58" s="67" t="s">
        <v>359</v>
      </c>
      <c r="E58" s="68">
        <v>1</v>
      </c>
      <c r="F58" s="68" t="s">
        <v>743</v>
      </c>
      <c r="G58" s="67" t="s">
        <v>419</v>
      </c>
      <c r="H58" s="67" t="s">
        <v>671</v>
      </c>
      <c r="I58" s="68">
        <v>0</v>
      </c>
      <c r="J58" s="67" t="s">
        <v>65</v>
      </c>
      <c r="K58" s="67" t="s">
        <v>744</v>
      </c>
      <c r="L58" s="67" t="s">
        <v>745</v>
      </c>
      <c r="M58" s="68">
        <v>0</v>
      </c>
      <c r="N58" s="68">
        <v>1040849</v>
      </c>
      <c r="O58" s="68">
        <v>546786</v>
      </c>
      <c r="P58" s="68">
        <v>0</v>
      </c>
      <c r="Q58" s="68">
        <f t="shared" si="7"/>
        <v>1587635</v>
      </c>
      <c r="R58" s="68">
        <v>0</v>
      </c>
      <c r="S58" s="68">
        <v>0</v>
      </c>
      <c r="T58" s="68">
        <v>0</v>
      </c>
      <c r="U58" s="68">
        <v>8000</v>
      </c>
      <c r="V58" s="945"/>
      <c r="W58" s="68">
        <v>0</v>
      </c>
      <c r="X58" s="68">
        <v>0</v>
      </c>
      <c r="Y58" s="68">
        <v>0</v>
      </c>
      <c r="Z58" s="68">
        <v>0</v>
      </c>
      <c r="AA58" s="68">
        <v>0</v>
      </c>
      <c r="AB58" s="68">
        <v>0</v>
      </c>
      <c r="AC58" s="68">
        <v>0</v>
      </c>
      <c r="AD58" s="68">
        <v>0</v>
      </c>
      <c r="AE58" s="68">
        <v>0</v>
      </c>
      <c r="AF58" s="68">
        <v>0</v>
      </c>
      <c r="AG58" s="68">
        <v>0</v>
      </c>
      <c r="AH58" s="68">
        <v>0</v>
      </c>
      <c r="AI58" s="68">
        <v>0</v>
      </c>
      <c r="AJ58" s="68">
        <v>0</v>
      </c>
      <c r="AK58" s="68">
        <v>0</v>
      </c>
      <c r="AL58" s="68">
        <v>0</v>
      </c>
      <c r="AM58" s="68">
        <v>0</v>
      </c>
      <c r="AN58" s="68">
        <v>0</v>
      </c>
      <c r="AO58" s="68">
        <v>0</v>
      </c>
      <c r="AP58" s="71">
        <v>1587635</v>
      </c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</row>
    <row r="59" spans="1:65" ht="114.75" thickBot="1">
      <c r="A59" s="80">
        <v>51</v>
      </c>
      <c r="B59" s="939"/>
      <c r="C59" s="942"/>
      <c r="D59" s="67" t="s">
        <v>420</v>
      </c>
      <c r="E59" s="68">
        <v>1</v>
      </c>
      <c r="F59" s="68" t="s">
        <v>743</v>
      </c>
      <c r="G59" s="67" t="s">
        <v>421</v>
      </c>
      <c r="H59" s="67" t="s">
        <v>671</v>
      </c>
      <c r="I59" s="68">
        <v>0</v>
      </c>
      <c r="J59" s="67" t="s">
        <v>65</v>
      </c>
      <c r="K59" s="67" t="s">
        <v>744</v>
      </c>
      <c r="L59" s="67" t="s">
        <v>745</v>
      </c>
      <c r="M59" s="68">
        <v>0</v>
      </c>
      <c r="N59" s="68">
        <v>0</v>
      </c>
      <c r="O59" s="68">
        <v>0</v>
      </c>
      <c r="P59" s="68">
        <v>0</v>
      </c>
      <c r="Q59" s="68">
        <f t="shared" si="7"/>
        <v>0</v>
      </c>
      <c r="R59" s="68">
        <v>0</v>
      </c>
      <c r="S59" s="68">
        <v>0</v>
      </c>
      <c r="T59" s="68">
        <v>0</v>
      </c>
      <c r="U59" s="68">
        <v>8000</v>
      </c>
      <c r="V59" s="945"/>
      <c r="W59" s="68">
        <v>0</v>
      </c>
      <c r="X59" s="68">
        <v>0</v>
      </c>
      <c r="Y59" s="68">
        <v>0</v>
      </c>
      <c r="Z59" s="68">
        <v>0</v>
      </c>
      <c r="AA59" s="68">
        <v>0</v>
      </c>
      <c r="AB59" s="68">
        <v>0</v>
      </c>
      <c r="AC59" s="68">
        <v>0</v>
      </c>
      <c r="AD59" s="68">
        <v>0</v>
      </c>
      <c r="AE59" s="68">
        <v>0</v>
      </c>
      <c r="AF59" s="68">
        <v>0</v>
      </c>
      <c r="AG59" s="68">
        <v>0</v>
      </c>
      <c r="AH59" s="68">
        <v>0</v>
      </c>
      <c r="AI59" s="68">
        <v>0</v>
      </c>
      <c r="AJ59" s="68">
        <v>0</v>
      </c>
      <c r="AK59" s="68">
        <v>0</v>
      </c>
      <c r="AL59" s="68">
        <v>0</v>
      </c>
      <c r="AM59" s="68">
        <v>0</v>
      </c>
      <c r="AN59" s="68">
        <v>0</v>
      </c>
      <c r="AO59" s="68">
        <v>0</v>
      </c>
      <c r="AP59" s="71">
        <f t="shared" si="4"/>
        <v>0</v>
      </c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</row>
    <row r="60" spans="1:65" ht="114">
      <c r="A60" s="77">
        <v>52</v>
      </c>
      <c r="B60" s="939"/>
      <c r="C60" s="942"/>
      <c r="D60" s="67" t="s">
        <v>329</v>
      </c>
      <c r="E60" s="68">
        <v>2</v>
      </c>
      <c r="F60" s="68" t="s">
        <v>743</v>
      </c>
      <c r="G60" s="67" t="s">
        <v>422</v>
      </c>
      <c r="H60" s="67" t="s">
        <v>671</v>
      </c>
      <c r="I60" s="68">
        <v>0</v>
      </c>
      <c r="J60" s="67" t="s">
        <v>65</v>
      </c>
      <c r="K60" s="67" t="s">
        <v>744</v>
      </c>
      <c r="L60" s="67" t="s">
        <v>745</v>
      </c>
      <c r="M60" s="68">
        <v>0</v>
      </c>
      <c r="N60" s="68">
        <v>1819067</v>
      </c>
      <c r="O60" s="68">
        <v>2023896</v>
      </c>
      <c r="P60" s="68">
        <v>0</v>
      </c>
      <c r="Q60" s="68">
        <f t="shared" si="7"/>
        <v>3842963</v>
      </c>
      <c r="R60" s="68">
        <v>0</v>
      </c>
      <c r="S60" s="68">
        <v>0</v>
      </c>
      <c r="T60" s="68">
        <v>0</v>
      </c>
      <c r="U60" s="68">
        <v>0</v>
      </c>
      <c r="V60" s="945"/>
      <c r="W60" s="68">
        <v>0</v>
      </c>
      <c r="X60" s="68">
        <v>0</v>
      </c>
      <c r="Y60" s="68">
        <v>0</v>
      </c>
      <c r="Z60" s="68">
        <v>0</v>
      </c>
      <c r="AA60" s="68">
        <v>0</v>
      </c>
      <c r="AB60" s="68">
        <v>0</v>
      </c>
      <c r="AC60" s="68">
        <v>0</v>
      </c>
      <c r="AD60" s="68">
        <v>0</v>
      </c>
      <c r="AE60" s="68">
        <v>0</v>
      </c>
      <c r="AF60" s="68">
        <v>0</v>
      </c>
      <c r="AG60" s="68">
        <v>0</v>
      </c>
      <c r="AH60" s="68">
        <v>0</v>
      </c>
      <c r="AI60" s="68">
        <v>0</v>
      </c>
      <c r="AJ60" s="68">
        <v>0</v>
      </c>
      <c r="AK60" s="68">
        <v>0</v>
      </c>
      <c r="AL60" s="68">
        <v>0</v>
      </c>
      <c r="AM60" s="68">
        <v>0</v>
      </c>
      <c r="AN60" s="68">
        <v>0</v>
      </c>
      <c r="AO60" s="68">
        <v>0</v>
      </c>
      <c r="AP60" s="120">
        <v>3842963</v>
      </c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</row>
    <row r="61" spans="1:65" ht="114.75" thickBot="1">
      <c r="A61" s="80">
        <v>53</v>
      </c>
      <c r="B61" s="939"/>
      <c r="C61" s="942"/>
      <c r="D61" s="67" t="s">
        <v>50</v>
      </c>
      <c r="E61" s="68">
        <v>2</v>
      </c>
      <c r="F61" s="68" t="s">
        <v>739</v>
      </c>
      <c r="G61" s="68" t="s">
        <v>418</v>
      </c>
      <c r="H61" s="67" t="s">
        <v>671</v>
      </c>
      <c r="I61" s="68">
        <v>0</v>
      </c>
      <c r="J61" s="67" t="s">
        <v>65</v>
      </c>
      <c r="K61" s="67" t="s">
        <v>741</v>
      </c>
      <c r="L61" s="67" t="s">
        <v>742</v>
      </c>
      <c r="M61" s="68">
        <v>0</v>
      </c>
      <c r="N61" s="68">
        <v>624003</v>
      </c>
      <c r="O61" s="68">
        <v>441000</v>
      </c>
      <c r="P61" s="68">
        <v>0</v>
      </c>
      <c r="Q61" s="68">
        <f t="shared" si="7"/>
        <v>1065003</v>
      </c>
      <c r="R61" s="68">
        <v>0</v>
      </c>
      <c r="S61" s="68">
        <v>0</v>
      </c>
      <c r="T61" s="68">
        <v>0</v>
      </c>
      <c r="U61" s="68">
        <v>8000</v>
      </c>
      <c r="V61" s="945"/>
      <c r="W61" s="68">
        <v>0</v>
      </c>
      <c r="X61" s="68">
        <v>0</v>
      </c>
      <c r="Y61" s="68">
        <v>0</v>
      </c>
      <c r="Z61" s="68">
        <v>0</v>
      </c>
      <c r="AA61" s="68">
        <v>0</v>
      </c>
      <c r="AB61" s="68">
        <v>0</v>
      </c>
      <c r="AC61" s="68">
        <v>0</v>
      </c>
      <c r="AD61" s="68">
        <v>0</v>
      </c>
      <c r="AE61" s="68">
        <v>0</v>
      </c>
      <c r="AF61" s="68">
        <v>0</v>
      </c>
      <c r="AG61" s="68">
        <v>0</v>
      </c>
      <c r="AH61" s="68">
        <v>0</v>
      </c>
      <c r="AI61" s="68">
        <v>0</v>
      </c>
      <c r="AJ61" s="68">
        <v>2503800</v>
      </c>
      <c r="AK61" s="68">
        <v>0</v>
      </c>
      <c r="AL61" s="68">
        <v>0</v>
      </c>
      <c r="AM61" s="68">
        <v>0</v>
      </c>
      <c r="AN61" s="68">
        <v>2503800</v>
      </c>
      <c r="AO61" s="67">
        <v>2503800</v>
      </c>
      <c r="AP61" s="120">
        <v>1438797</v>
      </c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</row>
    <row r="62" spans="1:65" ht="114">
      <c r="A62" s="77">
        <v>54</v>
      </c>
      <c r="B62" s="939"/>
      <c r="C62" s="942"/>
      <c r="D62" s="67" t="s">
        <v>359</v>
      </c>
      <c r="E62" s="68">
        <v>1</v>
      </c>
      <c r="F62" s="68" t="s">
        <v>743</v>
      </c>
      <c r="G62" s="67" t="s">
        <v>419</v>
      </c>
      <c r="H62" s="67" t="s">
        <v>671</v>
      </c>
      <c r="I62" s="68">
        <v>0</v>
      </c>
      <c r="J62" s="67" t="s">
        <v>65</v>
      </c>
      <c r="K62" s="67" t="s">
        <v>744</v>
      </c>
      <c r="L62" s="67" t="s">
        <v>745</v>
      </c>
      <c r="M62" s="68">
        <v>0</v>
      </c>
      <c r="N62" s="68">
        <v>1040849</v>
      </c>
      <c r="O62" s="68">
        <v>546786</v>
      </c>
      <c r="P62" s="68">
        <v>0</v>
      </c>
      <c r="Q62" s="68">
        <f t="shared" si="7"/>
        <v>1587635</v>
      </c>
      <c r="R62" s="68">
        <v>0</v>
      </c>
      <c r="S62" s="68">
        <v>0</v>
      </c>
      <c r="T62" s="68">
        <v>0</v>
      </c>
      <c r="U62" s="68">
        <v>8000</v>
      </c>
      <c r="V62" s="945"/>
      <c r="W62" s="68">
        <v>0</v>
      </c>
      <c r="X62" s="68">
        <v>0</v>
      </c>
      <c r="Y62" s="68">
        <v>0</v>
      </c>
      <c r="Z62" s="68">
        <v>0</v>
      </c>
      <c r="AA62" s="68">
        <v>0</v>
      </c>
      <c r="AB62" s="68">
        <v>0</v>
      </c>
      <c r="AC62" s="68">
        <v>0</v>
      </c>
      <c r="AD62" s="68">
        <v>0</v>
      </c>
      <c r="AE62" s="68">
        <v>0</v>
      </c>
      <c r="AF62" s="68">
        <v>0</v>
      </c>
      <c r="AG62" s="68">
        <v>0</v>
      </c>
      <c r="AH62" s="68">
        <v>0</v>
      </c>
      <c r="AI62" s="68">
        <v>0</v>
      </c>
      <c r="AJ62" s="68">
        <v>0</v>
      </c>
      <c r="AK62" s="68">
        <v>0</v>
      </c>
      <c r="AL62" s="68">
        <v>0</v>
      </c>
      <c r="AM62" s="68">
        <v>0</v>
      </c>
      <c r="AN62" s="68">
        <v>0</v>
      </c>
      <c r="AO62" s="68">
        <v>0</v>
      </c>
      <c r="AP62" s="120">
        <v>1587638</v>
      </c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</row>
    <row r="63" spans="1:65" ht="114.75" thickBot="1">
      <c r="A63" s="80">
        <v>55</v>
      </c>
      <c r="B63" s="939"/>
      <c r="C63" s="942"/>
      <c r="D63" s="67" t="s">
        <v>420</v>
      </c>
      <c r="E63" s="68">
        <v>1</v>
      </c>
      <c r="F63" s="68" t="s">
        <v>743</v>
      </c>
      <c r="G63" s="67" t="s">
        <v>421</v>
      </c>
      <c r="H63" s="67" t="s">
        <v>671</v>
      </c>
      <c r="I63" s="68">
        <v>0</v>
      </c>
      <c r="J63" s="67" t="s">
        <v>65</v>
      </c>
      <c r="K63" s="67" t="s">
        <v>744</v>
      </c>
      <c r="L63" s="67" t="s">
        <v>745</v>
      </c>
      <c r="M63" s="68">
        <v>0</v>
      </c>
      <c r="N63" s="68">
        <v>0</v>
      </c>
      <c r="O63" s="68">
        <v>0</v>
      </c>
      <c r="P63" s="68">
        <v>0</v>
      </c>
      <c r="Q63" s="68">
        <f t="shared" si="7"/>
        <v>0</v>
      </c>
      <c r="R63" s="68">
        <v>0</v>
      </c>
      <c r="S63" s="68">
        <v>0</v>
      </c>
      <c r="T63" s="68">
        <v>0</v>
      </c>
      <c r="U63" s="68">
        <v>8000</v>
      </c>
      <c r="V63" s="945"/>
      <c r="W63" s="68">
        <v>0</v>
      </c>
      <c r="X63" s="68">
        <v>0</v>
      </c>
      <c r="Y63" s="68">
        <v>0</v>
      </c>
      <c r="Z63" s="68">
        <v>0</v>
      </c>
      <c r="AA63" s="68">
        <v>0</v>
      </c>
      <c r="AB63" s="68">
        <v>0</v>
      </c>
      <c r="AC63" s="68">
        <v>0</v>
      </c>
      <c r="AD63" s="68">
        <v>0</v>
      </c>
      <c r="AE63" s="68">
        <v>0</v>
      </c>
      <c r="AF63" s="68">
        <v>0</v>
      </c>
      <c r="AG63" s="68">
        <v>0</v>
      </c>
      <c r="AH63" s="68">
        <v>0</v>
      </c>
      <c r="AI63" s="68">
        <v>0</v>
      </c>
      <c r="AJ63" s="68">
        <v>0</v>
      </c>
      <c r="AK63" s="68">
        <v>0</v>
      </c>
      <c r="AL63" s="68">
        <v>0</v>
      </c>
      <c r="AM63" s="68">
        <v>0</v>
      </c>
      <c r="AN63" s="68">
        <v>0</v>
      </c>
      <c r="AO63" s="68">
        <v>0</v>
      </c>
      <c r="AP63" s="71">
        <f t="shared" si="4"/>
        <v>0</v>
      </c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</row>
    <row r="64" spans="1:65" ht="114.75" thickBot="1">
      <c r="A64" s="77">
        <v>56</v>
      </c>
      <c r="B64" s="949"/>
      <c r="C64" s="950"/>
      <c r="D64" s="121" t="s">
        <v>329</v>
      </c>
      <c r="E64" s="122">
        <v>2</v>
      </c>
      <c r="F64" s="122" t="s">
        <v>743</v>
      </c>
      <c r="G64" s="121" t="s">
        <v>422</v>
      </c>
      <c r="H64" s="121" t="s">
        <v>671</v>
      </c>
      <c r="I64" s="122">
        <v>0</v>
      </c>
      <c r="J64" s="121" t="s">
        <v>65</v>
      </c>
      <c r="K64" s="121" t="s">
        <v>744</v>
      </c>
      <c r="L64" s="121" t="s">
        <v>745</v>
      </c>
      <c r="M64" s="122">
        <v>0</v>
      </c>
      <c r="N64" s="122">
        <v>1819067</v>
      </c>
      <c r="O64" s="122">
        <v>2023896</v>
      </c>
      <c r="P64" s="122">
        <v>0</v>
      </c>
      <c r="Q64" s="122">
        <f t="shared" si="7"/>
        <v>3842963</v>
      </c>
      <c r="R64" s="122">
        <v>0</v>
      </c>
      <c r="S64" s="122">
        <v>0</v>
      </c>
      <c r="T64" s="122">
        <v>0</v>
      </c>
      <c r="U64" s="122">
        <v>0</v>
      </c>
      <c r="V64" s="946"/>
      <c r="W64" s="122">
        <v>0</v>
      </c>
      <c r="X64" s="122">
        <v>0</v>
      </c>
      <c r="Y64" s="122">
        <v>0</v>
      </c>
      <c r="Z64" s="122">
        <v>0</v>
      </c>
      <c r="AA64" s="122">
        <v>0</v>
      </c>
      <c r="AB64" s="122">
        <v>0</v>
      </c>
      <c r="AC64" s="122">
        <v>0</v>
      </c>
      <c r="AD64" s="122">
        <v>0</v>
      </c>
      <c r="AE64" s="122">
        <v>0</v>
      </c>
      <c r="AF64" s="122">
        <v>0</v>
      </c>
      <c r="AG64" s="122">
        <v>0</v>
      </c>
      <c r="AH64" s="122">
        <v>0</v>
      </c>
      <c r="AI64" s="122">
        <v>0</v>
      </c>
      <c r="AJ64" s="122">
        <v>0</v>
      </c>
      <c r="AK64" s="122">
        <v>0</v>
      </c>
      <c r="AL64" s="122">
        <v>0</v>
      </c>
      <c r="AM64" s="122">
        <v>0</v>
      </c>
      <c r="AN64" s="122">
        <v>0</v>
      </c>
      <c r="AO64" s="122">
        <v>0</v>
      </c>
      <c r="AP64" s="123">
        <v>3842963</v>
      </c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</row>
    <row r="65" spans="1:65" ht="86.25" thickBot="1">
      <c r="A65" s="80">
        <v>57</v>
      </c>
      <c r="B65" s="964" t="s">
        <v>423</v>
      </c>
      <c r="C65" s="967">
        <v>13</v>
      </c>
      <c r="D65" s="124" t="s">
        <v>746</v>
      </c>
      <c r="E65" s="125">
        <v>2</v>
      </c>
      <c r="F65" s="124" t="s">
        <v>747</v>
      </c>
      <c r="G65" s="124" t="s">
        <v>748</v>
      </c>
      <c r="H65" s="124" t="s">
        <v>61</v>
      </c>
      <c r="I65" s="970">
        <v>0</v>
      </c>
      <c r="J65" s="973" t="s">
        <v>65</v>
      </c>
      <c r="K65" s="970">
        <v>0</v>
      </c>
      <c r="L65" s="124" t="s">
        <v>749</v>
      </c>
      <c r="M65" s="970">
        <v>0</v>
      </c>
      <c r="N65" s="987">
        <v>11576000</v>
      </c>
      <c r="O65" s="984">
        <v>9750000</v>
      </c>
      <c r="P65" s="984">
        <v>693000</v>
      </c>
      <c r="Q65" s="984">
        <f>N65+O65+R70</f>
        <v>21326000</v>
      </c>
      <c r="R65" s="970">
        <v>0</v>
      </c>
      <c r="S65" s="984">
        <v>450</v>
      </c>
      <c r="T65" s="984">
        <v>2500</v>
      </c>
      <c r="U65" s="970">
        <v>0</v>
      </c>
      <c r="V65" s="970">
        <v>29076</v>
      </c>
      <c r="W65" s="970">
        <v>28532</v>
      </c>
      <c r="X65" s="984">
        <v>96</v>
      </c>
      <c r="Y65" s="970">
        <v>0</v>
      </c>
      <c r="Z65" s="984">
        <v>56000</v>
      </c>
      <c r="AA65" s="984">
        <v>10</v>
      </c>
      <c r="AB65" s="970">
        <v>0</v>
      </c>
      <c r="AC65" s="970">
        <v>0</v>
      </c>
      <c r="AD65" s="984">
        <v>16920</v>
      </c>
      <c r="AE65" s="984">
        <v>200</v>
      </c>
      <c r="AF65" s="970">
        <v>0</v>
      </c>
      <c r="AG65" s="970">
        <v>0</v>
      </c>
      <c r="AH65" s="984">
        <v>16920</v>
      </c>
      <c r="AI65" s="984">
        <v>200</v>
      </c>
      <c r="AJ65" s="970">
        <v>0</v>
      </c>
      <c r="AK65" s="970">
        <v>0</v>
      </c>
      <c r="AL65" s="970">
        <v>0</v>
      </c>
      <c r="AM65" s="970">
        <v>0</v>
      </c>
      <c r="AN65" s="970">
        <v>0</v>
      </c>
      <c r="AO65" s="970">
        <v>0</v>
      </c>
      <c r="AP65" s="990">
        <v>3206000</v>
      </c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</row>
    <row r="66" spans="1:65" ht="85.5">
      <c r="A66" s="77">
        <v>58</v>
      </c>
      <c r="B66" s="965"/>
      <c r="C66" s="968"/>
      <c r="D66" s="126" t="s">
        <v>750</v>
      </c>
      <c r="E66" s="127">
        <v>1</v>
      </c>
      <c r="F66" s="126" t="s">
        <v>751</v>
      </c>
      <c r="G66" s="126" t="s">
        <v>752</v>
      </c>
      <c r="H66" s="126" t="s">
        <v>61</v>
      </c>
      <c r="I66" s="971"/>
      <c r="J66" s="974"/>
      <c r="K66" s="971"/>
      <c r="L66" s="126" t="s">
        <v>749</v>
      </c>
      <c r="M66" s="971"/>
      <c r="N66" s="988"/>
      <c r="O66" s="985"/>
      <c r="P66" s="985"/>
      <c r="Q66" s="985"/>
      <c r="R66" s="971"/>
      <c r="S66" s="985"/>
      <c r="T66" s="985"/>
      <c r="U66" s="971"/>
      <c r="V66" s="971"/>
      <c r="W66" s="971"/>
      <c r="X66" s="985"/>
      <c r="Y66" s="971"/>
      <c r="Z66" s="985"/>
      <c r="AA66" s="985"/>
      <c r="AB66" s="971"/>
      <c r="AC66" s="971"/>
      <c r="AD66" s="985"/>
      <c r="AE66" s="985"/>
      <c r="AF66" s="971"/>
      <c r="AG66" s="971"/>
      <c r="AH66" s="985"/>
      <c r="AI66" s="985"/>
      <c r="AJ66" s="971"/>
      <c r="AK66" s="971"/>
      <c r="AL66" s="971"/>
      <c r="AM66" s="971"/>
      <c r="AN66" s="971"/>
      <c r="AO66" s="971"/>
      <c r="AP66" s="991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</row>
    <row r="67" spans="1:65" ht="86.25" thickBot="1">
      <c r="A67" s="80">
        <v>59</v>
      </c>
      <c r="B67" s="965"/>
      <c r="C67" s="968"/>
      <c r="D67" s="126" t="s">
        <v>132</v>
      </c>
      <c r="E67" s="127">
        <v>1</v>
      </c>
      <c r="F67" s="126" t="s">
        <v>753</v>
      </c>
      <c r="G67" s="126" t="s">
        <v>754</v>
      </c>
      <c r="H67" s="126" t="s">
        <v>61</v>
      </c>
      <c r="I67" s="971"/>
      <c r="J67" s="974"/>
      <c r="K67" s="971"/>
      <c r="L67" s="126" t="s">
        <v>749</v>
      </c>
      <c r="M67" s="971"/>
      <c r="N67" s="988"/>
      <c r="O67" s="985"/>
      <c r="P67" s="985"/>
      <c r="Q67" s="985"/>
      <c r="R67" s="971"/>
      <c r="S67" s="985"/>
      <c r="T67" s="985"/>
      <c r="U67" s="971"/>
      <c r="V67" s="971"/>
      <c r="W67" s="971"/>
      <c r="X67" s="985"/>
      <c r="Y67" s="971"/>
      <c r="Z67" s="985"/>
      <c r="AA67" s="985"/>
      <c r="AB67" s="971"/>
      <c r="AC67" s="971"/>
      <c r="AD67" s="985"/>
      <c r="AE67" s="985"/>
      <c r="AF67" s="971"/>
      <c r="AG67" s="971"/>
      <c r="AH67" s="985"/>
      <c r="AI67" s="985"/>
      <c r="AJ67" s="971"/>
      <c r="AK67" s="971"/>
      <c r="AL67" s="971"/>
      <c r="AM67" s="971"/>
      <c r="AN67" s="971"/>
      <c r="AO67" s="971"/>
      <c r="AP67" s="991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</row>
    <row r="68" spans="1:65" ht="85.5">
      <c r="A68" s="77">
        <v>60</v>
      </c>
      <c r="B68" s="965"/>
      <c r="C68" s="968"/>
      <c r="D68" s="126" t="s">
        <v>755</v>
      </c>
      <c r="E68" s="127">
        <v>1</v>
      </c>
      <c r="F68" s="126" t="s">
        <v>756</v>
      </c>
      <c r="G68" s="126" t="s">
        <v>757</v>
      </c>
      <c r="H68" s="126" t="s">
        <v>61</v>
      </c>
      <c r="I68" s="971"/>
      <c r="J68" s="974"/>
      <c r="K68" s="971"/>
      <c r="L68" s="126" t="s">
        <v>749</v>
      </c>
      <c r="M68" s="971"/>
      <c r="N68" s="988"/>
      <c r="O68" s="985"/>
      <c r="P68" s="985"/>
      <c r="Q68" s="985"/>
      <c r="R68" s="971"/>
      <c r="S68" s="985"/>
      <c r="T68" s="985"/>
      <c r="U68" s="971"/>
      <c r="V68" s="971"/>
      <c r="W68" s="971"/>
      <c r="X68" s="985"/>
      <c r="Y68" s="971"/>
      <c r="Z68" s="985"/>
      <c r="AA68" s="985"/>
      <c r="AB68" s="971"/>
      <c r="AC68" s="971"/>
      <c r="AD68" s="985"/>
      <c r="AE68" s="985"/>
      <c r="AF68" s="971"/>
      <c r="AG68" s="971"/>
      <c r="AH68" s="985"/>
      <c r="AI68" s="985"/>
      <c r="AJ68" s="971"/>
      <c r="AK68" s="971"/>
      <c r="AL68" s="971"/>
      <c r="AM68" s="971"/>
      <c r="AN68" s="971"/>
      <c r="AO68" s="971"/>
      <c r="AP68" s="991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</row>
    <row r="69" spans="1:65" ht="86.25" thickBot="1">
      <c r="A69" s="80">
        <v>61</v>
      </c>
      <c r="B69" s="965"/>
      <c r="C69" s="968"/>
      <c r="D69" s="126" t="s">
        <v>473</v>
      </c>
      <c r="E69" s="127">
        <v>1</v>
      </c>
      <c r="F69" s="126" t="s">
        <v>758</v>
      </c>
      <c r="G69" s="126" t="s">
        <v>759</v>
      </c>
      <c r="H69" s="126" t="s">
        <v>61</v>
      </c>
      <c r="I69" s="971"/>
      <c r="J69" s="974"/>
      <c r="K69" s="971"/>
      <c r="L69" s="126" t="s">
        <v>749</v>
      </c>
      <c r="M69" s="971"/>
      <c r="N69" s="988"/>
      <c r="O69" s="985"/>
      <c r="P69" s="985"/>
      <c r="Q69" s="985"/>
      <c r="R69" s="971"/>
      <c r="S69" s="985"/>
      <c r="T69" s="985"/>
      <c r="U69" s="971"/>
      <c r="V69" s="971"/>
      <c r="W69" s="971"/>
      <c r="X69" s="985"/>
      <c r="Y69" s="971"/>
      <c r="Z69" s="985"/>
      <c r="AA69" s="985"/>
      <c r="AB69" s="971"/>
      <c r="AC69" s="971"/>
      <c r="AD69" s="985"/>
      <c r="AE69" s="985"/>
      <c r="AF69" s="971"/>
      <c r="AG69" s="971"/>
      <c r="AH69" s="985"/>
      <c r="AI69" s="985"/>
      <c r="AJ69" s="971"/>
      <c r="AK69" s="971"/>
      <c r="AL69" s="971"/>
      <c r="AM69" s="971"/>
      <c r="AN69" s="971"/>
      <c r="AO69" s="971"/>
      <c r="AP69" s="991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</row>
    <row r="70" spans="1:65" ht="85.5">
      <c r="A70" s="77">
        <v>62</v>
      </c>
      <c r="B70" s="965"/>
      <c r="C70" s="968"/>
      <c r="D70" s="126" t="s">
        <v>132</v>
      </c>
      <c r="E70" s="127">
        <v>1</v>
      </c>
      <c r="F70" s="126" t="s">
        <v>760</v>
      </c>
      <c r="G70" s="126" t="s">
        <v>761</v>
      </c>
      <c r="H70" s="126" t="s">
        <v>61</v>
      </c>
      <c r="I70" s="971"/>
      <c r="J70" s="974"/>
      <c r="K70" s="971"/>
      <c r="L70" s="126" t="s">
        <v>749</v>
      </c>
      <c r="M70" s="971"/>
      <c r="N70" s="988"/>
      <c r="O70" s="985"/>
      <c r="P70" s="985"/>
      <c r="Q70" s="985"/>
      <c r="R70" s="971"/>
      <c r="S70" s="985"/>
      <c r="T70" s="985"/>
      <c r="U70" s="971"/>
      <c r="V70" s="971"/>
      <c r="W70" s="971"/>
      <c r="X70" s="985"/>
      <c r="Y70" s="971"/>
      <c r="Z70" s="985"/>
      <c r="AA70" s="985"/>
      <c r="AB70" s="971"/>
      <c r="AC70" s="971"/>
      <c r="AD70" s="985"/>
      <c r="AE70" s="985"/>
      <c r="AF70" s="971"/>
      <c r="AG70" s="971"/>
      <c r="AH70" s="985"/>
      <c r="AI70" s="985"/>
      <c r="AJ70" s="971"/>
      <c r="AK70" s="971"/>
      <c r="AL70" s="971"/>
      <c r="AM70" s="971"/>
      <c r="AN70" s="971"/>
      <c r="AO70" s="971"/>
      <c r="AP70" s="991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</row>
    <row r="71" spans="1:65" ht="86.25" thickBot="1">
      <c r="A71" s="80">
        <v>63</v>
      </c>
      <c r="B71" s="965"/>
      <c r="C71" s="968"/>
      <c r="D71" s="126" t="s">
        <v>762</v>
      </c>
      <c r="E71" s="127">
        <v>1</v>
      </c>
      <c r="F71" s="126" t="s">
        <v>763</v>
      </c>
      <c r="G71" s="126" t="s">
        <v>764</v>
      </c>
      <c r="H71" s="126" t="s">
        <v>61</v>
      </c>
      <c r="I71" s="971"/>
      <c r="J71" s="974"/>
      <c r="K71" s="971"/>
      <c r="L71" s="126" t="s">
        <v>749</v>
      </c>
      <c r="M71" s="971"/>
      <c r="N71" s="988"/>
      <c r="O71" s="985"/>
      <c r="P71" s="985"/>
      <c r="Q71" s="985"/>
      <c r="R71" s="971"/>
      <c r="S71" s="985"/>
      <c r="T71" s="985"/>
      <c r="U71" s="971"/>
      <c r="V71" s="971"/>
      <c r="W71" s="971"/>
      <c r="X71" s="985"/>
      <c r="Y71" s="971"/>
      <c r="Z71" s="985"/>
      <c r="AA71" s="985"/>
      <c r="AB71" s="971"/>
      <c r="AC71" s="971"/>
      <c r="AD71" s="985"/>
      <c r="AE71" s="985"/>
      <c r="AF71" s="971"/>
      <c r="AG71" s="971"/>
      <c r="AH71" s="985"/>
      <c r="AI71" s="985"/>
      <c r="AJ71" s="971"/>
      <c r="AK71" s="971"/>
      <c r="AL71" s="971"/>
      <c r="AM71" s="971"/>
      <c r="AN71" s="971"/>
      <c r="AO71" s="971"/>
      <c r="AP71" s="991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</row>
    <row r="72" spans="1:65" ht="85.5">
      <c r="A72" s="77">
        <v>64</v>
      </c>
      <c r="B72" s="965"/>
      <c r="C72" s="968"/>
      <c r="D72" s="126" t="s">
        <v>141</v>
      </c>
      <c r="E72" s="127">
        <v>1</v>
      </c>
      <c r="F72" s="126" t="s">
        <v>765</v>
      </c>
      <c r="G72" s="126" t="s">
        <v>766</v>
      </c>
      <c r="H72" s="126" t="s">
        <v>61</v>
      </c>
      <c r="I72" s="971"/>
      <c r="J72" s="974"/>
      <c r="K72" s="971"/>
      <c r="L72" s="126" t="s">
        <v>749</v>
      </c>
      <c r="M72" s="971"/>
      <c r="N72" s="988"/>
      <c r="O72" s="985"/>
      <c r="P72" s="985"/>
      <c r="Q72" s="985"/>
      <c r="R72" s="971"/>
      <c r="S72" s="985"/>
      <c r="T72" s="985"/>
      <c r="U72" s="971"/>
      <c r="V72" s="971"/>
      <c r="W72" s="971"/>
      <c r="X72" s="985"/>
      <c r="Y72" s="971"/>
      <c r="Z72" s="985"/>
      <c r="AA72" s="985"/>
      <c r="AB72" s="971"/>
      <c r="AC72" s="971"/>
      <c r="AD72" s="985"/>
      <c r="AE72" s="985"/>
      <c r="AF72" s="971"/>
      <c r="AG72" s="971"/>
      <c r="AH72" s="985"/>
      <c r="AI72" s="985"/>
      <c r="AJ72" s="971"/>
      <c r="AK72" s="971"/>
      <c r="AL72" s="971"/>
      <c r="AM72" s="971"/>
      <c r="AN72" s="971"/>
      <c r="AO72" s="971"/>
      <c r="AP72" s="991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</row>
    <row r="73" spans="1:65" ht="86.25" thickBot="1">
      <c r="A73" s="80">
        <v>65</v>
      </c>
      <c r="B73" s="965"/>
      <c r="C73" s="968"/>
      <c r="D73" s="126" t="s">
        <v>767</v>
      </c>
      <c r="E73" s="127">
        <v>1</v>
      </c>
      <c r="F73" s="126" t="s">
        <v>768</v>
      </c>
      <c r="G73" s="126" t="s">
        <v>769</v>
      </c>
      <c r="H73" s="126" t="s">
        <v>61</v>
      </c>
      <c r="I73" s="971"/>
      <c r="J73" s="974"/>
      <c r="K73" s="971"/>
      <c r="L73" s="126" t="s">
        <v>749</v>
      </c>
      <c r="M73" s="971"/>
      <c r="N73" s="988"/>
      <c r="O73" s="985"/>
      <c r="P73" s="985"/>
      <c r="Q73" s="985"/>
      <c r="R73" s="971"/>
      <c r="S73" s="985"/>
      <c r="T73" s="985"/>
      <c r="U73" s="971"/>
      <c r="V73" s="971"/>
      <c r="W73" s="971"/>
      <c r="X73" s="985"/>
      <c r="Y73" s="971"/>
      <c r="Z73" s="985"/>
      <c r="AA73" s="985"/>
      <c r="AB73" s="971"/>
      <c r="AC73" s="971"/>
      <c r="AD73" s="985"/>
      <c r="AE73" s="985"/>
      <c r="AF73" s="971"/>
      <c r="AG73" s="971"/>
      <c r="AH73" s="985"/>
      <c r="AI73" s="985"/>
      <c r="AJ73" s="971"/>
      <c r="AK73" s="971"/>
      <c r="AL73" s="971"/>
      <c r="AM73" s="971"/>
      <c r="AN73" s="971"/>
      <c r="AO73" s="971"/>
      <c r="AP73" s="991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</row>
    <row r="74" spans="1:65" ht="85.5">
      <c r="A74" s="77">
        <v>66</v>
      </c>
      <c r="B74" s="965"/>
      <c r="C74" s="968"/>
      <c r="D74" s="126" t="s">
        <v>770</v>
      </c>
      <c r="E74" s="127">
        <v>1</v>
      </c>
      <c r="F74" s="126" t="s">
        <v>771</v>
      </c>
      <c r="G74" s="126" t="s">
        <v>772</v>
      </c>
      <c r="H74" s="126" t="s">
        <v>61</v>
      </c>
      <c r="I74" s="972"/>
      <c r="J74" s="975"/>
      <c r="K74" s="972"/>
      <c r="L74" s="126" t="s">
        <v>749</v>
      </c>
      <c r="M74" s="972"/>
      <c r="N74" s="988"/>
      <c r="O74" s="985"/>
      <c r="P74" s="985"/>
      <c r="Q74" s="985"/>
      <c r="R74" s="972"/>
      <c r="S74" s="985"/>
      <c r="T74" s="985"/>
      <c r="U74" s="972"/>
      <c r="V74" s="971"/>
      <c r="W74" s="972"/>
      <c r="X74" s="985"/>
      <c r="Y74" s="972"/>
      <c r="Z74" s="985"/>
      <c r="AA74" s="985"/>
      <c r="AB74" s="972"/>
      <c r="AC74" s="972"/>
      <c r="AD74" s="985"/>
      <c r="AE74" s="985"/>
      <c r="AF74" s="972"/>
      <c r="AG74" s="972"/>
      <c r="AH74" s="985"/>
      <c r="AI74" s="985"/>
      <c r="AJ74" s="972"/>
      <c r="AK74" s="972"/>
      <c r="AL74" s="972"/>
      <c r="AM74" s="972"/>
      <c r="AN74" s="972"/>
      <c r="AO74" s="972"/>
      <c r="AP74" s="991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</row>
    <row r="75" spans="1:65" ht="86.25" thickBot="1">
      <c r="A75" s="80">
        <v>67</v>
      </c>
      <c r="B75" s="965"/>
      <c r="C75" s="968"/>
      <c r="D75" s="126" t="s">
        <v>391</v>
      </c>
      <c r="E75" s="127">
        <v>1</v>
      </c>
      <c r="F75" s="126" t="s">
        <v>773</v>
      </c>
      <c r="G75" s="126" t="s">
        <v>774</v>
      </c>
      <c r="H75" s="126" t="s">
        <v>61</v>
      </c>
      <c r="I75" s="976">
        <v>0</v>
      </c>
      <c r="J75" s="978" t="s">
        <v>65</v>
      </c>
      <c r="K75" s="976">
        <v>0</v>
      </c>
      <c r="L75" s="126" t="s">
        <v>749</v>
      </c>
      <c r="M75" s="976">
        <v>0</v>
      </c>
      <c r="N75" s="988">
        <v>7856000</v>
      </c>
      <c r="O75" s="985">
        <v>4123350</v>
      </c>
      <c r="P75" s="985">
        <v>48000</v>
      </c>
      <c r="Q75" s="988">
        <f>N75+Q81</f>
        <v>7856000</v>
      </c>
      <c r="R75" s="976">
        <v>0</v>
      </c>
      <c r="S75" s="976">
        <v>0</v>
      </c>
      <c r="T75" s="976">
        <v>0</v>
      </c>
      <c r="U75" s="985">
        <v>200</v>
      </c>
      <c r="V75" s="971"/>
      <c r="W75" s="988">
        <v>26146</v>
      </c>
      <c r="X75" s="997">
        <v>87.97</v>
      </c>
      <c r="Y75" s="976">
        <v>0</v>
      </c>
      <c r="Z75" s="976">
        <v>0</v>
      </c>
      <c r="AA75" s="976">
        <v>0</v>
      </c>
      <c r="AB75" s="976">
        <v>0</v>
      </c>
      <c r="AC75" s="976">
        <v>0</v>
      </c>
      <c r="AD75" s="976">
        <v>0</v>
      </c>
      <c r="AE75" s="976">
        <v>0</v>
      </c>
      <c r="AF75" s="976">
        <v>0</v>
      </c>
      <c r="AG75" s="976">
        <v>0</v>
      </c>
      <c r="AH75" s="976">
        <v>0</v>
      </c>
      <c r="AI75" s="976">
        <v>0</v>
      </c>
      <c r="AJ75" s="985">
        <v>14245400</v>
      </c>
      <c r="AK75" s="976">
        <v>0</v>
      </c>
      <c r="AL75" s="976">
        <v>0</v>
      </c>
      <c r="AM75" s="976">
        <v>0</v>
      </c>
      <c r="AN75" s="976">
        <v>0</v>
      </c>
      <c r="AO75" s="976">
        <v>0</v>
      </c>
      <c r="AP75" s="991">
        <f>AJ75-Q77</f>
        <v>14245400</v>
      </c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</row>
    <row r="76" spans="1:65" ht="85.5">
      <c r="A76" s="77">
        <v>68</v>
      </c>
      <c r="B76" s="965"/>
      <c r="C76" s="968"/>
      <c r="D76" s="126" t="s">
        <v>391</v>
      </c>
      <c r="E76" s="127">
        <v>1</v>
      </c>
      <c r="F76" s="126" t="s">
        <v>756</v>
      </c>
      <c r="G76" s="126" t="s">
        <v>774</v>
      </c>
      <c r="H76" s="126" t="s">
        <v>61</v>
      </c>
      <c r="I76" s="971"/>
      <c r="J76" s="974"/>
      <c r="K76" s="971"/>
      <c r="L76" s="126" t="s">
        <v>749</v>
      </c>
      <c r="M76" s="971"/>
      <c r="N76" s="988"/>
      <c r="O76" s="985"/>
      <c r="P76" s="985"/>
      <c r="Q76" s="988"/>
      <c r="R76" s="971"/>
      <c r="S76" s="971"/>
      <c r="T76" s="971"/>
      <c r="U76" s="985"/>
      <c r="V76" s="971"/>
      <c r="W76" s="988"/>
      <c r="X76" s="997"/>
      <c r="Y76" s="971"/>
      <c r="Z76" s="971"/>
      <c r="AA76" s="971"/>
      <c r="AB76" s="971"/>
      <c r="AC76" s="971"/>
      <c r="AD76" s="971"/>
      <c r="AE76" s="971"/>
      <c r="AF76" s="971"/>
      <c r="AG76" s="971"/>
      <c r="AH76" s="971"/>
      <c r="AI76" s="971"/>
      <c r="AJ76" s="985"/>
      <c r="AK76" s="971"/>
      <c r="AL76" s="971"/>
      <c r="AM76" s="971"/>
      <c r="AN76" s="971"/>
      <c r="AO76" s="971"/>
      <c r="AP76" s="991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</row>
    <row r="77" spans="1:65" ht="86.25" thickBot="1">
      <c r="A77" s="80">
        <v>69</v>
      </c>
      <c r="B77" s="966"/>
      <c r="C77" s="969"/>
      <c r="D77" s="129" t="s">
        <v>559</v>
      </c>
      <c r="E77" s="130">
        <v>1</v>
      </c>
      <c r="F77" s="129" t="s">
        <v>775</v>
      </c>
      <c r="G77" s="129" t="s">
        <v>776</v>
      </c>
      <c r="H77" s="129" t="s">
        <v>61</v>
      </c>
      <c r="I77" s="977"/>
      <c r="J77" s="979"/>
      <c r="K77" s="977"/>
      <c r="L77" s="129" t="s">
        <v>749</v>
      </c>
      <c r="M77" s="977"/>
      <c r="N77" s="989"/>
      <c r="O77" s="986"/>
      <c r="P77" s="986"/>
      <c r="Q77" s="989"/>
      <c r="R77" s="977"/>
      <c r="S77" s="977"/>
      <c r="T77" s="977"/>
      <c r="U77" s="986"/>
      <c r="V77" s="977"/>
      <c r="W77" s="989"/>
      <c r="X77" s="998"/>
      <c r="Y77" s="977"/>
      <c r="Z77" s="977"/>
      <c r="AA77" s="977"/>
      <c r="AB77" s="977"/>
      <c r="AC77" s="977"/>
      <c r="AD77" s="977"/>
      <c r="AE77" s="977"/>
      <c r="AF77" s="977"/>
      <c r="AG77" s="977"/>
      <c r="AH77" s="977"/>
      <c r="AI77" s="977"/>
      <c r="AJ77" s="986"/>
      <c r="AK77" s="977"/>
      <c r="AL77" s="977"/>
      <c r="AM77" s="977"/>
      <c r="AN77" s="977"/>
      <c r="AO77" s="977"/>
      <c r="AP77" s="996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</row>
    <row r="78" spans="1:65" ht="18" thickBot="1">
      <c r="A78" s="992" t="s">
        <v>424</v>
      </c>
      <c r="B78" s="993"/>
      <c r="C78" s="131">
        <v>117</v>
      </c>
      <c r="D78" s="131"/>
      <c r="E78" s="131">
        <f>SUM(E9:E77)</f>
        <v>91</v>
      </c>
      <c r="F78" s="131"/>
      <c r="G78" s="131"/>
      <c r="H78" s="131"/>
      <c r="I78" s="131"/>
      <c r="J78" s="131"/>
      <c r="K78" s="131"/>
      <c r="L78" s="131"/>
      <c r="M78" s="131"/>
      <c r="N78" s="131">
        <f t="shared" ref="N78:T78" si="8">SUM(N9:N77)</f>
        <v>36737930</v>
      </c>
      <c r="O78" s="131">
        <f t="shared" si="8"/>
        <v>49979444</v>
      </c>
      <c r="P78" s="131">
        <f t="shared" si="8"/>
        <v>12536900</v>
      </c>
      <c r="Q78" s="131">
        <f t="shared" si="8"/>
        <v>94389924</v>
      </c>
      <c r="R78" s="131">
        <f t="shared" si="8"/>
        <v>30000</v>
      </c>
      <c r="S78" s="131">
        <f t="shared" si="8"/>
        <v>39450</v>
      </c>
      <c r="T78" s="131">
        <f t="shared" si="8"/>
        <v>2500</v>
      </c>
      <c r="U78" s="131">
        <v>100200</v>
      </c>
      <c r="V78" s="131">
        <f>SUM(V9:V77)</f>
        <v>129667</v>
      </c>
      <c r="W78" s="131">
        <v>0</v>
      </c>
      <c r="X78" s="131">
        <v>0</v>
      </c>
      <c r="Y78" s="131">
        <v>0</v>
      </c>
      <c r="Z78" s="131">
        <v>0</v>
      </c>
      <c r="AA78" s="131">
        <v>0</v>
      </c>
      <c r="AB78" s="131">
        <v>0</v>
      </c>
      <c r="AC78" s="131">
        <v>0</v>
      </c>
      <c r="AD78" s="131">
        <v>0</v>
      </c>
      <c r="AE78" s="131">
        <v>0</v>
      </c>
      <c r="AF78" s="131">
        <v>0</v>
      </c>
      <c r="AG78" s="131">
        <f>SUM(AG9:AG77)</f>
        <v>139.5</v>
      </c>
      <c r="AH78" s="131">
        <f t="shared" ref="AH78:AJ78" si="9">SUM(AH9:AH77)</f>
        <v>2483500</v>
      </c>
      <c r="AI78" s="131">
        <f t="shared" si="9"/>
        <v>55700</v>
      </c>
      <c r="AJ78" s="131">
        <f t="shared" si="9"/>
        <v>24032400</v>
      </c>
      <c r="AK78" s="131">
        <f>SUM(AK9:AK77)</f>
        <v>234000</v>
      </c>
      <c r="AL78" s="131">
        <f t="shared" ref="AL78:AO78" si="10">SUM(AL9:AL77)</f>
        <v>6295780</v>
      </c>
      <c r="AM78" s="131">
        <f t="shared" si="10"/>
        <v>2299700</v>
      </c>
      <c r="AN78" s="131">
        <f t="shared" si="10"/>
        <v>11776000.5</v>
      </c>
      <c r="AO78" s="131">
        <f t="shared" si="10"/>
        <v>20605480</v>
      </c>
      <c r="AP78" s="132">
        <f>SUM(AP9:AP76)</f>
        <v>211894175</v>
      </c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</row>
    <row r="79" spans="1:65">
      <c r="A79" s="34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</row>
    <row r="80" spans="1:65">
      <c r="A80" s="34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</row>
    <row r="81" spans="1:65">
      <c r="A81" s="34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</row>
    <row r="82" spans="1:65">
      <c r="A82" s="34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</row>
    <row r="83" spans="1:65">
      <c r="A83" s="34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</row>
    <row r="84" spans="1:65">
      <c r="A84" s="34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</row>
    <row r="85" spans="1:65">
      <c r="A85" s="34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</row>
    <row r="86" spans="1:65">
      <c r="A86" s="34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</row>
    <row r="87" spans="1:65">
      <c r="A87" s="34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</row>
    <row r="88" spans="1:65">
      <c r="A88" s="34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</row>
    <row r="89" spans="1:65">
      <c r="A89" s="34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</row>
    <row r="90" spans="1:65">
      <c r="A90" s="34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</row>
    <row r="91" spans="1:65">
      <c r="A91" s="34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L91" s="32"/>
      <c r="BM91" s="32"/>
    </row>
    <row r="92" spans="1:65">
      <c r="A92" s="34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  <c r="BK92" s="32"/>
      <c r="BL92" s="32"/>
      <c r="BM92" s="32"/>
    </row>
    <row r="93" spans="1:65">
      <c r="A93" s="34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</row>
    <row r="94" spans="1:65">
      <c r="A94" s="34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</row>
    <row r="95" spans="1:65">
      <c r="A95" s="34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L95" s="32"/>
      <c r="BM95" s="32"/>
    </row>
    <row r="96" spans="1:65">
      <c r="A96" s="34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  <c r="BK96" s="32"/>
      <c r="BL96" s="32"/>
      <c r="BM96" s="32"/>
    </row>
    <row r="97" spans="1:65">
      <c r="A97" s="34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</row>
    <row r="98" spans="1:65">
      <c r="A98" s="34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</row>
    <row r="99" spans="1:65">
      <c r="A99" s="34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  <c r="BM99" s="32"/>
    </row>
    <row r="100" spans="1:65">
      <c r="A100" s="34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2"/>
      <c r="BM100" s="32"/>
    </row>
    <row r="101" spans="1:65">
      <c r="A101" s="34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</row>
    <row r="102" spans="1:65">
      <c r="A102" s="34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</row>
    <row r="103" spans="1:65">
      <c r="A103" s="34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  <c r="BK103" s="32"/>
      <c r="BL103" s="32"/>
      <c r="BM103" s="32"/>
    </row>
    <row r="104" spans="1:65">
      <c r="A104" s="34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  <c r="BK104" s="32"/>
      <c r="BL104" s="32"/>
      <c r="BM104" s="32"/>
    </row>
    <row r="105" spans="1:65">
      <c r="A105" s="34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  <c r="BM105" s="32"/>
    </row>
    <row r="106" spans="1:65">
      <c r="A106" s="34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</row>
    <row r="107" spans="1:65">
      <c r="A107" s="34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  <c r="BK107" s="32"/>
      <c r="BL107" s="32"/>
      <c r="BM107" s="32"/>
    </row>
    <row r="108" spans="1:65">
      <c r="A108" s="34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  <c r="BH108" s="32"/>
      <c r="BI108" s="32"/>
      <c r="BJ108" s="32"/>
      <c r="BK108" s="32"/>
      <c r="BL108" s="32"/>
      <c r="BM108" s="32"/>
    </row>
    <row r="109" spans="1:65">
      <c r="A109" s="34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  <c r="BK109" s="32"/>
      <c r="BL109" s="32"/>
      <c r="BM109" s="32"/>
    </row>
    <row r="110" spans="1:65">
      <c r="A110" s="34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  <c r="BI110" s="32"/>
      <c r="BJ110" s="32"/>
      <c r="BK110" s="32"/>
      <c r="BL110" s="32"/>
      <c r="BM110" s="32"/>
    </row>
    <row r="111" spans="1:65">
      <c r="A111" s="34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  <c r="BK111" s="32"/>
      <c r="BL111" s="32"/>
      <c r="BM111" s="32"/>
    </row>
    <row r="112" spans="1:65">
      <c r="A112" s="34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  <c r="BK112" s="32"/>
      <c r="BL112" s="32"/>
      <c r="BM112" s="32"/>
    </row>
    <row r="113" spans="1:65">
      <c r="A113" s="34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  <c r="BH113" s="32"/>
      <c r="BI113" s="32"/>
      <c r="BJ113" s="32"/>
      <c r="BK113" s="32"/>
      <c r="BL113" s="32"/>
      <c r="BM113" s="32"/>
    </row>
    <row r="114" spans="1:65">
      <c r="A114" s="34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  <c r="BK114" s="32"/>
      <c r="BL114" s="32"/>
      <c r="BM114" s="32"/>
    </row>
    <row r="115" spans="1:65">
      <c r="A115" s="34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  <c r="BH115" s="32"/>
      <c r="BI115" s="32"/>
      <c r="BJ115" s="32"/>
      <c r="BK115" s="32"/>
      <c r="BL115" s="32"/>
      <c r="BM115" s="32"/>
    </row>
    <row r="116" spans="1:65">
      <c r="A116" s="34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  <c r="BH116" s="32"/>
      <c r="BI116" s="32"/>
      <c r="BJ116" s="32"/>
      <c r="BK116" s="32"/>
      <c r="BL116" s="32"/>
      <c r="BM116" s="32"/>
    </row>
    <row r="117" spans="1:65">
      <c r="A117" s="34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  <c r="BK117" s="32"/>
      <c r="BL117" s="32"/>
      <c r="BM117" s="32"/>
    </row>
    <row r="118" spans="1:65">
      <c r="A118" s="34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  <c r="BK118" s="32"/>
      <c r="BL118" s="32"/>
      <c r="BM118" s="32"/>
    </row>
    <row r="119" spans="1:65">
      <c r="A119" s="34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  <c r="BH119" s="32"/>
      <c r="BI119" s="32"/>
      <c r="BJ119" s="32"/>
      <c r="BK119" s="32"/>
      <c r="BL119" s="32"/>
      <c r="BM119" s="32"/>
    </row>
    <row r="120" spans="1:65">
      <c r="A120" s="34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  <c r="BH120" s="32"/>
      <c r="BI120" s="32"/>
      <c r="BJ120" s="32"/>
      <c r="BK120" s="32"/>
      <c r="BL120" s="32"/>
      <c r="BM120" s="32"/>
    </row>
    <row r="121" spans="1:65">
      <c r="A121" s="34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  <c r="BK121" s="32"/>
      <c r="BL121" s="32"/>
      <c r="BM121" s="32"/>
    </row>
    <row r="122" spans="1:65">
      <c r="A122" s="34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  <c r="BK122" s="32"/>
      <c r="BL122" s="32"/>
      <c r="BM122" s="32"/>
    </row>
    <row r="123" spans="1:65">
      <c r="A123" s="34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2"/>
    </row>
    <row r="124" spans="1:65">
      <c r="A124" s="34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  <c r="BH124" s="32"/>
      <c r="BI124" s="32"/>
      <c r="BJ124" s="32"/>
      <c r="BK124" s="32"/>
      <c r="BL124" s="32"/>
      <c r="BM124" s="32"/>
    </row>
    <row r="125" spans="1:65">
      <c r="A125" s="34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  <c r="BK125" s="32"/>
      <c r="BL125" s="32"/>
      <c r="BM125" s="32"/>
    </row>
    <row r="126" spans="1:65">
      <c r="A126" s="34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  <c r="BH126" s="32"/>
      <c r="BI126" s="32"/>
      <c r="BJ126" s="32"/>
      <c r="BK126" s="32"/>
      <c r="BL126" s="32"/>
      <c r="BM126" s="32"/>
    </row>
    <row r="127" spans="1:65">
      <c r="A127" s="34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  <c r="BI127" s="32"/>
      <c r="BJ127" s="32"/>
      <c r="BK127" s="32"/>
      <c r="BL127" s="32"/>
      <c r="BM127" s="32"/>
    </row>
    <row r="128" spans="1:65">
      <c r="A128" s="34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  <c r="BH128" s="32"/>
      <c r="BI128" s="32"/>
      <c r="BJ128" s="32"/>
      <c r="BK128" s="32"/>
      <c r="BL128" s="32"/>
      <c r="BM128" s="32"/>
    </row>
    <row r="129" spans="1:65">
      <c r="A129" s="34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  <c r="BK129" s="32"/>
      <c r="BL129" s="32"/>
      <c r="BM129" s="32"/>
    </row>
    <row r="130" spans="1:65">
      <c r="A130" s="34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  <c r="BH130" s="32"/>
      <c r="BI130" s="32"/>
      <c r="BJ130" s="32"/>
      <c r="BK130" s="32"/>
      <c r="BL130" s="32"/>
      <c r="BM130" s="32"/>
    </row>
    <row r="131" spans="1:65">
      <c r="A131" s="34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  <c r="BK131" s="32"/>
      <c r="BL131" s="32"/>
      <c r="BM131" s="32"/>
    </row>
    <row r="132" spans="1:65">
      <c r="A132" s="34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  <c r="BH132" s="32"/>
      <c r="BI132" s="32"/>
      <c r="BJ132" s="32"/>
      <c r="BK132" s="32"/>
      <c r="BL132" s="32"/>
      <c r="BM132" s="32"/>
    </row>
    <row r="133" spans="1:65">
      <c r="A133" s="34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  <c r="BK133" s="32"/>
      <c r="BL133" s="32"/>
      <c r="BM133" s="32"/>
    </row>
    <row r="134" spans="1:65">
      <c r="A134" s="34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  <c r="BH134" s="32"/>
      <c r="BI134" s="32"/>
      <c r="BJ134" s="32"/>
      <c r="BK134" s="32"/>
      <c r="BL134" s="32"/>
      <c r="BM134" s="32"/>
    </row>
    <row r="135" spans="1:65">
      <c r="A135" s="34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  <c r="BH135" s="32"/>
      <c r="BI135" s="32"/>
      <c r="BJ135" s="32"/>
      <c r="BK135" s="32"/>
      <c r="BL135" s="32"/>
      <c r="BM135" s="32"/>
    </row>
    <row r="136" spans="1:65">
      <c r="A136" s="34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  <c r="BH136" s="32"/>
      <c r="BI136" s="32"/>
      <c r="BJ136" s="32"/>
      <c r="BK136" s="32"/>
      <c r="BL136" s="32"/>
      <c r="BM136" s="32"/>
    </row>
    <row r="137" spans="1:65">
      <c r="A137" s="34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  <c r="BH137" s="32"/>
      <c r="BI137" s="32"/>
      <c r="BJ137" s="32"/>
      <c r="BK137" s="32"/>
      <c r="BL137" s="32"/>
      <c r="BM137" s="32"/>
    </row>
    <row r="138" spans="1:65">
      <c r="A138" s="34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  <c r="BH138" s="32"/>
      <c r="BI138" s="32"/>
      <c r="BJ138" s="32"/>
      <c r="BK138" s="32"/>
      <c r="BL138" s="32"/>
      <c r="BM138" s="32"/>
    </row>
    <row r="139" spans="1:65">
      <c r="A139" s="34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  <c r="BH139" s="32"/>
      <c r="BI139" s="32"/>
      <c r="BJ139" s="32"/>
      <c r="BK139" s="32"/>
      <c r="BL139" s="32"/>
      <c r="BM139" s="32"/>
    </row>
    <row r="140" spans="1:65">
      <c r="A140" s="34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  <c r="BF140" s="32"/>
      <c r="BG140" s="32"/>
      <c r="BH140" s="32"/>
      <c r="BI140" s="32"/>
      <c r="BJ140" s="32"/>
      <c r="BK140" s="32"/>
      <c r="BL140" s="32"/>
      <c r="BM140" s="32"/>
    </row>
    <row r="141" spans="1:65">
      <c r="A141" s="34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  <c r="BH141" s="32"/>
      <c r="BI141" s="32"/>
      <c r="BJ141" s="32"/>
      <c r="BK141" s="32"/>
      <c r="BL141" s="32"/>
      <c r="BM141" s="32"/>
    </row>
    <row r="142" spans="1:65">
      <c r="A142" s="34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  <c r="BF142" s="32"/>
      <c r="BG142" s="32"/>
      <c r="BH142" s="32"/>
      <c r="BI142" s="32"/>
      <c r="BJ142" s="32"/>
      <c r="BK142" s="32"/>
      <c r="BL142" s="32"/>
      <c r="BM142" s="32"/>
    </row>
    <row r="143" spans="1:65">
      <c r="A143" s="34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  <c r="BH143" s="32"/>
      <c r="BI143" s="32"/>
      <c r="BJ143" s="32"/>
      <c r="BK143" s="32"/>
      <c r="BL143" s="32"/>
      <c r="BM143" s="32"/>
    </row>
    <row r="144" spans="1:65">
      <c r="A144" s="34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  <c r="BF144" s="32"/>
      <c r="BG144" s="32"/>
      <c r="BH144" s="32"/>
      <c r="BI144" s="32"/>
      <c r="BJ144" s="32"/>
      <c r="BK144" s="32"/>
      <c r="BL144" s="32"/>
      <c r="BM144" s="32"/>
    </row>
    <row r="145" spans="1:65">
      <c r="A145" s="34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  <c r="BH145" s="32"/>
      <c r="BI145" s="32"/>
      <c r="BJ145" s="32"/>
      <c r="BK145" s="32"/>
      <c r="BL145" s="32"/>
      <c r="BM145" s="32"/>
    </row>
    <row r="146" spans="1:65">
      <c r="A146" s="34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  <c r="BH146" s="32"/>
      <c r="BI146" s="32"/>
      <c r="BJ146" s="32"/>
      <c r="BK146" s="32"/>
      <c r="BL146" s="32"/>
      <c r="BM146" s="32"/>
    </row>
    <row r="147" spans="1:65">
      <c r="A147" s="34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  <c r="BH147" s="32"/>
      <c r="BI147" s="32"/>
      <c r="BJ147" s="32"/>
      <c r="BK147" s="32"/>
      <c r="BL147" s="32"/>
      <c r="BM147" s="32"/>
    </row>
    <row r="148" spans="1:65">
      <c r="A148" s="34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  <c r="BH148" s="32"/>
      <c r="BI148" s="32"/>
      <c r="BJ148" s="32"/>
      <c r="BK148" s="32"/>
      <c r="BL148" s="32"/>
      <c r="BM148" s="32"/>
    </row>
    <row r="149" spans="1:65">
      <c r="A149" s="34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  <c r="BK149" s="32"/>
      <c r="BL149" s="32"/>
      <c r="BM149" s="32"/>
    </row>
    <row r="150" spans="1:65">
      <c r="A150" s="34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  <c r="BK150" s="32"/>
      <c r="BL150" s="32"/>
      <c r="BM150" s="32"/>
    </row>
    <row r="151" spans="1:65">
      <c r="A151" s="34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  <c r="BH151" s="32"/>
      <c r="BI151" s="32"/>
      <c r="BJ151" s="32"/>
      <c r="BK151" s="32"/>
      <c r="BL151" s="32"/>
      <c r="BM151" s="32"/>
    </row>
    <row r="152" spans="1:65">
      <c r="A152" s="34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  <c r="BH152" s="32"/>
      <c r="BI152" s="32"/>
      <c r="BJ152" s="32"/>
      <c r="BK152" s="32"/>
      <c r="BL152" s="32"/>
      <c r="BM152" s="32"/>
    </row>
    <row r="153" spans="1:65">
      <c r="A153" s="34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  <c r="BH153" s="32"/>
      <c r="BI153" s="32"/>
      <c r="BJ153" s="32"/>
      <c r="BK153" s="32"/>
      <c r="BL153" s="32"/>
      <c r="BM153" s="32"/>
    </row>
    <row r="154" spans="1:65">
      <c r="A154" s="34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  <c r="BH154" s="32"/>
      <c r="BI154" s="32"/>
      <c r="BJ154" s="32"/>
      <c r="BK154" s="32"/>
      <c r="BL154" s="32"/>
      <c r="BM154" s="32"/>
    </row>
    <row r="155" spans="1:65">
      <c r="A155" s="34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  <c r="BH155" s="32"/>
      <c r="BI155" s="32"/>
      <c r="BJ155" s="32"/>
      <c r="BK155" s="32"/>
      <c r="BL155" s="32"/>
      <c r="BM155" s="32"/>
    </row>
    <row r="156" spans="1:65">
      <c r="A156" s="34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  <c r="BH156" s="32"/>
      <c r="BI156" s="32"/>
      <c r="BJ156" s="32"/>
      <c r="BK156" s="32"/>
      <c r="BL156" s="32"/>
      <c r="BM156" s="32"/>
    </row>
    <row r="157" spans="1:65">
      <c r="A157" s="34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  <c r="BK157" s="32"/>
      <c r="BL157" s="32"/>
      <c r="BM157" s="32"/>
    </row>
    <row r="158" spans="1:65">
      <c r="A158" s="34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  <c r="BK158" s="32"/>
      <c r="BL158" s="32"/>
      <c r="BM158" s="32"/>
    </row>
    <row r="159" spans="1:65">
      <c r="A159" s="34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  <c r="BH159" s="32"/>
      <c r="BI159" s="32"/>
      <c r="BJ159" s="32"/>
      <c r="BK159" s="32"/>
      <c r="BL159" s="32"/>
      <c r="BM159" s="32"/>
    </row>
    <row r="160" spans="1:65">
      <c r="A160" s="34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  <c r="BH160" s="32"/>
      <c r="BI160" s="32"/>
      <c r="BJ160" s="32"/>
      <c r="BK160" s="32"/>
      <c r="BL160" s="32"/>
      <c r="BM160" s="32"/>
    </row>
    <row r="161" spans="1:65">
      <c r="A161" s="34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  <c r="BH161" s="32"/>
      <c r="BI161" s="32"/>
      <c r="BJ161" s="32"/>
      <c r="BK161" s="32"/>
      <c r="BL161" s="32"/>
      <c r="BM161" s="32"/>
    </row>
    <row r="162" spans="1:65">
      <c r="A162" s="34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  <c r="BH162" s="32"/>
      <c r="BI162" s="32"/>
      <c r="BJ162" s="32"/>
      <c r="BK162" s="32"/>
      <c r="BL162" s="32"/>
      <c r="BM162" s="32"/>
    </row>
    <row r="163" spans="1:65">
      <c r="A163" s="34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  <c r="BH163" s="32"/>
      <c r="BI163" s="32"/>
      <c r="BJ163" s="32"/>
      <c r="BK163" s="32"/>
      <c r="BL163" s="32"/>
      <c r="BM163" s="32"/>
    </row>
    <row r="164" spans="1:65">
      <c r="A164" s="34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  <c r="BF164" s="32"/>
      <c r="BG164" s="32"/>
      <c r="BH164" s="32"/>
      <c r="BI164" s="32"/>
      <c r="BJ164" s="32"/>
      <c r="BK164" s="32"/>
      <c r="BL164" s="32"/>
      <c r="BM164" s="32"/>
    </row>
    <row r="165" spans="1:65">
      <c r="A165" s="34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  <c r="BH165" s="32"/>
      <c r="BI165" s="32"/>
      <c r="BJ165" s="32"/>
      <c r="BK165" s="32"/>
      <c r="BL165" s="32"/>
      <c r="BM165" s="32"/>
    </row>
    <row r="166" spans="1:65">
      <c r="A166" s="34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  <c r="BH166" s="32"/>
      <c r="BI166" s="32"/>
      <c r="BJ166" s="32"/>
      <c r="BK166" s="32"/>
      <c r="BL166" s="32"/>
      <c r="BM166" s="32"/>
    </row>
    <row r="167" spans="1:65">
      <c r="A167" s="34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  <c r="BF167" s="32"/>
      <c r="BG167" s="32"/>
      <c r="BH167" s="32"/>
      <c r="BI167" s="32"/>
      <c r="BJ167" s="32"/>
      <c r="BK167" s="32"/>
      <c r="BL167" s="32"/>
      <c r="BM167" s="32"/>
    </row>
    <row r="168" spans="1:65">
      <c r="A168" s="34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  <c r="BF168" s="32"/>
      <c r="BG168" s="32"/>
      <c r="BH168" s="32"/>
      <c r="BI168" s="32"/>
      <c r="BJ168" s="32"/>
      <c r="BK168" s="32"/>
      <c r="BL168" s="32"/>
      <c r="BM168" s="32"/>
    </row>
    <row r="169" spans="1:65">
      <c r="A169" s="34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  <c r="BF169" s="32"/>
      <c r="BG169" s="32"/>
      <c r="BH169" s="32"/>
      <c r="BI169" s="32"/>
      <c r="BJ169" s="32"/>
      <c r="BK169" s="32"/>
      <c r="BL169" s="32"/>
      <c r="BM169" s="32"/>
    </row>
    <row r="170" spans="1:65">
      <c r="A170" s="34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  <c r="BF170" s="32"/>
      <c r="BG170" s="32"/>
      <c r="BH170" s="32"/>
      <c r="BI170" s="32"/>
      <c r="BJ170" s="32"/>
      <c r="BK170" s="32"/>
      <c r="BL170" s="32"/>
      <c r="BM170" s="32"/>
    </row>
    <row r="171" spans="1:65">
      <c r="A171" s="34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  <c r="BF171" s="32"/>
      <c r="BG171" s="32"/>
      <c r="BH171" s="32"/>
      <c r="BI171" s="32"/>
      <c r="BJ171" s="32"/>
      <c r="BK171" s="32"/>
      <c r="BL171" s="32"/>
      <c r="BM171" s="32"/>
    </row>
    <row r="172" spans="1:65">
      <c r="A172" s="34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  <c r="BF172" s="32"/>
      <c r="BG172" s="32"/>
      <c r="BH172" s="32"/>
      <c r="BI172" s="32"/>
      <c r="BJ172" s="32"/>
      <c r="BK172" s="32"/>
      <c r="BL172" s="32"/>
      <c r="BM172" s="32"/>
    </row>
    <row r="173" spans="1:65">
      <c r="A173" s="34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  <c r="BF173" s="32"/>
      <c r="BG173" s="32"/>
      <c r="BH173" s="32"/>
      <c r="BI173" s="32"/>
      <c r="BJ173" s="32"/>
      <c r="BK173" s="32"/>
      <c r="BL173" s="32"/>
      <c r="BM173" s="32"/>
    </row>
    <row r="174" spans="1:65">
      <c r="A174" s="34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  <c r="BF174" s="32"/>
      <c r="BG174" s="32"/>
      <c r="BH174" s="32"/>
      <c r="BI174" s="32"/>
      <c r="BJ174" s="32"/>
      <c r="BK174" s="32"/>
      <c r="BL174" s="32"/>
      <c r="BM174" s="32"/>
    </row>
    <row r="175" spans="1:65">
      <c r="A175" s="34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  <c r="BF175" s="32"/>
      <c r="BG175" s="32"/>
      <c r="BH175" s="32"/>
      <c r="BI175" s="32"/>
      <c r="BJ175" s="32"/>
      <c r="BK175" s="32"/>
      <c r="BL175" s="32"/>
      <c r="BM175" s="32"/>
    </row>
    <row r="176" spans="1:65">
      <c r="A176" s="34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  <c r="BD176" s="32"/>
      <c r="BE176" s="32"/>
      <c r="BF176" s="32"/>
      <c r="BG176" s="32"/>
      <c r="BH176" s="32"/>
      <c r="BI176" s="32"/>
      <c r="BJ176" s="32"/>
      <c r="BK176" s="32"/>
      <c r="BL176" s="32"/>
      <c r="BM176" s="32"/>
    </row>
    <row r="177" spans="1:65">
      <c r="A177" s="34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  <c r="BD177" s="32"/>
      <c r="BE177" s="32"/>
      <c r="BF177" s="32"/>
      <c r="BG177" s="32"/>
      <c r="BH177" s="32"/>
      <c r="BI177" s="32"/>
      <c r="BJ177" s="32"/>
      <c r="BK177" s="32"/>
      <c r="BL177" s="32"/>
      <c r="BM177" s="32"/>
    </row>
    <row r="178" spans="1:65">
      <c r="A178" s="34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  <c r="BF178" s="32"/>
      <c r="BG178" s="32"/>
      <c r="BH178" s="32"/>
      <c r="BI178" s="32"/>
      <c r="BJ178" s="32"/>
      <c r="BK178" s="32"/>
      <c r="BL178" s="32"/>
      <c r="BM178" s="32"/>
    </row>
    <row r="179" spans="1:65">
      <c r="A179" s="34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  <c r="BA179" s="32"/>
      <c r="BB179" s="32"/>
      <c r="BC179" s="32"/>
      <c r="BD179" s="32"/>
      <c r="BE179" s="32"/>
      <c r="BF179" s="32"/>
      <c r="BG179" s="32"/>
      <c r="BH179" s="32"/>
      <c r="BI179" s="32"/>
      <c r="BJ179" s="32"/>
      <c r="BK179" s="32"/>
      <c r="BL179" s="32"/>
      <c r="BM179" s="32"/>
    </row>
    <row r="180" spans="1:65">
      <c r="A180" s="34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  <c r="BA180" s="32"/>
      <c r="BB180" s="32"/>
      <c r="BC180" s="32"/>
      <c r="BD180" s="32"/>
      <c r="BE180" s="32"/>
      <c r="BF180" s="32"/>
      <c r="BG180" s="32"/>
      <c r="BH180" s="32"/>
      <c r="BI180" s="32"/>
      <c r="BJ180" s="32"/>
      <c r="BK180" s="32"/>
      <c r="BL180" s="32"/>
      <c r="BM180" s="32"/>
    </row>
    <row r="181" spans="1:65">
      <c r="A181" s="34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  <c r="AU181" s="32"/>
      <c r="AV181" s="32"/>
      <c r="AW181" s="32"/>
      <c r="AX181" s="32"/>
      <c r="AY181" s="32"/>
      <c r="AZ181" s="32"/>
      <c r="BA181" s="32"/>
      <c r="BB181" s="32"/>
      <c r="BC181" s="32"/>
      <c r="BD181" s="32"/>
      <c r="BE181" s="32"/>
      <c r="BF181" s="32"/>
      <c r="BG181" s="32"/>
      <c r="BH181" s="32"/>
      <c r="BI181" s="32"/>
      <c r="BJ181" s="32"/>
      <c r="BK181" s="32"/>
      <c r="BL181" s="32"/>
      <c r="BM181" s="32"/>
    </row>
    <row r="182" spans="1:65">
      <c r="A182" s="34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  <c r="BA182" s="32"/>
      <c r="BB182" s="32"/>
      <c r="BC182" s="32"/>
      <c r="BD182" s="32"/>
      <c r="BE182" s="32"/>
      <c r="BF182" s="32"/>
      <c r="BG182" s="32"/>
      <c r="BH182" s="32"/>
      <c r="BI182" s="32"/>
      <c r="BJ182" s="32"/>
      <c r="BK182" s="32"/>
      <c r="BL182" s="32"/>
      <c r="BM182" s="32"/>
    </row>
    <row r="183" spans="1:65">
      <c r="A183" s="34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  <c r="BA183" s="32"/>
      <c r="BB183" s="32"/>
      <c r="BC183" s="32"/>
      <c r="BD183" s="32"/>
      <c r="BE183" s="32"/>
      <c r="BF183" s="32"/>
      <c r="BG183" s="32"/>
      <c r="BH183" s="32"/>
      <c r="BI183" s="32"/>
      <c r="BJ183" s="32"/>
      <c r="BK183" s="32"/>
      <c r="BL183" s="32"/>
      <c r="BM183" s="32"/>
    </row>
    <row r="184" spans="1:65">
      <c r="A184" s="34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  <c r="BA184" s="32"/>
      <c r="BB184" s="32"/>
      <c r="BC184" s="32"/>
      <c r="BD184" s="32"/>
      <c r="BE184" s="32"/>
      <c r="BF184" s="32"/>
      <c r="BG184" s="32"/>
      <c r="BH184" s="32"/>
      <c r="BI184" s="32"/>
      <c r="BJ184" s="32"/>
      <c r="BK184" s="32"/>
      <c r="BL184" s="32"/>
      <c r="BM184" s="32"/>
    </row>
    <row r="185" spans="1:65">
      <c r="A185" s="34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  <c r="BA185" s="32"/>
      <c r="BB185" s="32"/>
      <c r="BC185" s="32"/>
      <c r="BD185" s="32"/>
      <c r="BE185" s="32"/>
      <c r="BF185" s="32"/>
      <c r="BG185" s="32"/>
      <c r="BH185" s="32"/>
      <c r="BI185" s="32"/>
      <c r="BJ185" s="32"/>
      <c r="BK185" s="32"/>
      <c r="BL185" s="32"/>
      <c r="BM185" s="32"/>
    </row>
    <row r="186" spans="1:65">
      <c r="A186" s="34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  <c r="BA186" s="32"/>
      <c r="BB186" s="32"/>
      <c r="BC186" s="32"/>
      <c r="BD186" s="32"/>
      <c r="BE186" s="32"/>
      <c r="BF186" s="32"/>
      <c r="BG186" s="32"/>
      <c r="BH186" s="32"/>
      <c r="BI186" s="32"/>
      <c r="BJ186" s="32"/>
      <c r="BK186" s="32"/>
      <c r="BL186" s="32"/>
      <c r="BM186" s="32"/>
    </row>
    <row r="187" spans="1:65">
      <c r="A187" s="34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  <c r="BA187" s="32"/>
      <c r="BB187" s="32"/>
      <c r="BC187" s="32"/>
      <c r="BD187" s="32"/>
      <c r="BE187" s="32"/>
      <c r="BF187" s="32"/>
      <c r="BG187" s="32"/>
      <c r="BH187" s="32"/>
      <c r="BI187" s="32"/>
      <c r="BJ187" s="32"/>
      <c r="BK187" s="32"/>
      <c r="BL187" s="32"/>
      <c r="BM187" s="32"/>
    </row>
    <row r="188" spans="1:65">
      <c r="A188" s="34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  <c r="BA188" s="32"/>
      <c r="BB188" s="32"/>
      <c r="BC188" s="32"/>
      <c r="BD188" s="32"/>
      <c r="BE188" s="32"/>
      <c r="BF188" s="32"/>
      <c r="BG188" s="32"/>
      <c r="BH188" s="32"/>
      <c r="BI188" s="32"/>
      <c r="BJ188" s="32"/>
      <c r="BK188" s="32"/>
      <c r="BL188" s="32"/>
      <c r="BM188" s="32"/>
    </row>
    <row r="189" spans="1:65">
      <c r="A189" s="34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  <c r="BA189" s="32"/>
      <c r="BB189" s="32"/>
      <c r="BC189" s="32"/>
      <c r="BD189" s="32"/>
      <c r="BE189" s="32"/>
      <c r="BF189" s="32"/>
      <c r="BG189" s="32"/>
      <c r="BH189" s="32"/>
      <c r="BI189" s="32"/>
      <c r="BJ189" s="32"/>
      <c r="BK189" s="32"/>
      <c r="BL189" s="32"/>
      <c r="BM189" s="32"/>
    </row>
    <row r="190" spans="1:65">
      <c r="A190" s="34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  <c r="BA190" s="32"/>
      <c r="BB190" s="32"/>
      <c r="BC190" s="32"/>
      <c r="BD190" s="32"/>
      <c r="BE190" s="32"/>
      <c r="BF190" s="32"/>
      <c r="BG190" s="32"/>
      <c r="BH190" s="32"/>
      <c r="BI190" s="32"/>
      <c r="BJ190" s="32"/>
      <c r="BK190" s="32"/>
      <c r="BL190" s="32"/>
      <c r="BM190" s="32"/>
    </row>
    <row r="191" spans="1:65">
      <c r="A191" s="34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  <c r="AT191" s="32"/>
      <c r="AU191" s="32"/>
      <c r="AV191" s="32"/>
      <c r="AW191" s="32"/>
      <c r="AX191" s="32"/>
      <c r="AY191" s="32"/>
      <c r="AZ191" s="32"/>
      <c r="BA191" s="32"/>
      <c r="BB191" s="32"/>
      <c r="BC191" s="32"/>
      <c r="BD191" s="32"/>
      <c r="BE191" s="32"/>
      <c r="BF191" s="32"/>
      <c r="BG191" s="32"/>
      <c r="BH191" s="32"/>
      <c r="BI191" s="32"/>
      <c r="BJ191" s="32"/>
      <c r="BK191" s="32"/>
      <c r="BL191" s="32"/>
      <c r="BM191" s="32"/>
    </row>
    <row r="192" spans="1:65">
      <c r="A192" s="34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  <c r="BA192" s="32"/>
      <c r="BB192" s="32"/>
      <c r="BC192" s="32"/>
      <c r="BD192" s="32"/>
      <c r="BE192" s="32"/>
      <c r="BF192" s="32"/>
      <c r="BG192" s="32"/>
      <c r="BH192" s="32"/>
      <c r="BI192" s="32"/>
      <c r="BJ192" s="32"/>
      <c r="BK192" s="32"/>
      <c r="BL192" s="32"/>
      <c r="BM192" s="32"/>
    </row>
    <row r="193" spans="1:65">
      <c r="A193" s="34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  <c r="BA193" s="32"/>
      <c r="BB193" s="32"/>
      <c r="BC193" s="32"/>
      <c r="BD193" s="32"/>
      <c r="BE193" s="32"/>
      <c r="BF193" s="32"/>
      <c r="BG193" s="32"/>
      <c r="BH193" s="32"/>
      <c r="BI193" s="32"/>
      <c r="BJ193" s="32"/>
      <c r="BK193" s="32"/>
      <c r="BL193" s="32"/>
      <c r="BM193" s="32"/>
    </row>
    <row r="194" spans="1:65">
      <c r="A194" s="34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  <c r="BA194" s="32"/>
      <c r="BB194" s="32"/>
      <c r="BC194" s="32"/>
      <c r="BD194" s="32"/>
      <c r="BE194" s="32"/>
      <c r="BF194" s="32"/>
      <c r="BG194" s="32"/>
      <c r="BH194" s="32"/>
      <c r="BI194" s="32"/>
      <c r="BJ194" s="32"/>
      <c r="BK194" s="32"/>
      <c r="BL194" s="32"/>
      <c r="BM194" s="32"/>
    </row>
    <row r="195" spans="1:65">
      <c r="A195" s="34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  <c r="BA195" s="32"/>
      <c r="BB195" s="32"/>
      <c r="BC195" s="32"/>
      <c r="BD195" s="32"/>
      <c r="BE195" s="32"/>
      <c r="BF195" s="32"/>
      <c r="BG195" s="32"/>
      <c r="BH195" s="32"/>
      <c r="BI195" s="32"/>
      <c r="BJ195" s="32"/>
      <c r="BK195" s="32"/>
      <c r="BL195" s="32"/>
      <c r="BM195" s="32"/>
    </row>
    <row r="196" spans="1:65">
      <c r="A196" s="34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2"/>
      <c r="AT196" s="32"/>
      <c r="AU196" s="32"/>
      <c r="AV196" s="32"/>
      <c r="AW196" s="32"/>
      <c r="AX196" s="32"/>
      <c r="AY196" s="32"/>
      <c r="AZ196" s="32"/>
      <c r="BA196" s="32"/>
      <c r="BB196" s="32"/>
      <c r="BC196" s="32"/>
      <c r="BD196" s="32"/>
      <c r="BE196" s="32"/>
      <c r="BF196" s="32"/>
      <c r="BG196" s="32"/>
      <c r="BH196" s="32"/>
      <c r="BI196" s="32"/>
      <c r="BJ196" s="32"/>
      <c r="BK196" s="32"/>
      <c r="BL196" s="32"/>
      <c r="BM196" s="32"/>
    </row>
    <row r="197" spans="1:65">
      <c r="A197" s="34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  <c r="AQ197" s="32"/>
      <c r="AR197" s="32"/>
      <c r="AS197" s="32"/>
      <c r="AT197" s="32"/>
      <c r="AU197" s="32"/>
      <c r="AV197" s="32"/>
      <c r="AW197" s="32"/>
      <c r="AX197" s="32"/>
      <c r="AY197" s="32"/>
      <c r="AZ197" s="32"/>
      <c r="BA197" s="32"/>
      <c r="BB197" s="32"/>
      <c r="BC197" s="32"/>
      <c r="BD197" s="32"/>
      <c r="BE197" s="32"/>
      <c r="BF197" s="32"/>
      <c r="BG197" s="32"/>
      <c r="BH197" s="32"/>
      <c r="BI197" s="32"/>
      <c r="BJ197" s="32"/>
      <c r="BK197" s="32"/>
      <c r="BL197" s="32"/>
      <c r="BM197" s="32"/>
    </row>
    <row r="198" spans="1:65">
      <c r="A198" s="34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32"/>
      <c r="AQ198" s="32"/>
      <c r="AR198" s="32"/>
      <c r="AS198" s="32"/>
      <c r="AT198" s="32"/>
      <c r="AU198" s="32"/>
      <c r="AV198" s="32"/>
      <c r="AW198" s="32"/>
      <c r="AX198" s="32"/>
      <c r="AY198" s="32"/>
      <c r="AZ198" s="32"/>
      <c r="BA198" s="32"/>
      <c r="BB198" s="32"/>
      <c r="BC198" s="32"/>
      <c r="BD198" s="32"/>
      <c r="BE198" s="32"/>
      <c r="BF198" s="32"/>
      <c r="BG198" s="32"/>
      <c r="BH198" s="32"/>
      <c r="BI198" s="32"/>
      <c r="BJ198" s="32"/>
      <c r="BK198" s="32"/>
      <c r="BL198" s="32"/>
      <c r="BM198" s="32"/>
    </row>
    <row r="199" spans="1:65">
      <c r="A199" s="34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  <c r="BA199" s="32"/>
      <c r="BB199" s="32"/>
      <c r="BC199" s="32"/>
      <c r="BD199" s="32"/>
      <c r="BE199" s="32"/>
      <c r="BF199" s="32"/>
      <c r="BG199" s="32"/>
      <c r="BH199" s="32"/>
      <c r="BI199" s="32"/>
      <c r="BJ199" s="32"/>
      <c r="BK199" s="32"/>
      <c r="BL199" s="32"/>
      <c r="BM199" s="32"/>
    </row>
    <row r="200" spans="1:65">
      <c r="A200" s="34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  <c r="BA200" s="32"/>
      <c r="BB200" s="32"/>
      <c r="BC200" s="32"/>
      <c r="BD200" s="32"/>
      <c r="BE200" s="32"/>
      <c r="BF200" s="32"/>
      <c r="BG200" s="32"/>
      <c r="BH200" s="32"/>
      <c r="BI200" s="32"/>
      <c r="BJ200" s="32"/>
      <c r="BK200" s="32"/>
      <c r="BL200" s="32"/>
      <c r="BM200" s="32"/>
    </row>
    <row r="201" spans="1:65">
      <c r="A201" s="34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  <c r="AP201" s="32"/>
      <c r="AQ201" s="32"/>
      <c r="AR201" s="32"/>
      <c r="AS201" s="32"/>
      <c r="AT201" s="32"/>
      <c r="AU201" s="32"/>
      <c r="AV201" s="32"/>
      <c r="AW201" s="32"/>
      <c r="AX201" s="32"/>
      <c r="AY201" s="32"/>
      <c r="AZ201" s="32"/>
      <c r="BA201" s="32"/>
      <c r="BB201" s="32"/>
      <c r="BC201" s="32"/>
      <c r="BD201" s="32"/>
      <c r="BE201" s="32"/>
      <c r="BF201" s="32"/>
      <c r="BG201" s="32"/>
      <c r="BH201" s="32"/>
      <c r="BI201" s="32"/>
      <c r="BJ201" s="32"/>
      <c r="BK201" s="32"/>
      <c r="BL201" s="32"/>
      <c r="BM201" s="32"/>
    </row>
    <row r="202" spans="1:65">
      <c r="A202" s="34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  <c r="BA202" s="32"/>
      <c r="BB202" s="32"/>
      <c r="BC202" s="32"/>
      <c r="BD202" s="32"/>
      <c r="BE202" s="32"/>
      <c r="BF202" s="32"/>
      <c r="BG202" s="32"/>
      <c r="BH202" s="32"/>
      <c r="BI202" s="32"/>
      <c r="BJ202" s="32"/>
      <c r="BK202" s="32"/>
      <c r="BL202" s="32"/>
      <c r="BM202" s="32"/>
    </row>
    <row r="203" spans="1:65">
      <c r="A203" s="34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  <c r="AQ203" s="32"/>
      <c r="AR203" s="32"/>
      <c r="AS203" s="32"/>
      <c r="AT203" s="32"/>
      <c r="AU203" s="32"/>
      <c r="AV203" s="32"/>
      <c r="AW203" s="32"/>
      <c r="AX203" s="32"/>
      <c r="AY203" s="32"/>
      <c r="AZ203" s="32"/>
      <c r="BA203" s="32"/>
      <c r="BB203" s="32"/>
      <c r="BC203" s="32"/>
      <c r="BD203" s="32"/>
      <c r="BE203" s="32"/>
      <c r="BF203" s="32"/>
      <c r="BG203" s="32"/>
      <c r="BH203" s="32"/>
      <c r="BI203" s="32"/>
      <c r="BJ203" s="32"/>
      <c r="BK203" s="32"/>
      <c r="BL203" s="32"/>
      <c r="BM203" s="32"/>
    </row>
    <row r="204" spans="1:65">
      <c r="A204" s="34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  <c r="AQ204" s="32"/>
      <c r="AR204" s="32"/>
      <c r="AS204" s="32"/>
      <c r="AT204" s="32"/>
      <c r="AU204" s="32"/>
      <c r="AV204" s="32"/>
      <c r="AW204" s="32"/>
      <c r="AX204" s="32"/>
      <c r="AY204" s="32"/>
      <c r="AZ204" s="32"/>
      <c r="BA204" s="32"/>
      <c r="BB204" s="32"/>
      <c r="BC204" s="32"/>
      <c r="BD204" s="32"/>
      <c r="BE204" s="32"/>
      <c r="BF204" s="32"/>
      <c r="BG204" s="32"/>
      <c r="BH204" s="32"/>
      <c r="BI204" s="32"/>
      <c r="BJ204" s="32"/>
      <c r="BK204" s="32"/>
      <c r="BL204" s="32"/>
      <c r="BM204" s="32"/>
    </row>
    <row r="205" spans="1:65">
      <c r="A205" s="34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32"/>
      <c r="AP205" s="32"/>
      <c r="AQ205" s="32"/>
      <c r="AR205" s="32"/>
      <c r="AS205" s="32"/>
      <c r="AT205" s="32"/>
      <c r="AU205" s="32"/>
      <c r="AV205" s="32"/>
      <c r="AW205" s="32"/>
      <c r="AX205" s="32"/>
      <c r="AY205" s="32"/>
      <c r="AZ205" s="32"/>
      <c r="BA205" s="32"/>
      <c r="BB205" s="32"/>
      <c r="BC205" s="32"/>
      <c r="BD205" s="32"/>
      <c r="BE205" s="32"/>
      <c r="BF205" s="32"/>
      <c r="BG205" s="32"/>
      <c r="BH205" s="32"/>
      <c r="BI205" s="32"/>
      <c r="BJ205" s="32"/>
      <c r="BK205" s="32"/>
      <c r="BL205" s="32"/>
      <c r="BM205" s="32"/>
    </row>
    <row r="206" spans="1:65">
      <c r="A206" s="34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  <c r="AQ206" s="32"/>
      <c r="AR206" s="32"/>
      <c r="AS206" s="32"/>
      <c r="AT206" s="32"/>
      <c r="AU206" s="32"/>
      <c r="AV206" s="32"/>
      <c r="AW206" s="32"/>
      <c r="AX206" s="32"/>
      <c r="AY206" s="32"/>
      <c r="AZ206" s="32"/>
      <c r="BA206" s="32"/>
      <c r="BB206" s="32"/>
      <c r="BC206" s="32"/>
      <c r="BD206" s="32"/>
      <c r="BE206" s="32"/>
      <c r="BF206" s="32"/>
      <c r="BG206" s="32"/>
      <c r="BH206" s="32"/>
      <c r="BI206" s="32"/>
      <c r="BJ206" s="32"/>
      <c r="BK206" s="32"/>
      <c r="BL206" s="32"/>
      <c r="BM206" s="32"/>
    </row>
    <row r="207" spans="1:65">
      <c r="A207" s="34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  <c r="AQ207" s="32"/>
      <c r="AR207" s="32"/>
      <c r="AS207" s="32"/>
      <c r="AT207" s="32"/>
      <c r="AU207" s="32"/>
      <c r="AV207" s="32"/>
      <c r="AW207" s="32"/>
      <c r="AX207" s="32"/>
      <c r="AY207" s="32"/>
      <c r="AZ207" s="32"/>
      <c r="BA207" s="32"/>
      <c r="BB207" s="32"/>
      <c r="BC207" s="32"/>
      <c r="BD207" s="32"/>
      <c r="BE207" s="32"/>
      <c r="BF207" s="32"/>
      <c r="BG207" s="32"/>
      <c r="BH207" s="32"/>
      <c r="BI207" s="32"/>
      <c r="BJ207" s="32"/>
      <c r="BK207" s="32"/>
      <c r="BL207" s="32"/>
      <c r="BM207" s="32"/>
    </row>
    <row r="208" spans="1:65">
      <c r="A208" s="34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  <c r="BA208" s="32"/>
      <c r="BB208" s="32"/>
      <c r="BC208" s="32"/>
      <c r="BD208" s="32"/>
      <c r="BE208" s="32"/>
      <c r="BF208" s="32"/>
      <c r="BG208" s="32"/>
      <c r="BH208" s="32"/>
      <c r="BI208" s="32"/>
      <c r="BJ208" s="32"/>
      <c r="BK208" s="32"/>
      <c r="BL208" s="32"/>
      <c r="BM208" s="32"/>
    </row>
    <row r="209" spans="1:65">
      <c r="A209" s="34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  <c r="AP209" s="32"/>
      <c r="AQ209" s="32"/>
      <c r="AR209" s="32"/>
      <c r="AS209" s="32"/>
      <c r="AT209" s="32"/>
      <c r="AU209" s="32"/>
      <c r="AV209" s="32"/>
      <c r="AW209" s="32"/>
      <c r="AX209" s="32"/>
      <c r="AY209" s="32"/>
      <c r="AZ209" s="32"/>
      <c r="BA209" s="32"/>
      <c r="BB209" s="32"/>
      <c r="BC209" s="32"/>
      <c r="BD209" s="32"/>
      <c r="BE209" s="32"/>
      <c r="BF209" s="32"/>
      <c r="BG209" s="32"/>
      <c r="BH209" s="32"/>
      <c r="BI209" s="32"/>
      <c r="BJ209" s="32"/>
      <c r="BK209" s="32"/>
      <c r="BL209" s="32"/>
      <c r="BM209" s="32"/>
    </row>
    <row r="210" spans="1:65">
      <c r="A210" s="34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  <c r="BA210" s="32"/>
      <c r="BB210" s="32"/>
      <c r="BC210" s="32"/>
      <c r="BD210" s="32"/>
      <c r="BE210" s="32"/>
      <c r="BF210" s="32"/>
      <c r="BG210" s="32"/>
      <c r="BH210" s="32"/>
      <c r="BI210" s="32"/>
      <c r="BJ210" s="32"/>
      <c r="BK210" s="32"/>
      <c r="BL210" s="32"/>
      <c r="BM210" s="32"/>
    </row>
    <row r="211" spans="1:65">
      <c r="A211" s="34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  <c r="AQ211" s="32"/>
      <c r="AR211" s="32"/>
      <c r="AS211" s="32"/>
      <c r="AT211" s="32"/>
      <c r="AU211" s="32"/>
      <c r="AV211" s="32"/>
      <c r="AW211" s="32"/>
      <c r="AX211" s="32"/>
      <c r="AY211" s="32"/>
      <c r="AZ211" s="32"/>
      <c r="BA211" s="32"/>
      <c r="BB211" s="32"/>
      <c r="BC211" s="32"/>
      <c r="BD211" s="32"/>
      <c r="BE211" s="32"/>
      <c r="BF211" s="32"/>
      <c r="BG211" s="32"/>
      <c r="BH211" s="32"/>
      <c r="BI211" s="32"/>
      <c r="BJ211" s="32"/>
      <c r="BK211" s="32"/>
      <c r="BL211" s="32"/>
      <c r="BM211" s="32"/>
    </row>
    <row r="212" spans="1:65">
      <c r="A212" s="34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  <c r="BA212" s="32"/>
      <c r="BB212" s="32"/>
      <c r="BC212" s="32"/>
      <c r="BD212" s="32"/>
      <c r="BE212" s="32"/>
      <c r="BF212" s="32"/>
      <c r="BG212" s="32"/>
      <c r="BH212" s="32"/>
      <c r="BI212" s="32"/>
      <c r="BJ212" s="32"/>
      <c r="BK212" s="32"/>
      <c r="BL212" s="32"/>
      <c r="BM212" s="32"/>
    </row>
    <row r="213" spans="1:65">
      <c r="A213" s="34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  <c r="AQ213" s="32"/>
      <c r="AR213" s="32"/>
      <c r="AS213" s="32"/>
      <c r="AT213" s="32"/>
      <c r="AU213" s="32"/>
      <c r="AV213" s="32"/>
      <c r="AW213" s="32"/>
      <c r="AX213" s="32"/>
      <c r="AY213" s="32"/>
      <c r="AZ213" s="32"/>
      <c r="BA213" s="32"/>
      <c r="BB213" s="32"/>
      <c r="BC213" s="32"/>
      <c r="BD213" s="32"/>
      <c r="BE213" s="32"/>
      <c r="BF213" s="32"/>
      <c r="BG213" s="32"/>
      <c r="BH213" s="32"/>
      <c r="BI213" s="32"/>
      <c r="BJ213" s="32"/>
      <c r="BK213" s="32"/>
      <c r="BL213" s="32"/>
      <c r="BM213" s="32"/>
    </row>
    <row r="214" spans="1:65">
      <c r="A214" s="34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  <c r="BA214" s="32"/>
      <c r="BB214" s="32"/>
      <c r="BC214" s="32"/>
      <c r="BD214" s="32"/>
      <c r="BE214" s="32"/>
      <c r="BF214" s="32"/>
      <c r="BG214" s="32"/>
      <c r="BH214" s="32"/>
      <c r="BI214" s="32"/>
      <c r="BJ214" s="32"/>
      <c r="BK214" s="32"/>
      <c r="BL214" s="32"/>
      <c r="BM214" s="32"/>
    </row>
    <row r="215" spans="1:65">
      <c r="A215" s="34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  <c r="AQ215" s="32"/>
      <c r="AR215" s="32"/>
      <c r="AS215" s="32"/>
      <c r="AT215" s="32"/>
      <c r="AU215" s="32"/>
      <c r="AV215" s="32"/>
      <c r="AW215" s="32"/>
      <c r="AX215" s="32"/>
      <c r="AY215" s="32"/>
      <c r="AZ215" s="32"/>
      <c r="BA215" s="32"/>
      <c r="BB215" s="32"/>
      <c r="BC215" s="32"/>
      <c r="BD215" s="32"/>
      <c r="BE215" s="32"/>
      <c r="BF215" s="32"/>
      <c r="BG215" s="32"/>
      <c r="BH215" s="32"/>
      <c r="BI215" s="32"/>
      <c r="BJ215" s="32"/>
      <c r="BK215" s="32"/>
      <c r="BL215" s="32"/>
      <c r="BM215" s="32"/>
    </row>
    <row r="216" spans="1:65">
      <c r="A216" s="34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2"/>
      <c r="AT216" s="32"/>
      <c r="AU216" s="32"/>
      <c r="AV216" s="32"/>
      <c r="AW216" s="32"/>
      <c r="AX216" s="32"/>
      <c r="AY216" s="32"/>
      <c r="AZ216" s="32"/>
      <c r="BA216" s="32"/>
      <c r="BB216" s="32"/>
      <c r="BC216" s="32"/>
      <c r="BD216" s="32"/>
      <c r="BE216" s="32"/>
      <c r="BF216" s="32"/>
      <c r="BG216" s="32"/>
      <c r="BH216" s="32"/>
      <c r="BI216" s="32"/>
      <c r="BJ216" s="32"/>
      <c r="BK216" s="32"/>
      <c r="BL216" s="32"/>
      <c r="BM216" s="32"/>
    </row>
    <row r="217" spans="1:65">
      <c r="A217" s="34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  <c r="AQ217" s="32"/>
      <c r="AR217" s="32"/>
      <c r="AS217" s="32"/>
      <c r="AT217" s="32"/>
      <c r="AU217" s="32"/>
      <c r="AV217" s="32"/>
      <c r="AW217" s="32"/>
      <c r="AX217" s="32"/>
      <c r="AY217" s="32"/>
      <c r="AZ217" s="32"/>
      <c r="BA217" s="32"/>
      <c r="BB217" s="32"/>
      <c r="BC217" s="32"/>
      <c r="BD217" s="32"/>
      <c r="BE217" s="32"/>
      <c r="BF217" s="32"/>
      <c r="BG217" s="32"/>
      <c r="BH217" s="32"/>
      <c r="BI217" s="32"/>
      <c r="BJ217" s="32"/>
      <c r="BK217" s="32"/>
      <c r="BL217" s="32"/>
      <c r="BM217" s="32"/>
    </row>
    <row r="218" spans="1:65">
      <c r="A218" s="34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/>
      <c r="AS218" s="32"/>
      <c r="AT218" s="32"/>
      <c r="AU218" s="32"/>
      <c r="AV218" s="32"/>
      <c r="AW218" s="32"/>
      <c r="AX218" s="32"/>
      <c r="AY218" s="32"/>
      <c r="AZ218" s="32"/>
      <c r="BA218" s="32"/>
      <c r="BB218" s="32"/>
      <c r="BC218" s="32"/>
      <c r="BD218" s="32"/>
      <c r="BE218" s="32"/>
      <c r="BF218" s="32"/>
      <c r="BG218" s="32"/>
      <c r="BH218" s="32"/>
      <c r="BI218" s="32"/>
      <c r="BJ218" s="32"/>
      <c r="BK218" s="32"/>
      <c r="BL218" s="32"/>
      <c r="BM218" s="32"/>
    </row>
    <row r="219" spans="1:65">
      <c r="A219" s="34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  <c r="AQ219" s="32"/>
      <c r="AR219" s="32"/>
      <c r="AS219" s="32"/>
      <c r="AT219" s="32"/>
      <c r="AU219" s="32"/>
      <c r="AV219" s="32"/>
      <c r="AW219" s="32"/>
      <c r="AX219" s="32"/>
      <c r="AY219" s="32"/>
      <c r="AZ219" s="32"/>
      <c r="BA219" s="32"/>
      <c r="BB219" s="32"/>
      <c r="BC219" s="32"/>
      <c r="BD219" s="32"/>
      <c r="BE219" s="32"/>
      <c r="BF219" s="32"/>
      <c r="BG219" s="32"/>
      <c r="BH219" s="32"/>
      <c r="BI219" s="32"/>
      <c r="BJ219" s="32"/>
      <c r="BK219" s="32"/>
      <c r="BL219" s="32"/>
      <c r="BM219" s="32"/>
    </row>
    <row r="220" spans="1:65">
      <c r="A220" s="34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  <c r="AQ220" s="32"/>
      <c r="AR220" s="32"/>
      <c r="AS220" s="32"/>
      <c r="AT220" s="32"/>
      <c r="AU220" s="32"/>
      <c r="AV220" s="32"/>
      <c r="AW220" s="32"/>
      <c r="AX220" s="32"/>
      <c r="AY220" s="32"/>
      <c r="AZ220" s="32"/>
      <c r="BA220" s="32"/>
      <c r="BB220" s="32"/>
      <c r="BC220" s="32"/>
      <c r="BD220" s="32"/>
      <c r="BE220" s="32"/>
      <c r="BF220" s="32"/>
      <c r="BG220" s="32"/>
      <c r="BH220" s="32"/>
      <c r="BI220" s="32"/>
      <c r="BJ220" s="32"/>
      <c r="BK220" s="32"/>
      <c r="BL220" s="32"/>
      <c r="BM220" s="32"/>
    </row>
    <row r="221" spans="1:65">
      <c r="A221" s="34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  <c r="AP221" s="32"/>
      <c r="AQ221" s="32"/>
      <c r="AR221" s="32"/>
      <c r="AS221" s="32"/>
      <c r="AT221" s="32"/>
      <c r="AU221" s="32"/>
      <c r="AV221" s="32"/>
      <c r="AW221" s="32"/>
      <c r="AX221" s="32"/>
      <c r="AY221" s="32"/>
      <c r="AZ221" s="32"/>
      <c r="BA221" s="32"/>
      <c r="BB221" s="32"/>
      <c r="BC221" s="32"/>
      <c r="BD221" s="32"/>
      <c r="BE221" s="32"/>
      <c r="BF221" s="32"/>
      <c r="BG221" s="32"/>
      <c r="BH221" s="32"/>
      <c r="BI221" s="32"/>
      <c r="BJ221" s="32"/>
      <c r="BK221" s="32"/>
      <c r="BL221" s="32"/>
      <c r="BM221" s="32"/>
    </row>
    <row r="222" spans="1:65">
      <c r="A222" s="34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  <c r="AQ222" s="32"/>
      <c r="AR222" s="32"/>
      <c r="AS222" s="32"/>
      <c r="AT222" s="32"/>
      <c r="AU222" s="32"/>
      <c r="AV222" s="32"/>
      <c r="AW222" s="32"/>
      <c r="AX222" s="32"/>
      <c r="AY222" s="32"/>
      <c r="AZ222" s="32"/>
      <c r="BA222" s="32"/>
      <c r="BB222" s="32"/>
      <c r="BC222" s="32"/>
      <c r="BD222" s="32"/>
      <c r="BE222" s="32"/>
      <c r="BF222" s="32"/>
      <c r="BG222" s="32"/>
      <c r="BH222" s="32"/>
      <c r="BI222" s="32"/>
      <c r="BJ222" s="32"/>
      <c r="BK222" s="32"/>
      <c r="BL222" s="32"/>
      <c r="BM222" s="32"/>
    </row>
    <row r="223" spans="1:65">
      <c r="A223" s="34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  <c r="AP223" s="32"/>
      <c r="AQ223" s="32"/>
      <c r="AR223" s="32"/>
      <c r="AS223" s="32"/>
      <c r="AT223" s="32"/>
      <c r="AU223" s="32"/>
      <c r="AV223" s="32"/>
      <c r="AW223" s="32"/>
      <c r="AX223" s="32"/>
      <c r="AY223" s="32"/>
      <c r="AZ223" s="32"/>
      <c r="BA223" s="32"/>
      <c r="BB223" s="32"/>
      <c r="BC223" s="32"/>
      <c r="BD223" s="32"/>
      <c r="BE223" s="32"/>
      <c r="BF223" s="32"/>
      <c r="BG223" s="32"/>
      <c r="BH223" s="32"/>
      <c r="BI223" s="32"/>
      <c r="BJ223" s="32"/>
      <c r="BK223" s="32"/>
      <c r="BL223" s="32"/>
      <c r="BM223" s="32"/>
    </row>
    <row r="224" spans="1:65">
      <c r="A224" s="34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  <c r="AQ224" s="32"/>
      <c r="AR224" s="32"/>
      <c r="AS224" s="32"/>
      <c r="AT224" s="32"/>
      <c r="AU224" s="32"/>
      <c r="AV224" s="32"/>
      <c r="AW224" s="32"/>
      <c r="AX224" s="32"/>
      <c r="AY224" s="32"/>
      <c r="AZ224" s="32"/>
      <c r="BA224" s="32"/>
      <c r="BB224" s="32"/>
      <c r="BC224" s="32"/>
      <c r="BD224" s="32"/>
      <c r="BE224" s="32"/>
      <c r="BF224" s="32"/>
      <c r="BG224" s="32"/>
      <c r="BH224" s="32"/>
      <c r="BI224" s="32"/>
      <c r="BJ224" s="32"/>
      <c r="BK224" s="32"/>
      <c r="BL224" s="32"/>
      <c r="BM224" s="32"/>
    </row>
    <row r="225" spans="1:65">
      <c r="A225" s="34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2"/>
      <c r="AT225" s="32"/>
      <c r="AU225" s="32"/>
      <c r="AV225" s="32"/>
      <c r="AW225" s="32"/>
      <c r="AX225" s="32"/>
      <c r="AY225" s="32"/>
      <c r="AZ225" s="32"/>
      <c r="BA225" s="32"/>
      <c r="BB225" s="32"/>
      <c r="BC225" s="32"/>
      <c r="BD225" s="32"/>
      <c r="BE225" s="32"/>
      <c r="BF225" s="32"/>
      <c r="BG225" s="32"/>
      <c r="BH225" s="32"/>
      <c r="BI225" s="32"/>
      <c r="BJ225" s="32"/>
      <c r="BK225" s="32"/>
      <c r="BL225" s="32"/>
      <c r="BM225" s="32"/>
    </row>
    <row r="226" spans="1:65">
      <c r="A226" s="34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  <c r="AP226" s="32"/>
      <c r="AQ226" s="32"/>
      <c r="AR226" s="32"/>
      <c r="AS226" s="32"/>
      <c r="AT226" s="32"/>
      <c r="AU226" s="32"/>
      <c r="AV226" s="32"/>
      <c r="AW226" s="32"/>
      <c r="AX226" s="32"/>
      <c r="AY226" s="32"/>
      <c r="AZ226" s="32"/>
      <c r="BA226" s="32"/>
      <c r="BB226" s="32"/>
      <c r="BC226" s="32"/>
      <c r="BD226" s="32"/>
      <c r="BE226" s="32"/>
      <c r="BF226" s="32"/>
      <c r="BG226" s="32"/>
      <c r="BH226" s="32"/>
      <c r="BI226" s="32"/>
      <c r="BJ226" s="32"/>
      <c r="BK226" s="32"/>
      <c r="BL226" s="32"/>
      <c r="BM226" s="32"/>
    </row>
    <row r="227" spans="1:65">
      <c r="A227" s="34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  <c r="AP227" s="32"/>
      <c r="AQ227" s="32"/>
      <c r="AR227" s="32"/>
      <c r="AS227" s="32"/>
      <c r="AT227" s="32"/>
      <c r="AU227" s="32"/>
      <c r="AV227" s="32"/>
      <c r="AW227" s="32"/>
      <c r="AX227" s="32"/>
      <c r="AY227" s="32"/>
      <c r="AZ227" s="32"/>
      <c r="BA227" s="32"/>
      <c r="BB227" s="32"/>
      <c r="BC227" s="32"/>
      <c r="BD227" s="32"/>
      <c r="BE227" s="32"/>
      <c r="BF227" s="32"/>
      <c r="BG227" s="32"/>
      <c r="BH227" s="32"/>
      <c r="BI227" s="32"/>
      <c r="BJ227" s="32"/>
      <c r="BK227" s="32"/>
      <c r="BL227" s="32"/>
      <c r="BM227" s="32"/>
    </row>
    <row r="228" spans="1:65">
      <c r="A228" s="34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  <c r="AP228" s="32"/>
      <c r="AQ228" s="32"/>
      <c r="AR228" s="32"/>
      <c r="AS228" s="32"/>
      <c r="AT228" s="32"/>
      <c r="AU228" s="32"/>
      <c r="AV228" s="32"/>
      <c r="AW228" s="32"/>
      <c r="AX228" s="32"/>
      <c r="AY228" s="32"/>
      <c r="AZ228" s="32"/>
      <c r="BA228" s="32"/>
      <c r="BB228" s="32"/>
      <c r="BC228" s="32"/>
      <c r="BD228" s="32"/>
      <c r="BE228" s="32"/>
      <c r="BF228" s="32"/>
      <c r="BG228" s="32"/>
      <c r="BH228" s="32"/>
      <c r="BI228" s="32"/>
      <c r="BJ228" s="32"/>
      <c r="BK228" s="32"/>
      <c r="BL228" s="32"/>
      <c r="BM228" s="32"/>
    </row>
    <row r="229" spans="1:65">
      <c r="A229" s="34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2"/>
      <c r="AP229" s="32"/>
      <c r="AQ229" s="32"/>
      <c r="AR229" s="32"/>
      <c r="AS229" s="32"/>
      <c r="AT229" s="32"/>
      <c r="AU229" s="32"/>
      <c r="AV229" s="32"/>
      <c r="AW229" s="32"/>
      <c r="AX229" s="32"/>
      <c r="AY229" s="32"/>
      <c r="AZ229" s="32"/>
      <c r="BA229" s="32"/>
      <c r="BB229" s="32"/>
      <c r="BC229" s="32"/>
      <c r="BD229" s="32"/>
      <c r="BE229" s="32"/>
      <c r="BF229" s="32"/>
      <c r="BG229" s="32"/>
      <c r="BH229" s="32"/>
      <c r="BI229" s="32"/>
      <c r="BJ229" s="32"/>
      <c r="BK229" s="32"/>
      <c r="BL229" s="32"/>
      <c r="BM229" s="32"/>
    </row>
    <row r="230" spans="1:65">
      <c r="A230" s="34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2"/>
      <c r="AP230" s="32"/>
      <c r="AQ230" s="32"/>
      <c r="AR230" s="32"/>
      <c r="AS230" s="32"/>
      <c r="AT230" s="32"/>
      <c r="AU230" s="32"/>
      <c r="AV230" s="32"/>
      <c r="AW230" s="32"/>
      <c r="AX230" s="32"/>
      <c r="AY230" s="32"/>
      <c r="AZ230" s="32"/>
      <c r="BA230" s="32"/>
      <c r="BB230" s="32"/>
      <c r="BC230" s="32"/>
      <c r="BD230" s="32"/>
      <c r="BE230" s="32"/>
      <c r="BF230" s="32"/>
      <c r="BG230" s="32"/>
      <c r="BH230" s="32"/>
      <c r="BI230" s="32"/>
      <c r="BJ230" s="32"/>
      <c r="BK230" s="32"/>
      <c r="BL230" s="32"/>
      <c r="BM230" s="32"/>
    </row>
    <row r="231" spans="1:65">
      <c r="A231" s="34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2"/>
      <c r="AP231" s="32"/>
      <c r="AQ231" s="32"/>
      <c r="AR231" s="32"/>
      <c r="AS231" s="32"/>
      <c r="AT231" s="32"/>
      <c r="AU231" s="32"/>
      <c r="AV231" s="32"/>
      <c r="AW231" s="32"/>
      <c r="AX231" s="32"/>
      <c r="AY231" s="32"/>
      <c r="AZ231" s="32"/>
      <c r="BA231" s="32"/>
      <c r="BB231" s="32"/>
      <c r="BC231" s="32"/>
      <c r="BD231" s="32"/>
      <c r="BE231" s="32"/>
      <c r="BF231" s="32"/>
      <c r="BG231" s="32"/>
      <c r="BH231" s="32"/>
      <c r="BI231" s="32"/>
      <c r="BJ231" s="32"/>
      <c r="BK231" s="32"/>
      <c r="BL231" s="32"/>
      <c r="BM231" s="32"/>
    </row>
    <row r="232" spans="1:65">
      <c r="A232" s="34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2"/>
      <c r="AP232" s="32"/>
      <c r="AQ232" s="32"/>
      <c r="AR232" s="32"/>
      <c r="AS232" s="32"/>
      <c r="AT232" s="32"/>
      <c r="AU232" s="32"/>
      <c r="AV232" s="32"/>
      <c r="AW232" s="32"/>
      <c r="AX232" s="32"/>
      <c r="AY232" s="32"/>
      <c r="AZ232" s="32"/>
      <c r="BA232" s="32"/>
      <c r="BB232" s="32"/>
      <c r="BC232" s="32"/>
      <c r="BD232" s="32"/>
      <c r="BE232" s="32"/>
      <c r="BF232" s="32"/>
      <c r="BG232" s="32"/>
      <c r="BH232" s="32"/>
      <c r="BI232" s="32"/>
      <c r="BJ232" s="32"/>
      <c r="BK232" s="32"/>
      <c r="BL232" s="32"/>
      <c r="BM232" s="32"/>
    </row>
    <row r="233" spans="1:65">
      <c r="A233" s="34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  <c r="AO233" s="32"/>
      <c r="AP233" s="32"/>
      <c r="AQ233" s="32"/>
      <c r="AR233" s="32"/>
      <c r="AS233" s="32"/>
      <c r="AT233" s="32"/>
      <c r="AU233" s="32"/>
      <c r="AV233" s="32"/>
      <c r="AW233" s="32"/>
      <c r="AX233" s="32"/>
      <c r="AY233" s="32"/>
      <c r="AZ233" s="32"/>
      <c r="BA233" s="32"/>
      <c r="BB233" s="32"/>
      <c r="BC233" s="32"/>
      <c r="BD233" s="32"/>
      <c r="BE233" s="32"/>
      <c r="BF233" s="32"/>
      <c r="BG233" s="32"/>
      <c r="BH233" s="32"/>
      <c r="BI233" s="32"/>
      <c r="BJ233" s="32"/>
      <c r="BK233" s="32"/>
      <c r="BL233" s="32"/>
      <c r="BM233" s="32"/>
    </row>
    <row r="234" spans="1:65">
      <c r="A234" s="34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2"/>
      <c r="AP234" s="32"/>
      <c r="AQ234" s="32"/>
      <c r="AR234" s="32"/>
      <c r="AS234" s="32"/>
      <c r="AT234" s="32"/>
      <c r="AU234" s="32"/>
      <c r="AV234" s="32"/>
      <c r="AW234" s="32"/>
      <c r="AX234" s="32"/>
      <c r="AY234" s="32"/>
      <c r="AZ234" s="32"/>
      <c r="BA234" s="32"/>
      <c r="BB234" s="32"/>
      <c r="BC234" s="32"/>
      <c r="BD234" s="32"/>
      <c r="BE234" s="32"/>
      <c r="BF234" s="32"/>
      <c r="BG234" s="32"/>
      <c r="BH234" s="32"/>
      <c r="BI234" s="32"/>
      <c r="BJ234" s="32"/>
      <c r="BK234" s="32"/>
      <c r="BL234" s="32"/>
      <c r="BM234" s="32"/>
    </row>
    <row r="235" spans="1:65">
      <c r="A235" s="34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  <c r="AL235" s="32"/>
      <c r="AM235" s="32"/>
      <c r="AN235" s="32"/>
      <c r="AO235" s="32"/>
      <c r="AP235" s="32"/>
      <c r="AQ235" s="32"/>
      <c r="AR235" s="32"/>
      <c r="AS235" s="32"/>
      <c r="AT235" s="32"/>
      <c r="AU235" s="32"/>
      <c r="AV235" s="32"/>
      <c r="AW235" s="32"/>
      <c r="AX235" s="32"/>
      <c r="AY235" s="32"/>
      <c r="AZ235" s="32"/>
      <c r="BA235" s="32"/>
      <c r="BB235" s="32"/>
      <c r="BC235" s="32"/>
      <c r="BD235" s="32"/>
      <c r="BE235" s="32"/>
      <c r="BF235" s="32"/>
      <c r="BG235" s="32"/>
      <c r="BH235" s="32"/>
      <c r="BI235" s="32"/>
      <c r="BJ235" s="32"/>
      <c r="BK235" s="32"/>
      <c r="BL235" s="32"/>
      <c r="BM235" s="32"/>
    </row>
    <row r="236" spans="1:65">
      <c r="A236" s="34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2"/>
      <c r="AO236" s="32"/>
      <c r="AP236" s="32"/>
      <c r="AQ236" s="32"/>
      <c r="AR236" s="32"/>
      <c r="AS236" s="32"/>
      <c r="AT236" s="32"/>
      <c r="AU236" s="32"/>
      <c r="AV236" s="32"/>
      <c r="AW236" s="32"/>
      <c r="AX236" s="32"/>
      <c r="AY236" s="32"/>
      <c r="AZ236" s="32"/>
      <c r="BA236" s="32"/>
      <c r="BB236" s="32"/>
      <c r="BC236" s="32"/>
      <c r="BD236" s="32"/>
      <c r="BE236" s="32"/>
      <c r="BF236" s="32"/>
      <c r="BG236" s="32"/>
      <c r="BH236" s="32"/>
      <c r="BI236" s="32"/>
      <c r="BJ236" s="32"/>
      <c r="BK236" s="32"/>
      <c r="BL236" s="32"/>
      <c r="BM236" s="32"/>
    </row>
    <row r="237" spans="1:65">
      <c r="A237" s="34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  <c r="AN237" s="32"/>
      <c r="AO237" s="32"/>
      <c r="AP237" s="32"/>
      <c r="AQ237" s="32"/>
      <c r="AR237" s="32"/>
      <c r="AS237" s="32"/>
      <c r="AT237" s="32"/>
      <c r="AU237" s="32"/>
      <c r="AV237" s="32"/>
      <c r="AW237" s="32"/>
      <c r="AX237" s="32"/>
      <c r="AY237" s="32"/>
      <c r="AZ237" s="32"/>
      <c r="BA237" s="32"/>
      <c r="BB237" s="32"/>
      <c r="BC237" s="32"/>
      <c r="BD237" s="32"/>
      <c r="BE237" s="32"/>
      <c r="BF237" s="32"/>
      <c r="BG237" s="32"/>
      <c r="BH237" s="32"/>
      <c r="BI237" s="32"/>
      <c r="BJ237" s="32"/>
      <c r="BK237" s="32"/>
      <c r="BL237" s="32"/>
      <c r="BM237" s="32"/>
    </row>
    <row r="238" spans="1:65">
      <c r="A238" s="34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  <c r="AO238" s="32"/>
      <c r="AP238" s="32"/>
      <c r="AQ238" s="32"/>
      <c r="AR238" s="32"/>
      <c r="AS238" s="32"/>
      <c r="AT238" s="32"/>
      <c r="AU238" s="32"/>
      <c r="AV238" s="32"/>
      <c r="AW238" s="32"/>
      <c r="AX238" s="32"/>
      <c r="AY238" s="32"/>
      <c r="AZ238" s="32"/>
      <c r="BA238" s="32"/>
      <c r="BB238" s="32"/>
      <c r="BC238" s="32"/>
      <c r="BD238" s="32"/>
      <c r="BE238" s="32"/>
      <c r="BF238" s="32"/>
      <c r="BG238" s="32"/>
      <c r="BH238" s="32"/>
      <c r="BI238" s="32"/>
      <c r="BJ238" s="32"/>
      <c r="BK238" s="32"/>
      <c r="BL238" s="32"/>
      <c r="BM238" s="32"/>
    </row>
    <row r="239" spans="1:65">
      <c r="A239" s="34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  <c r="AL239" s="32"/>
      <c r="AM239" s="32"/>
      <c r="AN239" s="32"/>
      <c r="AO239" s="32"/>
      <c r="AP239" s="32"/>
      <c r="AQ239" s="32"/>
      <c r="AR239" s="32"/>
      <c r="AS239" s="32"/>
      <c r="AT239" s="32"/>
      <c r="AU239" s="32"/>
      <c r="AV239" s="32"/>
      <c r="AW239" s="32"/>
      <c r="AX239" s="32"/>
      <c r="AY239" s="32"/>
      <c r="AZ239" s="32"/>
      <c r="BA239" s="32"/>
      <c r="BB239" s="32"/>
      <c r="BC239" s="32"/>
      <c r="BD239" s="32"/>
      <c r="BE239" s="32"/>
      <c r="BF239" s="32"/>
      <c r="BG239" s="32"/>
      <c r="BH239" s="32"/>
      <c r="BI239" s="32"/>
      <c r="BJ239" s="32"/>
      <c r="BK239" s="32"/>
      <c r="BL239" s="32"/>
      <c r="BM239" s="32"/>
    </row>
    <row r="240" spans="1:65">
      <c r="A240" s="34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  <c r="AK240" s="32"/>
      <c r="AL240" s="32"/>
      <c r="AM240" s="32"/>
      <c r="AN240" s="32"/>
      <c r="AO240" s="32"/>
      <c r="AP240" s="32"/>
      <c r="AQ240" s="32"/>
      <c r="AR240" s="32"/>
      <c r="AS240" s="32"/>
      <c r="AT240" s="32"/>
      <c r="AU240" s="32"/>
      <c r="AV240" s="32"/>
      <c r="AW240" s="32"/>
      <c r="AX240" s="32"/>
      <c r="AY240" s="32"/>
      <c r="AZ240" s="32"/>
      <c r="BA240" s="32"/>
      <c r="BB240" s="32"/>
      <c r="BC240" s="32"/>
      <c r="BD240" s="32"/>
      <c r="BE240" s="32"/>
      <c r="BF240" s="32"/>
      <c r="BG240" s="32"/>
      <c r="BH240" s="32"/>
      <c r="BI240" s="32"/>
      <c r="BJ240" s="32"/>
      <c r="BK240" s="32"/>
      <c r="BL240" s="32"/>
      <c r="BM240" s="32"/>
    </row>
    <row r="241" spans="1:65">
      <c r="A241" s="34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/>
      <c r="AM241" s="32"/>
      <c r="AN241" s="32"/>
      <c r="AO241" s="32"/>
      <c r="AP241" s="32"/>
      <c r="AQ241" s="32"/>
      <c r="AR241" s="32"/>
      <c r="AS241" s="32"/>
      <c r="AT241" s="32"/>
      <c r="AU241" s="32"/>
      <c r="AV241" s="32"/>
      <c r="AW241" s="32"/>
      <c r="AX241" s="32"/>
      <c r="AY241" s="32"/>
      <c r="AZ241" s="32"/>
      <c r="BA241" s="32"/>
      <c r="BB241" s="32"/>
      <c r="BC241" s="32"/>
      <c r="BD241" s="32"/>
      <c r="BE241" s="32"/>
      <c r="BF241" s="32"/>
      <c r="BG241" s="32"/>
      <c r="BH241" s="32"/>
      <c r="BI241" s="32"/>
      <c r="BJ241" s="32"/>
      <c r="BK241" s="32"/>
      <c r="BL241" s="32"/>
      <c r="BM241" s="32"/>
    </row>
    <row r="242" spans="1:65">
      <c r="A242" s="34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  <c r="AO242" s="32"/>
      <c r="AP242" s="32"/>
      <c r="AQ242" s="32"/>
      <c r="AR242" s="32"/>
      <c r="AS242" s="32"/>
      <c r="AT242" s="32"/>
      <c r="AU242" s="32"/>
      <c r="AV242" s="32"/>
      <c r="AW242" s="32"/>
      <c r="AX242" s="32"/>
      <c r="AY242" s="32"/>
      <c r="AZ242" s="32"/>
      <c r="BA242" s="32"/>
      <c r="BB242" s="32"/>
      <c r="BC242" s="32"/>
      <c r="BD242" s="32"/>
      <c r="BE242" s="32"/>
      <c r="BF242" s="32"/>
      <c r="BG242" s="32"/>
      <c r="BH242" s="32"/>
      <c r="BI242" s="32"/>
      <c r="BJ242" s="32"/>
      <c r="BK242" s="32"/>
      <c r="BL242" s="32"/>
      <c r="BM242" s="32"/>
    </row>
    <row r="243" spans="1:65">
      <c r="A243" s="34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2"/>
      <c r="AP243" s="32"/>
      <c r="AQ243" s="32"/>
      <c r="AR243" s="32"/>
      <c r="AS243" s="32"/>
      <c r="AT243" s="32"/>
      <c r="AU243" s="32"/>
      <c r="AV243" s="32"/>
      <c r="AW243" s="32"/>
      <c r="AX243" s="32"/>
      <c r="AY243" s="32"/>
      <c r="AZ243" s="32"/>
      <c r="BA243" s="32"/>
      <c r="BB243" s="32"/>
      <c r="BC243" s="32"/>
      <c r="BD243" s="32"/>
      <c r="BE243" s="32"/>
      <c r="BF243" s="32"/>
      <c r="BG243" s="32"/>
      <c r="BH243" s="32"/>
      <c r="BI243" s="32"/>
      <c r="BJ243" s="32"/>
      <c r="BK243" s="32"/>
      <c r="BL243" s="32"/>
      <c r="BM243" s="32"/>
    </row>
    <row r="244" spans="1:65">
      <c r="A244" s="34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  <c r="AK244" s="32"/>
      <c r="AL244" s="32"/>
      <c r="AM244" s="32"/>
      <c r="AN244" s="32"/>
      <c r="AO244" s="32"/>
      <c r="AP244" s="32"/>
      <c r="AQ244" s="32"/>
      <c r="AR244" s="32"/>
      <c r="AS244" s="32"/>
      <c r="AT244" s="32"/>
      <c r="AU244" s="32"/>
      <c r="AV244" s="32"/>
      <c r="AW244" s="32"/>
      <c r="AX244" s="32"/>
      <c r="AY244" s="32"/>
      <c r="AZ244" s="32"/>
      <c r="BA244" s="32"/>
      <c r="BB244" s="32"/>
      <c r="BC244" s="32"/>
      <c r="BD244" s="32"/>
      <c r="BE244" s="32"/>
      <c r="BF244" s="32"/>
      <c r="BG244" s="32"/>
      <c r="BH244" s="32"/>
      <c r="BI244" s="32"/>
      <c r="BJ244" s="32"/>
      <c r="BK244" s="32"/>
      <c r="BL244" s="32"/>
      <c r="BM244" s="32"/>
    </row>
    <row r="245" spans="1:65">
      <c r="A245" s="34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  <c r="AN245" s="32"/>
      <c r="AO245" s="32"/>
      <c r="AP245" s="32"/>
      <c r="AQ245" s="32"/>
      <c r="AR245" s="32"/>
      <c r="AS245" s="32"/>
      <c r="AT245" s="32"/>
      <c r="AU245" s="32"/>
      <c r="AV245" s="32"/>
      <c r="AW245" s="32"/>
      <c r="AX245" s="32"/>
      <c r="AY245" s="32"/>
      <c r="AZ245" s="32"/>
      <c r="BA245" s="32"/>
      <c r="BB245" s="32"/>
      <c r="BC245" s="32"/>
      <c r="BD245" s="32"/>
      <c r="BE245" s="32"/>
      <c r="BF245" s="32"/>
      <c r="BG245" s="32"/>
      <c r="BH245" s="32"/>
      <c r="BI245" s="32"/>
      <c r="BJ245" s="32"/>
      <c r="BK245" s="32"/>
      <c r="BL245" s="32"/>
      <c r="BM245" s="32"/>
    </row>
    <row r="246" spans="1:65">
      <c r="A246" s="34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32"/>
      <c r="AP246" s="32"/>
      <c r="AQ246" s="32"/>
      <c r="AR246" s="32"/>
      <c r="AS246" s="32"/>
      <c r="AT246" s="32"/>
      <c r="AU246" s="32"/>
      <c r="AV246" s="32"/>
      <c r="AW246" s="32"/>
      <c r="AX246" s="32"/>
      <c r="AY246" s="32"/>
      <c r="AZ246" s="32"/>
      <c r="BA246" s="32"/>
      <c r="BB246" s="32"/>
      <c r="BC246" s="32"/>
      <c r="BD246" s="32"/>
      <c r="BE246" s="32"/>
      <c r="BF246" s="32"/>
      <c r="BG246" s="32"/>
      <c r="BH246" s="32"/>
      <c r="BI246" s="32"/>
      <c r="BJ246" s="32"/>
      <c r="BK246" s="32"/>
      <c r="BL246" s="32"/>
      <c r="BM246" s="32"/>
    </row>
    <row r="247" spans="1:65">
      <c r="A247" s="34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  <c r="AO247" s="32"/>
      <c r="AP247" s="32"/>
      <c r="AQ247" s="32"/>
      <c r="AR247" s="32"/>
      <c r="AS247" s="32"/>
      <c r="AT247" s="32"/>
      <c r="AU247" s="32"/>
      <c r="AV247" s="32"/>
      <c r="AW247" s="32"/>
      <c r="AX247" s="32"/>
      <c r="AY247" s="32"/>
      <c r="AZ247" s="32"/>
      <c r="BA247" s="32"/>
      <c r="BB247" s="32"/>
      <c r="BC247" s="32"/>
      <c r="BD247" s="32"/>
      <c r="BE247" s="32"/>
      <c r="BF247" s="32"/>
      <c r="BG247" s="32"/>
      <c r="BH247" s="32"/>
      <c r="BI247" s="32"/>
      <c r="BJ247" s="32"/>
      <c r="BK247" s="32"/>
      <c r="BL247" s="32"/>
      <c r="BM247" s="32"/>
    </row>
    <row r="248" spans="1:65">
      <c r="A248" s="34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  <c r="AO248" s="32"/>
      <c r="AP248" s="32"/>
      <c r="AQ248" s="32"/>
      <c r="AR248" s="32"/>
      <c r="AS248" s="32"/>
      <c r="AT248" s="32"/>
      <c r="AU248" s="32"/>
      <c r="AV248" s="32"/>
      <c r="AW248" s="32"/>
      <c r="AX248" s="32"/>
      <c r="AY248" s="32"/>
      <c r="AZ248" s="32"/>
      <c r="BA248" s="32"/>
      <c r="BB248" s="32"/>
      <c r="BC248" s="32"/>
      <c r="BD248" s="32"/>
      <c r="BE248" s="32"/>
      <c r="BF248" s="32"/>
      <c r="BG248" s="32"/>
      <c r="BH248" s="32"/>
      <c r="BI248" s="32"/>
      <c r="BJ248" s="32"/>
      <c r="BK248" s="32"/>
      <c r="BL248" s="32"/>
      <c r="BM248" s="32"/>
    </row>
    <row r="249" spans="1:65">
      <c r="A249" s="34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2"/>
      <c r="AO249" s="32"/>
      <c r="AP249" s="32"/>
      <c r="AQ249" s="32"/>
      <c r="AR249" s="32"/>
      <c r="AS249" s="32"/>
      <c r="AT249" s="32"/>
      <c r="AU249" s="32"/>
      <c r="AV249" s="32"/>
      <c r="AW249" s="32"/>
      <c r="AX249" s="32"/>
      <c r="AY249" s="32"/>
      <c r="AZ249" s="32"/>
      <c r="BA249" s="32"/>
      <c r="BB249" s="32"/>
      <c r="BC249" s="32"/>
      <c r="BD249" s="32"/>
      <c r="BE249" s="32"/>
      <c r="BF249" s="32"/>
      <c r="BG249" s="32"/>
      <c r="BH249" s="32"/>
      <c r="BI249" s="32"/>
      <c r="BJ249" s="32"/>
      <c r="BK249" s="32"/>
      <c r="BL249" s="32"/>
      <c r="BM249" s="32"/>
    </row>
    <row r="250" spans="1:65">
      <c r="A250" s="34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  <c r="AO250" s="32"/>
      <c r="AP250" s="32"/>
      <c r="AQ250" s="32"/>
      <c r="AR250" s="32"/>
      <c r="AS250" s="32"/>
      <c r="AT250" s="32"/>
      <c r="AU250" s="32"/>
      <c r="AV250" s="32"/>
      <c r="AW250" s="32"/>
      <c r="AX250" s="32"/>
      <c r="AY250" s="32"/>
      <c r="AZ250" s="32"/>
      <c r="BA250" s="32"/>
      <c r="BB250" s="32"/>
      <c r="BC250" s="32"/>
      <c r="BD250" s="32"/>
      <c r="BE250" s="32"/>
      <c r="BF250" s="32"/>
      <c r="BG250" s="32"/>
      <c r="BH250" s="32"/>
      <c r="BI250" s="32"/>
      <c r="BJ250" s="32"/>
      <c r="BK250" s="32"/>
      <c r="BL250" s="32"/>
      <c r="BM250" s="32"/>
    </row>
    <row r="251" spans="1:65">
      <c r="A251" s="34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2"/>
      <c r="AJ251" s="32"/>
      <c r="AK251" s="32"/>
      <c r="AL251" s="32"/>
      <c r="AM251" s="32"/>
      <c r="AN251" s="32"/>
      <c r="AO251" s="32"/>
      <c r="AP251" s="32"/>
      <c r="AQ251" s="32"/>
      <c r="AR251" s="32"/>
      <c r="AS251" s="32"/>
      <c r="AT251" s="32"/>
      <c r="AU251" s="32"/>
      <c r="AV251" s="32"/>
      <c r="AW251" s="32"/>
      <c r="AX251" s="32"/>
      <c r="AY251" s="32"/>
      <c r="AZ251" s="32"/>
      <c r="BA251" s="32"/>
      <c r="BB251" s="32"/>
      <c r="BC251" s="32"/>
      <c r="BD251" s="32"/>
      <c r="BE251" s="32"/>
      <c r="BF251" s="32"/>
      <c r="BG251" s="32"/>
      <c r="BH251" s="32"/>
      <c r="BI251" s="32"/>
      <c r="BJ251" s="32"/>
      <c r="BK251" s="32"/>
      <c r="BL251" s="32"/>
      <c r="BM251" s="32"/>
    </row>
    <row r="252" spans="1:65">
      <c r="A252" s="34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  <c r="AJ252" s="32"/>
      <c r="AK252" s="32"/>
      <c r="AL252" s="32"/>
      <c r="AM252" s="32"/>
      <c r="AN252" s="32"/>
      <c r="AO252" s="32"/>
      <c r="AP252" s="32"/>
      <c r="AQ252" s="32"/>
      <c r="AR252" s="32"/>
      <c r="AS252" s="32"/>
      <c r="AT252" s="32"/>
      <c r="AU252" s="32"/>
      <c r="AV252" s="32"/>
      <c r="AW252" s="32"/>
      <c r="AX252" s="32"/>
      <c r="AY252" s="32"/>
      <c r="AZ252" s="32"/>
      <c r="BA252" s="32"/>
      <c r="BB252" s="32"/>
      <c r="BC252" s="32"/>
      <c r="BD252" s="32"/>
      <c r="BE252" s="32"/>
      <c r="BF252" s="32"/>
      <c r="BG252" s="32"/>
      <c r="BH252" s="32"/>
      <c r="BI252" s="32"/>
      <c r="BJ252" s="32"/>
      <c r="BK252" s="32"/>
      <c r="BL252" s="32"/>
      <c r="BM252" s="32"/>
    </row>
    <row r="253" spans="1:65">
      <c r="A253" s="34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/>
      <c r="AO253" s="32"/>
      <c r="AP253" s="32"/>
      <c r="AQ253" s="32"/>
      <c r="AR253" s="32"/>
      <c r="AS253" s="32"/>
      <c r="AT253" s="32"/>
      <c r="AU253" s="32"/>
      <c r="AV253" s="32"/>
      <c r="AW253" s="32"/>
      <c r="AX253" s="32"/>
      <c r="AY253" s="32"/>
      <c r="AZ253" s="32"/>
      <c r="BA253" s="32"/>
      <c r="BB253" s="32"/>
      <c r="BC253" s="32"/>
      <c r="BD253" s="32"/>
      <c r="BE253" s="32"/>
      <c r="BF253" s="32"/>
      <c r="BG253" s="32"/>
      <c r="BH253" s="32"/>
      <c r="BI253" s="32"/>
      <c r="BJ253" s="32"/>
      <c r="BK253" s="32"/>
      <c r="BL253" s="32"/>
      <c r="BM253" s="32"/>
    </row>
    <row r="254" spans="1:65">
      <c r="A254" s="34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32"/>
      <c r="AP254" s="32"/>
      <c r="AQ254" s="32"/>
      <c r="AR254" s="32"/>
      <c r="AS254" s="32"/>
      <c r="AT254" s="32"/>
      <c r="AU254" s="32"/>
      <c r="AV254" s="32"/>
      <c r="AW254" s="32"/>
      <c r="AX254" s="32"/>
      <c r="AY254" s="32"/>
      <c r="AZ254" s="32"/>
      <c r="BA254" s="32"/>
      <c r="BB254" s="32"/>
      <c r="BC254" s="32"/>
      <c r="BD254" s="32"/>
      <c r="BE254" s="32"/>
      <c r="BF254" s="32"/>
      <c r="BG254" s="32"/>
      <c r="BH254" s="32"/>
      <c r="BI254" s="32"/>
      <c r="BJ254" s="32"/>
      <c r="BK254" s="32"/>
      <c r="BL254" s="32"/>
      <c r="BM254" s="32"/>
    </row>
    <row r="255" spans="1:65">
      <c r="A255" s="34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  <c r="AK255" s="32"/>
      <c r="AL255" s="32"/>
      <c r="AM255" s="32"/>
      <c r="AN255" s="32"/>
      <c r="AO255" s="32"/>
      <c r="AP255" s="32"/>
      <c r="AQ255" s="32"/>
      <c r="AR255" s="32"/>
      <c r="AS255" s="32"/>
      <c r="AT255" s="32"/>
      <c r="AU255" s="32"/>
      <c r="AV255" s="32"/>
      <c r="AW255" s="32"/>
      <c r="AX255" s="32"/>
      <c r="AY255" s="32"/>
      <c r="AZ255" s="32"/>
      <c r="BA255" s="32"/>
      <c r="BB255" s="32"/>
      <c r="BC255" s="32"/>
      <c r="BD255" s="32"/>
      <c r="BE255" s="32"/>
      <c r="BF255" s="32"/>
      <c r="BG255" s="32"/>
      <c r="BH255" s="32"/>
      <c r="BI255" s="32"/>
      <c r="BJ255" s="32"/>
      <c r="BK255" s="32"/>
      <c r="BL255" s="32"/>
      <c r="BM255" s="32"/>
    </row>
    <row r="256" spans="1:65">
      <c r="A256" s="34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  <c r="AN256" s="32"/>
      <c r="AO256" s="32"/>
      <c r="AP256" s="32"/>
      <c r="AQ256" s="32"/>
      <c r="AR256" s="32"/>
      <c r="AS256" s="32"/>
      <c r="AT256" s="32"/>
      <c r="AU256" s="32"/>
      <c r="AV256" s="32"/>
      <c r="AW256" s="32"/>
      <c r="AX256" s="32"/>
      <c r="AY256" s="32"/>
      <c r="AZ256" s="32"/>
      <c r="BA256" s="32"/>
      <c r="BB256" s="32"/>
      <c r="BC256" s="32"/>
      <c r="BD256" s="32"/>
      <c r="BE256" s="32"/>
      <c r="BF256" s="32"/>
      <c r="BG256" s="32"/>
      <c r="BH256" s="32"/>
      <c r="BI256" s="32"/>
      <c r="BJ256" s="32"/>
      <c r="BK256" s="32"/>
      <c r="BL256" s="32"/>
      <c r="BM256" s="32"/>
    </row>
    <row r="257" spans="1:65">
      <c r="A257" s="34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  <c r="AK257" s="32"/>
      <c r="AL257" s="32"/>
      <c r="AM257" s="32"/>
      <c r="AN257" s="32"/>
      <c r="AO257" s="32"/>
      <c r="AP257" s="32"/>
      <c r="AQ257" s="32"/>
      <c r="AR257" s="32"/>
      <c r="AS257" s="32"/>
      <c r="AT257" s="32"/>
      <c r="AU257" s="32"/>
      <c r="AV257" s="32"/>
      <c r="AW257" s="32"/>
      <c r="AX257" s="32"/>
      <c r="AY257" s="32"/>
      <c r="AZ257" s="32"/>
      <c r="BA257" s="32"/>
      <c r="BB257" s="32"/>
      <c r="BC257" s="32"/>
      <c r="BD257" s="32"/>
      <c r="BE257" s="32"/>
      <c r="BF257" s="32"/>
      <c r="BG257" s="32"/>
      <c r="BH257" s="32"/>
      <c r="BI257" s="32"/>
      <c r="BJ257" s="32"/>
      <c r="BK257" s="32"/>
      <c r="BL257" s="32"/>
      <c r="BM257" s="32"/>
    </row>
    <row r="258" spans="1:65">
      <c r="A258" s="34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32"/>
      <c r="AP258" s="32"/>
      <c r="AQ258" s="32"/>
      <c r="AR258" s="32"/>
      <c r="AS258" s="32"/>
      <c r="AT258" s="32"/>
      <c r="AU258" s="32"/>
      <c r="AV258" s="32"/>
      <c r="AW258" s="32"/>
      <c r="AX258" s="32"/>
      <c r="AY258" s="32"/>
      <c r="AZ258" s="32"/>
      <c r="BA258" s="32"/>
      <c r="BB258" s="32"/>
      <c r="BC258" s="32"/>
      <c r="BD258" s="32"/>
      <c r="BE258" s="32"/>
      <c r="BF258" s="32"/>
      <c r="BG258" s="32"/>
      <c r="BH258" s="32"/>
      <c r="BI258" s="32"/>
      <c r="BJ258" s="32"/>
      <c r="BK258" s="32"/>
      <c r="BL258" s="32"/>
      <c r="BM258" s="32"/>
    </row>
    <row r="259" spans="1:65">
      <c r="A259" s="34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2"/>
      <c r="AO259" s="32"/>
      <c r="AP259" s="32"/>
      <c r="AQ259" s="32"/>
      <c r="AR259" s="32"/>
      <c r="AS259" s="32"/>
      <c r="AT259" s="32"/>
      <c r="AU259" s="32"/>
      <c r="AV259" s="32"/>
      <c r="AW259" s="32"/>
      <c r="AX259" s="32"/>
      <c r="AY259" s="32"/>
      <c r="AZ259" s="32"/>
      <c r="BA259" s="32"/>
      <c r="BB259" s="32"/>
      <c r="BC259" s="32"/>
      <c r="BD259" s="32"/>
      <c r="BE259" s="32"/>
      <c r="BF259" s="32"/>
      <c r="BG259" s="32"/>
      <c r="BH259" s="32"/>
      <c r="BI259" s="32"/>
      <c r="BJ259" s="32"/>
      <c r="BK259" s="32"/>
      <c r="BL259" s="32"/>
      <c r="BM259" s="32"/>
    </row>
    <row r="260" spans="1:65">
      <c r="A260" s="34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  <c r="AO260" s="32"/>
      <c r="AP260" s="32"/>
      <c r="AQ260" s="32"/>
      <c r="AR260" s="32"/>
      <c r="AS260" s="32"/>
      <c r="AT260" s="32"/>
      <c r="AU260" s="32"/>
      <c r="AV260" s="32"/>
      <c r="AW260" s="32"/>
      <c r="AX260" s="32"/>
      <c r="AY260" s="32"/>
      <c r="AZ260" s="32"/>
      <c r="BA260" s="32"/>
      <c r="BB260" s="32"/>
      <c r="BC260" s="32"/>
      <c r="BD260" s="32"/>
      <c r="BE260" s="32"/>
      <c r="BF260" s="32"/>
      <c r="BG260" s="32"/>
      <c r="BH260" s="32"/>
      <c r="BI260" s="32"/>
      <c r="BJ260" s="32"/>
      <c r="BK260" s="32"/>
      <c r="BL260" s="32"/>
      <c r="BM260" s="32"/>
    </row>
    <row r="261" spans="1:65">
      <c r="A261" s="34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  <c r="AK261" s="32"/>
      <c r="AL261" s="32"/>
      <c r="AM261" s="32"/>
      <c r="AN261" s="32"/>
      <c r="AO261" s="32"/>
      <c r="AP261" s="32"/>
      <c r="AQ261" s="32"/>
      <c r="AR261" s="32"/>
      <c r="AS261" s="32"/>
      <c r="AT261" s="32"/>
      <c r="AU261" s="32"/>
      <c r="AV261" s="32"/>
      <c r="AW261" s="32"/>
      <c r="AX261" s="32"/>
      <c r="AY261" s="32"/>
      <c r="AZ261" s="32"/>
      <c r="BA261" s="32"/>
      <c r="BB261" s="32"/>
      <c r="BC261" s="32"/>
      <c r="BD261" s="32"/>
      <c r="BE261" s="32"/>
      <c r="BF261" s="32"/>
      <c r="BG261" s="32"/>
      <c r="BH261" s="32"/>
      <c r="BI261" s="32"/>
      <c r="BJ261" s="32"/>
      <c r="BK261" s="32"/>
      <c r="BL261" s="32"/>
      <c r="BM261" s="32"/>
    </row>
    <row r="262" spans="1:65">
      <c r="A262" s="34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  <c r="AO262" s="32"/>
      <c r="AP262" s="32"/>
      <c r="AQ262" s="32"/>
      <c r="AR262" s="32"/>
      <c r="AS262" s="32"/>
      <c r="AT262" s="32"/>
      <c r="AU262" s="32"/>
      <c r="AV262" s="32"/>
      <c r="AW262" s="32"/>
      <c r="AX262" s="32"/>
      <c r="AY262" s="32"/>
      <c r="AZ262" s="32"/>
      <c r="BA262" s="32"/>
      <c r="BB262" s="32"/>
      <c r="BC262" s="32"/>
      <c r="BD262" s="32"/>
      <c r="BE262" s="32"/>
      <c r="BF262" s="32"/>
      <c r="BG262" s="32"/>
      <c r="BH262" s="32"/>
      <c r="BI262" s="32"/>
      <c r="BJ262" s="32"/>
      <c r="BK262" s="32"/>
      <c r="BL262" s="32"/>
      <c r="BM262" s="32"/>
    </row>
    <row r="263" spans="1:65">
      <c r="A263" s="34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  <c r="AI263" s="32"/>
      <c r="AJ263" s="32"/>
      <c r="AK263" s="32"/>
      <c r="AL263" s="32"/>
      <c r="AM263" s="32"/>
      <c r="AN263" s="32"/>
      <c r="AO263" s="32"/>
      <c r="AP263" s="32"/>
      <c r="AQ263" s="32"/>
      <c r="AR263" s="32"/>
      <c r="AS263" s="32"/>
      <c r="AT263" s="32"/>
      <c r="AU263" s="32"/>
      <c r="AV263" s="32"/>
      <c r="AW263" s="32"/>
      <c r="AX263" s="32"/>
      <c r="AY263" s="32"/>
      <c r="AZ263" s="32"/>
      <c r="BA263" s="32"/>
      <c r="BB263" s="32"/>
      <c r="BC263" s="32"/>
      <c r="BD263" s="32"/>
      <c r="BE263" s="32"/>
      <c r="BF263" s="32"/>
      <c r="BG263" s="32"/>
      <c r="BH263" s="32"/>
      <c r="BI263" s="32"/>
      <c r="BJ263" s="32"/>
      <c r="BK263" s="32"/>
      <c r="BL263" s="32"/>
      <c r="BM263" s="32"/>
    </row>
    <row r="264" spans="1:65">
      <c r="A264" s="34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AI264" s="32"/>
      <c r="AJ264" s="32"/>
      <c r="AK264" s="32"/>
      <c r="AL264" s="32"/>
      <c r="AM264" s="32"/>
      <c r="AN264" s="32"/>
      <c r="AO264" s="32"/>
      <c r="AP264" s="32"/>
      <c r="AQ264" s="32"/>
      <c r="AR264" s="32"/>
      <c r="AS264" s="32"/>
      <c r="AT264" s="32"/>
      <c r="AU264" s="32"/>
      <c r="AV264" s="32"/>
      <c r="AW264" s="32"/>
      <c r="AX264" s="32"/>
      <c r="AY264" s="32"/>
      <c r="AZ264" s="32"/>
      <c r="BA264" s="32"/>
      <c r="BB264" s="32"/>
      <c r="BC264" s="32"/>
      <c r="BD264" s="32"/>
      <c r="BE264" s="32"/>
      <c r="BF264" s="32"/>
      <c r="BG264" s="32"/>
      <c r="BH264" s="32"/>
      <c r="BI264" s="32"/>
      <c r="BJ264" s="32"/>
      <c r="BK264" s="32"/>
      <c r="BL264" s="32"/>
      <c r="BM264" s="32"/>
    </row>
    <row r="265" spans="1:65">
      <c r="A265" s="34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  <c r="AI265" s="32"/>
      <c r="AJ265" s="32"/>
      <c r="AK265" s="32"/>
      <c r="AL265" s="32"/>
      <c r="AM265" s="32"/>
      <c r="AN265" s="32"/>
      <c r="AO265" s="32"/>
      <c r="AP265" s="32"/>
      <c r="AQ265" s="32"/>
      <c r="AR265" s="32"/>
      <c r="AS265" s="32"/>
      <c r="AT265" s="32"/>
      <c r="AU265" s="32"/>
      <c r="AV265" s="32"/>
      <c r="AW265" s="32"/>
      <c r="AX265" s="32"/>
      <c r="AY265" s="32"/>
      <c r="AZ265" s="32"/>
      <c r="BA265" s="32"/>
      <c r="BB265" s="32"/>
      <c r="BC265" s="32"/>
      <c r="BD265" s="32"/>
      <c r="BE265" s="32"/>
      <c r="BF265" s="32"/>
      <c r="BG265" s="32"/>
      <c r="BH265" s="32"/>
      <c r="BI265" s="32"/>
      <c r="BJ265" s="32"/>
      <c r="BK265" s="32"/>
      <c r="BL265" s="32"/>
      <c r="BM265" s="32"/>
    </row>
    <row r="266" spans="1:65">
      <c r="A266" s="34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  <c r="AI266" s="32"/>
      <c r="AJ266" s="32"/>
      <c r="AK266" s="32"/>
      <c r="AL266" s="32"/>
      <c r="AM266" s="32"/>
      <c r="AN266" s="32"/>
      <c r="AO266" s="32"/>
      <c r="AP266" s="32"/>
      <c r="AQ266" s="32"/>
      <c r="AR266" s="32"/>
      <c r="AS266" s="32"/>
      <c r="AT266" s="32"/>
      <c r="AU266" s="32"/>
      <c r="AV266" s="32"/>
      <c r="AW266" s="32"/>
      <c r="AX266" s="32"/>
      <c r="AY266" s="32"/>
      <c r="AZ266" s="32"/>
      <c r="BA266" s="32"/>
      <c r="BB266" s="32"/>
      <c r="BC266" s="32"/>
      <c r="BD266" s="32"/>
      <c r="BE266" s="32"/>
      <c r="BF266" s="32"/>
      <c r="BG266" s="32"/>
      <c r="BH266" s="32"/>
      <c r="BI266" s="32"/>
      <c r="BJ266" s="32"/>
      <c r="BK266" s="32"/>
      <c r="BL266" s="32"/>
      <c r="BM266" s="32"/>
    </row>
    <row r="267" spans="1:65">
      <c r="A267" s="34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  <c r="AI267" s="32"/>
      <c r="AJ267" s="32"/>
      <c r="AK267" s="32"/>
      <c r="AL267" s="32"/>
      <c r="AM267" s="32"/>
      <c r="AN267" s="32"/>
      <c r="AO267" s="32"/>
      <c r="AP267" s="32"/>
      <c r="AQ267" s="32"/>
      <c r="AR267" s="32"/>
      <c r="AS267" s="32"/>
      <c r="AT267" s="32"/>
      <c r="AU267" s="32"/>
      <c r="AV267" s="32"/>
      <c r="AW267" s="32"/>
      <c r="AX267" s="32"/>
      <c r="AY267" s="32"/>
      <c r="AZ267" s="32"/>
      <c r="BA267" s="32"/>
      <c r="BB267" s="32"/>
      <c r="BC267" s="32"/>
      <c r="BD267" s="32"/>
      <c r="BE267" s="32"/>
      <c r="BF267" s="32"/>
      <c r="BG267" s="32"/>
      <c r="BH267" s="32"/>
      <c r="BI267" s="32"/>
      <c r="BJ267" s="32"/>
      <c r="BK267" s="32"/>
      <c r="BL267" s="32"/>
      <c r="BM267" s="32"/>
    </row>
    <row r="268" spans="1:65">
      <c r="A268" s="34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  <c r="AI268" s="32"/>
      <c r="AJ268" s="32"/>
      <c r="AK268" s="32"/>
      <c r="AL268" s="32"/>
      <c r="AM268" s="32"/>
      <c r="AN268" s="32"/>
      <c r="AO268" s="32"/>
      <c r="AP268" s="32"/>
      <c r="AQ268" s="32"/>
      <c r="AR268" s="32"/>
      <c r="AS268" s="32"/>
      <c r="AT268" s="32"/>
      <c r="AU268" s="32"/>
      <c r="AV268" s="32"/>
      <c r="AW268" s="32"/>
      <c r="AX268" s="32"/>
      <c r="AY268" s="32"/>
      <c r="AZ268" s="32"/>
      <c r="BA268" s="32"/>
      <c r="BB268" s="32"/>
      <c r="BC268" s="32"/>
      <c r="BD268" s="32"/>
      <c r="BE268" s="32"/>
      <c r="BF268" s="32"/>
      <c r="BG268" s="32"/>
      <c r="BH268" s="32"/>
      <c r="BI268" s="32"/>
      <c r="BJ268" s="32"/>
      <c r="BK268" s="32"/>
      <c r="BL268" s="32"/>
      <c r="BM268" s="32"/>
    </row>
    <row r="269" spans="1:65">
      <c r="A269" s="34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  <c r="AG269" s="32"/>
      <c r="AH269" s="32"/>
      <c r="AI269" s="32"/>
      <c r="AJ269" s="32"/>
      <c r="AK269" s="32"/>
      <c r="AL269" s="32"/>
      <c r="AM269" s="32"/>
      <c r="AN269" s="32"/>
      <c r="AO269" s="32"/>
      <c r="AP269" s="32"/>
      <c r="AQ269" s="32"/>
      <c r="AR269" s="32"/>
      <c r="AS269" s="32"/>
      <c r="AT269" s="32"/>
      <c r="AU269" s="32"/>
      <c r="AV269" s="32"/>
      <c r="AW269" s="32"/>
      <c r="AX269" s="32"/>
      <c r="AY269" s="32"/>
      <c r="AZ269" s="32"/>
      <c r="BA269" s="32"/>
      <c r="BB269" s="32"/>
      <c r="BC269" s="32"/>
      <c r="BD269" s="32"/>
      <c r="BE269" s="32"/>
      <c r="BF269" s="32"/>
      <c r="BG269" s="32"/>
      <c r="BH269" s="32"/>
      <c r="BI269" s="32"/>
      <c r="BJ269" s="32"/>
      <c r="BK269" s="32"/>
      <c r="BL269" s="32"/>
      <c r="BM269" s="32"/>
    </row>
    <row r="270" spans="1:65">
      <c r="A270" s="34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  <c r="AJ270" s="32"/>
      <c r="AK270" s="32"/>
      <c r="AL270" s="32"/>
      <c r="AM270" s="32"/>
      <c r="AN270" s="32"/>
      <c r="AO270" s="32"/>
      <c r="AP270" s="32"/>
      <c r="AQ270" s="32"/>
      <c r="AR270" s="32"/>
      <c r="AS270" s="32"/>
      <c r="AT270" s="32"/>
      <c r="AU270" s="32"/>
      <c r="AV270" s="32"/>
      <c r="AW270" s="32"/>
      <c r="AX270" s="32"/>
      <c r="AY270" s="32"/>
      <c r="AZ270" s="32"/>
      <c r="BA270" s="32"/>
      <c r="BB270" s="32"/>
      <c r="BC270" s="32"/>
      <c r="BD270" s="32"/>
      <c r="BE270" s="32"/>
      <c r="BF270" s="32"/>
      <c r="BG270" s="32"/>
      <c r="BH270" s="32"/>
      <c r="BI270" s="32"/>
      <c r="BJ270" s="32"/>
      <c r="BK270" s="32"/>
      <c r="BL270" s="32"/>
      <c r="BM270" s="32"/>
    </row>
    <row r="271" spans="1:65">
      <c r="A271" s="34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  <c r="AI271" s="32"/>
      <c r="AJ271" s="32"/>
      <c r="AK271" s="32"/>
      <c r="AL271" s="32"/>
      <c r="AM271" s="32"/>
      <c r="AN271" s="32"/>
      <c r="AO271" s="32"/>
      <c r="AP271" s="32"/>
      <c r="AQ271" s="32"/>
      <c r="AR271" s="32"/>
      <c r="AS271" s="32"/>
      <c r="AT271" s="32"/>
      <c r="AU271" s="32"/>
      <c r="AV271" s="32"/>
      <c r="AW271" s="32"/>
      <c r="AX271" s="32"/>
      <c r="AY271" s="32"/>
      <c r="AZ271" s="32"/>
      <c r="BA271" s="32"/>
      <c r="BB271" s="32"/>
      <c r="BC271" s="32"/>
      <c r="BD271" s="32"/>
      <c r="BE271" s="32"/>
      <c r="BF271" s="32"/>
      <c r="BG271" s="32"/>
      <c r="BH271" s="32"/>
      <c r="BI271" s="32"/>
      <c r="BJ271" s="32"/>
      <c r="BK271" s="32"/>
      <c r="BL271" s="32"/>
      <c r="BM271" s="32"/>
    </row>
    <row r="272" spans="1:65">
      <c r="A272" s="34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  <c r="AI272" s="32"/>
      <c r="AJ272" s="32"/>
      <c r="AK272" s="32"/>
      <c r="AL272" s="32"/>
      <c r="AM272" s="32"/>
      <c r="AN272" s="32"/>
      <c r="AO272" s="32"/>
      <c r="AP272" s="32"/>
      <c r="AQ272" s="32"/>
      <c r="AR272" s="32"/>
      <c r="AS272" s="32"/>
      <c r="AT272" s="32"/>
      <c r="AU272" s="32"/>
      <c r="AV272" s="32"/>
      <c r="AW272" s="32"/>
      <c r="AX272" s="32"/>
      <c r="AY272" s="32"/>
      <c r="AZ272" s="32"/>
      <c r="BA272" s="32"/>
      <c r="BB272" s="32"/>
      <c r="BC272" s="32"/>
      <c r="BD272" s="32"/>
      <c r="BE272" s="32"/>
      <c r="BF272" s="32"/>
      <c r="BG272" s="32"/>
      <c r="BH272" s="32"/>
      <c r="BI272" s="32"/>
      <c r="BJ272" s="32"/>
      <c r="BK272" s="32"/>
      <c r="BL272" s="32"/>
      <c r="BM272" s="32"/>
    </row>
    <row r="273" spans="1:65">
      <c r="A273" s="34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  <c r="AI273" s="32"/>
      <c r="AJ273" s="32"/>
      <c r="AK273" s="32"/>
      <c r="AL273" s="32"/>
      <c r="AM273" s="32"/>
      <c r="AN273" s="32"/>
      <c r="AO273" s="32"/>
      <c r="AP273" s="32"/>
      <c r="AQ273" s="32"/>
      <c r="AR273" s="32"/>
      <c r="AS273" s="32"/>
      <c r="AT273" s="32"/>
      <c r="AU273" s="32"/>
      <c r="AV273" s="32"/>
      <c r="AW273" s="32"/>
      <c r="AX273" s="32"/>
      <c r="AY273" s="32"/>
      <c r="AZ273" s="32"/>
      <c r="BA273" s="32"/>
      <c r="BB273" s="32"/>
      <c r="BC273" s="32"/>
      <c r="BD273" s="32"/>
      <c r="BE273" s="32"/>
      <c r="BF273" s="32"/>
      <c r="BG273" s="32"/>
      <c r="BH273" s="32"/>
      <c r="BI273" s="32"/>
      <c r="BJ273" s="32"/>
      <c r="BK273" s="32"/>
      <c r="BL273" s="32"/>
      <c r="BM273" s="32"/>
    </row>
    <row r="274" spans="1:65">
      <c r="A274" s="34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  <c r="AI274" s="32"/>
      <c r="AJ274" s="32"/>
      <c r="AK274" s="32"/>
      <c r="AL274" s="32"/>
      <c r="AM274" s="32"/>
      <c r="AN274" s="32"/>
      <c r="AO274" s="32"/>
      <c r="AP274" s="32"/>
      <c r="AQ274" s="32"/>
      <c r="AR274" s="32"/>
      <c r="AS274" s="32"/>
      <c r="AT274" s="32"/>
      <c r="AU274" s="32"/>
      <c r="AV274" s="32"/>
      <c r="AW274" s="32"/>
      <c r="AX274" s="32"/>
      <c r="AY274" s="32"/>
      <c r="AZ274" s="32"/>
      <c r="BA274" s="32"/>
      <c r="BB274" s="32"/>
      <c r="BC274" s="32"/>
      <c r="BD274" s="32"/>
      <c r="BE274" s="32"/>
      <c r="BF274" s="32"/>
      <c r="BG274" s="32"/>
      <c r="BH274" s="32"/>
      <c r="BI274" s="32"/>
      <c r="BJ274" s="32"/>
      <c r="BK274" s="32"/>
      <c r="BL274" s="32"/>
      <c r="BM274" s="32"/>
    </row>
    <row r="275" spans="1:65">
      <c r="A275" s="34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  <c r="AI275" s="32"/>
      <c r="AJ275" s="32"/>
      <c r="AK275" s="32"/>
      <c r="AL275" s="32"/>
      <c r="AM275" s="32"/>
      <c r="AN275" s="32"/>
      <c r="AO275" s="32"/>
      <c r="AP275" s="32"/>
      <c r="AQ275" s="32"/>
      <c r="AR275" s="32"/>
      <c r="AS275" s="32"/>
      <c r="AT275" s="32"/>
      <c r="AU275" s="32"/>
      <c r="AV275" s="32"/>
      <c r="AW275" s="32"/>
      <c r="AX275" s="32"/>
      <c r="AY275" s="32"/>
      <c r="AZ275" s="32"/>
      <c r="BA275" s="32"/>
      <c r="BB275" s="32"/>
      <c r="BC275" s="32"/>
      <c r="BD275" s="32"/>
      <c r="BE275" s="32"/>
      <c r="BF275" s="32"/>
      <c r="BG275" s="32"/>
      <c r="BH275" s="32"/>
      <c r="BI275" s="32"/>
      <c r="BJ275" s="32"/>
      <c r="BK275" s="32"/>
      <c r="BL275" s="32"/>
      <c r="BM275" s="32"/>
    </row>
    <row r="276" spans="1:65">
      <c r="A276" s="34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AI276" s="32"/>
      <c r="AJ276" s="32"/>
      <c r="AK276" s="32"/>
      <c r="AL276" s="32"/>
      <c r="AM276" s="32"/>
      <c r="AN276" s="32"/>
      <c r="AO276" s="32"/>
      <c r="AP276" s="32"/>
      <c r="AQ276" s="32"/>
      <c r="AR276" s="32"/>
      <c r="AS276" s="32"/>
      <c r="AT276" s="32"/>
      <c r="AU276" s="32"/>
      <c r="AV276" s="32"/>
      <c r="AW276" s="32"/>
      <c r="AX276" s="32"/>
      <c r="AY276" s="32"/>
      <c r="AZ276" s="32"/>
      <c r="BA276" s="32"/>
      <c r="BB276" s="32"/>
      <c r="BC276" s="32"/>
      <c r="BD276" s="32"/>
      <c r="BE276" s="32"/>
      <c r="BF276" s="32"/>
      <c r="BG276" s="32"/>
      <c r="BH276" s="32"/>
      <c r="BI276" s="32"/>
      <c r="BJ276" s="32"/>
      <c r="BK276" s="32"/>
      <c r="BL276" s="32"/>
      <c r="BM276" s="32"/>
    </row>
    <row r="277" spans="1:65">
      <c r="A277" s="34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  <c r="AI277" s="32"/>
      <c r="AJ277" s="32"/>
      <c r="AK277" s="32"/>
      <c r="AL277" s="32"/>
      <c r="AM277" s="32"/>
      <c r="AN277" s="32"/>
      <c r="AO277" s="32"/>
      <c r="AP277" s="32"/>
      <c r="AQ277" s="32"/>
      <c r="AR277" s="32"/>
      <c r="AS277" s="32"/>
      <c r="AT277" s="32"/>
      <c r="AU277" s="32"/>
      <c r="AV277" s="32"/>
      <c r="AW277" s="32"/>
      <c r="AX277" s="32"/>
      <c r="AY277" s="32"/>
      <c r="AZ277" s="32"/>
      <c r="BA277" s="32"/>
      <c r="BB277" s="32"/>
      <c r="BC277" s="32"/>
      <c r="BD277" s="32"/>
      <c r="BE277" s="32"/>
      <c r="BF277" s="32"/>
      <c r="BG277" s="32"/>
      <c r="BH277" s="32"/>
      <c r="BI277" s="32"/>
      <c r="BJ277" s="32"/>
      <c r="BK277" s="32"/>
      <c r="BL277" s="32"/>
      <c r="BM277" s="32"/>
    </row>
    <row r="278" spans="1:65">
      <c r="A278" s="34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  <c r="AI278" s="32"/>
      <c r="AJ278" s="32"/>
      <c r="AK278" s="32"/>
      <c r="AL278" s="32"/>
      <c r="AM278" s="32"/>
      <c r="AN278" s="32"/>
      <c r="AO278" s="32"/>
      <c r="AP278" s="32"/>
      <c r="AQ278" s="32"/>
      <c r="AR278" s="32"/>
      <c r="AS278" s="32"/>
      <c r="AT278" s="32"/>
      <c r="AU278" s="32"/>
      <c r="AV278" s="32"/>
      <c r="AW278" s="32"/>
      <c r="AX278" s="32"/>
      <c r="AY278" s="32"/>
      <c r="AZ278" s="32"/>
      <c r="BA278" s="32"/>
      <c r="BB278" s="32"/>
      <c r="BC278" s="32"/>
      <c r="BD278" s="32"/>
      <c r="BE278" s="32"/>
      <c r="BF278" s="32"/>
      <c r="BG278" s="32"/>
      <c r="BH278" s="32"/>
      <c r="BI278" s="32"/>
      <c r="BJ278" s="32"/>
      <c r="BK278" s="32"/>
      <c r="BL278" s="32"/>
      <c r="BM278" s="32"/>
    </row>
    <row r="279" spans="1:65">
      <c r="A279" s="34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  <c r="AI279" s="32"/>
      <c r="AJ279" s="32"/>
      <c r="AK279" s="32"/>
      <c r="AL279" s="32"/>
      <c r="AM279" s="32"/>
      <c r="AN279" s="32"/>
      <c r="AO279" s="32"/>
      <c r="AP279" s="32"/>
      <c r="AQ279" s="32"/>
      <c r="AR279" s="32"/>
      <c r="AS279" s="32"/>
      <c r="AT279" s="32"/>
      <c r="AU279" s="32"/>
      <c r="AV279" s="32"/>
      <c r="AW279" s="32"/>
      <c r="AX279" s="32"/>
      <c r="AY279" s="32"/>
      <c r="AZ279" s="32"/>
      <c r="BA279" s="32"/>
      <c r="BB279" s="32"/>
      <c r="BC279" s="32"/>
      <c r="BD279" s="32"/>
      <c r="BE279" s="32"/>
      <c r="BF279" s="32"/>
      <c r="BG279" s="32"/>
      <c r="BH279" s="32"/>
      <c r="BI279" s="32"/>
      <c r="BJ279" s="32"/>
      <c r="BK279" s="32"/>
      <c r="BL279" s="32"/>
      <c r="BM279" s="32"/>
    </row>
    <row r="280" spans="1:65">
      <c r="A280" s="34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  <c r="AH280" s="32"/>
      <c r="AI280" s="32"/>
      <c r="AJ280" s="32"/>
      <c r="AK280" s="32"/>
      <c r="AL280" s="32"/>
      <c r="AM280" s="32"/>
      <c r="AN280" s="32"/>
      <c r="AO280" s="32"/>
      <c r="AP280" s="32"/>
      <c r="AQ280" s="32"/>
      <c r="AR280" s="32"/>
      <c r="AS280" s="32"/>
      <c r="AT280" s="32"/>
      <c r="AU280" s="32"/>
      <c r="AV280" s="32"/>
      <c r="AW280" s="32"/>
      <c r="AX280" s="32"/>
      <c r="AY280" s="32"/>
      <c r="AZ280" s="32"/>
      <c r="BA280" s="32"/>
      <c r="BB280" s="32"/>
      <c r="BC280" s="32"/>
      <c r="BD280" s="32"/>
      <c r="BE280" s="32"/>
      <c r="BF280" s="32"/>
      <c r="BG280" s="32"/>
      <c r="BH280" s="32"/>
      <c r="BI280" s="32"/>
      <c r="BJ280" s="32"/>
      <c r="BK280" s="32"/>
      <c r="BL280" s="32"/>
      <c r="BM280" s="32"/>
    </row>
    <row r="281" spans="1:65">
      <c r="A281" s="34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  <c r="AH281" s="32"/>
      <c r="AI281" s="32"/>
      <c r="AJ281" s="32"/>
      <c r="AK281" s="32"/>
      <c r="AL281" s="32"/>
      <c r="AM281" s="32"/>
      <c r="AN281" s="32"/>
      <c r="AO281" s="32"/>
      <c r="AP281" s="32"/>
      <c r="AQ281" s="32"/>
      <c r="AR281" s="32"/>
      <c r="AS281" s="32"/>
      <c r="AT281" s="32"/>
      <c r="AU281" s="32"/>
      <c r="AV281" s="32"/>
      <c r="AW281" s="32"/>
      <c r="AX281" s="32"/>
      <c r="AY281" s="32"/>
      <c r="AZ281" s="32"/>
      <c r="BA281" s="32"/>
      <c r="BB281" s="32"/>
      <c r="BC281" s="32"/>
      <c r="BD281" s="32"/>
      <c r="BE281" s="32"/>
      <c r="BF281" s="32"/>
      <c r="BG281" s="32"/>
      <c r="BH281" s="32"/>
      <c r="BI281" s="32"/>
      <c r="BJ281" s="32"/>
      <c r="BK281" s="32"/>
      <c r="BL281" s="32"/>
      <c r="BM281" s="32"/>
    </row>
    <row r="282" spans="1:65">
      <c r="A282" s="34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  <c r="AI282" s="32"/>
      <c r="AJ282" s="32"/>
      <c r="AK282" s="32"/>
      <c r="AL282" s="32"/>
      <c r="AM282" s="32"/>
      <c r="AN282" s="32"/>
      <c r="AO282" s="32"/>
      <c r="AP282" s="32"/>
      <c r="AQ282" s="32"/>
      <c r="AR282" s="32"/>
      <c r="AS282" s="32"/>
      <c r="AT282" s="32"/>
      <c r="AU282" s="32"/>
      <c r="AV282" s="32"/>
      <c r="AW282" s="32"/>
      <c r="AX282" s="32"/>
      <c r="AY282" s="32"/>
      <c r="AZ282" s="32"/>
      <c r="BA282" s="32"/>
      <c r="BB282" s="32"/>
      <c r="BC282" s="32"/>
      <c r="BD282" s="32"/>
      <c r="BE282" s="32"/>
      <c r="BF282" s="32"/>
      <c r="BG282" s="32"/>
      <c r="BH282" s="32"/>
      <c r="BI282" s="32"/>
      <c r="BJ282" s="32"/>
      <c r="BK282" s="32"/>
      <c r="BL282" s="32"/>
      <c r="BM282" s="32"/>
    </row>
    <row r="283" spans="1:65">
      <c r="A283" s="34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  <c r="AI283" s="32"/>
      <c r="AJ283" s="32"/>
      <c r="AK283" s="32"/>
      <c r="AL283" s="32"/>
      <c r="AM283" s="32"/>
      <c r="AN283" s="32"/>
      <c r="AO283" s="32"/>
      <c r="AP283" s="32"/>
      <c r="AQ283" s="32"/>
      <c r="AR283" s="32"/>
      <c r="AS283" s="32"/>
      <c r="AT283" s="32"/>
      <c r="AU283" s="32"/>
      <c r="AV283" s="32"/>
      <c r="AW283" s="32"/>
      <c r="AX283" s="32"/>
      <c r="AY283" s="32"/>
      <c r="AZ283" s="32"/>
      <c r="BA283" s="32"/>
      <c r="BB283" s="32"/>
      <c r="BC283" s="32"/>
      <c r="BD283" s="32"/>
      <c r="BE283" s="32"/>
      <c r="BF283" s="32"/>
      <c r="BG283" s="32"/>
      <c r="BH283" s="32"/>
      <c r="BI283" s="32"/>
      <c r="BJ283" s="32"/>
      <c r="BK283" s="32"/>
      <c r="BL283" s="32"/>
      <c r="BM283" s="32"/>
    </row>
    <row r="284" spans="1:65">
      <c r="A284" s="34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  <c r="AH284" s="32"/>
      <c r="AI284" s="32"/>
      <c r="AJ284" s="32"/>
      <c r="AK284" s="32"/>
      <c r="AL284" s="32"/>
      <c r="AM284" s="32"/>
      <c r="AN284" s="32"/>
      <c r="AO284" s="32"/>
      <c r="AP284" s="32"/>
      <c r="AQ284" s="32"/>
      <c r="AR284" s="32"/>
      <c r="AS284" s="32"/>
      <c r="AT284" s="32"/>
      <c r="AU284" s="32"/>
      <c r="AV284" s="32"/>
      <c r="AW284" s="32"/>
      <c r="AX284" s="32"/>
      <c r="AY284" s="32"/>
      <c r="AZ284" s="32"/>
      <c r="BA284" s="32"/>
      <c r="BB284" s="32"/>
      <c r="BC284" s="32"/>
      <c r="BD284" s="32"/>
      <c r="BE284" s="32"/>
      <c r="BF284" s="32"/>
      <c r="BG284" s="32"/>
      <c r="BH284" s="32"/>
      <c r="BI284" s="32"/>
      <c r="BJ284" s="32"/>
      <c r="BK284" s="32"/>
      <c r="BL284" s="32"/>
      <c r="BM284" s="32"/>
    </row>
    <row r="285" spans="1:65">
      <c r="A285" s="34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2"/>
      <c r="AH285" s="32"/>
      <c r="AI285" s="32"/>
      <c r="AJ285" s="32"/>
      <c r="AK285" s="32"/>
      <c r="AL285" s="32"/>
      <c r="AM285" s="32"/>
      <c r="AN285" s="32"/>
      <c r="AO285" s="32"/>
      <c r="AP285" s="32"/>
      <c r="AQ285" s="32"/>
      <c r="AR285" s="32"/>
      <c r="AS285" s="32"/>
      <c r="AT285" s="32"/>
      <c r="AU285" s="32"/>
      <c r="AV285" s="32"/>
      <c r="AW285" s="32"/>
      <c r="AX285" s="32"/>
      <c r="AY285" s="32"/>
      <c r="AZ285" s="32"/>
      <c r="BA285" s="32"/>
      <c r="BB285" s="32"/>
      <c r="BC285" s="32"/>
      <c r="BD285" s="32"/>
      <c r="BE285" s="32"/>
      <c r="BF285" s="32"/>
      <c r="BG285" s="32"/>
      <c r="BH285" s="32"/>
      <c r="BI285" s="32"/>
      <c r="BJ285" s="32"/>
      <c r="BK285" s="32"/>
      <c r="BL285" s="32"/>
      <c r="BM285" s="32"/>
    </row>
    <row r="286" spans="1:65">
      <c r="A286" s="34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  <c r="AH286" s="32"/>
      <c r="AI286" s="32"/>
      <c r="AJ286" s="32"/>
      <c r="AK286" s="32"/>
      <c r="AL286" s="32"/>
      <c r="AM286" s="32"/>
      <c r="AN286" s="32"/>
      <c r="AO286" s="32"/>
      <c r="AP286" s="32"/>
      <c r="AQ286" s="32"/>
      <c r="AR286" s="32"/>
      <c r="AS286" s="32"/>
      <c r="AT286" s="32"/>
      <c r="AU286" s="32"/>
      <c r="AV286" s="32"/>
      <c r="AW286" s="32"/>
      <c r="AX286" s="32"/>
      <c r="AY286" s="32"/>
      <c r="AZ286" s="32"/>
      <c r="BA286" s="32"/>
      <c r="BB286" s="32"/>
      <c r="BC286" s="32"/>
      <c r="BD286" s="32"/>
      <c r="BE286" s="32"/>
      <c r="BF286" s="32"/>
      <c r="BG286" s="32"/>
      <c r="BH286" s="32"/>
      <c r="BI286" s="32"/>
      <c r="BJ286" s="32"/>
      <c r="BK286" s="32"/>
      <c r="BL286" s="32"/>
      <c r="BM286" s="32"/>
    </row>
    <row r="287" spans="1:65">
      <c r="A287" s="34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  <c r="AI287" s="32"/>
      <c r="AJ287" s="32"/>
      <c r="AK287" s="32"/>
      <c r="AL287" s="32"/>
      <c r="AM287" s="32"/>
      <c r="AN287" s="32"/>
      <c r="AO287" s="32"/>
      <c r="AP287" s="32"/>
      <c r="AQ287" s="32"/>
      <c r="AR287" s="32"/>
      <c r="AS287" s="32"/>
      <c r="AT287" s="32"/>
      <c r="AU287" s="32"/>
      <c r="AV287" s="32"/>
      <c r="AW287" s="32"/>
      <c r="AX287" s="32"/>
      <c r="AY287" s="32"/>
      <c r="AZ287" s="32"/>
      <c r="BA287" s="32"/>
      <c r="BB287" s="32"/>
      <c r="BC287" s="32"/>
      <c r="BD287" s="32"/>
      <c r="BE287" s="32"/>
      <c r="BF287" s="32"/>
      <c r="BG287" s="32"/>
      <c r="BH287" s="32"/>
      <c r="BI287" s="32"/>
      <c r="BJ287" s="32"/>
      <c r="BK287" s="32"/>
      <c r="BL287" s="32"/>
      <c r="BM287" s="32"/>
    </row>
    <row r="288" spans="1:65">
      <c r="A288" s="34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  <c r="AH288" s="32"/>
      <c r="AI288" s="32"/>
      <c r="AJ288" s="32"/>
      <c r="AK288" s="32"/>
      <c r="AL288" s="32"/>
      <c r="AM288" s="32"/>
      <c r="AN288" s="32"/>
      <c r="AO288" s="32"/>
      <c r="AP288" s="32"/>
      <c r="AQ288" s="32"/>
      <c r="AR288" s="32"/>
      <c r="AS288" s="32"/>
      <c r="AT288" s="32"/>
      <c r="AU288" s="32"/>
      <c r="AV288" s="32"/>
      <c r="AW288" s="32"/>
      <c r="AX288" s="32"/>
      <c r="AY288" s="32"/>
      <c r="AZ288" s="32"/>
      <c r="BA288" s="32"/>
      <c r="BB288" s="32"/>
      <c r="BC288" s="32"/>
      <c r="BD288" s="32"/>
      <c r="BE288" s="32"/>
      <c r="BF288" s="32"/>
      <c r="BG288" s="32"/>
      <c r="BH288" s="32"/>
      <c r="BI288" s="32"/>
      <c r="BJ288" s="32"/>
      <c r="BK288" s="32"/>
      <c r="BL288" s="32"/>
      <c r="BM288" s="32"/>
    </row>
    <row r="289" spans="1:65">
      <c r="A289" s="34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  <c r="AG289" s="32"/>
      <c r="AH289" s="32"/>
      <c r="AI289" s="32"/>
      <c r="AJ289" s="32"/>
      <c r="AK289" s="32"/>
      <c r="AL289" s="32"/>
      <c r="AM289" s="32"/>
      <c r="AN289" s="32"/>
      <c r="AO289" s="32"/>
      <c r="AP289" s="32"/>
      <c r="AQ289" s="32"/>
      <c r="AR289" s="32"/>
      <c r="AS289" s="32"/>
      <c r="AT289" s="32"/>
      <c r="AU289" s="32"/>
      <c r="AV289" s="32"/>
      <c r="AW289" s="32"/>
      <c r="AX289" s="32"/>
      <c r="AY289" s="32"/>
      <c r="AZ289" s="32"/>
      <c r="BA289" s="32"/>
      <c r="BB289" s="32"/>
      <c r="BC289" s="32"/>
      <c r="BD289" s="32"/>
      <c r="BE289" s="32"/>
      <c r="BF289" s="32"/>
      <c r="BG289" s="32"/>
      <c r="BH289" s="32"/>
      <c r="BI289" s="32"/>
      <c r="BJ289" s="32"/>
      <c r="BK289" s="32"/>
      <c r="BL289" s="32"/>
      <c r="BM289" s="32"/>
    </row>
    <row r="290" spans="1:65">
      <c r="A290" s="34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2"/>
      <c r="AH290" s="32"/>
      <c r="AI290" s="32"/>
      <c r="AJ290" s="32"/>
      <c r="AK290" s="32"/>
      <c r="AL290" s="32"/>
      <c r="AM290" s="32"/>
      <c r="AN290" s="32"/>
      <c r="AO290" s="32"/>
      <c r="AP290" s="32"/>
      <c r="AQ290" s="32"/>
      <c r="AR290" s="32"/>
      <c r="AS290" s="32"/>
      <c r="AT290" s="32"/>
      <c r="AU290" s="32"/>
      <c r="AV290" s="32"/>
      <c r="AW290" s="32"/>
      <c r="AX290" s="32"/>
      <c r="AY290" s="32"/>
      <c r="AZ290" s="32"/>
      <c r="BA290" s="32"/>
      <c r="BB290" s="32"/>
      <c r="BC290" s="32"/>
      <c r="BD290" s="32"/>
      <c r="BE290" s="32"/>
      <c r="BF290" s="32"/>
      <c r="BG290" s="32"/>
      <c r="BH290" s="32"/>
      <c r="BI290" s="32"/>
      <c r="BJ290" s="32"/>
      <c r="BK290" s="32"/>
      <c r="BL290" s="32"/>
      <c r="BM290" s="32"/>
    </row>
    <row r="291" spans="1:65">
      <c r="A291" s="34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32"/>
      <c r="AH291" s="32"/>
      <c r="AI291" s="32"/>
      <c r="AJ291" s="32"/>
      <c r="AK291" s="32"/>
      <c r="AL291" s="32"/>
      <c r="AM291" s="32"/>
      <c r="AN291" s="32"/>
      <c r="AO291" s="32"/>
      <c r="AP291" s="32"/>
      <c r="AQ291" s="32"/>
      <c r="AR291" s="32"/>
      <c r="AS291" s="32"/>
      <c r="AT291" s="32"/>
      <c r="AU291" s="32"/>
      <c r="AV291" s="32"/>
      <c r="AW291" s="32"/>
      <c r="AX291" s="32"/>
      <c r="AY291" s="32"/>
      <c r="AZ291" s="32"/>
      <c r="BA291" s="32"/>
      <c r="BB291" s="32"/>
      <c r="BC291" s="32"/>
      <c r="BD291" s="32"/>
      <c r="BE291" s="32"/>
      <c r="BF291" s="32"/>
      <c r="BG291" s="32"/>
      <c r="BH291" s="32"/>
      <c r="BI291" s="32"/>
      <c r="BJ291" s="32"/>
      <c r="BK291" s="32"/>
      <c r="BL291" s="32"/>
      <c r="BM291" s="32"/>
    </row>
    <row r="292" spans="1:65">
      <c r="A292" s="34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  <c r="AG292" s="32"/>
      <c r="AH292" s="32"/>
      <c r="AI292" s="32"/>
      <c r="AJ292" s="32"/>
      <c r="AK292" s="32"/>
      <c r="AL292" s="32"/>
      <c r="AM292" s="32"/>
      <c r="AN292" s="32"/>
      <c r="AO292" s="32"/>
      <c r="AP292" s="32"/>
      <c r="AQ292" s="32"/>
      <c r="AR292" s="32"/>
      <c r="AS292" s="32"/>
      <c r="AT292" s="32"/>
      <c r="AU292" s="32"/>
      <c r="AV292" s="32"/>
      <c r="AW292" s="32"/>
      <c r="AX292" s="32"/>
      <c r="AY292" s="32"/>
      <c r="AZ292" s="32"/>
      <c r="BA292" s="32"/>
      <c r="BB292" s="32"/>
      <c r="BC292" s="32"/>
      <c r="BD292" s="32"/>
      <c r="BE292" s="32"/>
      <c r="BF292" s="32"/>
      <c r="BG292" s="32"/>
      <c r="BH292" s="32"/>
      <c r="BI292" s="32"/>
      <c r="BJ292" s="32"/>
      <c r="BK292" s="32"/>
      <c r="BL292" s="32"/>
      <c r="BM292" s="32"/>
    </row>
    <row r="293" spans="1:65">
      <c r="A293" s="34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32"/>
      <c r="AH293" s="32"/>
      <c r="AI293" s="32"/>
      <c r="AJ293" s="32"/>
      <c r="AK293" s="32"/>
      <c r="AL293" s="32"/>
      <c r="AM293" s="32"/>
      <c r="AN293" s="32"/>
      <c r="AO293" s="32"/>
      <c r="AP293" s="32"/>
      <c r="AQ293" s="32"/>
      <c r="AR293" s="32"/>
      <c r="AS293" s="32"/>
      <c r="AT293" s="32"/>
      <c r="AU293" s="32"/>
      <c r="AV293" s="32"/>
      <c r="AW293" s="32"/>
      <c r="AX293" s="32"/>
      <c r="AY293" s="32"/>
      <c r="AZ293" s="32"/>
      <c r="BA293" s="32"/>
      <c r="BB293" s="32"/>
      <c r="BC293" s="32"/>
      <c r="BD293" s="32"/>
      <c r="BE293" s="32"/>
      <c r="BF293" s="32"/>
      <c r="BG293" s="32"/>
      <c r="BH293" s="32"/>
      <c r="BI293" s="32"/>
      <c r="BJ293" s="32"/>
      <c r="BK293" s="32"/>
      <c r="BL293" s="32"/>
      <c r="BM293" s="32"/>
    </row>
    <row r="294" spans="1:65">
      <c r="A294" s="34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  <c r="AG294" s="32"/>
      <c r="AH294" s="32"/>
      <c r="AI294" s="32"/>
      <c r="AJ294" s="32"/>
      <c r="AK294" s="32"/>
      <c r="AL294" s="32"/>
      <c r="AM294" s="32"/>
      <c r="AN294" s="32"/>
      <c r="AO294" s="32"/>
      <c r="AP294" s="32"/>
      <c r="AQ294" s="32"/>
      <c r="AR294" s="32"/>
      <c r="AS294" s="32"/>
      <c r="AT294" s="32"/>
      <c r="AU294" s="32"/>
      <c r="AV294" s="32"/>
      <c r="AW294" s="32"/>
      <c r="AX294" s="32"/>
      <c r="AY294" s="32"/>
      <c r="AZ294" s="32"/>
      <c r="BA294" s="32"/>
      <c r="BB294" s="32"/>
      <c r="BC294" s="32"/>
      <c r="BD294" s="32"/>
      <c r="BE294" s="32"/>
      <c r="BF294" s="32"/>
      <c r="BG294" s="32"/>
      <c r="BH294" s="32"/>
      <c r="BI294" s="32"/>
      <c r="BJ294" s="32"/>
      <c r="BK294" s="32"/>
      <c r="BL294" s="32"/>
      <c r="BM294" s="32"/>
    </row>
    <row r="295" spans="1:65">
      <c r="A295" s="34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F295" s="32"/>
      <c r="AG295" s="32"/>
      <c r="AH295" s="32"/>
      <c r="AI295" s="32"/>
      <c r="AJ295" s="32"/>
      <c r="AK295" s="32"/>
      <c r="AL295" s="32"/>
      <c r="AM295" s="32"/>
      <c r="AN295" s="32"/>
      <c r="AO295" s="32"/>
      <c r="AP295" s="32"/>
      <c r="AQ295" s="32"/>
      <c r="AR295" s="32"/>
      <c r="AS295" s="32"/>
      <c r="AT295" s="32"/>
      <c r="AU295" s="32"/>
      <c r="AV295" s="32"/>
      <c r="AW295" s="32"/>
      <c r="AX295" s="32"/>
      <c r="AY295" s="32"/>
      <c r="AZ295" s="32"/>
      <c r="BA295" s="32"/>
      <c r="BB295" s="32"/>
      <c r="BC295" s="32"/>
      <c r="BD295" s="32"/>
      <c r="BE295" s="32"/>
      <c r="BF295" s="32"/>
      <c r="BG295" s="32"/>
      <c r="BH295" s="32"/>
      <c r="BI295" s="32"/>
      <c r="BJ295" s="32"/>
      <c r="BK295" s="32"/>
      <c r="BL295" s="32"/>
      <c r="BM295" s="32"/>
    </row>
    <row r="296" spans="1:65">
      <c r="A296" s="34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F296" s="32"/>
      <c r="AG296" s="32"/>
      <c r="AH296" s="32"/>
      <c r="AI296" s="32"/>
      <c r="AJ296" s="32"/>
      <c r="AK296" s="32"/>
      <c r="AL296" s="32"/>
      <c r="AM296" s="32"/>
      <c r="AN296" s="32"/>
      <c r="AO296" s="32"/>
      <c r="AP296" s="32"/>
      <c r="AQ296" s="32"/>
      <c r="AR296" s="32"/>
      <c r="AS296" s="32"/>
      <c r="AT296" s="32"/>
      <c r="AU296" s="32"/>
      <c r="AV296" s="32"/>
      <c r="AW296" s="32"/>
      <c r="AX296" s="32"/>
      <c r="AY296" s="32"/>
      <c r="AZ296" s="32"/>
      <c r="BA296" s="32"/>
      <c r="BB296" s="32"/>
      <c r="BC296" s="32"/>
      <c r="BD296" s="32"/>
      <c r="BE296" s="32"/>
      <c r="BF296" s="32"/>
      <c r="BG296" s="32"/>
      <c r="BH296" s="32"/>
      <c r="BI296" s="32"/>
      <c r="BJ296" s="32"/>
      <c r="BK296" s="32"/>
      <c r="BL296" s="32"/>
      <c r="BM296" s="32"/>
    </row>
    <row r="297" spans="1:65">
      <c r="A297" s="34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F297" s="32"/>
      <c r="AG297" s="32"/>
      <c r="AH297" s="32"/>
      <c r="AI297" s="32"/>
      <c r="AJ297" s="32"/>
      <c r="AK297" s="32"/>
      <c r="AL297" s="32"/>
      <c r="AM297" s="32"/>
      <c r="AN297" s="32"/>
      <c r="AO297" s="32"/>
      <c r="AP297" s="32"/>
      <c r="AQ297" s="32"/>
      <c r="AR297" s="32"/>
      <c r="AS297" s="32"/>
      <c r="AT297" s="32"/>
      <c r="AU297" s="32"/>
      <c r="AV297" s="32"/>
      <c r="AW297" s="32"/>
      <c r="AX297" s="32"/>
      <c r="AY297" s="32"/>
      <c r="AZ297" s="32"/>
      <c r="BA297" s="32"/>
      <c r="BB297" s="32"/>
      <c r="BC297" s="32"/>
      <c r="BD297" s="32"/>
      <c r="BE297" s="32"/>
      <c r="BF297" s="32"/>
      <c r="BG297" s="32"/>
      <c r="BH297" s="32"/>
      <c r="BI297" s="32"/>
      <c r="BJ297" s="32"/>
      <c r="BK297" s="32"/>
      <c r="BL297" s="32"/>
      <c r="BM297" s="32"/>
    </row>
    <row r="298" spans="1:65">
      <c r="A298" s="34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F298" s="32"/>
      <c r="AG298" s="32"/>
      <c r="AH298" s="32"/>
      <c r="AI298" s="32"/>
      <c r="AJ298" s="32"/>
      <c r="AK298" s="32"/>
      <c r="AL298" s="32"/>
      <c r="AM298" s="32"/>
      <c r="AN298" s="32"/>
      <c r="AO298" s="32"/>
      <c r="AP298" s="32"/>
      <c r="AQ298" s="32"/>
      <c r="AR298" s="32"/>
      <c r="AS298" s="32"/>
      <c r="AT298" s="32"/>
      <c r="AU298" s="32"/>
      <c r="AV298" s="32"/>
      <c r="AW298" s="32"/>
      <c r="AX298" s="32"/>
      <c r="AY298" s="32"/>
      <c r="AZ298" s="32"/>
      <c r="BA298" s="32"/>
      <c r="BB298" s="32"/>
      <c r="BC298" s="32"/>
      <c r="BD298" s="32"/>
      <c r="BE298" s="32"/>
      <c r="BF298" s="32"/>
      <c r="BG298" s="32"/>
      <c r="BH298" s="32"/>
      <c r="BI298" s="32"/>
      <c r="BJ298" s="32"/>
      <c r="BK298" s="32"/>
      <c r="BL298" s="32"/>
      <c r="BM298" s="32"/>
    </row>
    <row r="299" spans="1:65">
      <c r="A299" s="34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  <c r="AI299" s="32"/>
      <c r="AJ299" s="32"/>
      <c r="AK299" s="32"/>
      <c r="AL299" s="32"/>
      <c r="AM299" s="32"/>
      <c r="AN299" s="32"/>
      <c r="AO299" s="32"/>
      <c r="AP299" s="32"/>
      <c r="AQ299" s="32"/>
      <c r="AR299" s="32"/>
      <c r="AS299" s="32"/>
      <c r="AT299" s="32"/>
      <c r="AU299" s="32"/>
      <c r="AV299" s="32"/>
      <c r="AW299" s="32"/>
      <c r="AX299" s="32"/>
      <c r="AY299" s="32"/>
      <c r="AZ299" s="32"/>
      <c r="BA299" s="32"/>
      <c r="BB299" s="32"/>
      <c r="BC299" s="32"/>
      <c r="BD299" s="32"/>
      <c r="BE299" s="32"/>
      <c r="BF299" s="32"/>
      <c r="BG299" s="32"/>
      <c r="BH299" s="32"/>
      <c r="BI299" s="32"/>
      <c r="BJ299" s="32"/>
      <c r="BK299" s="32"/>
      <c r="BL299" s="32"/>
      <c r="BM299" s="32"/>
    </row>
    <row r="300" spans="1:65">
      <c r="A300" s="34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F300" s="32"/>
      <c r="AG300" s="32"/>
      <c r="AH300" s="32"/>
      <c r="AI300" s="32"/>
      <c r="AJ300" s="32"/>
      <c r="AK300" s="32"/>
      <c r="AL300" s="32"/>
      <c r="AM300" s="32"/>
      <c r="AN300" s="32"/>
      <c r="AO300" s="32"/>
      <c r="AP300" s="32"/>
      <c r="AQ300" s="32"/>
      <c r="AR300" s="32"/>
      <c r="AS300" s="32"/>
      <c r="AT300" s="32"/>
      <c r="AU300" s="32"/>
      <c r="AV300" s="32"/>
      <c r="AW300" s="32"/>
      <c r="AX300" s="32"/>
      <c r="AY300" s="32"/>
      <c r="AZ300" s="32"/>
      <c r="BA300" s="32"/>
      <c r="BB300" s="32"/>
      <c r="BC300" s="32"/>
      <c r="BD300" s="32"/>
      <c r="BE300" s="32"/>
      <c r="BF300" s="32"/>
      <c r="BG300" s="32"/>
      <c r="BH300" s="32"/>
      <c r="BI300" s="32"/>
      <c r="BJ300" s="32"/>
      <c r="BK300" s="32"/>
      <c r="BL300" s="32"/>
      <c r="BM300" s="32"/>
    </row>
    <row r="301" spans="1:65">
      <c r="A301" s="34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F301" s="32"/>
      <c r="AG301" s="32"/>
      <c r="AH301" s="32"/>
      <c r="AI301" s="32"/>
      <c r="AJ301" s="32"/>
      <c r="AK301" s="32"/>
      <c r="AL301" s="32"/>
      <c r="AM301" s="32"/>
      <c r="AN301" s="32"/>
      <c r="AO301" s="32"/>
      <c r="AP301" s="32"/>
      <c r="AQ301" s="32"/>
      <c r="AR301" s="32"/>
      <c r="AS301" s="32"/>
      <c r="AT301" s="32"/>
      <c r="AU301" s="32"/>
      <c r="AV301" s="32"/>
      <c r="AW301" s="32"/>
      <c r="AX301" s="32"/>
      <c r="AY301" s="32"/>
      <c r="AZ301" s="32"/>
      <c r="BA301" s="32"/>
      <c r="BB301" s="32"/>
      <c r="BC301" s="32"/>
      <c r="BD301" s="32"/>
      <c r="BE301" s="32"/>
      <c r="BF301" s="32"/>
      <c r="BG301" s="32"/>
      <c r="BH301" s="32"/>
      <c r="BI301" s="32"/>
      <c r="BJ301" s="32"/>
      <c r="BK301" s="32"/>
      <c r="BL301" s="32"/>
      <c r="BM301" s="32"/>
    </row>
    <row r="302" spans="1:65">
      <c r="A302" s="34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F302" s="32"/>
      <c r="AG302" s="32"/>
      <c r="AH302" s="32"/>
      <c r="AI302" s="32"/>
      <c r="AJ302" s="32"/>
      <c r="AK302" s="32"/>
      <c r="AL302" s="32"/>
      <c r="AM302" s="32"/>
      <c r="AN302" s="32"/>
      <c r="AO302" s="32"/>
      <c r="AP302" s="32"/>
      <c r="AQ302" s="32"/>
      <c r="AR302" s="32"/>
      <c r="AS302" s="32"/>
      <c r="AT302" s="32"/>
      <c r="AU302" s="32"/>
      <c r="AV302" s="32"/>
      <c r="AW302" s="32"/>
      <c r="AX302" s="32"/>
      <c r="AY302" s="32"/>
      <c r="AZ302" s="32"/>
      <c r="BA302" s="32"/>
      <c r="BB302" s="32"/>
      <c r="BC302" s="32"/>
      <c r="BD302" s="32"/>
      <c r="BE302" s="32"/>
      <c r="BF302" s="32"/>
      <c r="BG302" s="32"/>
      <c r="BH302" s="32"/>
      <c r="BI302" s="32"/>
      <c r="BJ302" s="32"/>
      <c r="BK302" s="32"/>
      <c r="BL302" s="32"/>
      <c r="BM302" s="32"/>
    </row>
    <row r="303" spans="1:65">
      <c r="A303" s="34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F303" s="32"/>
      <c r="AG303" s="32"/>
      <c r="AH303" s="32"/>
      <c r="AI303" s="32"/>
      <c r="AJ303" s="32"/>
      <c r="AK303" s="32"/>
      <c r="AL303" s="32"/>
      <c r="AM303" s="32"/>
      <c r="AN303" s="32"/>
      <c r="AO303" s="32"/>
      <c r="AP303" s="32"/>
      <c r="AQ303" s="32"/>
      <c r="AR303" s="32"/>
      <c r="AS303" s="32"/>
      <c r="AT303" s="32"/>
      <c r="AU303" s="32"/>
      <c r="AV303" s="32"/>
      <c r="AW303" s="32"/>
      <c r="AX303" s="32"/>
      <c r="AY303" s="32"/>
      <c r="AZ303" s="32"/>
      <c r="BA303" s="32"/>
      <c r="BB303" s="32"/>
      <c r="BC303" s="32"/>
      <c r="BD303" s="32"/>
      <c r="BE303" s="32"/>
      <c r="BF303" s="32"/>
      <c r="BG303" s="32"/>
      <c r="BH303" s="32"/>
      <c r="BI303" s="32"/>
      <c r="BJ303" s="32"/>
      <c r="BK303" s="32"/>
      <c r="BL303" s="32"/>
      <c r="BM303" s="32"/>
    </row>
    <row r="304" spans="1:65">
      <c r="A304" s="34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F304" s="32"/>
      <c r="AG304" s="32"/>
      <c r="AH304" s="32"/>
      <c r="AI304" s="32"/>
      <c r="AJ304" s="32"/>
      <c r="AK304" s="32"/>
      <c r="AL304" s="32"/>
      <c r="AM304" s="32"/>
      <c r="AN304" s="32"/>
      <c r="AO304" s="32"/>
      <c r="AP304" s="32"/>
      <c r="AQ304" s="32"/>
      <c r="AR304" s="32"/>
      <c r="AS304" s="32"/>
      <c r="AT304" s="32"/>
      <c r="AU304" s="32"/>
      <c r="AV304" s="32"/>
      <c r="AW304" s="32"/>
      <c r="AX304" s="32"/>
      <c r="AY304" s="32"/>
      <c r="AZ304" s="32"/>
      <c r="BA304" s="32"/>
      <c r="BB304" s="32"/>
      <c r="BC304" s="32"/>
      <c r="BD304" s="32"/>
      <c r="BE304" s="32"/>
      <c r="BF304" s="32"/>
      <c r="BG304" s="32"/>
      <c r="BH304" s="32"/>
      <c r="BI304" s="32"/>
      <c r="BJ304" s="32"/>
      <c r="BK304" s="32"/>
      <c r="BL304" s="32"/>
      <c r="BM304" s="32"/>
    </row>
    <row r="305" spans="1:65">
      <c r="A305" s="34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  <c r="AF305" s="32"/>
      <c r="AG305" s="32"/>
      <c r="AH305" s="32"/>
      <c r="AI305" s="32"/>
      <c r="AJ305" s="32"/>
      <c r="AK305" s="32"/>
      <c r="AL305" s="32"/>
      <c r="AM305" s="32"/>
      <c r="AN305" s="32"/>
      <c r="AO305" s="32"/>
      <c r="AP305" s="32"/>
      <c r="AQ305" s="32"/>
      <c r="AR305" s="32"/>
      <c r="AS305" s="32"/>
      <c r="AT305" s="32"/>
      <c r="AU305" s="32"/>
      <c r="AV305" s="32"/>
      <c r="AW305" s="32"/>
      <c r="AX305" s="32"/>
      <c r="AY305" s="32"/>
      <c r="AZ305" s="32"/>
      <c r="BA305" s="32"/>
      <c r="BB305" s="32"/>
      <c r="BC305" s="32"/>
      <c r="BD305" s="32"/>
      <c r="BE305" s="32"/>
      <c r="BF305" s="32"/>
      <c r="BG305" s="32"/>
      <c r="BH305" s="32"/>
      <c r="BI305" s="32"/>
      <c r="BJ305" s="32"/>
      <c r="BK305" s="32"/>
      <c r="BL305" s="32"/>
      <c r="BM305" s="32"/>
    </row>
    <row r="306" spans="1:65">
      <c r="A306" s="34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F306" s="32"/>
      <c r="AG306" s="32"/>
      <c r="AH306" s="32"/>
      <c r="AI306" s="32"/>
      <c r="AJ306" s="32"/>
      <c r="AK306" s="32"/>
      <c r="AL306" s="32"/>
      <c r="AM306" s="32"/>
      <c r="AN306" s="32"/>
      <c r="AO306" s="32"/>
      <c r="AP306" s="32"/>
      <c r="AQ306" s="32"/>
      <c r="AR306" s="32"/>
      <c r="AS306" s="32"/>
      <c r="AT306" s="32"/>
      <c r="AU306" s="32"/>
      <c r="AV306" s="32"/>
      <c r="AW306" s="32"/>
      <c r="AX306" s="32"/>
      <c r="AY306" s="32"/>
      <c r="AZ306" s="32"/>
      <c r="BA306" s="32"/>
      <c r="BB306" s="32"/>
      <c r="BC306" s="32"/>
      <c r="BD306" s="32"/>
      <c r="BE306" s="32"/>
      <c r="BF306" s="32"/>
      <c r="BG306" s="32"/>
      <c r="BH306" s="32"/>
      <c r="BI306" s="32"/>
      <c r="BJ306" s="32"/>
      <c r="BK306" s="32"/>
      <c r="BL306" s="32"/>
      <c r="BM306" s="32"/>
    </row>
    <row r="307" spans="1:65">
      <c r="A307" s="34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  <c r="AF307" s="32"/>
      <c r="AG307" s="32"/>
      <c r="AH307" s="32"/>
      <c r="AI307" s="32"/>
      <c r="AJ307" s="32"/>
      <c r="AK307" s="32"/>
      <c r="AL307" s="32"/>
      <c r="AM307" s="32"/>
      <c r="AN307" s="32"/>
      <c r="AO307" s="32"/>
      <c r="AP307" s="32"/>
      <c r="AQ307" s="32"/>
      <c r="AR307" s="32"/>
      <c r="AS307" s="32"/>
      <c r="AT307" s="32"/>
      <c r="AU307" s="32"/>
      <c r="AV307" s="32"/>
      <c r="AW307" s="32"/>
      <c r="AX307" s="32"/>
      <c r="AY307" s="32"/>
      <c r="AZ307" s="32"/>
      <c r="BA307" s="32"/>
      <c r="BB307" s="32"/>
      <c r="BC307" s="32"/>
      <c r="BD307" s="32"/>
      <c r="BE307" s="32"/>
      <c r="BF307" s="32"/>
      <c r="BG307" s="32"/>
      <c r="BH307" s="32"/>
      <c r="BI307" s="32"/>
      <c r="BJ307" s="32"/>
      <c r="BK307" s="32"/>
      <c r="BL307" s="32"/>
      <c r="BM307" s="32"/>
    </row>
    <row r="308" spans="1:65">
      <c r="A308" s="34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F308" s="32"/>
      <c r="AG308" s="32"/>
      <c r="AH308" s="32"/>
      <c r="AI308" s="32"/>
      <c r="AJ308" s="32"/>
      <c r="AK308" s="32"/>
      <c r="AL308" s="32"/>
      <c r="AM308" s="32"/>
      <c r="AN308" s="32"/>
      <c r="AO308" s="32"/>
      <c r="AP308" s="32"/>
      <c r="AQ308" s="32"/>
      <c r="AR308" s="32"/>
      <c r="AS308" s="32"/>
      <c r="AT308" s="32"/>
      <c r="AU308" s="32"/>
      <c r="AV308" s="32"/>
      <c r="AW308" s="32"/>
      <c r="AX308" s="32"/>
      <c r="AY308" s="32"/>
      <c r="AZ308" s="32"/>
      <c r="BA308" s="32"/>
      <c r="BB308" s="32"/>
      <c r="BC308" s="32"/>
      <c r="BD308" s="32"/>
      <c r="BE308" s="32"/>
      <c r="BF308" s="32"/>
      <c r="BG308" s="32"/>
      <c r="BH308" s="32"/>
      <c r="BI308" s="32"/>
      <c r="BJ308" s="32"/>
      <c r="BK308" s="32"/>
      <c r="BL308" s="32"/>
      <c r="BM308" s="32"/>
    </row>
    <row r="309" spans="1:65">
      <c r="A309" s="34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F309" s="32"/>
      <c r="AG309" s="32"/>
      <c r="AH309" s="32"/>
      <c r="AI309" s="32"/>
      <c r="AJ309" s="32"/>
      <c r="AK309" s="32"/>
      <c r="AL309" s="32"/>
      <c r="AM309" s="32"/>
      <c r="AN309" s="32"/>
      <c r="AO309" s="32"/>
      <c r="AP309" s="32"/>
      <c r="AQ309" s="32"/>
      <c r="AR309" s="32"/>
      <c r="AS309" s="32"/>
      <c r="AT309" s="32"/>
      <c r="AU309" s="32"/>
      <c r="AV309" s="32"/>
      <c r="AW309" s="32"/>
      <c r="AX309" s="32"/>
      <c r="AY309" s="32"/>
      <c r="AZ309" s="32"/>
      <c r="BA309" s="32"/>
      <c r="BB309" s="32"/>
      <c r="BC309" s="32"/>
      <c r="BD309" s="32"/>
      <c r="BE309" s="32"/>
      <c r="BF309" s="32"/>
      <c r="BG309" s="32"/>
      <c r="BH309" s="32"/>
      <c r="BI309" s="32"/>
      <c r="BJ309" s="32"/>
      <c r="BK309" s="32"/>
      <c r="BL309" s="32"/>
      <c r="BM309" s="32"/>
    </row>
    <row r="310" spans="1:65">
      <c r="A310" s="34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F310" s="32"/>
      <c r="AG310" s="32"/>
      <c r="AH310" s="32"/>
      <c r="AI310" s="32"/>
      <c r="AJ310" s="32"/>
      <c r="AK310" s="32"/>
      <c r="AL310" s="32"/>
      <c r="AM310" s="32"/>
      <c r="AN310" s="32"/>
      <c r="AO310" s="32"/>
      <c r="AP310" s="32"/>
      <c r="AQ310" s="32"/>
      <c r="AR310" s="32"/>
      <c r="AS310" s="32"/>
      <c r="AT310" s="32"/>
      <c r="AU310" s="32"/>
      <c r="AV310" s="32"/>
      <c r="AW310" s="32"/>
      <c r="AX310" s="32"/>
      <c r="AY310" s="32"/>
      <c r="AZ310" s="32"/>
      <c r="BA310" s="32"/>
      <c r="BB310" s="32"/>
      <c r="BC310" s="32"/>
      <c r="BD310" s="32"/>
      <c r="BE310" s="32"/>
      <c r="BF310" s="32"/>
      <c r="BG310" s="32"/>
      <c r="BH310" s="32"/>
      <c r="BI310" s="32"/>
      <c r="BJ310" s="32"/>
      <c r="BK310" s="32"/>
      <c r="BL310" s="32"/>
      <c r="BM310" s="32"/>
    </row>
    <row r="311" spans="1:65">
      <c r="A311" s="34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F311" s="32"/>
      <c r="AG311" s="32"/>
      <c r="AH311" s="32"/>
      <c r="AI311" s="32"/>
      <c r="AJ311" s="32"/>
      <c r="AK311" s="32"/>
      <c r="AL311" s="32"/>
      <c r="AM311" s="32"/>
      <c r="AN311" s="32"/>
      <c r="AO311" s="32"/>
      <c r="AP311" s="32"/>
      <c r="AQ311" s="32"/>
      <c r="AR311" s="32"/>
      <c r="AS311" s="32"/>
      <c r="AT311" s="32"/>
      <c r="AU311" s="32"/>
      <c r="AV311" s="32"/>
      <c r="AW311" s="32"/>
      <c r="AX311" s="32"/>
      <c r="AY311" s="32"/>
      <c r="AZ311" s="32"/>
      <c r="BA311" s="32"/>
      <c r="BB311" s="32"/>
      <c r="BC311" s="32"/>
      <c r="BD311" s="32"/>
      <c r="BE311" s="32"/>
      <c r="BF311" s="32"/>
      <c r="BG311" s="32"/>
      <c r="BH311" s="32"/>
      <c r="BI311" s="32"/>
      <c r="BJ311" s="32"/>
      <c r="BK311" s="32"/>
      <c r="BL311" s="32"/>
      <c r="BM311" s="32"/>
    </row>
    <row r="312" spans="1:65">
      <c r="A312" s="34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F312" s="32"/>
      <c r="AG312" s="32"/>
      <c r="AH312" s="32"/>
      <c r="AI312" s="32"/>
      <c r="AJ312" s="32"/>
      <c r="AK312" s="32"/>
      <c r="AL312" s="32"/>
      <c r="AM312" s="32"/>
      <c r="AN312" s="32"/>
      <c r="AO312" s="32"/>
      <c r="AP312" s="32"/>
      <c r="AQ312" s="32"/>
      <c r="AR312" s="32"/>
      <c r="AS312" s="32"/>
      <c r="AT312" s="32"/>
      <c r="AU312" s="32"/>
      <c r="AV312" s="32"/>
      <c r="AW312" s="32"/>
      <c r="AX312" s="32"/>
      <c r="AY312" s="32"/>
      <c r="AZ312" s="32"/>
      <c r="BA312" s="32"/>
      <c r="BB312" s="32"/>
      <c r="BC312" s="32"/>
      <c r="BD312" s="32"/>
      <c r="BE312" s="32"/>
      <c r="BF312" s="32"/>
      <c r="BG312" s="32"/>
      <c r="BH312" s="32"/>
      <c r="BI312" s="32"/>
      <c r="BJ312" s="32"/>
      <c r="BK312" s="32"/>
      <c r="BL312" s="32"/>
      <c r="BM312" s="32"/>
    </row>
    <row r="313" spans="1:65">
      <c r="A313" s="34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F313" s="32"/>
      <c r="AG313" s="32"/>
      <c r="AH313" s="32"/>
      <c r="AI313" s="32"/>
      <c r="AJ313" s="32"/>
      <c r="AK313" s="32"/>
      <c r="AL313" s="32"/>
      <c r="AM313" s="32"/>
      <c r="AN313" s="32"/>
      <c r="AO313" s="32"/>
      <c r="AP313" s="32"/>
      <c r="AQ313" s="32"/>
      <c r="AR313" s="32"/>
      <c r="AS313" s="32"/>
      <c r="AT313" s="32"/>
      <c r="AU313" s="32"/>
      <c r="AV313" s="32"/>
      <c r="AW313" s="32"/>
      <c r="AX313" s="32"/>
      <c r="AY313" s="32"/>
      <c r="AZ313" s="32"/>
      <c r="BA313" s="32"/>
      <c r="BB313" s="32"/>
      <c r="BC313" s="32"/>
      <c r="BD313" s="32"/>
      <c r="BE313" s="32"/>
      <c r="BF313" s="32"/>
      <c r="BG313" s="32"/>
      <c r="BH313" s="32"/>
      <c r="BI313" s="32"/>
      <c r="BJ313" s="32"/>
      <c r="BK313" s="32"/>
      <c r="BL313" s="32"/>
      <c r="BM313" s="32"/>
    </row>
    <row r="314" spans="1:65">
      <c r="A314" s="34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F314" s="32"/>
      <c r="AG314" s="32"/>
      <c r="AH314" s="32"/>
      <c r="AI314" s="32"/>
      <c r="AJ314" s="32"/>
      <c r="AK314" s="32"/>
      <c r="AL314" s="32"/>
      <c r="AM314" s="32"/>
      <c r="AN314" s="32"/>
      <c r="AO314" s="32"/>
      <c r="AP314" s="32"/>
      <c r="AQ314" s="32"/>
      <c r="AR314" s="32"/>
      <c r="AS314" s="32"/>
      <c r="AT314" s="32"/>
      <c r="AU314" s="32"/>
      <c r="AV314" s="32"/>
      <c r="AW314" s="32"/>
      <c r="AX314" s="32"/>
      <c r="AY314" s="32"/>
      <c r="AZ314" s="32"/>
      <c r="BA314" s="32"/>
      <c r="BB314" s="32"/>
      <c r="BC314" s="32"/>
      <c r="BD314" s="32"/>
      <c r="BE314" s="32"/>
      <c r="BF314" s="32"/>
      <c r="BG314" s="32"/>
      <c r="BH314" s="32"/>
      <c r="BI314" s="32"/>
      <c r="BJ314" s="32"/>
      <c r="BK314" s="32"/>
      <c r="BL314" s="32"/>
      <c r="BM314" s="32"/>
    </row>
    <row r="315" spans="1:65">
      <c r="A315" s="34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F315" s="32"/>
      <c r="AG315" s="32"/>
      <c r="AH315" s="32"/>
      <c r="AI315" s="32"/>
      <c r="AJ315" s="32"/>
      <c r="AK315" s="32"/>
      <c r="AL315" s="32"/>
      <c r="AM315" s="32"/>
      <c r="AN315" s="32"/>
      <c r="AO315" s="32"/>
      <c r="AP315" s="32"/>
      <c r="AQ315" s="32"/>
      <c r="AR315" s="32"/>
      <c r="AS315" s="32"/>
      <c r="AT315" s="32"/>
      <c r="AU315" s="32"/>
      <c r="AV315" s="32"/>
      <c r="AW315" s="32"/>
      <c r="AX315" s="32"/>
      <c r="AY315" s="32"/>
      <c r="AZ315" s="32"/>
      <c r="BA315" s="32"/>
      <c r="BB315" s="32"/>
      <c r="BC315" s="32"/>
      <c r="BD315" s="32"/>
      <c r="BE315" s="32"/>
      <c r="BF315" s="32"/>
      <c r="BG315" s="32"/>
      <c r="BH315" s="32"/>
      <c r="BI315" s="32"/>
      <c r="BJ315" s="32"/>
      <c r="BK315" s="32"/>
      <c r="BL315" s="32"/>
      <c r="BM315" s="32"/>
    </row>
    <row r="316" spans="1:65">
      <c r="A316" s="34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F316" s="32"/>
      <c r="AG316" s="32"/>
      <c r="AH316" s="32"/>
      <c r="AI316" s="32"/>
      <c r="AJ316" s="32"/>
      <c r="AK316" s="32"/>
      <c r="AL316" s="32"/>
      <c r="AM316" s="32"/>
      <c r="AN316" s="32"/>
      <c r="AO316" s="32"/>
      <c r="AP316" s="32"/>
      <c r="AQ316" s="32"/>
      <c r="AR316" s="32"/>
      <c r="AS316" s="32"/>
      <c r="AT316" s="32"/>
      <c r="AU316" s="32"/>
      <c r="AV316" s="32"/>
      <c r="AW316" s="32"/>
      <c r="AX316" s="32"/>
      <c r="AY316" s="32"/>
      <c r="AZ316" s="32"/>
      <c r="BA316" s="32"/>
      <c r="BB316" s="32"/>
      <c r="BC316" s="32"/>
      <c r="BD316" s="32"/>
      <c r="BE316" s="32"/>
      <c r="BF316" s="32"/>
      <c r="BG316" s="32"/>
      <c r="BH316" s="32"/>
      <c r="BI316" s="32"/>
      <c r="BJ316" s="32"/>
      <c r="BK316" s="32"/>
      <c r="BL316" s="32"/>
      <c r="BM316" s="32"/>
    </row>
    <row r="317" spans="1:65">
      <c r="A317" s="34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  <c r="AF317" s="32"/>
      <c r="AG317" s="32"/>
      <c r="AH317" s="32"/>
      <c r="AI317" s="32"/>
      <c r="AJ317" s="32"/>
      <c r="AK317" s="32"/>
      <c r="AL317" s="32"/>
      <c r="AM317" s="32"/>
      <c r="AN317" s="32"/>
      <c r="AO317" s="32"/>
      <c r="AP317" s="32"/>
      <c r="AQ317" s="32"/>
      <c r="AR317" s="32"/>
      <c r="AS317" s="32"/>
      <c r="AT317" s="32"/>
      <c r="AU317" s="32"/>
      <c r="AV317" s="32"/>
      <c r="AW317" s="32"/>
      <c r="AX317" s="32"/>
      <c r="AY317" s="32"/>
      <c r="AZ317" s="32"/>
      <c r="BA317" s="32"/>
      <c r="BB317" s="32"/>
      <c r="BC317" s="32"/>
      <c r="BD317" s="32"/>
      <c r="BE317" s="32"/>
      <c r="BF317" s="32"/>
      <c r="BG317" s="32"/>
      <c r="BH317" s="32"/>
      <c r="BI317" s="32"/>
      <c r="BJ317" s="32"/>
      <c r="BK317" s="32"/>
      <c r="BL317" s="32"/>
      <c r="BM317" s="32"/>
    </row>
    <row r="318" spans="1:65">
      <c r="A318" s="34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F318" s="32"/>
      <c r="AG318" s="32"/>
      <c r="AH318" s="32"/>
      <c r="AI318" s="32"/>
      <c r="AJ318" s="32"/>
      <c r="AK318" s="32"/>
      <c r="AL318" s="32"/>
      <c r="AM318" s="32"/>
      <c r="AN318" s="32"/>
      <c r="AO318" s="32"/>
      <c r="AP318" s="32"/>
      <c r="AQ318" s="32"/>
      <c r="AR318" s="32"/>
      <c r="AS318" s="32"/>
      <c r="AT318" s="32"/>
      <c r="AU318" s="32"/>
      <c r="AV318" s="32"/>
      <c r="AW318" s="32"/>
      <c r="AX318" s="32"/>
      <c r="AY318" s="32"/>
      <c r="AZ318" s="32"/>
      <c r="BA318" s="32"/>
      <c r="BB318" s="32"/>
      <c r="BC318" s="32"/>
      <c r="BD318" s="32"/>
      <c r="BE318" s="32"/>
      <c r="BF318" s="32"/>
      <c r="BG318" s="32"/>
      <c r="BH318" s="32"/>
      <c r="BI318" s="32"/>
      <c r="BJ318" s="32"/>
      <c r="BK318" s="32"/>
      <c r="BL318" s="32"/>
      <c r="BM318" s="32"/>
    </row>
    <row r="319" spans="1:65">
      <c r="A319" s="34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F319" s="32"/>
      <c r="AG319" s="32"/>
      <c r="AH319" s="32"/>
      <c r="AI319" s="32"/>
      <c r="AJ319" s="32"/>
      <c r="AK319" s="32"/>
      <c r="AL319" s="32"/>
      <c r="AM319" s="32"/>
      <c r="AN319" s="32"/>
      <c r="AO319" s="32"/>
      <c r="AP319" s="32"/>
      <c r="AQ319" s="32"/>
      <c r="AR319" s="32"/>
      <c r="AS319" s="32"/>
      <c r="AT319" s="32"/>
      <c r="AU319" s="32"/>
      <c r="AV319" s="32"/>
      <c r="AW319" s="32"/>
      <c r="AX319" s="32"/>
      <c r="AY319" s="32"/>
      <c r="AZ319" s="32"/>
      <c r="BA319" s="32"/>
      <c r="BB319" s="32"/>
      <c r="BC319" s="32"/>
      <c r="BD319" s="32"/>
      <c r="BE319" s="32"/>
      <c r="BF319" s="32"/>
      <c r="BG319" s="32"/>
      <c r="BH319" s="32"/>
      <c r="BI319" s="32"/>
      <c r="BJ319" s="32"/>
      <c r="BK319" s="32"/>
      <c r="BL319" s="32"/>
      <c r="BM319" s="32"/>
    </row>
    <row r="320" spans="1:65">
      <c r="A320" s="34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F320" s="32"/>
      <c r="AG320" s="32"/>
      <c r="AH320" s="32"/>
      <c r="AI320" s="32"/>
      <c r="AJ320" s="32"/>
      <c r="AK320" s="32"/>
      <c r="AL320" s="32"/>
      <c r="AM320" s="32"/>
      <c r="AN320" s="32"/>
      <c r="AO320" s="32"/>
      <c r="AP320" s="32"/>
      <c r="AQ320" s="32"/>
      <c r="AR320" s="32"/>
      <c r="AS320" s="32"/>
      <c r="AT320" s="32"/>
      <c r="AU320" s="32"/>
      <c r="AV320" s="32"/>
      <c r="AW320" s="32"/>
      <c r="AX320" s="32"/>
      <c r="AY320" s="32"/>
      <c r="AZ320" s="32"/>
      <c r="BA320" s="32"/>
      <c r="BB320" s="32"/>
      <c r="BC320" s="32"/>
      <c r="BD320" s="32"/>
      <c r="BE320" s="32"/>
      <c r="BF320" s="32"/>
      <c r="BG320" s="32"/>
      <c r="BH320" s="32"/>
      <c r="BI320" s="32"/>
      <c r="BJ320" s="32"/>
      <c r="BK320" s="32"/>
      <c r="BL320" s="32"/>
      <c r="BM320" s="32"/>
    </row>
    <row r="321" spans="1:65">
      <c r="A321" s="34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F321" s="32"/>
      <c r="AG321" s="32"/>
      <c r="AH321" s="32"/>
      <c r="AI321" s="32"/>
      <c r="AJ321" s="32"/>
      <c r="AK321" s="32"/>
      <c r="AL321" s="32"/>
      <c r="AM321" s="32"/>
      <c r="AN321" s="32"/>
      <c r="AO321" s="32"/>
      <c r="AP321" s="32"/>
      <c r="AQ321" s="32"/>
      <c r="AR321" s="32"/>
      <c r="AS321" s="32"/>
      <c r="AT321" s="32"/>
      <c r="AU321" s="32"/>
      <c r="AV321" s="32"/>
      <c r="AW321" s="32"/>
      <c r="AX321" s="32"/>
      <c r="AY321" s="32"/>
      <c r="AZ321" s="32"/>
      <c r="BA321" s="32"/>
      <c r="BB321" s="32"/>
      <c r="BC321" s="32"/>
      <c r="BD321" s="32"/>
      <c r="BE321" s="32"/>
      <c r="BF321" s="32"/>
      <c r="BG321" s="32"/>
      <c r="BH321" s="32"/>
      <c r="BI321" s="32"/>
      <c r="BJ321" s="32"/>
      <c r="BK321" s="32"/>
      <c r="BL321" s="32"/>
      <c r="BM321" s="32"/>
    </row>
    <row r="322" spans="1:65">
      <c r="A322" s="34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  <c r="AF322" s="32"/>
      <c r="AG322" s="32"/>
      <c r="AH322" s="32"/>
      <c r="AI322" s="32"/>
      <c r="AJ322" s="32"/>
      <c r="AK322" s="32"/>
      <c r="AL322" s="32"/>
      <c r="AM322" s="32"/>
      <c r="AN322" s="32"/>
      <c r="AO322" s="32"/>
      <c r="AP322" s="32"/>
      <c r="AQ322" s="32"/>
      <c r="AR322" s="32"/>
      <c r="AS322" s="32"/>
      <c r="AT322" s="32"/>
      <c r="AU322" s="32"/>
      <c r="AV322" s="32"/>
      <c r="AW322" s="32"/>
      <c r="AX322" s="32"/>
      <c r="AY322" s="32"/>
      <c r="AZ322" s="32"/>
      <c r="BA322" s="32"/>
      <c r="BB322" s="32"/>
      <c r="BC322" s="32"/>
      <c r="BD322" s="32"/>
      <c r="BE322" s="32"/>
      <c r="BF322" s="32"/>
      <c r="BG322" s="32"/>
      <c r="BH322" s="32"/>
      <c r="BI322" s="32"/>
      <c r="BJ322" s="32"/>
      <c r="BK322" s="32"/>
      <c r="BL322" s="32"/>
      <c r="BM322" s="32"/>
    </row>
    <row r="323" spans="1:65">
      <c r="A323" s="34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F323" s="32"/>
      <c r="AG323" s="32"/>
      <c r="AH323" s="32"/>
      <c r="AI323" s="32"/>
      <c r="AJ323" s="32"/>
      <c r="AK323" s="32"/>
      <c r="AL323" s="32"/>
      <c r="AM323" s="32"/>
      <c r="AN323" s="32"/>
      <c r="AO323" s="32"/>
      <c r="AP323" s="32"/>
      <c r="AQ323" s="32"/>
      <c r="AR323" s="32"/>
      <c r="AS323" s="32"/>
      <c r="AT323" s="32"/>
      <c r="AU323" s="32"/>
      <c r="AV323" s="32"/>
      <c r="AW323" s="32"/>
      <c r="AX323" s="32"/>
      <c r="AY323" s="32"/>
      <c r="AZ323" s="32"/>
      <c r="BA323" s="32"/>
      <c r="BB323" s="32"/>
      <c r="BC323" s="32"/>
      <c r="BD323" s="32"/>
      <c r="BE323" s="32"/>
      <c r="BF323" s="32"/>
      <c r="BG323" s="32"/>
      <c r="BH323" s="32"/>
      <c r="BI323" s="32"/>
      <c r="BJ323" s="32"/>
      <c r="BK323" s="32"/>
      <c r="BL323" s="32"/>
      <c r="BM323" s="32"/>
    </row>
    <row r="324" spans="1:65">
      <c r="A324" s="34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  <c r="AF324" s="32"/>
      <c r="AG324" s="32"/>
      <c r="AH324" s="32"/>
      <c r="AI324" s="32"/>
      <c r="AJ324" s="32"/>
      <c r="AK324" s="32"/>
      <c r="AL324" s="32"/>
      <c r="AM324" s="32"/>
      <c r="AN324" s="32"/>
      <c r="AO324" s="32"/>
      <c r="AP324" s="32"/>
      <c r="AQ324" s="32"/>
      <c r="AR324" s="32"/>
      <c r="AS324" s="32"/>
      <c r="AT324" s="32"/>
      <c r="AU324" s="32"/>
      <c r="AV324" s="32"/>
      <c r="AW324" s="32"/>
      <c r="AX324" s="32"/>
      <c r="AY324" s="32"/>
      <c r="AZ324" s="32"/>
      <c r="BA324" s="32"/>
      <c r="BB324" s="32"/>
      <c r="BC324" s="32"/>
      <c r="BD324" s="32"/>
      <c r="BE324" s="32"/>
      <c r="BF324" s="32"/>
      <c r="BG324" s="32"/>
      <c r="BH324" s="32"/>
      <c r="BI324" s="32"/>
      <c r="BJ324" s="32"/>
      <c r="BK324" s="32"/>
      <c r="BL324" s="32"/>
      <c r="BM324" s="32"/>
    </row>
    <row r="325" spans="1:65">
      <c r="A325" s="34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  <c r="AF325" s="32"/>
      <c r="AG325" s="32"/>
      <c r="AH325" s="32"/>
      <c r="AI325" s="32"/>
      <c r="AJ325" s="32"/>
      <c r="AK325" s="32"/>
      <c r="AL325" s="32"/>
      <c r="AM325" s="32"/>
      <c r="AN325" s="32"/>
      <c r="AO325" s="32"/>
      <c r="AP325" s="32"/>
      <c r="AQ325" s="32"/>
      <c r="AR325" s="32"/>
      <c r="AS325" s="32"/>
      <c r="AT325" s="32"/>
      <c r="AU325" s="32"/>
      <c r="AV325" s="32"/>
      <c r="AW325" s="32"/>
      <c r="AX325" s="32"/>
      <c r="AY325" s="32"/>
      <c r="AZ325" s="32"/>
      <c r="BA325" s="32"/>
      <c r="BB325" s="32"/>
      <c r="BC325" s="32"/>
      <c r="BD325" s="32"/>
      <c r="BE325" s="32"/>
      <c r="BF325" s="32"/>
      <c r="BG325" s="32"/>
      <c r="BH325" s="32"/>
      <c r="BI325" s="32"/>
      <c r="BJ325" s="32"/>
      <c r="BK325" s="32"/>
      <c r="BL325" s="32"/>
      <c r="BM325" s="32"/>
    </row>
    <row r="326" spans="1:65">
      <c r="A326" s="34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  <c r="AF326" s="32"/>
      <c r="AG326" s="32"/>
      <c r="AH326" s="32"/>
      <c r="AI326" s="32"/>
      <c r="AJ326" s="32"/>
      <c r="AK326" s="32"/>
      <c r="AL326" s="32"/>
      <c r="AM326" s="32"/>
      <c r="AN326" s="32"/>
      <c r="AO326" s="32"/>
      <c r="AP326" s="32"/>
      <c r="AQ326" s="32"/>
      <c r="AR326" s="32"/>
      <c r="AS326" s="32"/>
      <c r="AT326" s="32"/>
      <c r="AU326" s="32"/>
      <c r="AV326" s="32"/>
      <c r="AW326" s="32"/>
      <c r="AX326" s="32"/>
      <c r="AY326" s="32"/>
      <c r="AZ326" s="32"/>
      <c r="BA326" s="32"/>
      <c r="BB326" s="32"/>
      <c r="BC326" s="32"/>
      <c r="BD326" s="32"/>
      <c r="BE326" s="32"/>
      <c r="BF326" s="32"/>
      <c r="BG326" s="32"/>
      <c r="BH326" s="32"/>
      <c r="BI326" s="32"/>
      <c r="BJ326" s="32"/>
      <c r="BK326" s="32"/>
      <c r="BL326" s="32"/>
      <c r="BM326" s="32"/>
    </row>
    <row r="327" spans="1:65">
      <c r="A327" s="34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  <c r="AF327" s="32"/>
      <c r="AG327" s="32"/>
      <c r="AH327" s="32"/>
      <c r="AI327" s="32"/>
      <c r="AJ327" s="32"/>
      <c r="AK327" s="32"/>
      <c r="AL327" s="32"/>
      <c r="AM327" s="32"/>
      <c r="AN327" s="32"/>
      <c r="AO327" s="32"/>
      <c r="AP327" s="32"/>
      <c r="AQ327" s="32"/>
      <c r="AR327" s="32"/>
      <c r="AS327" s="32"/>
      <c r="AT327" s="32"/>
      <c r="AU327" s="32"/>
      <c r="AV327" s="32"/>
      <c r="AW327" s="32"/>
      <c r="AX327" s="32"/>
      <c r="AY327" s="32"/>
      <c r="AZ327" s="32"/>
      <c r="BA327" s="32"/>
      <c r="BB327" s="32"/>
      <c r="BC327" s="32"/>
      <c r="BD327" s="32"/>
      <c r="BE327" s="32"/>
      <c r="BF327" s="32"/>
      <c r="BG327" s="32"/>
      <c r="BH327" s="32"/>
      <c r="BI327" s="32"/>
      <c r="BJ327" s="32"/>
      <c r="BK327" s="32"/>
      <c r="BL327" s="32"/>
      <c r="BM327" s="32"/>
    </row>
    <row r="328" spans="1:65">
      <c r="A328" s="34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F328" s="32"/>
      <c r="AG328" s="32"/>
      <c r="AH328" s="32"/>
      <c r="AI328" s="32"/>
      <c r="AJ328" s="32"/>
      <c r="AK328" s="32"/>
      <c r="AL328" s="32"/>
      <c r="AM328" s="32"/>
      <c r="AN328" s="32"/>
      <c r="AO328" s="32"/>
      <c r="AP328" s="32"/>
      <c r="AQ328" s="32"/>
      <c r="AR328" s="32"/>
      <c r="AS328" s="32"/>
      <c r="AT328" s="32"/>
      <c r="AU328" s="32"/>
      <c r="AV328" s="32"/>
      <c r="AW328" s="32"/>
      <c r="AX328" s="32"/>
      <c r="AY328" s="32"/>
      <c r="AZ328" s="32"/>
      <c r="BA328" s="32"/>
      <c r="BB328" s="32"/>
      <c r="BC328" s="32"/>
      <c r="BD328" s="32"/>
      <c r="BE328" s="32"/>
      <c r="BF328" s="32"/>
      <c r="BG328" s="32"/>
      <c r="BH328" s="32"/>
      <c r="BI328" s="32"/>
      <c r="BJ328" s="32"/>
      <c r="BK328" s="32"/>
      <c r="BL328" s="32"/>
      <c r="BM328" s="32"/>
    </row>
    <row r="329" spans="1:65">
      <c r="A329" s="34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  <c r="AF329" s="32"/>
      <c r="AG329" s="32"/>
      <c r="AH329" s="32"/>
      <c r="AI329" s="32"/>
      <c r="AJ329" s="32"/>
      <c r="AK329" s="32"/>
      <c r="AL329" s="32"/>
      <c r="AM329" s="32"/>
      <c r="AN329" s="32"/>
      <c r="AO329" s="32"/>
      <c r="AP329" s="32"/>
      <c r="AQ329" s="32"/>
      <c r="AR329" s="32"/>
      <c r="AS329" s="32"/>
      <c r="AT329" s="32"/>
      <c r="AU329" s="32"/>
      <c r="AV329" s="32"/>
      <c r="AW329" s="32"/>
      <c r="AX329" s="32"/>
      <c r="AY329" s="32"/>
      <c r="AZ329" s="32"/>
      <c r="BA329" s="32"/>
      <c r="BB329" s="32"/>
      <c r="BC329" s="32"/>
      <c r="BD329" s="32"/>
      <c r="BE329" s="32"/>
      <c r="BF329" s="32"/>
      <c r="BG329" s="32"/>
      <c r="BH329" s="32"/>
      <c r="BI329" s="32"/>
      <c r="BJ329" s="32"/>
      <c r="BK329" s="32"/>
      <c r="BL329" s="32"/>
      <c r="BM329" s="32"/>
    </row>
    <row r="330" spans="1:65">
      <c r="A330" s="34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  <c r="AF330" s="32"/>
      <c r="AG330" s="32"/>
      <c r="AH330" s="32"/>
      <c r="AI330" s="32"/>
      <c r="AJ330" s="32"/>
      <c r="AK330" s="32"/>
      <c r="AL330" s="32"/>
      <c r="AM330" s="32"/>
      <c r="AN330" s="32"/>
      <c r="AO330" s="32"/>
      <c r="AP330" s="32"/>
      <c r="AQ330" s="32"/>
      <c r="AR330" s="32"/>
      <c r="AS330" s="32"/>
      <c r="AT330" s="32"/>
      <c r="AU330" s="32"/>
      <c r="AV330" s="32"/>
      <c r="AW330" s="32"/>
      <c r="AX330" s="32"/>
      <c r="AY330" s="32"/>
      <c r="AZ330" s="32"/>
      <c r="BA330" s="32"/>
      <c r="BB330" s="32"/>
      <c r="BC330" s="32"/>
      <c r="BD330" s="32"/>
      <c r="BE330" s="32"/>
      <c r="BF330" s="32"/>
      <c r="BG330" s="32"/>
      <c r="BH330" s="32"/>
      <c r="BI330" s="32"/>
      <c r="BJ330" s="32"/>
      <c r="BK330" s="32"/>
      <c r="BL330" s="32"/>
      <c r="BM330" s="32"/>
    </row>
    <row r="331" spans="1:65">
      <c r="A331" s="34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  <c r="AA331" s="32"/>
      <c r="AB331" s="32"/>
      <c r="AC331" s="32"/>
      <c r="AD331" s="32"/>
      <c r="AE331" s="32"/>
      <c r="AF331" s="32"/>
      <c r="AG331" s="32"/>
      <c r="AH331" s="32"/>
      <c r="AI331" s="32"/>
      <c r="AJ331" s="32"/>
      <c r="AK331" s="32"/>
      <c r="AL331" s="32"/>
      <c r="AM331" s="32"/>
      <c r="AN331" s="32"/>
      <c r="AO331" s="32"/>
      <c r="AP331" s="32"/>
      <c r="AQ331" s="32"/>
      <c r="AR331" s="32"/>
      <c r="AS331" s="32"/>
      <c r="AT331" s="32"/>
      <c r="AU331" s="32"/>
      <c r="AV331" s="32"/>
      <c r="AW331" s="32"/>
      <c r="AX331" s="32"/>
      <c r="AY331" s="32"/>
      <c r="AZ331" s="32"/>
      <c r="BA331" s="32"/>
      <c r="BB331" s="32"/>
      <c r="BC331" s="32"/>
      <c r="BD331" s="32"/>
      <c r="BE331" s="32"/>
      <c r="BF331" s="32"/>
      <c r="BG331" s="32"/>
      <c r="BH331" s="32"/>
      <c r="BI331" s="32"/>
      <c r="BJ331" s="32"/>
      <c r="BK331" s="32"/>
      <c r="BL331" s="32"/>
      <c r="BM331" s="32"/>
    </row>
    <row r="332" spans="1:65">
      <c r="A332" s="34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  <c r="AA332" s="32"/>
      <c r="AB332" s="32"/>
      <c r="AC332" s="32"/>
      <c r="AD332" s="32"/>
      <c r="AE332" s="32"/>
      <c r="AF332" s="32"/>
      <c r="AG332" s="32"/>
      <c r="AH332" s="32"/>
      <c r="AI332" s="32"/>
      <c r="AJ332" s="32"/>
      <c r="AK332" s="32"/>
      <c r="AL332" s="32"/>
      <c r="AM332" s="32"/>
      <c r="AN332" s="32"/>
      <c r="AO332" s="32"/>
      <c r="AP332" s="32"/>
      <c r="AQ332" s="32"/>
      <c r="AR332" s="32"/>
      <c r="AS332" s="32"/>
      <c r="AT332" s="32"/>
      <c r="AU332" s="32"/>
      <c r="AV332" s="32"/>
      <c r="AW332" s="32"/>
      <c r="AX332" s="32"/>
      <c r="AY332" s="32"/>
      <c r="AZ332" s="32"/>
      <c r="BA332" s="32"/>
      <c r="BB332" s="32"/>
      <c r="BC332" s="32"/>
      <c r="BD332" s="32"/>
      <c r="BE332" s="32"/>
      <c r="BF332" s="32"/>
      <c r="BG332" s="32"/>
      <c r="BH332" s="32"/>
      <c r="BI332" s="32"/>
      <c r="BJ332" s="32"/>
      <c r="BK332" s="32"/>
      <c r="BL332" s="32"/>
      <c r="BM332" s="32"/>
    </row>
    <row r="333" spans="1:65">
      <c r="A333" s="34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  <c r="AA333" s="32"/>
      <c r="AB333" s="32"/>
      <c r="AC333" s="32"/>
      <c r="AD333" s="32"/>
      <c r="AE333" s="32"/>
      <c r="AF333" s="32"/>
      <c r="AG333" s="32"/>
      <c r="AH333" s="32"/>
      <c r="AI333" s="32"/>
      <c r="AJ333" s="32"/>
      <c r="AK333" s="32"/>
      <c r="AL333" s="32"/>
      <c r="AM333" s="32"/>
      <c r="AN333" s="32"/>
      <c r="AO333" s="32"/>
      <c r="AP333" s="32"/>
      <c r="AQ333" s="32"/>
      <c r="AR333" s="32"/>
      <c r="AS333" s="32"/>
      <c r="AT333" s="32"/>
      <c r="AU333" s="32"/>
      <c r="AV333" s="32"/>
      <c r="AW333" s="32"/>
      <c r="AX333" s="32"/>
      <c r="AY333" s="32"/>
      <c r="AZ333" s="32"/>
      <c r="BA333" s="32"/>
      <c r="BB333" s="32"/>
      <c r="BC333" s="32"/>
      <c r="BD333" s="32"/>
      <c r="BE333" s="32"/>
      <c r="BF333" s="32"/>
      <c r="BG333" s="32"/>
      <c r="BH333" s="32"/>
      <c r="BI333" s="32"/>
      <c r="BJ333" s="32"/>
      <c r="BK333" s="32"/>
      <c r="BL333" s="32"/>
      <c r="BM333" s="32"/>
    </row>
    <row r="334" spans="1:65">
      <c r="A334" s="34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  <c r="AA334" s="32"/>
      <c r="AB334" s="32"/>
      <c r="AC334" s="32"/>
      <c r="AD334" s="32"/>
      <c r="AE334" s="32"/>
      <c r="AF334" s="32"/>
      <c r="AG334" s="32"/>
      <c r="AH334" s="32"/>
      <c r="AI334" s="32"/>
      <c r="AJ334" s="32"/>
      <c r="AK334" s="32"/>
      <c r="AL334" s="32"/>
      <c r="AM334" s="32"/>
      <c r="AN334" s="32"/>
      <c r="AO334" s="32"/>
      <c r="AP334" s="32"/>
      <c r="AQ334" s="32"/>
      <c r="AR334" s="32"/>
      <c r="AS334" s="32"/>
      <c r="AT334" s="32"/>
      <c r="AU334" s="32"/>
      <c r="AV334" s="32"/>
      <c r="AW334" s="32"/>
      <c r="AX334" s="32"/>
      <c r="AY334" s="32"/>
      <c r="AZ334" s="32"/>
      <c r="BA334" s="32"/>
      <c r="BB334" s="32"/>
      <c r="BC334" s="32"/>
      <c r="BD334" s="32"/>
      <c r="BE334" s="32"/>
      <c r="BF334" s="32"/>
      <c r="BG334" s="32"/>
      <c r="BH334" s="32"/>
      <c r="BI334" s="32"/>
      <c r="BJ334" s="32"/>
      <c r="BK334" s="32"/>
      <c r="BL334" s="32"/>
      <c r="BM334" s="32"/>
    </row>
    <row r="335" spans="1:65">
      <c r="A335" s="34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  <c r="AA335" s="32"/>
      <c r="AB335" s="32"/>
      <c r="AC335" s="32"/>
      <c r="AD335" s="32"/>
      <c r="AE335" s="32"/>
      <c r="AF335" s="32"/>
      <c r="AG335" s="32"/>
      <c r="AH335" s="32"/>
      <c r="AI335" s="32"/>
      <c r="AJ335" s="32"/>
      <c r="AK335" s="32"/>
      <c r="AL335" s="32"/>
      <c r="AM335" s="32"/>
      <c r="AN335" s="32"/>
      <c r="AO335" s="32"/>
      <c r="AP335" s="32"/>
      <c r="AQ335" s="32"/>
      <c r="AR335" s="32"/>
      <c r="AS335" s="32"/>
      <c r="AT335" s="32"/>
      <c r="AU335" s="32"/>
      <c r="AV335" s="32"/>
      <c r="AW335" s="32"/>
      <c r="AX335" s="32"/>
      <c r="AY335" s="32"/>
      <c r="AZ335" s="32"/>
      <c r="BA335" s="32"/>
      <c r="BB335" s="32"/>
      <c r="BC335" s="32"/>
      <c r="BD335" s="32"/>
      <c r="BE335" s="32"/>
      <c r="BF335" s="32"/>
      <c r="BG335" s="32"/>
      <c r="BH335" s="32"/>
      <c r="BI335" s="32"/>
      <c r="BJ335" s="32"/>
      <c r="BK335" s="32"/>
      <c r="BL335" s="32"/>
      <c r="BM335" s="32"/>
    </row>
    <row r="336" spans="1:65">
      <c r="A336" s="34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  <c r="AA336" s="32"/>
      <c r="AB336" s="32"/>
      <c r="AC336" s="32"/>
      <c r="AD336" s="32"/>
      <c r="AE336" s="32"/>
      <c r="AF336" s="32"/>
      <c r="AG336" s="32"/>
      <c r="AH336" s="32"/>
      <c r="AI336" s="32"/>
      <c r="AJ336" s="32"/>
      <c r="AK336" s="32"/>
      <c r="AL336" s="32"/>
      <c r="AM336" s="32"/>
      <c r="AN336" s="32"/>
      <c r="AO336" s="32"/>
      <c r="AP336" s="32"/>
      <c r="AQ336" s="32"/>
      <c r="AR336" s="32"/>
      <c r="AS336" s="32"/>
      <c r="AT336" s="32"/>
      <c r="AU336" s="32"/>
      <c r="AV336" s="32"/>
      <c r="AW336" s="32"/>
      <c r="AX336" s="32"/>
      <c r="AY336" s="32"/>
      <c r="AZ336" s="32"/>
      <c r="BA336" s="32"/>
      <c r="BB336" s="32"/>
      <c r="BC336" s="32"/>
      <c r="BD336" s="32"/>
      <c r="BE336" s="32"/>
      <c r="BF336" s="32"/>
      <c r="BG336" s="32"/>
      <c r="BH336" s="32"/>
      <c r="BI336" s="32"/>
      <c r="BJ336" s="32"/>
      <c r="BK336" s="32"/>
      <c r="BL336" s="32"/>
      <c r="BM336" s="32"/>
    </row>
    <row r="337" spans="1:65">
      <c r="A337" s="34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  <c r="AA337" s="32"/>
      <c r="AB337" s="32"/>
      <c r="AC337" s="32"/>
      <c r="AD337" s="32"/>
      <c r="AE337" s="32"/>
      <c r="AF337" s="32"/>
      <c r="AG337" s="32"/>
      <c r="AH337" s="32"/>
      <c r="AI337" s="32"/>
      <c r="AJ337" s="32"/>
      <c r="AK337" s="32"/>
      <c r="AL337" s="32"/>
      <c r="AM337" s="32"/>
      <c r="AN337" s="32"/>
      <c r="AO337" s="32"/>
      <c r="AP337" s="32"/>
      <c r="AQ337" s="32"/>
      <c r="AR337" s="32"/>
      <c r="AS337" s="32"/>
      <c r="AT337" s="32"/>
      <c r="AU337" s="32"/>
      <c r="AV337" s="32"/>
      <c r="AW337" s="32"/>
      <c r="AX337" s="32"/>
      <c r="AY337" s="32"/>
      <c r="AZ337" s="32"/>
      <c r="BA337" s="32"/>
      <c r="BB337" s="32"/>
      <c r="BC337" s="32"/>
      <c r="BD337" s="32"/>
      <c r="BE337" s="32"/>
      <c r="BF337" s="32"/>
      <c r="BG337" s="32"/>
      <c r="BH337" s="32"/>
      <c r="BI337" s="32"/>
      <c r="BJ337" s="32"/>
      <c r="BK337" s="32"/>
      <c r="BL337" s="32"/>
      <c r="BM337" s="32"/>
    </row>
    <row r="338" spans="1:65">
      <c r="A338" s="34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  <c r="AA338" s="32"/>
      <c r="AB338" s="32"/>
      <c r="AC338" s="32"/>
      <c r="AD338" s="32"/>
      <c r="AE338" s="32"/>
      <c r="AF338" s="32"/>
      <c r="AG338" s="32"/>
      <c r="AH338" s="32"/>
      <c r="AI338" s="32"/>
      <c r="AJ338" s="32"/>
      <c r="AK338" s="32"/>
      <c r="AL338" s="32"/>
      <c r="AM338" s="32"/>
      <c r="AN338" s="32"/>
      <c r="AO338" s="32"/>
      <c r="AP338" s="32"/>
      <c r="AQ338" s="32"/>
      <c r="AR338" s="32"/>
      <c r="AS338" s="32"/>
      <c r="AT338" s="32"/>
      <c r="AU338" s="32"/>
      <c r="AV338" s="32"/>
      <c r="AW338" s="32"/>
      <c r="AX338" s="32"/>
      <c r="AY338" s="32"/>
      <c r="AZ338" s="32"/>
      <c r="BA338" s="32"/>
      <c r="BB338" s="32"/>
      <c r="BC338" s="32"/>
      <c r="BD338" s="32"/>
      <c r="BE338" s="32"/>
      <c r="BF338" s="32"/>
      <c r="BG338" s="32"/>
      <c r="BH338" s="32"/>
      <c r="BI338" s="32"/>
      <c r="BJ338" s="32"/>
      <c r="BK338" s="32"/>
      <c r="BL338" s="32"/>
      <c r="BM338" s="32"/>
    </row>
    <row r="339" spans="1:65">
      <c r="A339" s="34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  <c r="AA339" s="32"/>
      <c r="AB339" s="32"/>
      <c r="AC339" s="32"/>
      <c r="AD339" s="32"/>
      <c r="AE339" s="32"/>
      <c r="AF339" s="32"/>
      <c r="AG339" s="32"/>
      <c r="AH339" s="32"/>
      <c r="AI339" s="32"/>
      <c r="AJ339" s="32"/>
      <c r="AK339" s="32"/>
      <c r="AL339" s="32"/>
      <c r="AM339" s="32"/>
      <c r="AN339" s="32"/>
      <c r="AO339" s="32"/>
      <c r="AP339" s="32"/>
      <c r="AQ339" s="32"/>
      <c r="AR339" s="32"/>
      <c r="AS339" s="32"/>
      <c r="AT339" s="32"/>
      <c r="AU339" s="32"/>
      <c r="AV339" s="32"/>
      <c r="AW339" s="32"/>
      <c r="AX339" s="32"/>
      <c r="AY339" s="32"/>
      <c r="AZ339" s="32"/>
      <c r="BA339" s="32"/>
      <c r="BB339" s="32"/>
      <c r="BC339" s="32"/>
      <c r="BD339" s="32"/>
      <c r="BE339" s="32"/>
      <c r="BF339" s="32"/>
      <c r="BG339" s="32"/>
      <c r="BH339" s="32"/>
      <c r="BI339" s="32"/>
      <c r="BJ339" s="32"/>
      <c r="BK339" s="32"/>
      <c r="BL339" s="32"/>
      <c r="BM339" s="32"/>
    </row>
    <row r="340" spans="1:65">
      <c r="A340" s="34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  <c r="AA340" s="32"/>
      <c r="AB340" s="32"/>
      <c r="AC340" s="32"/>
      <c r="AD340" s="32"/>
      <c r="AE340" s="32"/>
      <c r="AF340" s="32"/>
      <c r="AG340" s="32"/>
      <c r="AH340" s="32"/>
      <c r="AI340" s="32"/>
      <c r="AJ340" s="32"/>
      <c r="AK340" s="32"/>
      <c r="AL340" s="32"/>
      <c r="AM340" s="32"/>
      <c r="AN340" s="32"/>
      <c r="AO340" s="32"/>
      <c r="AP340" s="32"/>
      <c r="AQ340" s="32"/>
      <c r="AR340" s="32"/>
      <c r="AS340" s="32"/>
      <c r="AT340" s="32"/>
      <c r="AU340" s="32"/>
      <c r="AV340" s="32"/>
      <c r="AW340" s="32"/>
      <c r="AX340" s="32"/>
      <c r="AY340" s="32"/>
      <c r="AZ340" s="32"/>
      <c r="BA340" s="32"/>
      <c r="BB340" s="32"/>
      <c r="BC340" s="32"/>
      <c r="BD340" s="32"/>
      <c r="BE340" s="32"/>
      <c r="BF340" s="32"/>
      <c r="BG340" s="32"/>
      <c r="BH340" s="32"/>
      <c r="BI340" s="32"/>
      <c r="BJ340" s="32"/>
      <c r="BK340" s="32"/>
      <c r="BL340" s="32"/>
      <c r="BM340" s="32"/>
    </row>
    <row r="341" spans="1:65">
      <c r="A341" s="34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  <c r="AA341" s="32"/>
      <c r="AB341" s="32"/>
      <c r="AC341" s="32"/>
      <c r="AD341" s="32"/>
      <c r="AE341" s="32"/>
      <c r="AF341" s="32"/>
      <c r="AG341" s="32"/>
      <c r="AH341" s="32"/>
      <c r="AI341" s="32"/>
      <c r="AJ341" s="32"/>
      <c r="AK341" s="32"/>
      <c r="AL341" s="32"/>
      <c r="AM341" s="32"/>
      <c r="AN341" s="32"/>
      <c r="AO341" s="32"/>
      <c r="AP341" s="32"/>
      <c r="AQ341" s="32"/>
      <c r="AR341" s="32"/>
      <c r="AS341" s="32"/>
      <c r="AT341" s="32"/>
      <c r="AU341" s="32"/>
      <c r="AV341" s="32"/>
      <c r="AW341" s="32"/>
      <c r="AX341" s="32"/>
      <c r="AY341" s="32"/>
      <c r="AZ341" s="32"/>
      <c r="BA341" s="32"/>
      <c r="BB341" s="32"/>
      <c r="BC341" s="32"/>
      <c r="BD341" s="32"/>
      <c r="BE341" s="32"/>
      <c r="BF341" s="32"/>
      <c r="BG341" s="32"/>
      <c r="BH341" s="32"/>
      <c r="BI341" s="32"/>
      <c r="BJ341" s="32"/>
      <c r="BK341" s="32"/>
      <c r="BL341" s="32"/>
      <c r="BM341" s="32"/>
    </row>
    <row r="342" spans="1:65">
      <c r="A342" s="34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  <c r="AA342" s="32"/>
      <c r="AB342" s="32"/>
      <c r="AC342" s="32"/>
      <c r="AD342" s="32"/>
      <c r="AE342" s="32"/>
      <c r="AF342" s="32"/>
      <c r="AG342" s="32"/>
      <c r="AH342" s="32"/>
      <c r="AI342" s="32"/>
      <c r="AJ342" s="32"/>
      <c r="AK342" s="32"/>
      <c r="AL342" s="32"/>
      <c r="AM342" s="32"/>
      <c r="AN342" s="32"/>
      <c r="AO342" s="32"/>
      <c r="AP342" s="32"/>
      <c r="AQ342" s="32"/>
      <c r="AR342" s="32"/>
      <c r="AS342" s="32"/>
      <c r="AT342" s="32"/>
      <c r="AU342" s="32"/>
      <c r="AV342" s="32"/>
      <c r="AW342" s="32"/>
      <c r="AX342" s="32"/>
      <c r="AY342" s="32"/>
      <c r="AZ342" s="32"/>
      <c r="BA342" s="32"/>
      <c r="BB342" s="32"/>
      <c r="BC342" s="32"/>
      <c r="BD342" s="32"/>
      <c r="BE342" s="32"/>
      <c r="BF342" s="32"/>
      <c r="BG342" s="32"/>
      <c r="BH342" s="32"/>
      <c r="BI342" s="32"/>
      <c r="BJ342" s="32"/>
      <c r="BK342" s="32"/>
      <c r="BL342" s="32"/>
      <c r="BM342" s="32"/>
    </row>
    <row r="343" spans="1:65">
      <c r="A343" s="34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  <c r="AA343" s="32"/>
      <c r="AB343" s="32"/>
      <c r="AC343" s="32"/>
      <c r="AD343" s="32"/>
      <c r="AE343" s="32"/>
      <c r="AF343" s="32"/>
      <c r="AG343" s="32"/>
      <c r="AH343" s="32"/>
      <c r="AI343" s="32"/>
      <c r="AJ343" s="32"/>
      <c r="AK343" s="32"/>
      <c r="AL343" s="32"/>
      <c r="AM343" s="32"/>
      <c r="AN343" s="32"/>
      <c r="AO343" s="32"/>
      <c r="AP343" s="32"/>
      <c r="AQ343" s="32"/>
      <c r="AR343" s="32"/>
      <c r="AS343" s="32"/>
      <c r="AT343" s="32"/>
      <c r="AU343" s="32"/>
      <c r="AV343" s="32"/>
      <c r="AW343" s="32"/>
      <c r="AX343" s="32"/>
      <c r="AY343" s="32"/>
      <c r="AZ343" s="32"/>
      <c r="BA343" s="32"/>
      <c r="BB343" s="32"/>
      <c r="BC343" s="32"/>
      <c r="BD343" s="32"/>
      <c r="BE343" s="32"/>
      <c r="BF343" s="32"/>
      <c r="BG343" s="32"/>
      <c r="BH343" s="32"/>
      <c r="BI343" s="32"/>
      <c r="BJ343" s="32"/>
      <c r="BK343" s="32"/>
      <c r="BL343" s="32"/>
      <c r="BM343" s="32"/>
    </row>
    <row r="344" spans="1:65">
      <c r="A344" s="34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  <c r="AA344" s="32"/>
      <c r="AB344" s="32"/>
      <c r="AC344" s="32"/>
      <c r="AD344" s="32"/>
      <c r="AE344" s="32"/>
      <c r="AF344" s="32"/>
      <c r="AG344" s="32"/>
      <c r="AH344" s="32"/>
      <c r="AI344" s="32"/>
      <c r="AJ344" s="32"/>
      <c r="AK344" s="32"/>
      <c r="AL344" s="32"/>
      <c r="AM344" s="32"/>
      <c r="AN344" s="32"/>
      <c r="AO344" s="32"/>
      <c r="AP344" s="32"/>
      <c r="AQ344" s="32"/>
      <c r="AR344" s="32"/>
      <c r="AS344" s="32"/>
      <c r="AT344" s="32"/>
      <c r="AU344" s="32"/>
      <c r="AV344" s="32"/>
      <c r="AW344" s="32"/>
      <c r="AX344" s="32"/>
      <c r="AY344" s="32"/>
      <c r="AZ344" s="32"/>
      <c r="BA344" s="32"/>
      <c r="BB344" s="32"/>
      <c r="BC344" s="32"/>
      <c r="BD344" s="32"/>
      <c r="BE344" s="32"/>
      <c r="BF344" s="32"/>
      <c r="BG344" s="32"/>
      <c r="BH344" s="32"/>
      <c r="BI344" s="32"/>
      <c r="BJ344" s="32"/>
      <c r="BK344" s="32"/>
      <c r="BL344" s="32"/>
      <c r="BM344" s="32"/>
    </row>
    <row r="345" spans="1:65">
      <c r="A345" s="34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  <c r="AA345" s="32"/>
      <c r="AB345" s="32"/>
      <c r="AC345" s="32"/>
      <c r="AD345" s="32"/>
      <c r="AE345" s="32"/>
      <c r="AF345" s="32"/>
      <c r="AG345" s="32"/>
      <c r="AH345" s="32"/>
      <c r="AI345" s="32"/>
      <c r="AJ345" s="32"/>
      <c r="AK345" s="32"/>
      <c r="AL345" s="32"/>
      <c r="AM345" s="32"/>
      <c r="AN345" s="32"/>
      <c r="AO345" s="32"/>
      <c r="AP345" s="32"/>
      <c r="AQ345" s="32"/>
      <c r="AR345" s="32"/>
      <c r="AS345" s="32"/>
      <c r="AT345" s="32"/>
      <c r="AU345" s="32"/>
      <c r="AV345" s="32"/>
      <c r="AW345" s="32"/>
      <c r="AX345" s="32"/>
      <c r="AY345" s="32"/>
      <c r="AZ345" s="32"/>
      <c r="BA345" s="32"/>
      <c r="BB345" s="32"/>
      <c r="BC345" s="32"/>
      <c r="BD345" s="32"/>
      <c r="BE345" s="32"/>
      <c r="BF345" s="32"/>
      <c r="BG345" s="32"/>
      <c r="BH345" s="32"/>
      <c r="BI345" s="32"/>
      <c r="BJ345" s="32"/>
      <c r="BK345" s="32"/>
      <c r="BL345" s="32"/>
      <c r="BM345" s="32"/>
    </row>
    <row r="346" spans="1:65">
      <c r="A346" s="34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F346" s="32"/>
      <c r="AG346" s="32"/>
      <c r="AH346" s="32"/>
      <c r="AI346" s="32"/>
      <c r="AJ346" s="32"/>
      <c r="AK346" s="32"/>
      <c r="AL346" s="32"/>
      <c r="AM346" s="32"/>
      <c r="AN346" s="32"/>
      <c r="AO346" s="32"/>
      <c r="AP346" s="32"/>
      <c r="AQ346" s="32"/>
      <c r="AR346" s="32"/>
      <c r="AS346" s="32"/>
      <c r="AT346" s="32"/>
      <c r="AU346" s="32"/>
      <c r="AV346" s="32"/>
      <c r="AW346" s="32"/>
      <c r="AX346" s="32"/>
      <c r="AY346" s="32"/>
      <c r="AZ346" s="32"/>
      <c r="BA346" s="32"/>
      <c r="BB346" s="32"/>
      <c r="BC346" s="32"/>
      <c r="BD346" s="32"/>
      <c r="BE346" s="32"/>
      <c r="BF346" s="32"/>
      <c r="BG346" s="32"/>
      <c r="BH346" s="32"/>
      <c r="BI346" s="32"/>
      <c r="BJ346" s="32"/>
      <c r="BK346" s="32"/>
      <c r="BL346" s="32"/>
      <c r="BM346" s="32"/>
    </row>
    <row r="347" spans="1:65">
      <c r="A347" s="34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  <c r="AA347" s="32"/>
      <c r="AB347" s="32"/>
      <c r="AC347" s="32"/>
      <c r="AD347" s="32"/>
      <c r="AE347" s="32"/>
      <c r="AF347" s="32"/>
      <c r="AG347" s="32"/>
      <c r="AH347" s="32"/>
      <c r="AI347" s="32"/>
      <c r="AJ347" s="32"/>
      <c r="AK347" s="32"/>
      <c r="AL347" s="32"/>
      <c r="AM347" s="32"/>
      <c r="AN347" s="32"/>
      <c r="AO347" s="32"/>
      <c r="AP347" s="32"/>
      <c r="AQ347" s="32"/>
      <c r="AR347" s="32"/>
      <c r="AS347" s="32"/>
      <c r="AT347" s="32"/>
      <c r="AU347" s="32"/>
      <c r="AV347" s="32"/>
      <c r="AW347" s="32"/>
      <c r="AX347" s="32"/>
      <c r="AY347" s="32"/>
      <c r="AZ347" s="32"/>
      <c r="BA347" s="32"/>
      <c r="BB347" s="32"/>
      <c r="BC347" s="32"/>
      <c r="BD347" s="32"/>
      <c r="BE347" s="32"/>
      <c r="BF347" s="32"/>
      <c r="BG347" s="32"/>
      <c r="BH347" s="32"/>
      <c r="BI347" s="32"/>
      <c r="BJ347" s="32"/>
      <c r="BK347" s="32"/>
      <c r="BL347" s="32"/>
      <c r="BM347" s="32"/>
    </row>
    <row r="348" spans="1:65">
      <c r="A348" s="34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  <c r="AF348" s="32"/>
      <c r="AG348" s="32"/>
      <c r="AH348" s="32"/>
      <c r="AI348" s="32"/>
      <c r="AJ348" s="32"/>
      <c r="AK348" s="32"/>
      <c r="AL348" s="32"/>
      <c r="AM348" s="32"/>
      <c r="AN348" s="32"/>
      <c r="AO348" s="32"/>
      <c r="AP348" s="32"/>
      <c r="AQ348" s="32"/>
      <c r="AR348" s="32"/>
      <c r="AS348" s="32"/>
      <c r="AT348" s="32"/>
      <c r="AU348" s="32"/>
      <c r="AV348" s="32"/>
      <c r="AW348" s="32"/>
      <c r="AX348" s="32"/>
      <c r="AY348" s="32"/>
      <c r="AZ348" s="32"/>
      <c r="BA348" s="32"/>
      <c r="BB348" s="32"/>
      <c r="BC348" s="32"/>
      <c r="BD348" s="32"/>
      <c r="BE348" s="32"/>
      <c r="BF348" s="32"/>
      <c r="BG348" s="32"/>
      <c r="BH348" s="32"/>
      <c r="BI348" s="32"/>
      <c r="BJ348" s="32"/>
      <c r="BK348" s="32"/>
      <c r="BL348" s="32"/>
      <c r="BM348" s="32"/>
    </row>
    <row r="349" spans="1:65">
      <c r="A349" s="34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  <c r="AA349" s="32"/>
      <c r="AB349" s="32"/>
      <c r="AC349" s="32"/>
      <c r="AD349" s="32"/>
      <c r="AE349" s="32"/>
      <c r="AF349" s="32"/>
      <c r="AG349" s="32"/>
      <c r="AH349" s="32"/>
      <c r="AI349" s="32"/>
      <c r="AJ349" s="32"/>
      <c r="AK349" s="32"/>
      <c r="AL349" s="32"/>
      <c r="AM349" s="32"/>
      <c r="AN349" s="32"/>
      <c r="AO349" s="32"/>
      <c r="AP349" s="32"/>
      <c r="AQ349" s="32"/>
      <c r="AR349" s="32"/>
      <c r="AS349" s="32"/>
      <c r="AT349" s="32"/>
      <c r="AU349" s="32"/>
      <c r="AV349" s="32"/>
      <c r="AW349" s="32"/>
      <c r="AX349" s="32"/>
      <c r="AY349" s="32"/>
      <c r="AZ349" s="32"/>
      <c r="BA349" s="32"/>
      <c r="BB349" s="32"/>
      <c r="BC349" s="32"/>
      <c r="BD349" s="32"/>
      <c r="BE349" s="32"/>
      <c r="BF349" s="32"/>
      <c r="BG349" s="32"/>
      <c r="BH349" s="32"/>
      <c r="BI349" s="32"/>
      <c r="BJ349" s="32"/>
      <c r="BK349" s="32"/>
      <c r="BL349" s="32"/>
      <c r="BM349" s="32"/>
    </row>
    <row r="350" spans="1:65">
      <c r="A350" s="34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  <c r="AF350" s="32"/>
      <c r="AG350" s="32"/>
      <c r="AH350" s="32"/>
      <c r="AI350" s="32"/>
      <c r="AJ350" s="32"/>
      <c r="AK350" s="32"/>
      <c r="AL350" s="32"/>
      <c r="AM350" s="32"/>
      <c r="AN350" s="32"/>
      <c r="AO350" s="32"/>
      <c r="AP350" s="32"/>
      <c r="AQ350" s="32"/>
      <c r="AR350" s="32"/>
      <c r="AS350" s="32"/>
      <c r="AT350" s="32"/>
      <c r="AU350" s="32"/>
      <c r="AV350" s="32"/>
      <c r="AW350" s="32"/>
      <c r="AX350" s="32"/>
      <c r="AY350" s="32"/>
      <c r="AZ350" s="32"/>
      <c r="BA350" s="32"/>
      <c r="BB350" s="32"/>
      <c r="BC350" s="32"/>
      <c r="BD350" s="32"/>
      <c r="BE350" s="32"/>
      <c r="BF350" s="32"/>
      <c r="BG350" s="32"/>
      <c r="BH350" s="32"/>
      <c r="BI350" s="32"/>
      <c r="BJ350" s="32"/>
      <c r="BK350" s="32"/>
      <c r="BL350" s="32"/>
      <c r="BM350" s="32"/>
    </row>
    <row r="351" spans="1:65">
      <c r="A351" s="34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  <c r="AA351" s="32"/>
      <c r="AB351" s="32"/>
      <c r="AC351" s="32"/>
      <c r="AD351" s="32"/>
      <c r="AE351" s="32"/>
      <c r="AF351" s="32"/>
      <c r="AG351" s="32"/>
      <c r="AH351" s="32"/>
      <c r="AI351" s="32"/>
      <c r="AJ351" s="32"/>
      <c r="AK351" s="32"/>
      <c r="AL351" s="32"/>
      <c r="AM351" s="32"/>
      <c r="AN351" s="32"/>
      <c r="AO351" s="32"/>
      <c r="AP351" s="32"/>
      <c r="AQ351" s="32"/>
      <c r="AR351" s="32"/>
      <c r="AS351" s="32"/>
      <c r="AT351" s="32"/>
      <c r="AU351" s="32"/>
      <c r="AV351" s="32"/>
      <c r="AW351" s="32"/>
      <c r="AX351" s="32"/>
      <c r="AY351" s="32"/>
      <c r="AZ351" s="32"/>
      <c r="BA351" s="32"/>
      <c r="BB351" s="32"/>
      <c r="BC351" s="32"/>
      <c r="BD351" s="32"/>
      <c r="BE351" s="32"/>
      <c r="BF351" s="32"/>
      <c r="BG351" s="32"/>
      <c r="BH351" s="32"/>
      <c r="BI351" s="32"/>
      <c r="BJ351" s="32"/>
      <c r="BK351" s="32"/>
      <c r="BL351" s="32"/>
      <c r="BM351" s="32"/>
    </row>
    <row r="352" spans="1:65">
      <c r="A352" s="34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  <c r="AF352" s="32"/>
      <c r="AG352" s="32"/>
      <c r="AH352" s="32"/>
      <c r="AI352" s="32"/>
      <c r="AJ352" s="32"/>
      <c r="AK352" s="32"/>
      <c r="AL352" s="32"/>
      <c r="AM352" s="32"/>
      <c r="AN352" s="32"/>
      <c r="AO352" s="32"/>
      <c r="AP352" s="32"/>
      <c r="AQ352" s="32"/>
      <c r="AR352" s="32"/>
      <c r="AS352" s="32"/>
      <c r="AT352" s="32"/>
      <c r="AU352" s="32"/>
      <c r="AV352" s="32"/>
      <c r="AW352" s="32"/>
      <c r="AX352" s="32"/>
      <c r="AY352" s="32"/>
      <c r="AZ352" s="32"/>
      <c r="BA352" s="32"/>
      <c r="BB352" s="32"/>
      <c r="BC352" s="32"/>
      <c r="BD352" s="32"/>
      <c r="BE352" s="32"/>
      <c r="BF352" s="32"/>
      <c r="BG352" s="32"/>
      <c r="BH352" s="32"/>
      <c r="BI352" s="32"/>
      <c r="BJ352" s="32"/>
      <c r="BK352" s="32"/>
      <c r="BL352" s="32"/>
      <c r="BM352" s="32"/>
    </row>
    <row r="353" spans="1:65">
      <c r="A353" s="34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  <c r="AA353" s="32"/>
      <c r="AB353" s="32"/>
      <c r="AC353" s="32"/>
      <c r="AD353" s="32"/>
      <c r="AE353" s="32"/>
      <c r="AF353" s="32"/>
      <c r="AG353" s="32"/>
      <c r="AH353" s="32"/>
      <c r="AI353" s="32"/>
      <c r="AJ353" s="32"/>
      <c r="AK353" s="32"/>
      <c r="AL353" s="32"/>
      <c r="AM353" s="32"/>
      <c r="AN353" s="32"/>
      <c r="AO353" s="32"/>
      <c r="AP353" s="32"/>
      <c r="AQ353" s="32"/>
      <c r="AR353" s="32"/>
      <c r="AS353" s="32"/>
      <c r="AT353" s="32"/>
      <c r="AU353" s="32"/>
      <c r="AV353" s="32"/>
      <c r="AW353" s="32"/>
      <c r="AX353" s="32"/>
      <c r="AY353" s="32"/>
      <c r="AZ353" s="32"/>
      <c r="BA353" s="32"/>
      <c r="BB353" s="32"/>
      <c r="BC353" s="32"/>
      <c r="BD353" s="32"/>
      <c r="BE353" s="32"/>
      <c r="BF353" s="32"/>
      <c r="BG353" s="32"/>
      <c r="BH353" s="32"/>
      <c r="BI353" s="32"/>
      <c r="BJ353" s="32"/>
      <c r="BK353" s="32"/>
      <c r="BL353" s="32"/>
      <c r="BM353" s="32"/>
    </row>
    <row r="354" spans="1:65">
      <c r="A354" s="34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  <c r="AA354" s="32"/>
      <c r="AB354" s="32"/>
      <c r="AC354" s="32"/>
      <c r="AD354" s="32"/>
      <c r="AE354" s="32"/>
      <c r="AF354" s="32"/>
      <c r="AG354" s="32"/>
      <c r="AH354" s="32"/>
      <c r="AI354" s="32"/>
      <c r="AJ354" s="32"/>
      <c r="AK354" s="32"/>
      <c r="AL354" s="32"/>
      <c r="AM354" s="32"/>
      <c r="AN354" s="32"/>
      <c r="AO354" s="32"/>
      <c r="AP354" s="32"/>
      <c r="AQ354" s="32"/>
      <c r="AR354" s="32"/>
      <c r="AS354" s="32"/>
      <c r="AT354" s="32"/>
      <c r="AU354" s="32"/>
      <c r="AV354" s="32"/>
      <c r="AW354" s="32"/>
      <c r="AX354" s="32"/>
      <c r="AY354" s="32"/>
      <c r="AZ354" s="32"/>
      <c r="BA354" s="32"/>
      <c r="BB354" s="32"/>
      <c r="BC354" s="32"/>
      <c r="BD354" s="32"/>
      <c r="BE354" s="32"/>
      <c r="BF354" s="32"/>
      <c r="BG354" s="32"/>
      <c r="BH354" s="32"/>
      <c r="BI354" s="32"/>
      <c r="BJ354" s="32"/>
      <c r="BK354" s="32"/>
      <c r="BL354" s="32"/>
      <c r="BM354" s="32"/>
    </row>
    <row r="355" spans="1:65">
      <c r="A355" s="34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  <c r="AA355" s="32"/>
      <c r="AB355" s="32"/>
      <c r="AC355" s="32"/>
      <c r="AD355" s="32"/>
      <c r="AE355" s="32"/>
      <c r="AF355" s="32"/>
      <c r="AG355" s="32"/>
      <c r="AH355" s="32"/>
      <c r="AI355" s="32"/>
      <c r="AJ355" s="32"/>
      <c r="AK355" s="32"/>
      <c r="AL355" s="32"/>
      <c r="AM355" s="32"/>
      <c r="AN355" s="32"/>
      <c r="AO355" s="32"/>
      <c r="AP355" s="32"/>
      <c r="AQ355" s="32"/>
      <c r="AR355" s="32"/>
      <c r="AS355" s="32"/>
      <c r="AT355" s="32"/>
      <c r="AU355" s="32"/>
      <c r="AV355" s="32"/>
      <c r="AW355" s="32"/>
      <c r="AX355" s="32"/>
      <c r="AY355" s="32"/>
      <c r="AZ355" s="32"/>
      <c r="BA355" s="32"/>
      <c r="BB355" s="32"/>
      <c r="BC355" s="32"/>
      <c r="BD355" s="32"/>
      <c r="BE355" s="32"/>
      <c r="BF355" s="32"/>
      <c r="BG355" s="32"/>
      <c r="BH355" s="32"/>
      <c r="BI355" s="32"/>
      <c r="BJ355" s="32"/>
      <c r="BK355" s="32"/>
      <c r="BL355" s="32"/>
      <c r="BM355" s="32"/>
    </row>
    <row r="356" spans="1:65">
      <c r="A356" s="34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  <c r="AA356" s="32"/>
      <c r="AB356" s="32"/>
      <c r="AC356" s="32"/>
      <c r="AD356" s="32"/>
      <c r="AE356" s="32"/>
      <c r="AF356" s="32"/>
      <c r="AG356" s="32"/>
      <c r="AH356" s="32"/>
      <c r="AI356" s="32"/>
      <c r="AJ356" s="32"/>
      <c r="AK356" s="32"/>
      <c r="AL356" s="32"/>
      <c r="AM356" s="32"/>
      <c r="AN356" s="32"/>
      <c r="AO356" s="32"/>
      <c r="AP356" s="32"/>
      <c r="AQ356" s="32"/>
      <c r="AR356" s="32"/>
      <c r="AS356" s="32"/>
      <c r="AT356" s="32"/>
      <c r="AU356" s="32"/>
      <c r="AV356" s="32"/>
      <c r="AW356" s="32"/>
      <c r="AX356" s="32"/>
      <c r="AY356" s="32"/>
      <c r="AZ356" s="32"/>
      <c r="BA356" s="32"/>
      <c r="BB356" s="32"/>
      <c r="BC356" s="32"/>
      <c r="BD356" s="32"/>
      <c r="BE356" s="32"/>
      <c r="BF356" s="32"/>
      <c r="BG356" s="32"/>
      <c r="BH356" s="32"/>
      <c r="BI356" s="32"/>
      <c r="BJ356" s="32"/>
      <c r="BK356" s="32"/>
      <c r="BL356" s="32"/>
      <c r="BM356" s="32"/>
    </row>
    <row r="357" spans="1:65">
      <c r="A357" s="34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  <c r="AA357" s="32"/>
      <c r="AB357" s="32"/>
      <c r="AC357" s="32"/>
      <c r="AD357" s="32"/>
      <c r="AE357" s="32"/>
      <c r="AF357" s="32"/>
      <c r="AG357" s="32"/>
      <c r="AH357" s="32"/>
      <c r="AI357" s="32"/>
      <c r="AJ357" s="32"/>
      <c r="AK357" s="32"/>
      <c r="AL357" s="32"/>
      <c r="AM357" s="32"/>
      <c r="AN357" s="32"/>
      <c r="AO357" s="32"/>
      <c r="AP357" s="32"/>
      <c r="AQ357" s="32"/>
      <c r="AR357" s="32"/>
      <c r="AS357" s="32"/>
      <c r="AT357" s="32"/>
      <c r="AU357" s="32"/>
      <c r="AV357" s="32"/>
      <c r="AW357" s="32"/>
      <c r="AX357" s="32"/>
      <c r="AY357" s="32"/>
      <c r="AZ357" s="32"/>
      <c r="BA357" s="32"/>
      <c r="BB357" s="32"/>
      <c r="BC357" s="32"/>
      <c r="BD357" s="32"/>
      <c r="BE357" s="32"/>
      <c r="BF357" s="32"/>
      <c r="BG357" s="32"/>
      <c r="BH357" s="32"/>
      <c r="BI357" s="32"/>
      <c r="BJ357" s="32"/>
      <c r="BK357" s="32"/>
      <c r="BL357" s="32"/>
      <c r="BM357" s="32"/>
    </row>
    <row r="358" spans="1:65">
      <c r="A358" s="34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  <c r="AA358" s="32"/>
      <c r="AB358" s="32"/>
      <c r="AC358" s="32"/>
      <c r="AD358" s="32"/>
      <c r="AE358" s="32"/>
      <c r="AF358" s="32"/>
      <c r="AG358" s="32"/>
      <c r="AH358" s="32"/>
      <c r="AI358" s="32"/>
      <c r="AJ358" s="32"/>
      <c r="AK358" s="32"/>
      <c r="AL358" s="32"/>
      <c r="AM358" s="32"/>
      <c r="AN358" s="32"/>
      <c r="AO358" s="32"/>
      <c r="AP358" s="32"/>
      <c r="AQ358" s="32"/>
      <c r="AR358" s="32"/>
      <c r="AS358" s="32"/>
      <c r="AT358" s="32"/>
      <c r="AU358" s="32"/>
      <c r="AV358" s="32"/>
      <c r="AW358" s="32"/>
      <c r="AX358" s="32"/>
      <c r="AY358" s="32"/>
      <c r="AZ358" s="32"/>
      <c r="BA358" s="32"/>
      <c r="BB358" s="32"/>
      <c r="BC358" s="32"/>
      <c r="BD358" s="32"/>
      <c r="BE358" s="32"/>
      <c r="BF358" s="32"/>
      <c r="BG358" s="32"/>
      <c r="BH358" s="32"/>
      <c r="BI358" s="32"/>
      <c r="BJ358" s="32"/>
      <c r="BK358" s="32"/>
      <c r="BL358" s="32"/>
      <c r="BM358" s="32"/>
    </row>
    <row r="359" spans="1:65">
      <c r="A359" s="34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F359" s="32"/>
      <c r="AG359" s="32"/>
      <c r="AH359" s="32"/>
      <c r="AI359" s="32"/>
      <c r="AJ359" s="32"/>
      <c r="AK359" s="32"/>
      <c r="AL359" s="32"/>
      <c r="AM359" s="32"/>
      <c r="AN359" s="32"/>
      <c r="AO359" s="32"/>
      <c r="AP359" s="32"/>
      <c r="AQ359" s="32"/>
      <c r="AR359" s="32"/>
      <c r="AS359" s="32"/>
      <c r="AT359" s="32"/>
      <c r="AU359" s="32"/>
      <c r="AV359" s="32"/>
      <c r="AW359" s="32"/>
      <c r="AX359" s="32"/>
      <c r="AY359" s="32"/>
      <c r="AZ359" s="32"/>
      <c r="BA359" s="32"/>
      <c r="BB359" s="32"/>
      <c r="BC359" s="32"/>
      <c r="BD359" s="32"/>
      <c r="BE359" s="32"/>
      <c r="BF359" s="32"/>
      <c r="BG359" s="32"/>
      <c r="BH359" s="32"/>
      <c r="BI359" s="32"/>
      <c r="BJ359" s="32"/>
      <c r="BK359" s="32"/>
      <c r="BL359" s="32"/>
      <c r="BM359" s="32"/>
    </row>
    <row r="360" spans="1:65">
      <c r="A360" s="34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  <c r="AA360" s="32"/>
      <c r="AB360" s="32"/>
      <c r="AC360" s="32"/>
      <c r="AD360" s="32"/>
      <c r="AE360" s="32"/>
      <c r="AF360" s="32"/>
      <c r="AG360" s="32"/>
      <c r="AH360" s="32"/>
      <c r="AI360" s="32"/>
      <c r="AJ360" s="32"/>
      <c r="AK360" s="32"/>
      <c r="AL360" s="32"/>
      <c r="AM360" s="32"/>
      <c r="AN360" s="32"/>
      <c r="AO360" s="32"/>
      <c r="AP360" s="32"/>
      <c r="AQ360" s="32"/>
      <c r="AR360" s="32"/>
      <c r="AS360" s="32"/>
      <c r="AT360" s="32"/>
      <c r="AU360" s="32"/>
      <c r="AV360" s="32"/>
      <c r="AW360" s="32"/>
      <c r="AX360" s="32"/>
      <c r="AY360" s="32"/>
      <c r="AZ360" s="32"/>
      <c r="BA360" s="32"/>
      <c r="BB360" s="32"/>
      <c r="BC360" s="32"/>
      <c r="BD360" s="32"/>
      <c r="BE360" s="32"/>
      <c r="BF360" s="32"/>
      <c r="BG360" s="32"/>
      <c r="BH360" s="32"/>
      <c r="BI360" s="32"/>
      <c r="BJ360" s="32"/>
      <c r="BK360" s="32"/>
      <c r="BL360" s="32"/>
      <c r="BM360" s="32"/>
    </row>
    <row r="361" spans="1:65">
      <c r="A361" s="34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  <c r="AA361" s="32"/>
      <c r="AB361" s="32"/>
      <c r="AC361" s="32"/>
      <c r="AD361" s="32"/>
      <c r="AE361" s="32"/>
      <c r="AF361" s="32"/>
      <c r="AG361" s="32"/>
      <c r="AH361" s="32"/>
      <c r="AI361" s="32"/>
      <c r="AJ361" s="32"/>
      <c r="AK361" s="32"/>
      <c r="AL361" s="32"/>
      <c r="AM361" s="32"/>
      <c r="AN361" s="32"/>
      <c r="AO361" s="32"/>
      <c r="AP361" s="32"/>
      <c r="AQ361" s="32"/>
      <c r="AR361" s="32"/>
      <c r="AS361" s="32"/>
      <c r="AT361" s="32"/>
      <c r="AU361" s="32"/>
      <c r="AV361" s="32"/>
      <c r="AW361" s="32"/>
      <c r="AX361" s="32"/>
      <c r="AY361" s="32"/>
      <c r="AZ361" s="32"/>
      <c r="BA361" s="32"/>
      <c r="BB361" s="32"/>
      <c r="BC361" s="32"/>
      <c r="BD361" s="32"/>
      <c r="BE361" s="32"/>
      <c r="BF361" s="32"/>
      <c r="BG361" s="32"/>
      <c r="BH361" s="32"/>
      <c r="BI361" s="32"/>
      <c r="BJ361" s="32"/>
      <c r="BK361" s="32"/>
      <c r="BL361" s="32"/>
      <c r="BM361" s="32"/>
    </row>
    <row r="362" spans="1:65">
      <c r="A362" s="34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F362" s="32"/>
      <c r="AG362" s="32"/>
      <c r="AH362" s="32"/>
      <c r="AI362" s="32"/>
      <c r="AJ362" s="32"/>
      <c r="AK362" s="32"/>
      <c r="AL362" s="32"/>
      <c r="AM362" s="32"/>
      <c r="AN362" s="32"/>
      <c r="AO362" s="32"/>
      <c r="AP362" s="32"/>
      <c r="AQ362" s="32"/>
      <c r="AR362" s="32"/>
      <c r="AS362" s="32"/>
      <c r="AT362" s="32"/>
      <c r="AU362" s="32"/>
      <c r="AV362" s="32"/>
      <c r="AW362" s="32"/>
      <c r="AX362" s="32"/>
      <c r="AY362" s="32"/>
      <c r="AZ362" s="32"/>
      <c r="BA362" s="32"/>
      <c r="BB362" s="32"/>
      <c r="BC362" s="32"/>
      <c r="BD362" s="32"/>
      <c r="BE362" s="32"/>
      <c r="BF362" s="32"/>
      <c r="BG362" s="32"/>
      <c r="BH362" s="32"/>
      <c r="BI362" s="32"/>
      <c r="BJ362" s="32"/>
      <c r="BK362" s="32"/>
      <c r="BL362" s="32"/>
      <c r="BM362" s="32"/>
    </row>
    <row r="363" spans="1:65">
      <c r="A363" s="34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  <c r="AF363" s="32"/>
      <c r="AG363" s="32"/>
      <c r="AH363" s="32"/>
      <c r="AI363" s="32"/>
      <c r="AJ363" s="32"/>
      <c r="AK363" s="32"/>
      <c r="AL363" s="32"/>
      <c r="AM363" s="32"/>
      <c r="AN363" s="32"/>
      <c r="AO363" s="32"/>
      <c r="AP363" s="32"/>
      <c r="AQ363" s="32"/>
      <c r="AR363" s="32"/>
      <c r="AS363" s="32"/>
      <c r="AT363" s="32"/>
      <c r="AU363" s="32"/>
      <c r="AV363" s="32"/>
      <c r="AW363" s="32"/>
      <c r="AX363" s="32"/>
      <c r="AY363" s="32"/>
      <c r="AZ363" s="32"/>
      <c r="BA363" s="32"/>
      <c r="BB363" s="32"/>
      <c r="BC363" s="32"/>
      <c r="BD363" s="32"/>
      <c r="BE363" s="32"/>
      <c r="BF363" s="32"/>
      <c r="BG363" s="32"/>
      <c r="BH363" s="32"/>
      <c r="BI363" s="32"/>
      <c r="BJ363" s="32"/>
      <c r="BK363" s="32"/>
      <c r="BL363" s="32"/>
      <c r="BM363" s="32"/>
    </row>
    <row r="364" spans="1:65">
      <c r="A364" s="34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  <c r="AA364" s="32"/>
      <c r="AB364" s="32"/>
      <c r="AC364" s="32"/>
      <c r="AD364" s="32"/>
      <c r="AE364" s="32"/>
      <c r="AF364" s="32"/>
      <c r="AG364" s="32"/>
      <c r="AH364" s="32"/>
      <c r="AI364" s="32"/>
      <c r="AJ364" s="32"/>
      <c r="AK364" s="32"/>
      <c r="AL364" s="32"/>
      <c r="AM364" s="32"/>
      <c r="AN364" s="32"/>
      <c r="AO364" s="32"/>
      <c r="AP364" s="32"/>
      <c r="AQ364" s="32"/>
      <c r="AR364" s="32"/>
      <c r="AS364" s="32"/>
      <c r="AT364" s="32"/>
      <c r="AU364" s="32"/>
      <c r="AV364" s="32"/>
      <c r="AW364" s="32"/>
      <c r="AX364" s="32"/>
      <c r="AY364" s="32"/>
      <c r="AZ364" s="32"/>
      <c r="BA364" s="32"/>
      <c r="BB364" s="32"/>
      <c r="BC364" s="32"/>
      <c r="BD364" s="32"/>
      <c r="BE364" s="32"/>
      <c r="BF364" s="32"/>
      <c r="BG364" s="32"/>
      <c r="BH364" s="32"/>
      <c r="BI364" s="32"/>
      <c r="BJ364" s="32"/>
      <c r="BK364" s="32"/>
      <c r="BL364" s="32"/>
      <c r="BM364" s="32"/>
    </row>
    <row r="365" spans="1:65">
      <c r="A365" s="34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  <c r="AA365" s="32"/>
      <c r="AB365" s="32"/>
      <c r="AC365" s="32"/>
      <c r="AD365" s="32"/>
      <c r="AE365" s="32"/>
      <c r="AF365" s="32"/>
      <c r="AG365" s="32"/>
      <c r="AH365" s="32"/>
      <c r="AI365" s="32"/>
      <c r="AJ365" s="32"/>
      <c r="AK365" s="32"/>
      <c r="AL365" s="32"/>
      <c r="AM365" s="32"/>
      <c r="AN365" s="32"/>
      <c r="AO365" s="32"/>
      <c r="AP365" s="32"/>
      <c r="AQ365" s="32"/>
      <c r="AR365" s="32"/>
      <c r="AS365" s="32"/>
      <c r="AT365" s="32"/>
      <c r="AU365" s="32"/>
      <c r="AV365" s="32"/>
      <c r="AW365" s="32"/>
      <c r="AX365" s="32"/>
      <c r="AY365" s="32"/>
      <c r="AZ365" s="32"/>
      <c r="BA365" s="32"/>
      <c r="BB365" s="32"/>
      <c r="BC365" s="32"/>
      <c r="BD365" s="32"/>
      <c r="BE365" s="32"/>
      <c r="BF365" s="32"/>
      <c r="BG365" s="32"/>
      <c r="BH365" s="32"/>
      <c r="BI365" s="32"/>
      <c r="BJ365" s="32"/>
      <c r="BK365" s="32"/>
      <c r="BL365" s="32"/>
      <c r="BM365" s="32"/>
    </row>
    <row r="366" spans="1:65">
      <c r="A366" s="34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  <c r="AA366" s="32"/>
      <c r="AB366" s="32"/>
      <c r="AC366" s="32"/>
      <c r="AD366" s="32"/>
      <c r="AE366" s="32"/>
      <c r="AF366" s="32"/>
      <c r="AG366" s="32"/>
      <c r="AH366" s="32"/>
      <c r="AI366" s="32"/>
      <c r="AJ366" s="32"/>
      <c r="AK366" s="32"/>
      <c r="AL366" s="32"/>
      <c r="AM366" s="32"/>
      <c r="AN366" s="32"/>
      <c r="AO366" s="32"/>
      <c r="AP366" s="32"/>
      <c r="AQ366" s="32"/>
      <c r="AR366" s="32"/>
      <c r="AS366" s="32"/>
      <c r="AT366" s="32"/>
      <c r="AU366" s="32"/>
      <c r="AV366" s="32"/>
      <c r="AW366" s="32"/>
      <c r="AX366" s="32"/>
      <c r="AY366" s="32"/>
      <c r="AZ366" s="32"/>
      <c r="BA366" s="32"/>
      <c r="BB366" s="32"/>
      <c r="BC366" s="32"/>
      <c r="BD366" s="32"/>
      <c r="BE366" s="32"/>
      <c r="BF366" s="32"/>
      <c r="BG366" s="32"/>
      <c r="BH366" s="32"/>
      <c r="BI366" s="32"/>
      <c r="BJ366" s="32"/>
      <c r="BK366" s="32"/>
      <c r="BL366" s="32"/>
      <c r="BM366" s="32"/>
    </row>
    <row r="367" spans="1:65">
      <c r="A367" s="34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  <c r="AA367" s="32"/>
      <c r="AB367" s="32"/>
      <c r="AC367" s="32"/>
      <c r="AD367" s="32"/>
      <c r="AE367" s="32"/>
      <c r="AF367" s="32"/>
      <c r="AG367" s="32"/>
      <c r="AH367" s="32"/>
      <c r="AI367" s="32"/>
      <c r="AJ367" s="32"/>
      <c r="AK367" s="32"/>
      <c r="AL367" s="32"/>
      <c r="AM367" s="32"/>
      <c r="AN367" s="32"/>
      <c r="AO367" s="32"/>
      <c r="AP367" s="32"/>
      <c r="AQ367" s="32"/>
      <c r="AR367" s="32"/>
      <c r="AS367" s="32"/>
      <c r="AT367" s="32"/>
      <c r="AU367" s="32"/>
      <c r="AV367" s="32"/>
      <c r="AW367" s="32"/>
      <c r="AX367" s="32"/>
      <c r="AY367" s="32"/>
      <c r="AZ367" s="32"/>
      <c r="BA367" s="32"/>
      <c r="BB367" s="32"/>
      <c r="BC367" s="32"/>
      <c r="BD367" s="32"/>
      <c r="BE367" s="32"/>
      <c r="BF367" s="32"/>
      <c r="BG367" s="32"/>
      <c r="BH367" s="32"/>
      <c r="BI367" s="32"/>
      <c r="BJ367" s="32"/>
      <c r="BK367" s="32"/>
      <c r="BL367" s="32"/>
      <c r="BM367" s="32"/>
    </row>
    <row r="368" spans="1:65">
      <c r="A368" s="34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  <c r="AA368" s="32"/>
      <c r="AB368" s="32"/>
      <c r="AC368" s="32"/>
      <c r="AD368" s="32"/>
      <c r="AE368" s="32"/>
      <c r="AF368" s="32"/>
      <c r="AG368" s="32"/>
      <c r="AH368" s="32"/>
      <c r="AI368" s="32"/>
      <c r="AJ368" s="32"/>
      <c r="AK368" s="32"/>
      <c r="AL368" s="32"/>
      <c r="AM368" s="32"/>
      <c r="AN368" s="32"/>
      <c r="AO368" s="32"/>
      <c r="AP368" s="32"/>
      <c r="AQ368" s="32"/>
      <c r="AR368" s="32"/>
      <c r="AS368" s="32"/>
      <c r="AT368" s="32"/>
      <c r="AU368" s="32"/>
      <c r="AV368" s="32"/>
      <c r="AW368" s="32"/>
      <c r="AX368" s="32"/>
      <c r="AY368" s="32"/>
      <c r="AZ368" s="32"/>
      <c r="BA368" s="32"/>
      <c r="BB368" s="32"/>
      <c r="BC368" s="32"/>
      <c r="BD368" s="32"/>
      <c r="BE368" s="32"/>
      <c r="BF368" s="32"/>
      <c r="BG368" s="32"/>
      <c r="BH368" s="32"/>
      <c r="BI368" s="32"/>
      <c r="BJ368" s="32"/>
      <c r="BK368" s="32"/>
      <c r="BL368" s="32"/>
      <c r="BM368" s="32"/>
    </row>
    <row r="369" spans="1:65">
      <c r="A369" s="34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  <c r="AA369" s="32"/>
      <c r="AB369" s="32"/>
      <c r="AC369" s="32"/>
      <c r="AD369" s="32"/>
      <c r="AE369" s="32"/>
      <c r="AF369" s="32"/>
      <c r="AG369" s="32"/>
      <c r="AH369" s="32"/>
      <c r="AI369" s="32"/>
      <c r="AJ369" s="32"/>
      <c r="AK369" s="32"/>
      <c r="AL369" s="32"/>
      <c r="AM369" s="32"/>
      <c r="AN369" s="32"/>
      <c r="AO369" s="32"/>
      <c r="AP369" s="32"/>
      <c r="AQ369" s="32"/>
      <c r="AR369" s="32"/>
      <c r="AS369" s="32"/>
      <c r="AT369" s="32"/>
      <c r="AU369" s="32"/>
      <c r="AV369" s="32"/>
      <c r="AW369" s="32"/>
      <c r="AX369" s="32"/>
      <c r="AY369" s="32"/>
      <c r="AZ369" s="32"/>
      <c r="BA369" s="32"/>
      <c r="BB369" s="32"/>
      <c r="BC369" s="32"/>
      <c r="BD369" s="32"/>
      <c r="BE369" s="32"/>
      <c r="BF369" s="32"/>
      <c r="BG369" s="32"/>
      <c r="BH369" s="32"/>
      <c r="BI369" s="32"/>
      <c r="BJ369" s="32"/>
      <c r="BK369" s="32"/>
      <c r="BL369" s="32"/>
      <c r="BM369" s="32"/>
    </row>
    <row r="370" spans="1:65">
      <c r="A370" s="34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  <c r="AA370" s="32"/>
      <c r="AB370" s="32"/>
      <c r="AC370" s="32"/>
      <c r="AD370" s="32"/>
      <c r="AE370" s="32"/>
      <c r="AF370" s="32"/>
      <c r="AG370" s="32"/>
      <c r="AH370" s="32"/>
      <c r="AI370" s="32"/>
      <c r="AJ370" s="32"/>
      <c r="AK370" s="32"/>
      <c r="AL370" s="32"/>
      <c r="AM370" s="32"/>
      <c r="AN370" s="32"/>
      <c r="AO370" s="32"/>
      <c r="AP370" s="32"/>
      <c r="AQ370" s="32"/>
      <c r="AR370" s="32"/>
      <c r="AS370" s="32"/>
      <c r="AT370" s="32"/>
      <c r="AU370" s="32"/>
      <c r="AV370" s="32"/>
      <c r="AW370" s="32"/>
      <c r="AX370" s="32"/>
      <c r="AY370" s="32"/>
      <c r="AZ370" s="32"/>
      <c r="BA370" s="32"/>
      <c r="BB370" s="32"/>
      <c r="BC370" s="32"/>
      <c r="BD370" s="32"/>
      <c r="BE370" s="32"/>
      <c r="BF370" s="32"/>
      <c r="BG370" s="32"/>
      <c r="BH370" s="32"/>
      <c r="BI370" s="32"/>
      <c r="BJ370" s="32"/>
      <c r="BK370" s="32"/>
      <c r="BL370" s="32"/>
      <c r="BM370" s="32"/>
    </row>
    <row r="371" spans="1:65">
      <c r="A371" s="34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  <c r="AA371" s="32"/>
      <c r="AB371" s="32"/>
      <c r="AC371" s="32"/>
      <c r="AD371" s="32"/>
      <c r="AE371" s="32"/>
      <c r="AF371" s="32"/>
      <c r="AG371" s="32"/>
      <c r="AH371" s="32"/>
      <c r="AI371" s="32"/>
      <c r="AJ371" s="32"/>
      <c r="AK371" s="32"/>
      <c r="AL371" s="32"/>
      <c r="AM371" s="32"/>
      <c r="AN371" s="32"/>
      <c r="AO371" s="32"/>
      <c r="AP371" s="32"/>
      <c r="AQ371" s="32"/>
      <c r="AR371" s="32"/>
      <c r="AS371" s="32"/>
      <c r="AT371" s="32"/>
      <c r="AU371" s="32"/>
      <c r="AV371" s="32"/>
      <c r="AW371" s="32"/>
      <c r="AX371" s="32"/>
      <c r="AY371" s="32"/>
      <c r="AZ371" s="32"/>
      <c r="BA371" s="32"/>
      <c r="BB371" s="32"/>
      <c r="BC371" s="32"/>
      <c r="BD371" s="32"/>
      <c r="BE371" s="32"/>
      <c r="BF371" s="32"/>
      <c r="BG371" s="32"/>
      <c r="BH371" s="32"/>
      <c r="BI371" s="32"/>
      <c r="BJ371" s="32"/>
      <c r="BK371" s="32"/>
      <c r="BL371" s="32"/>
      <c r="BM371" s="32"/>
    </row>
    <row r="372" spans="1:65">
      <c r="A372" s="34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  <c r="AA372" s="32"/>
      <c r="AB372" s="32"/>
      <c r="AC372" s="32"/>
      <c r="AD372" s="32"/>
      <c r="AE372" s="32"/>
      <c r="AF372" s="32"/>
      <c r="AG372" s="32"/>
      <c r="AH372" s="32"/>
      <c r="AI372" s="32"/>
      <c r="AJ372" s="32"/>
      <c r="AK372" s="32"/>
      <c r="AL372" s="32"/>
      <c r="AM372" s="32"/>
      <c r="AN372" s="32"/>
      <c r="AO372" s="32"/>
      <c r="AP372" s="32"/>
      <c r="AQ372" s="32"/>
      <c r="AR372" s="32"/>
      <c r="AS372" s="32"/>
      <c r="AT372" s="32"/>
      <c r="AU372" s="32"/>
      <c r="AV372" s="32"/>
      <c r="AW372" s="32"/>
      <c r="AX372" s="32"/>
      <c r="AY372" s="32"/>
      <c r="AZ372" s="32"/>
      <c r="BA372" s="32"/>
      <c r="BB372" s="32"/>
      <c r="BC372" s="32"/>
      <c r="BD372" s="32"/>
      <c r="BE372" s="32"/>
      <c r="BF372" s="32"/>
      <c r="BG372" s="32"/>
      <c r="BH372" s="32"/>
      <c r="BI372" s="32"/>
      <c r="BJ372" s="32"/>
      <c r="BK372" s="32"/>
      <c r="BL372" s="32"/>
      <c r="BM372" s="32"/>
    </row>
    <row r="373" spans="1:65">
      <c r="A373" s="34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  <c r="AA373" s="32"/>
      <c r="AB373" s="32"/>
      <c r="AC373" s="32"/>
      <c r="AD373" s="32"/>
      <c r="AE373" s="32"/>
      <c r="AF373" s="32"/>
      <c r="AG373" s="32"/>
      <c r="AH373" s="32"/>
      <c r="AI373" s="32"/>
      <c r="AJ373" s="32"/>
      <c r="AK373" s="32"/>
      <c r="AL373" s="32"/>
      <c r="AM373" s="32"/>
      <c r="AN373" s="32"/>
      <c r="AO373" s="32"/>
      <c r="AP373" s="32"/>
      <c r="AQ373" s="32"/>
      <c r="AR373" s="32"/>
      <c r="AS373" s="32"/>
      <c r="AT373" s="32"/>
      <c r="AU373" s="32"/>
      <c r="AV373" s="32"/>
      <c r="AW373" s="32"/>
      <c r="AX373" s="32"/>
      <c r="AY373" s="32"/>
      <c r="AZ373" s="32"/>
      <c r="BA373" s="32"/>
      <c r="BB373" s="32"/>
      <c r="BC373" s="32"/>
      <c r="BD373" s="32"/>
      <c r="BE373" s="32"/>
      <c r="BF373" s="32"/>
      <c r="BG373" s="32"/>
      <c r="BH373" s="32"/>
      <c r="BI373" s="32"/>
      <c r="BJ373" s="32"/>
      <c r="BK373" s="32"/>
      <c r="BL373" s="32"/>
      <c r="BM373" s="32"/>
    </row>
    <row r="374" spans="1:65">
      <c r="A374" s="34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  <c r="AA374" s="32"/>
      <c r="AB374" s="32"/>
      <c r="AC374" s="32"/>
      <c r="AD374" s="32"/>
      <c r="AE374" s="32"/>
      <c r="AF374" s="32"/>
      <c r="AG374" s="32"/>
      <c r="AH374" s="32"/>
      <c r="AI374" s="32"/>
      <c r="AJ374" s="32"/>
      <c r="AK374" s="32"/>
      <c r="AL374" s="32"/>
      <c r="AM374" s="32"/>
      <c r="AN374" s="32"/>
      <c r="AO374" s="32"/>
      <c r="AP374" s="32"/>
      <c r="AQ374" s="32"/>
      <c r="AR374" s="32"/>
      <c r="AS374" s="32"/>
      <c r="AT374" s="32"/>
      <c r="AU374" s="32"/>
      <c r="AV374" s="32"/>
      <c r="AW374" s="32"/>
      <c r="AX374" s="32"/>
      <c r="AY374" s="32"/>
      <c r="AZ374" s="32"/>
      <c r="BA374" s="32"/>
      <c r="BB374" s="32"/>
      <c r="BC374" s="32"/>
      <c r="BD374" s="32"/>
      <c r="BE374" s="32"/>
      <c r="BF374" s="32"/>
      <c r="BG374" s="32"/>
      <c r="BH374" s="32"/>
      <c r="BI374" s="32"/>
      <c r="BJ374" s="32"/>
      <c r="BK374" s="32"/>
      <c r="BL374" s="32"/>
      <c r="BM374" s="32"/>
    </row>
    <row r="375" spans="1:65">
      <c r="A375" s="34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  <c r="AA375" s="32"/>
      <c r="AB375" s="32"/>
      <c r="AC375" s="32"/>
      <c r="AD375" s="32"/>
      <c r="AE375" s="32"/>
      <c r="AF375" s="32"/>
      <c r="AG375" s="32"/>
      <c r="AH375" s="32"/>
      <c r="AI375" s="32"/>
      <c r="AJ375" s="32"/>
      <c r="AK375" s="32"/>
      <c r="AL375" s="32"/>
      <c r="AM375" s="32"/>
      <c r="AN375" s="32"/>
      <c r="AO375" s="32"/>
      <c r="AP375" s="32"/>
      <c r="AQ375" s="32"/>
      <c r="AR375" s="32"/>
      <c r="AS375" s="32"/>
      <c r="AT375" s="32"/>
      <c r="AU375" s="32"/>
      <c r="AV375" s="32"/>
      <c r="AW375" s="32"/>
      <c r="AX375" s="32"/>
      <c r="AY375" s="32"/>
      <c r="AZ375" s="32"/>
      <c r="BA375" s="32"/>
      <c r="BB375" s="32"/>
      <c r="BC375" s="32"/>
      <c r="BD375" s="32"/>
      <c r="BE375" s="32"/>
      <c r="BF375" s="32"/>
      <c r="BG375" s="32"/>
      <c r="BH375" s="32"/>
      <c r="BI375" s="32"/>
      <c r="BJ375" s="32"/>
      <c r="BK375" s="32"/>
      <c r="BL375" s="32"/>
      <c r="BM375" s="32"/>
    </row>
    <row r="376" spans="1:65">
      <c r="A376" s="34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  <c r="AA376" s="32"/>
      <c r="AB376" s="32"/>
      <c r="AC376" s="32"/>
      <c r="AD376" s="32"/>
      <c r="AE376" s="32"/>
      <c r="AF376" s="32"/>
      <c r="AG376" s="32"/>
      <c r="AH376" s="32"/>
      <c r="AI376" s="32"/>
      <c r="AJ376" s="32"/>
      <c r="AK376" s="32"/>
      <c r="AL376" s="32"/>
      <c r="AM376" s="32"/>
      <c r="AN376" s="32"/>
      <c r="AO376" s="32"/>
      <c r="AP376" s="32"/>
      <c r="AQ376" s="32"/>
      <c r="AR376" s="32"/>
      <c r="AS376" s="32"/>
      <c r="AT376" s="32"/>
      <c r="AU376" s="32"/>
      <c r="AV376" s="32"/>
      <c r="AW376" s="32"/>
      <c r="AX376" s="32"/>
      <c r="AY376" s="32"/>
      <c r="AZ376" s="32"/>
      <c r="BA376" s="32"/>
      <c r="BB376" s="32"/>
      <c r="BC376" s="32"/>
      <c r="BD376" s="32"/>
      <c r="BE376" s="32"/>
      <c r="BF376" s="32"/>
      <c r="BG376" s="32"/>
      <c r="BH376" s="32"/>
      <c r="BI376" s="32"/>
      <c r="BJ376" s="32"/>
      <c r="BK376" s="32"/>
      <c r="BL376" s="32"/>
      <c r="BM376" s="32"/>
    </row>
    <row r="377" spans="1:65">
      <c r="A377" s="34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  <c r="AA377" s="32"/>
      <c r="AB377" s="32"/>
      <c r="AC377" s="32"/>
      <c r="AD377" s="32"/>
      <c r="AE377" s="32"/>
      <c r="AF377" s="32"/>
      <c r="AG377" s="32"/>
      <c r="AH377" s="32"/>
      <c r="AI377" s="32"/>
      <c r="AJ377" s="32"/>
      <c r="AK377" s="32"/>
      <c r="AL377" s="32"/>
      <c r="AM377" s="32"/>
      <c r="AN377" s="32"/>
      <c r="AO377" s="32"/>
      <c r="AP377" s="32"/>
      <c r="AQ377" s="32"/>
      <c r="AR377" s="32"/>
      <c r="AS377" s="32"/>
      <c r="AT377" s="32"/>
      <c r="AU377" s="32"/>
      <c r="AV377" s="32"/>
      <c r="AW377" s="32"/>
      <c r="AX377" s="32"/>
      <c r="AY377" s="32"/>
      <c r="AZ377" s="32"/>
      <c r="BA377" s="32"/>
      <c r="BB377" s="32"/>
      <c r="BC377" s="32"/>
      <c r="BD377" s="32"/>
      <c r="BE377" s="32"/>
      <c r="BF377" s="32"/>
      <c r="BG377" s="32"/>
      <c r="BH377" s="32"/>
      <c r="BI377" s="32"/>
      <c r="BJ377" s="32"/>
      <c r="BK377" s="32"/>
      <c r="BL377" s="32"/>
      <c r="BM377" s="32"/>
    </row>
    <row r="378" spans="1:65">
      <c r="A378" s="34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  <c r="AA378" s="32"/>
      <c r="AB378" s="32"/>
      <c r="AC378" s="32"/>
      <c r="AD378" s="32"/>
      <c r="AE378" s="32"/>
      <c r="AF378" s="32"/>
      <c r="AG378" s="32"/>
      <c r="AH378" s="32"/>
      <c r="AI378" s="32"/>
      <c r="AJ378" s="32"/>
      <c r="AK378" s="32"/>
      <c r="AL378" s="32"/>
      <c r="AM378" s="32"/>
      <c r="AN378" s="32"/>
      <c r="AO378" s="32"/>
      <c r="AP378" s="32"/>
      <c r="AQ378" s="32"/>
      <c r="AR378" s="32"/>
      <c r="AS378" s="32"/>
      <c r="AT378" s="32"/>
      <c r="AU378" s="32"/>
      <c r="AV378" s="32"/>
      <c r="AW378" s="32"/>
      <c r="AX378" s="32"/>
      <c r="AY378" s="32"/>
      <c r="AZ378" s="32"/>
      <c r="BA378" s="32"/>
      <c r="BB378" s="32"/>
      <c r="BC378" s="32"/>
      <c r="BD378" s="32"/>
      <c r="BE378" s="32"/>
      <c r="BF378" s="32"/>
      <c r="BG378" s="32"/>
      <c r="BH378" s="32"/>
      <c r="BI378" s="32"/>
      <c r="BJ378" s="32"/>
      <c r="BK378" s="32"/>
      <c r="BL378" s="32"/>
      <c r="BM378" s="32"/>
    </row>
    <row r="379" spans="1:65">
      <c r="A379" s="34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  <c r="AA379" s="32"/>
      <c r="AB379" s="32"/>
      <c r="AC379" s="32"/>
      <c r="AD379" s="32"/>
      <c r="AE379" s="32"/>
      <c r="AF379" s="32"/>
      <c r="AG379" s="32"/>
      <c r="AH379" s="32"/>
      <c r="AI379" s="32"/>
      <c r="AJ379" s="32"/>
      <c r="AK379" s="32"/>
      <c r="AL379" s="32"/>
      <c r="AM379" s="32"/>
      <c r="AN379" s="32"/>
      <c r="AO379" s="32"/>
      <c r="AP379" s="32"/>
      <c r="AQ379" s="32"/>
      <c r="AR379" s="32"/>
      <c r="AS379" s="32"/>
      <c r="AT379" s="32"/>
      <c r="AU379" s="32"/>
      <c r="AV379" s="32"/>
      <c r="AW379" s="32"/>
      <c r="AX379" s="32"/>
      <c r="AY379" s="32"/>
      <c r="AZ379" s="32"/>
      <c r="BA379" s="32"/>
      <c r="BB379" s="32"/>
      <c r="BC379" s="32"/>
      <c r="BD379" s="32"/>
      <c r="BE379" s="32"/>
      <c r="BF379" s="32"/>
      <c r="BG379" s="32"/>
      <c r="BH379" s="32"/>
      <c r="BI379" s="32"/>
      <c r="BJ379" s="32"/>
      <c r="BK379" s="32"/>
      <c r="BL379" s="32"/>
      <c r="BM379" s="32"/>
    </row>
    <row r="380" spans="1:65">
      <c r="A380" s="34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  <c r="AA380" s="32"/>
      <c r="AB380" s="32"/>
      <c r="AC380" s="32"/>
      <c r="AD380" s="32"/>
      <c r="AE380" s="32"/>
      <c r="AF380" s="32"/>
      <c r="AG380" s="32"/>
      <c r="AH380" s="32"/>
      <c r="AI380" s="32"/>
      <c r="AJ380" s="32"/>
      <c r="AK380" s="32"/>
      <c r="AL380" s="32"/>
      <c r="AM380" s="32"/>
      <c r="AN380" s="32"/>
      <c r="AO380" s="32"/>
      <c r="AP380" s="32"/>
      <c r="AQ380" s="32"/>
      <c r="AR380" s="32"/>
      <c r="AS380" s="32"/>
      <c r="AT380" s="32"/>
      <c r="AU380" s="32"/>
      <c r="AV380" s="32"/>
      <c r="AW380" s="32"/>
      <c r="AX380" s="32"/>
      <c r="AY380" s="32"/>
      <c r="AZ380" s="32"/>
      <c r="BA380" s="32"/>
      <c r="BB380" s="32"/>
      <c r="BC380" s="32"/>
      <c r="BD380" s="32"/>
      <c r="BE380" s="32"/>
      <c r="BF380" s="32"/>
      <c r="BG380" s="32"/>
      <c r="BH380" s="32"/>
      <c r="BI380" s="32"/>
      <c r="BJ380" s="32"/>
      <c r="BK380" s="32"/>
      <c r="BL380" s="32"/>
      <c r="BM380" s="32"/>
    </row>
    <row r="381" spans="1:65">
      <c r="A381" s="34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  <c r="AA381" s="32"/>
      <c r="AB381" s="32"/>
      <c r="AC381" s="32"/>
      <c r="AD381" s="32"/>
      <c r="AE381" s="32"/>
      <c r="AF381" s="32"/>
      <c r="AG381" s="32"/>
      <c r="AH381" s="32"/>
      <c r="AI381" s="32"/>
      <c r="AJ381" s="32"/>
      <c r="AK381" s="32"/>
      <c r="AL381" s="32"/>
      <c r="AM381" s="32"/>
      <c r="AN381" s="32"/>
      <c r="AO381" s="32"/>
      <c r="AP381" s="32"/>
      <c r="AQ381" s="32"/>
      <c r="AR381" s="32"/>
      <c r="AS381" s="32"/>
      <c r="AT381" s="32"/>
      <c r="AU381" s="32"/>
      <c r="AV381" s="32"/>
      <c r="AW381" s="32"/>
      <c r="AX381" s="32"/>
      <c r="AY381" s="32"/>
      <c r="AZ381" s="32"/>
      <c r="BA381" s="32"/>
      <c r="BB381" s="32"/>
      <c r="BC381" s="32"/>
      <c r="BD381" s="32"/>
      <c r="BE381" s="32"/>
      <c r="BF381" s="32"/>
      <c r="BG381" s="32"/>
      <c r="BH381" s="32"/>
      <c r="BI381" s="32"/>
      <c r="BJ381" s="32"/>
      <c r="BK381" s="32"/>
      <c r="BL381" s="32"/>
      <c r="BM381" s="32"/>
    </row>
    <row r="382" spans="1:65">
      <c r="A382" s="34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  <c r="AA382" s="32"/>
      <c r="AB382" s="32"/>
      <c r="AC382" s="32"/>
      <c r="AD382" s="32"/>
      <c r="AE382" s="32"/>
      <c r="AF382" s="32"/>
      <c r="AG382" s="32"/>
      <c r="AH382" s="32"/>
      <c r="AI382" s="32"/>
      <c r="AJ382" s="32"/>
      <c r="AK382" s="32"/>
      <c r="AL382" s="32"/>
      <c r="AM382" s="32"/>
      <c r="AN382" s="32"/>
      <c r="AO382" s="32"/>
      <c r="AP382" s="32"/>
      <c r="AQ382" s="32"/>
      <c r="AR382" s="32"/>
      <c r="AS382" s="32"/>
      <c r="AT382" s="32"/>
      <c r="AU382" s="32"/>
      <c r="AV382" s="32"/>
      <c r="AW382" s="32"/>
      <c r="AX382" s="32"/>
      <c r="AY382" s="32"/>
      <c r="AZ382" s="32"/>
      <c r="BA382" s="32"/>
      <c r="BB382" s="32"/>
      <c r="BC382" s="32"/>
      <c r="BD382" s="32"/>
      <c r="BE382" s="32"/>
      <c r="BF382" s="32"/>
      <c r="BG382" s="32"/>
      <c r="BH382" s="32"/>
      <c r="BI382" s="32"/>
      <c r="BJ382" s="32"/>
      <c r="BK382" s="32"/>
      <c r="BL382" s="32"/>
      <c r="BM382" s="32"/>
    </row>
    <row r="383" spans="1:65">
      <c r="A383" s="34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  <c r="AA383" s="32"/>
      <c r="AB383" s="32"/>
      <c r="AC383" s="32"/>
      <c r="AD383" s="32"/>
      <c r="AE383" s="32"/>
      <c r="AF383" s="32"/>
      <c r="AG383" s="32"/>
      <c r="AH383" s="32"/>
      <c r="AI383" s="32"/>
      <c r="AJ383" s="32"/>
      <c r="AK383" s="32"/>
      <c r="AL383" s="32"/>
      <c r="AM383" s="32"/>
      <c r="AN383" s="32"/>
      <c r="AO383" s="32"/>
      <c r="AP383" s="32"/>
      <c r="AQ383" s="32"/>
      <c r="AR383" s="32"/>
      <c r="AS383" s="32"/>
      <c r="AT383" s="32"/>
      <c r="AU383" s="32"/>
      <c r="AV383" s="32"/>
      <c r="AW383" s="32"/>
      <c r="AX383" s="32"/>
      <c r="AY383" s="32"/>
      <c r="AZ383" s="32"/>
      <c r="BA383" s="32"/>
      <c r="BB383" s="32"/>
      <c r="BC383" s="32"/>
      <c r="BD383" s="32"/>
      <c r="BE383" s="32"/>
      <c r="BF383" s="32"/>
      <c r="BG383" s="32"/>
      <c r="BH383" s="32"/>
      <c r="BI383" s="32"/>
      <c r="BJ383" s="32"/>
      <c r="BK383" s="32"/>
      <c r="BL383" s="32"/>
      <c r="BM383" s="32"/>
    </row>
    <row r="384" spans="1:65">
      <c r="A384" s="34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  <c r="AA384" s="32"/>
      <c r="AB384" s="32"/>
      <c r="AC384" s="32"/>
      <c r="AD384" s="32"/>
      <c r="AE384" s="32"/>
      <c r="AF384" s="32"/>
      <c r="AG384" s="32"/>
      <c r="AH384" s="32"/>
      <c r="AI384" s="32"/>
      <c r="AJ384" s="32"/>
      <c r="AK384" s="32"/>
      <c r="AL384" s="32"/>
      <c r="AM384" s="32"/>
      <c r="AN384" s="32"/>
      <c r="AO384" s="32"/>
      <c r="AP384" s="32"/>
      <c r="AQ384" s="32"/>
      <c r="AR384" s="32"/>
      <c r="AS384" s="32"/>
      <c r="AT384" s="32"/>
      <c r="AU384" s="32"/>
      <c r="AV384" s="32"/>
      <c r="AW384" s="32"/>
      <c r="AX384" s="32"/>
      <c r="AY384" s="32"/>
      <c r="AZ384" s="32"/>
      <c r="BA384" s="32"/>
      <c r="BB384" s="32"/>
      <c r="BC384" s="32"/>
      <c r="BD384" s="32"/>
      <c r="BE384" s="32"/>
      <c r="BF384" s="32"/>
      <c r="BG384" s="32"/>
      <c r="BH384" s="32"/>
      <c r="BI384" s="32"/>
      <c r="BJ384" s="32"/>
      <c r="BK384" s="32"/>
      <c r="BL384" s="32"/>
      <c r="BM384" s="32"/>
    </row>
    <row r="385" spans="1:65">
      <c r="A385" s="34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  <c r="AA385" s="32"/>
      <c r="AB385" s="32"/>
      <c r="AC385" s="32"/>
      <c r="AD385" s="32"/>
      <c r="AE385" s="32"/>
      <c r="AF385" s="32"/>
      <c r="AG385" s="32"/>
      <c r="AH385" s="32"/>
      <c r="AI385" s="32"/>
      <c r="AJ385" s="32"/>
      <c r="AK385" s="32"/>
      <c r="AL385" s="32"/>
      <c r="AM385" s="32"/>
      <c r="AN385" s="32"/>
      <c r="AO385" s="32"/>
      <c r="AP385" s="32"/>
      <c r="AQ385" s="32"/>
      <c r="AR385" s="32"/>
      <c r="AS385" s="32"/>
      <c r="AT385" s="32"/>
      <c r="AU385" s="32"/>
      <c r="AV385" s="32"/>
      <c r="AW385" s="32"/>
      <c r="AX385" s="32"/>
      <c r="AY385" s="32"/>
      <c r="AZ385" s="32"/>
      <c r="BA385" s="32"/>
      <c r="BB385" s="32"/>
      <c r="BC385" s="32"/>
      <c r="BD385" s="32"/>
      <c r="BE385" s="32"/>
      <c r="BF385" s="32"/>
      <c r="BG385" s="32"/>
      <c r="BH385" s="32"/>
      <c r="BI385" s="32"/>
      <c r="BJ385" s="32"/>
      <c r="BK385" s="32"/>
      <c r="BL385" s="32"/>
      <c r="BM385" s="32"/>
    </row>
    <row r="386" spans="1:65">
      <c r="A386" s="34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  <c r="AA386" s="32"/>
      <c r="AB386" s="32"/>
      <c r="AC386" s="32"/>
      <c r="AD386" s="32"/>
      <c r="AE386" s="32"/>
      <c r="AF386" s="32"/>
      <c r="AG386" s="32"/>
      <c r="AH386" s="32"/>
      <c r="AI386" s="32"/>
      <c r="AJ386" s="32"/>
      <c r="AK386" s="32"/>
      <c r="AL386" s="32"/>
      <c r="AM386" s="32"/>
      <c r="AN386" s="32"/>
      <c r="AO386" s="32"/>
      <c r="AP386" s="32"/>
      <c r="AQ386" s="32"/>
      <c r="AR386" s="32"/>
      <c r="AS386" s="32"/>
      <c r="AT386" s="32"/>
      <c r="AU386" s="32"/>
      <c r="AV386" s="32"/>
      <c r="AW386" s="32"/>
      <c r="AX386" s="32"/>
      <c r="AY386" s="32"/>
      <c r="AZ386" s="32"/>
      <c r="BA386" s="32"/>
      <c r="BB386" s="32"/>
      <c r="BC386" s="32"/>
      <c r="BD386" s="32"/>
      <c r="BE386" s="32"/>
      <c r="BF386" s="32"/>
      <c r="BG386" s="32"/>
      <c r="BH386" s="32"/>
      <c r="BI386" s="32"/>
      <c r="BJ386" s="32"/>
      <c r="BK386" s="32"/>
      <c r="BL386" s="32"/>
      <c r="BM386" s="32"/>
    </row>
    <row r="387" spans="1:65">
      <c r="A387" s="34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  <c r="AA387" s="32"/>
      <c r="AB387" s="32"/>
      <c r="AC387" s="32"/>
      <c r="AD387" s="32"/>
      <c r="AE387" s="32"/>
      <c r="AF387" s="32"/>
      <c r="AG387" s="32"/>
      <c r="AH387" s="32"/>
      <c r="AI387" s="32"/>
      <c r="AJ387" s="32"/>
      <c r="AK387" s="32"/>
      <c r="AL387" s="32"/>
      <c r="AM387" s="32"/>
      <c r="AN387" s="32"/>
      <c r="AO387" s="32"/>
      <c r="AP387" s="32"/>
      <c r="AQ387" s="32"/>
      <c r="AR387" s="32"/>
      <c r="AS387" s="32"/>
      <c r="AT387" s="32"/>
      <c r="AU387" s="32"/>
      <c r="AV387" s="32"/>
      <c r="AW387" s="32"/>
      <c r="AX387" s="32"/>
      <c r="AY387" s="32"/>
      <c r="AZ387" s="32"/>
      <c r="BA387" s="32"/>
      <c r="BB387" s="32"/>
      <c r="BC387" s="32"/>
      <c r="BD387" s="32"/>
      <c r="BE387" s="32"/>
      <c r="BF387" s="32"/>
      <c r="BG387" s="32"/>
      <c r="BH387" s="32"/>
      <c r="BI387" s="32"/>
      <c r="BJ387" s="32"/>
      <c r="BK387" s="32"/>
      <c r="BL387" s="32"/>
      <c r="BM387" s="32"/>
    </row>
    <row r="388" spans="1:65">
      <c r="A388" s="34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  <c r="AA388" s="32"/>
      <c r="AB388" s="32"/>
      <c r="AC388" s="32"/>
      <c r="AD388" s="32"/>
      <c r="AE388" s="32"/>
      <c r="AF388" s="32"/>
      <c r="AG388" s="32"/>
      <c r="AH388" s="32"/>
      <c r="AI388" s="32"/>
      <c r="AJ388" s="32"/>
      <c r="AK388" s="32"/>
      <c r="AL388" s="32"/>
      <c r="AM388" s="32"/>
      <c r="AN388" s="32"/>
      <c r="AO388" s="32"/>
      <c r="AP388" s="32"/>
      <c r="AQ388" s="32"/>
      <c r="AR388" s="32"/>
      <c r="AS388" s="32"/>
      <c r="AT388" s="32"/>
      <c r="AU388" s="32"/>
      <c r="AV388" s="32"/>
      <c r="AW388" s="32"/>
      <c r="AX388" s="32"/>
      <c r="AY388" s="32"/>
      <c r="AZ388" s="32"/>
      <c r="BA388" s="32"/>
      <c r="BB388" s="32"/>
      <c r="BC388" s="32"/>
      <c r="BD388" s="32"/>
      <c r="BE388" s="32"/>
      <c r="BF388" s="32"/>
      <c r="BG388" s="32"/>
      <c r="BH388" s="32"/>
      <c r="BI388" s="32"/>
      <c r="BJ388" s="32"/>
      <c r="BK388" s="32"/>
      <c r="BL388" s="32"/>
      <c r="BM388" s="32"/>
    </row>
    <row r="389" spans="1:65">
      <c r="A389" s="34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  <c r="AA389" s="32"/>
      <c r="AB389" s="32"/>
      <c r="AC389" s="32"/>
      <c r="AD389" s="32"/>
      <c r="AE389" s="32"/>
      <c r="AF389" s="32"/>
      <c r="AG389" s="32"/>
      <c r="AH389" s="32"/>
      <c r="AI389" s="32"/>
      <c r="AJ389" s="32"/>
      <c r="AK389" s="32"/>
      <c r="AL389" s="32"/>
      <c r="AM389" s="32"/>
      <c r="AN389" s="32"/>
      <c r="AO389" s="32"/>
      <c r="AP389" s="32"/>
      <c r="AQ389" s="32"/>
      <c r="AR389" s="32"/>
      <c r="AS389" s="32"/>
      <c r="AT389" s="32"/>
      <c r="AU389" s="32"/>
      <c r="AV389" s="32"/>
      <c r="AW389" s="32"/>
      <c r="AX389" s="32"/>
      <c r="AY389" s="32"/>
      <c r="AZ389" s="32"/>
      <c r="BA389" s="32"/>
      <c r="BB389" s="32"/>
      <c r="BC389" s="32"/>
      <c r="BD389" s="32"/>
      <c r="BE389" s="32"/>
      <c r="BF389" s="32"/>
      <c r="BG389" s="32"/>
      <c r="BH389" s="32"/>
      <c r="BI389" s="32"/>
      <c r="BJ389" s="32"/>
      <c r="BK389" s="32"/>
      <c r="BL389" s="32"/>
      <c r="BM389" s="32"/>
    </row>
    <row r="390" spans="1:65">
      <c r="A390" s="34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  <c r="AA390" s="32"/>
      <c r="AB390" s="32"/>
      <c r="AC390" s="32"/>
      <c r="AD390" s="32"/>
      <c r="AE390" s="32"/>
      <c r="AF390" s="32"/>
      <c r="AG390" s="32"/>
      <c r="AH390" s="32"/>
      <c r="AI390" s="32"/>
      <c r="AJ390" s="32"/>
      <c r="AK390" s="32"/>
      <c r="AL390" s="32"/>
      <c r="AM390" s="32"/>
      <c r="AN390" s="32"/>
      <c r="AO390" s="32"/>
      <c r="AP390" s="32"/>
      <c r="AQ390" s="32"/>
      <c r="AR390" s="32"/>
      <c r="AS390" s="32"/>
      <c r="AT390" s="32"/>
      <c r="AU390" s="32"/>
      <c r="AV390" s="32"/>
      <c r="AW390" s="32"/>
      <c r="AX390" s="32"/>
      <c r="AY390" s="32"/>
      <c r="AZ390" s="32"/>
      <c r="BA390" s="32"/>
      <c r="BB390" s="32"/>
      <c r="BC390" s="32"/>
      <c r="BD390" s="32"/>
      <c r="BE390" s="32"/>
      <c r="BF390" s="32"/>
      <c r="BG390" s="32"/>
      <c r="BH390" s="32"/>
      <c r="BI390" s="32"/>
      <c r="BJ390" s="32"/>
      <c r="BK390" s="32"/>
      <c r="BL390" s="32"/>
      <c r="BM390" s="32"/>
    </row>
    <row r="391" spans="1:65">
      <c r="A391" s="34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  <c r="AA391" s="32"/>
      <c r="AB391" s="32"/>
      <c r="AC391" s="32"/>
      <c r="AD391" s="32"/>
      <c r="AE391" s="32"/>
      <c r="AF391" s="32"/>
      <c r="AG391" s="32"/>
      <c r="AH391" s="32"/>
      <c r="AI391" s="32"/>
      <c r="AJ391" s="32"/>
      <c r="AK391" s="32"/>
      <c r="AL391" s="32"/>
      <c r="AM391" s="32"/>
      <c r="AN391" s="32"/>
      <c r="AO391" s="32"/>
      <c r="AP391" s="32"/>
      <c r="AQ391" s="32"/>
      <c r="AR391" s="32"/>
      <c r="AS391" s="32"/>
      <c r="AT391" s="32"/>
      <c r="AU391" s="32"/>
      <c r="AV391" s="32"/>
      <c r="AW391" s="32"/>
      <c r="AX391" s="32"/>
      <c r="AY391" s="32"/>
      <c r="AZ391" s="32"/>
      <c r="BA391" s="32"/>
      <c r="BB391" s="32"/>
      <c r="BC391" s="32"/>
      <c r="BD391" s="32"/>
      <c r="BE391" s="32"/>
      <c r="BF391" s="32"/>
      <c r="BG391" s="32"/>
      <c r="BH391" s="32"/>
      <c r="BI391" s="32"/>
      <c r="BJ391" s="32"/>
      <c r="BK391" s="32"/>
      <c r="BL391" s="32"/>
      <c r="BM391" s="32"/>
    </row>
    <row r="392" spans="1:65">
      <c r="A392" s="34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  <c r="AA392" s="32"/>
      <c r="AB392" s="32"/>
      <c r="AC392" s="32"/>
      <c r="AD392" s="32"/>
      <c r="AE392" s="32"/>
      <c r="AF392" s="32"/>
      <c r="AG392" s="32"/>
      <c r="AH392" s="32"/>
      <c r="AI392" s="32"/>
      <c r="AJ392" s="32"/>
      <c r="AK392" s="32"/>
      <c r="AL392" s="32"/>
      <c r="AM392" s="32"/>
      <c r="AN392" s="32"/>
      <c r="AO392" s="32"/>
      <c r="AP392" s="32"/>
      <c r="AQ392" s="32"/>
      <c r="AR392" s="32"/>
      <c r="AS392" s="32"/>
      <c r="AT392" s="32"/>
      <c r="AU392" s="32"/>
      <c r="AV392" s="32"/>
      <c r="AW392" s="32"/>
      <c r="AX392" s="32"/>
      <c r="AY392" s="32"/>
      <c r="AZ392" s="32"/>
      <c r="BA392" s="32"/>
      <c r="BB392" s="32"/>
      <c r="BC392" s="32"/>
      <c r="BD392" s="32"/>
      <c r="BE392" s="32"/>
      <c r="BF392" s="32"/>
      <c r="BG392" s="32"/>
      <c r="BH392" s="32"/>
      <c r="BI392" s="32"/>
      <c r="BJ392" s="32"/>
      <c r="BK392" s="32"/>
      <c r="BL392" s="32"/>
      <c r="BM392" s="32"/>
    </row>
    <row r="393" spans="1:65">
      <c r="A393" s="34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  <c r="AA393" s="32"/>
      <c r="AB393" s="32"/>
      <c r="AC393" s="32"/>
      <c r="AD393" s="32"/>
      <c r="AE393" s="32"/>
      <c r="AF393" s="32"/>
      <c r="AG393" s="32"/>
      <c r="AH393" s="32"/>
      <c r="AI393" s="32"/>
      <c r="AJ393" s="32"/>
      <c r="AK393" s="32"/>
      <c r="AL393" s="32"/>
      <c r="AM393" s="32"/>
      <c r="AN393" s="32"/>
      <c r="AO393" s="32"/>
      <c r="AP393" s="32"/>
      <c r="AQ393" s="32"/>
      <c r="AR393" s="32"/>
      <c r="AS393" s="32"/>
      <c r="AT393" s="32"/>
      <c r="AU393" s="32"/>
      <c r="AV393" s="32"/>
      <c r="AW393" s="32"/>
      <c r="AX393" s="32"/>
      <c r="AY393" s="32"/>
      <c r="AZ393" s="32"/>
      <c r="BA393" s="32"/>
      <c r="BB393" s="32"/>
      <c r="BC393" s="32"/>
      <c r="BD393" s="32"/>
      <c r="BE393" s="32"/>
      <c r="BF393" s="32"/>
      <c r="BG393" s="32"/>
      <c r="BH393" s="32"/>
      <c r="BI393" s="32"/>
      <c r="BJ393" s="32"/>
      <c r="BK393" s="32"/>
      <c r="BL393" s="32"/>
      <c r="BM393" s="32"/>
    </row>
    <row r="394" spans="1:65">
      <c r="A394" s="34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  <c r="AA394" s="32"/>
      <c r="AB394" s="32"/>
      <c r="AC394" s="32"/>
      <c r="AD394" s="32"/>
      <c r="AE394" s="32"/>
      <c r="AF394" s="32"/>
      <c r="AG394" s="32"/>
      <c r="AH394" s="32"/>
      <c r="AI394" s="32"/>
      <c r="AJ394" s="32"/>
      <c r="AK394" s="32"/>
      <c r="AL394" s="32"/>
      <c r="AM394" s="32"/>
      <c r="AN394" s="32"/>
      <c r="AO394" s="32"/>
      <c r="AP394" s="32"/>
      <c r="AQ394" s="32"/>
      <c r="AR394" s="32"/>
      <c r="AS394" s="32"/>
      <c r="AT394" s="32"/>
      <c r="AU394" s="32"/>
      <c r="AV394" s="32"/>
      <c r="AW394" s="32"/>
      <c r="AX394" s="32"/>
      <c r="AY394" s="32"/>
      <c r="AZ394" s="32"/>
      <c r="BA394" s="32"/>
      <c r="BB394" s="32"/>
      <c r="BC394" s="32"/>
      <c r="BD394" s="32"/>
      <c r="BE394" s="32"/>
      <c r="BF394" s="32"/>
      <c r="BG394" s="32"/>
      <c r="BH394" s="32"/>
      <c r="BI394" s="32"/>
      <c r="BJ394" s="32"/>
      <c r="BK394" s="32"/>
      <c r="BL394" s="32"/>
      <c r="BM394" s="32"/>
    </row>
    <row r="395" spans="1:65">
      <c r="A395" s="34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  <c r="AA395" s="32"/>
      <c r="AB395" s="32"/>
      <c r="AC395" s="32"/>
      <c r="AD395" s="32"/>
      <c r="AE395" s="32"/>
      <c r="AF395" s="32"/>
      <c r="AG395" s="32"/>
      <c r="AH395" s="32"/>
      <c r="AI395" s="32"/>
      <c r="AJ395" s="32"/>
      <c r="AK395" s="32"/>
      <c r="AL395" s="32"/>
      <c r="AM395" s="32"/>
      <c r="AN395" s="32"/>
      <c r="AO395" s="32"/>
      <c r="AP395" s="32"/>
      <c r="AQ395" s="32"/>
      <c r="AR395" s="32"/>
      <c r="AS395" s="32"/>
      <c r="AT395" s="32"/>
      <c r="AU395" s="32"/>
      <c r="AV395" s="32"/>
      <c r="AW395" s="32"/>
      <c r="AX395" s="32"/>
      <c r="AY395" s="32"/>
      <c r="AZ395" s="32"/>
      <c r="BA395" s="32"/>
      <c r="BB395" s="32"/>
      <c r="BC395" s="32"/>
      <c r="BD395" s="32"/>
      <c r="BE395" s="32"/>
      <c r="BF395" s="32"/>
      <c r="BG395" s="32"/>
      <c r="BH395" s="32"/>
      <c r="BI395" s="32"/>
      <c r="BJ395" s="32"/>
      <c r="BK395" s="32"/>
      <c r="BL395" s="32"/>
      <c r="BM395" s="32"/>
    </row>
    <row r="396" spans="1:65">
      <c r="A396" s="34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  <c r="AA396" s="32"/>
      <c r="AB396" s="32"/>
      <c r="AC396" s="32"/>
      <c r="AD396" s="32"/>
      <c r="AE396" s="32"/>
      <c r="AF396" s="32"/>
      <c r="AG396" s="32"/>
      <c r="AH396" s="32"/>
      <c r="AI396" s="32"/>
      <c r="AJ396" s="32"/>
      <c r="AK396" s="32"/>
      <c r="AL396" s="32"/>
      <c r="AM396" s="32"/>
      <c r="AN396" s="32"/>
      <c r="AO396" s="32"/>
      <c r="AP396" s="32"/>
      <c r="AQ396" s="32"/>
      <c r="AR396" s="32"/>
      <c r="AS396" s="32"/>
      <c r="AT396" s="32"/>
      <c r="AU396" s="32"/>
      <c r="AV396" s="32"/>
      <c r="AW396" s="32"/>
      <c r="AX396" s="32"/>
      <c r="AY396" s="32"/>
      <c r="AZ396" s="32"/>
      <c r="BA396" s="32"/>
      <c r="BB396" s="32"/>
      <c r="BC396" s="32"/>
      <c r="BD396" s="32"/>
      <c r="BE396" s="32"/>
      <c r="BF396" s="32"/>
      <c r="BG396" s="32"/>
      <c r="BH396" s="32"/>
      <c r="BI396" s="32"/>
      <c r="BJ396" s="32"/>
      <c r="BK396" s="32"/>
      <c r="BL396" s="32"/>
      <c r="BM396" s="32"/>
    </row>
    <row r="397" spans="1:65">
      <c r="A397" s="34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  <c r="AA397" s="32"/>
      <c r="AB397" s="32"/>
      <c r="AC397" s="32"/>
      <c r="AD397" s="32"/>
      <c r="AE397" s="32"/>
      <c r="AF397" s="32"/>
      <c r="AG397" s="32"/>
      <c r="AH397" s="32"/>
      <c r="AI397" s="32"/>
      <c r="AJ397" s="32"/>
      <c r="AK397" s="32"/>
      <c r="AL397" s="32"/>
      <c r="AM397" s="32"/>
      <c r="AN397" s="32"/>
      <c r="AO397" s="32"/>
      <c r="AP397" s="32"/>
      <c r="AQ397" s="32"/>
      <c r="AR397" s="32"/>
      <c r="AS397" s="32"/>
      <c r="AT397" s="32"/>
      <c r="AU397" s="32"/>
      <c r="AV397" s="32"/>
      <c r="AW397" s="32"/>
      <c r="AX397" s="32"/>
      <c r="AY397" s="32"/>
      <c r="AZ397" s="32"/>
      <c r="BA397" s="32"/>
      <c r="BB397" s="32"/>
      <c r="BC397" s="32"/>
      <c r="BD397" s="32"/>
      <c r="BE397" s="32"/>
      <c r="BF397" s="32"/>
      <c r="BG397" s="32"/>
      <c r="BH397" s="32"/>
      <c r="BI397" s="32"/>
      <c r="BJ397" s="32"/>
      <c r="BK397" s="32"/>
      <c r="BL397" s="32"/>
      <c r="BM397" s="32"/>
    </row>
    <row r="398" spans="1:65">
      <c r="A398" s="34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  <c r="AA398" s="32"/>
      <c r="AB398" s="32"/>
      <c r="AC398" s="32"/>
      <c r="AD398" s="32"/>
      <c r="AE398" s="32"/>
      <c r="AF398" s="32"/>
      <c r="AG398" s="32"/>
      <c r="AH398" s="32"/>
      <c r="AI398" s="32"/>
      <c r="AJ398" s="32"/>
      <c r="AK398" s="32"/>
      <c r="AL398" s="32"/>
      <c r="AM398" s="32"/>
      <c r="AN398" s="32"/>
      <c r="AO398" s="32"/>
      <c r="AP398" s="32"/>
      <c r="AQ398" s="32"/>
      <c r="AR398" s="32"/>
      <c r="AS398" s="32"/>
      <c r="AT398" s="32"/>
      <c r="AU398" s="32"/>
      <c r="AV398" s="32"/>
      <c r="AW398" s="32"/>
      <c r="AX398" s="32"/>
      <c r="AY398" s="32"/>
      <c r="AZ398" s="32"/>
      <c r="BA398" s="32"/>
      <c r="BB398" s="32"/>
      <c r="BC398" s="32"/>
      <c r="BD398" s="32"/>
      <c r="BE398" s="32"/>
      <c r="BF398" s="32"/>
      <c r="BG398" s="32"/>
      <c r="BH398" s="32"/>
      <c r="BI398" s="32"/>
      <c r="BJ398" s="32"/>
      <c r="BK398" s="32"/>
      <c r="BL398" s="32"/>
      <c r="BM398" s="32"/>
    </row>
    <row r="399" spans="1:65">
      <c r="A399" s="34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  <c r="AA399" s="32"/>
      <c r="AB399" s="32"/>
      <c r="AC399" s="32"/>
      <c r="AD399" s="32"/>
      <c r="AE399" s="32"/>
      <c r="AF399" s="32"/>
      <c r="AG399" s="32"/>
      <c r="AH399" s="32"/>
      <c r="AI399" s="32"/>
      <c r="AJ399" s="32"/>
      <c r="AK399" s="32"/>
      <c r="AL399" s="32"/>
      <c r="AM399" s="32"/>
      <c r="AN399" s="32"/>
      <c r="AO399" s="32"/>
      <c r="AP399" s="32"/>
      <c r="AQ399" s="32"/>
      <c r="AR399" s="32"/>
      <c r="AS399" s="32"/>
      <c r="AT399" s="32"/>
      <c r="AU399" s="32"/>
      <c r="AV399" s="32"/>
      <c r="AW399" s="32"/>
      <c r="AX399" s="32"/>
      <c r="AY399" s="32"/>
      <c r="AZ399" s="32"/>
      <c r="BA399" s="32"/>
      <c r="BB399" s="32"/>
      <c r="BC399" s="32"/>
      <c r="BD399" s="32"/>
      <c r="BE399" s="32"/>
      <c r="BF399" s="32"/>
      <c r="BG399" s="32"/>
      <c r="BH399" s="32"/>
      <c r="BI399" s="32"/>
      <c r="BJ399" s="32"/>
      <c r="BK399" s="32"/>
      <c r="BL399" s="32"/>
      <c r="BM399" s="32"/>
    </row>
    <row r="400" spans="1:65">
      <c r="A400" s="34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  <c r="AA400" s="32"/>
      <c r="AB400" s="32"/>
      <c r="AC400" s="32"/>
      <c r="AD400" s="32"/>
      <c r="AE400" s="32"/>
      <c r="AF400" s="32"/>
      <c r="AG400" s="32"/>
      <c r="AH400" s="32"/>
      <c r="AI400" s="32"/>
      <c r="AJ400" s="32"/>
      <c r="AK400" s="32"/>
      <c r="AL400" s="32"/>
      <c r="AM400" s="32"/>
      <c r="AN400" s="32"/>
      <c r="AO400" s="32"/>
      <c r="AP400" s="32"/>
      <c r="AQ400" s="32"/>
      <c r="AR400" s="32"/>
      <c r="AS400" s="32"/>
      <c r="AT400" s="32"/>
      <c r="AU400" s="32"/>
      <c r="AV400" s="32"/>
      <c r="AW400" s="32"/>
      <c r="AX400" s="32"/>
      <c r="AY400" s="32"/>
      <c r="AZ400" s="32"/>
      <c r="BA400" s="32"/>
      <c r="BB400" s="32"/>
      <c r="BC400" s="32"/>
      <c r="BD400" s="32"/>
      <c r="BE400" s="32"/>
      <c r="BF400" s="32"/>
      <c r="BG400" s="32"/>
      <c r="BH400" s="32"/>
      <c r="BI400" s="32"/>
      <c r="BJ400" s="32"/>
      <c r="BK400" s="32"/>
      <c r="BL400" s="32"/>
      <c r="BM400" s="32"/>
    </row>
    <row r="401" spans="1:65">
      <c r="A401" s="34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  <c r="AA401" s="32"/>
      <c r="AB401" s="32"/>
      <c r="AC401" s="32"/>
      <c r="AD401" s="32"/>
      <c r="AE401" s="32"/>
      <c r="AF401" s="32"/>
      <c r="AG401" s="32"/>
      <c r="AH401" s="32"/>
      <c r="AI401" s="32"/>
      <c r="AJ401" s="32"/>
      <c r="AK401" s="32"/>
      <c r="AL401" s="32"/>
      <c r="AM401" s="32"/>
      <c r="AN401" s="32"/>
      <c r="AO401" s="32"/>
      <c r="AP401" s="32"/>
      <c r="AQ401" s="32"/>
      <c r="AR401" s="32"/>
      <c r="AS401" s="32"/>
      <c r="AT401" s="32"/>
      <c r="AU401" s="32"/>
      <c r="AV401" s="32"/>
      <c r="AW401" s="32"/>
      <c r="AX401" s="32"/>
      <c r="AY401" s="32"/>
      <c r="AZ401" s="32"/>
      <c r="BA401" s="32"/>
      <c r="BB401" s="32"/>
      <c r="BC401" s="32"/>
      <c r="BD401" s="32"/>
      <c r="BE401" s="32"/>
      <c r="BF401" s="32"/>
      <c r="BG401" s="32"/>
      <c r="BH401" s="32"/>
      <c r="BI401" s="32"/>
      <c r="BJ401" s="32"/>
      <c r="BK401" s="32"/>
      <c r="BL401" s="32"/>
      <c r="BM401" s="32"/>
    </row>
    <row r="402" spans="1:65">
      <c r="A402" s="34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  <c r="AA402" s="32"/>
      <c r="AB402" s="32"/>
      <c r="AC402" s="32"/>
      <c r="AD402" s="32"/>
      <c r="AE402" s="32"/>
      <c r="AF402" s="32"/>
      <c r="AG402" s="32"/>
      <c r="AH402" s="32"/>
      <c r="AI402" s="32"/>
      <c r="AJ402" s="32"/>
      <c r="AK402" s="32"/>
      <c r="AL402" s="32"/>
      <c r="AM402" s="32"/>
      <c r="AN402" s="32"/>
      <c r="AO402" s="32"/>
      <c r="AP402" s="32"/>
      <c r="AQ402" s="32"/>
      <c r="AR402" s="32"/>
      <c r="AS402" s="32"/>
      <c r="AT402" s="32"/>
      <c r="AU402" s="32"/>
      <c r="AV402" s="32"/>
      <c r="AW402" s="32"/>
      <c r="AX402" s="32"/>
      <c r="AY402" s="32"/>
      <c r="AZ402" s="32"/>
      <c r="BA402" s="32"/>
      <c r="BB402" s="32"/>
      <c r="BC402" s="32"/>
      <c r="BD402" s="32"/>
      <c r="BE402" s="32"/>
      <c r="BF402" s="32"/>
      <c r="BG402" s="32"/>
      <c r="BH402" s="32"/>
      <c r="BI402" s="32"/>
      <c r="BJ402" s="32"/>
      <c r="BK402" s="32"/>
      <c r="BL402" s="32"/>
      <c r="BM402" s="32"/>
    </row>
    <row r="403" spans="1:65">
      <c r="A403" s="34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  <c r="AA403" s="32"/>
      <c r="AB403" s="32"/>
      <c r="AC403" s="32"/>
      <c r="AD403" s="32"/>
      <c r="AE403" s="32"/>
      <c r="AF403" s="32"/>
      <c r="AG403" s="32"/>
      <c r="AH403" s="32"/>
      <c r="AI403" s="32"/>
      <c r="AJ403" s="32"/>
      <c r="AK403" s="32"/>
      <c r="AL403" s="32"/>
      <c r="AM403" s="32"/>
      <c r="AN403" s="32"/>
      <c r="AO403" s="32"/>
      <c r="AP403" s="32"/>
      <c r="AQ403" s="32"/>
      <c r="AR403" s="32"/>
      <c r="AS403" s="32"/>
      <c r="AT403" s="32"/>
      <c r="AU403" s="32"/>
      <c r="AV403" s="32"/>
      <c r="AW403" s="32"/>
      <c r="AX403" s="32"/>
      <c r="AY403" s="32"/>
      <c r="AZ403" s="32"/>
      <c r="BA403" s="32"/>
      <c r="BB403" s="32"/>
      <c r="BC403" s="32"/>
      <c r="BD403" s="32"/>
      <c r="BE403" s="32"/>
      <c r="BF403" s="32"/>
      <c r="BG403" s="32"/>
      <c r="BH403" s="32"/>
      <c r="BI403" s="32"/>
      <c r="BJ403" s="32"/>
      <c r="BK403" s="32"/>
      <c r="BL403" s="32"/>
      <c r="BM403" s="32"/>
    </row>
    <row r="404" spans="1:65">
      <c r="A404" s="34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  <c r="AA404" s="32"/>
      <c r="AB404" s="32"/>
      <c r="AC404" s="32"/>
      <c r="AD404" s="32"/>
      <c r="AE404" s="32"/>
      <c r="AF404" s="32"/>
      <c r="AG404" s="32"/>
      <c r="AH404" s="32"/>
      <c r="AI404" s="32"/>
      <c r="AJ404" s="32"/>
      <c r="AK404" s="32"/>
      <c r="AL404" s="32"/>
      <c r="AM404" s="32"/>
      <c r="AN404" s="32"/>
      <c r="AO404" s="32"/>
      <c r="AP404" s="32"/>
      <c r="AQ404" s="32"/>
      <c r="AR404" s="32"/>
      <c r="AS404" s="32"/>
      <c r="AT404" s="32"/>
      <c r="AU404" s="32"/>
      <c r="AV404" s="32"/>
      <c r="AW404" s="32"/>
      <c r="AX404" s="32"/>
      <c r="AY404" s="32"/>
      <c r="AZ404" s="32"/>
      <c r="BA404" s="32"/>
      <c r="BB404" s="32"/>
      <c r="BC404" s="32"/>
      <c r="BD404" s="32"/>
      <c r="BE404" s="32"/>
      <c r="BF404" s="32"/>
      <c r="BG404" s="32"/>
      <c r="BH404" s="32"/>
      <c r="BI404" s="32"/>
      <c r="BJ404" s="32"/>
      <c r="BK404" s="32"/>
      <c r="BL404" s="32"/>
      <c r="BM404" s="32"/>
    </row>
    <row r="405" spans="1:65">
      <c r="A405" s="34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  <c r="AA405" s="32"/>
      <c r="AB405" s="32"/>
      <c r="AC405" s="32"/>
      <c r="AD405" s="32"/>
      <c r="AE405" s="32"/>
      <c r="AF405" s="32"/>
      <c r="AG405" s="32"/>
      <c r="AH405" s="32"/>
      <c r="AI405" s="32"/>
      <c r="AJ405" s="32"/>
      <c r="AK405" s="32"/>
      <c r="AL405" s="32"/>
      <c r="AM405" s="32"/>
      <c r="AN405" s="32"/>
      <c r="AO405" s="32"/>
      <c r="AP405" s="32"/>
      <c r="AQ405" s="32"/>
      <c r="AR405" s="32"/>
      <c r="AS405" s="32"/>
      <c r="AT405" s="32"/>
      <c r="AU405" s="32"/>
      <c r="AV405" s="32"/>
      <c r="AW405" s="32"/>
      <c r="AX405" s="32"/>
      <c r="AY405" s="32"/>
      <c r="AZ405" s="32"/>
      <c r="BA405" s="32"/>
      <c r="BB405" s="32"/>
      <c r="BC405" s="32"/>
      <c r="BD405" s="32"/>
      <c r="BE405" s="32"/>
      <c r="BF405" s="32"/>
      <c r="BG405" s="32"/>
      <c r="BH405" s="32"/>
      <c r="BI405" s="32"/>
      <c r="BJ405" s="32"/>
      <c r="BK405" s="32"/>
      <c r="BL405" s="32"/>
      <c r="BM405" s="32"/>
    </row>
    <row r="406" spans="1:65">
      <c r="A406" s="34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  <c r="AA406" s="32"/>
      <c r="AB406" s="32"/>
      <c r="AC406" s="32"/>
      <c r="AD406" s="32"/>
      <c r="AE406" s="32"/>
      <c r="AF406" s="32"/>
      <c r="AG406" s="32"/>
      <c r="AH406" s="32"/>
      <c r="AI406" s="32"/>
      <c r="AJ406" s="32"/>
      <c r="AK406" s="32"/>
      <c r="AL406" s="32"/>
      <c r="AM406" s="32"/>
      <c r="AN406" s="32"/>
      <c r="AO406" s="32"/>
      <c r="AP406" s="32"/>
      <c r="AQ406" s="32"/>
      <c r="AR406" s="32"/>
      <c r="AS406" s="32"/>
      <c r="AT406" s="32"/>
      <c r="AU406" s="32"/>
      <c r="AV406" s="32"/>
      <c r="AW406" s="32"/>
      <c r="AX406" s="32"/>
      <c r="AY406" s="32"/>
      <c r="AZ406" s="32"/>
      <c r="BA406" s="32"/>
      <c r="BB406" s="32"/>
      <c r="BC406" s="32"/>
      <c r="BD406" s="32"/>
      <c r="BE406" s="32"/>
      <c r="BF406" s="32"/>
      <c r="BG406" s="32"/>
      <c r="BH406" s="32"/>
      <c r="BI406" s="32"/>
      <c r="BJ406" s="32"/>
      <c r="BK406" s="32"/>
      <c r="BL406" s="32"/>
      <c r="BM406" s="32"/>
    </row>
    <row r="407" spans="1:65">
      <c r="A407" s="34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  <c r="AA407" s="32"/>
      <c r="AB407" s="32"/>
      <c r="AC407" s="32"/>
      <c r="AD407" s="32"/>
      <c r="AE407" s="32"/>
      <c r="AF407" s="32"/>
      <c r="AG407" s="32"/>
      <c r="AH407" s="32"/>
      <c r="AI407" s="32"/>
      <c r="AJ407" s="32"/>
      <c r="AK407" s="32"/>
      <c r="AL407" s="32"/>
      <c r="AM407" s="32"/>
      <c r="AN407" s="32"/>
      <c r="AO407" s="32"/>
      <c r="AP407" s="32"/>
      <c r="AQ407" s="32"/>
      <c r="AR407" s="32"/>
      <c r="AS407" s="32"/>
      <c r="AT407" s="32"/>
      <c r="AU407" s="32"/>
      <c r="AV407" s="32"/>
      <c r="AW407" s="32"/>
      <c r="AX407" s="32"/>
      <c r="AY407" s="32"/>
      <c r="AZ407" s="32"/>
      <c r="BA407" s="32"/>
      <c r="BB407" s="32"/>
      <c r="BC407" s="32"/>
      <c r="BD407" s="32"/>
      <c r="BE407" s="32"/>
      <c r="BF407" s="32"/>
      <c r="BG407" s="32"/>
      <c r="BH407" s="32"/>
      <c r="BI407" s="32"/>
      <c r="BJ407" s="32"/>
      <c r="BK407" s="32"/>
      <c r="BL407" s="32"/>
      <c r="BM407" s="32"/>
    </row>
    <row r="408" spans="1:65">
      <c r="A408" s="34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  <c r="AA408" s="32"/>
      <c r="AB408" s="32"/>
      <c r="AC408" s="32"/>
      <c r="AD408" s="32"/>
      <c r="AE408" s="32"/>
      <c r="AF408" s="32"/>
      <c r="AG408" s="32"/>
      <c r="AH408" s="32"/>
      <c r="AI408" s="32"/>
      <c r="AJ408" s="32"/>
      <c r="AK408" s="32"/>
      <c r="AL408" s="32"/>
      <c r="AM408" s="32"/>
      <c r="AN408" s="32"/>
      <c r="AO408" s="32"/>
      <c r="AP408" s="32"/>
      <c r="AQ408" s="32"/>
      <c r="AR408" s="32"/>
      <c r="AS408" s="32"/>
      <c r="AT408" s="32"/>
      <c r="AU408" s="32"/>
      <c r="AV408" s="32"/>
      <c r="AW408" s="32"/>
      <c r="AX408" s="32"/>
      <c r="AY408" s="32"/>
      <c r="AZ408" s="32"/>
      <c r="BA408" s="32"/>
      <c r="BB408" s="32"/>
      <c r="BC408" s="32"/>
      <c r="BD408" s="32"/>
      <c r="BE408" s="32"/>
      <c r="BF408" s="32"/>
      <c r="BG408" s="32"/>
      <c r="BH408" s="32"/>
      <c r="BI408" s="32"/>
      <c r="BJ408" s="32"/>
      <c r="BK408" s="32"/>
      <c r="BL408" s="32"/>
      <c r="BM408" s="32"/>
    </row>
    <row r="409" spans="1:65">
      <c r="A409" s="34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  <c r="AA409" s="32"/>
      <c r="AB409" s="32"/>
      <c r="AC409" s="32"/>
      <c r="AD409" s="32"/>
      <c r="AE409" s="32"/>
      <c r="AF409" s="32"/>
      <c r="AG409" s="32"/>
      <c r="AH409" s="32"/>
      <c r="AI409" s="32"/>
      <c r="AJ409" s="32"/>
      <c r="AK409" s="32"/>
      <c r="AL409" s="32"/>
      <c r="AM409" s="32"/>
      <c r="AN409" s="32"/>
      <c r="AO409" s="32"/>
      <c r="AP409" s="32"/>
      <c r="AQ409" s="32"/>
      <c r="AR409" s="32"/>
      <c r="AS409" s="32"/>
      <c r="AT409" s="32"/>
      <c r="AU409" s="32"/>
      <c r="AV409" s="32"/>
      <c r="AW409" s="32"/>
      <c r="AX409" s="32"/>
      <c r="AY409" s="32"/>
      <c r="AZ409" s="32"/>
      <c r="BA409" s="32"/>
      <c r="BB409" s="32"/>
      <c r="BC409" s="32"/>
      <c r="BD409" s="32"/>
      <c r="BE409" s="32"/>
      <c r="BF409" s="32"/>
      <c r="BG409" s="32"/>
      <c r="BH409" s="32"/>
      <c r="BI409" s="32"/>
      <c r="BJ409" s="32"/>
      <c r="BK409" s="32"/>
      <c r="BL409" s="32"/>
      <c r="BM409" s="32"/>
    </row>
    <row r="410" spans="1:65">
      <c r="A410" s="34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  <c r="AA410" s="32"/>
      <c r="AB410" s="32"/>
      <c r="AC410" s="32"/>
      <c r="AD410" s="32"/>
      <c r="AE410" s="32"/>
      <c r="AF410" s="32"/>
      <c r="AG410" s="32"/>
      <c r="AH410" s="32"/>
      <c r="AI410" s="32"/>
      <c r="AJ410" s="32"/>
      <c r="AK410" s="32"/>
      <c r="AL410" s="32"/>
      <c r="AM410" s="32"/>
      <c r="AN410" s="32"/>
      <c r="AO410" s="32"/>
      <c r="AP410" s="32"/>
      <c r="AQ410" s="32"/>
      <c r="AR410" s="32"/>
      <c r="AS410" s="32"/>
      <c r="AT410" s="32"/>
      <c r="AU410" s="32"/>
      <c r="AV410" s="32"/>
      <c r="AW410" s="32"/>
      <c r="AX410" s="32"/>
      <c r="AY410" s="32"/>
      <c r="AZ410" s="32"/>
      <c r="BA410" s="32"/>
      <c r="BB410" s="32"/>
      <c r="BC410" s="32"/>
      <c r="BD410" s="32"/>
      <c r="BE410" s="32"/>
      <c r="BF410" s="32"/>
      <c r="BG410" s="32"/>
      <c r="BH410" s="32"/>
      <c r="BI410" s="32"/>
      <c r="BJ410" s="32"/>
      <c r="BK410" s="32"/>
      <c r="BL410" s="32"/>
      <c r="BM410" s="32"/>
    </row>
    <row r="411" spans="1:65">
      <c r="A411" s="34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  <c r="AA411" s="32"/>
      <c r="AB411" s="32"/>
      <c r="AC411" s="32"/>
      <c r="AD411" s="32"/>
      <c r="AE411" s="32"/>
      <c r="AF411" s="32"/>
      <c r="AG411" s="32"/>
      <c r="AH411" s="32"/>
      <c r="AI411" s="32"/>
      <c r="AJ411" s="32"/>
      <c r="AK411" s="32"/>
      <c r="AL411" s="32"/>
      <c r="AM411" s="32"/>
      <c r="AN411" s="32"/>
      <c r="AO411" s="32"/>
      <c r="AP411" s="32"/>
      <c r="AQ411" s="32"/>
      <c r="AR411" s="32"/>
      <c r="AS411" s="32"/>
      <c r="AT411" s="32"/>
      <c r="AU411" s="32"/>
      <c r="AV411" s="32"/>
      <c r="AW411" s="32"/>
      <c r="AX411" s="32"/>
      <c r="AY411" s="32"/>
      <c r="AZ411" s="32"/>
      <c r="BA411" s="32"/>
      <c r="BB411" s="32"/>
      <c r="BC411" s="32"/>
      <c r="BD411" s="32"/>
      <c r="BE411" s="32"/>
      <c r="BF411" s="32"/>
      <c r="BG411" s="32"/>
      <c r="BH411" s="32"/>
      <c r="BI411" s="32"/>
      <c r="BJ411" s="32"/>
      <c r="BK411" s="32"/>
      <c r="BL411" s="32"/>
      <c r="BM411" s="32"/>
    </row>
    <row r="412" spans="1:65">
      <c r="A412" s="34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  <c r="AA412" s="32"/>
      <c r="AB412" s="32"/>
      <c r="AC412" s="32"/>
      <c r="AD412" s="32"/>
      <c r="AE412" s="32"/>
      <c r="AF412" s="32"/>
      <c r="AG412" s="32"/>
      <c r="AH412" s="32"/>
      <c r="AI412" s="32"/>
      <c r="AJ412" s="32"/>
      <c r="AK412" s="32"/>
      <c r="AL412" s="32"/>
      <c r="AM412" s="32"/>
      <c r="AN412" s="32"/>
      <c r="AO412" s="32"/>
      <c r="AP412" s="32"/>
      <c r="AQ412" s="32"/>
      <c r="AR412" s="32"/>
      <c r="AS412" s="32"/>
      <c r="AT412" s="32"/>
      <c r="AU412" s="32"/>
      <c r="AV412" s="32"/>
      <c r="AW412" s="32"/>
      <c r="AX412" s="32"/>
      <c r="AY412" s="32"/>
      <c r="AZ412" s="32"/>
      <c r="BA412" s="32"/>
      <c r="BB412" s="32"/>
      <c r="BC412" s="32"/>
      <c r="BD412" s="32"/>
      <c r="BE412" s="32"/>
      <c r="BF412" s="32"/>
      <c r="BG412" s="32"/>
      <c r="BH412" s="32"/>
      <c r="BI412" s="32"/>
      <c r="BJ412" s="32"/>
      <c r="BK412" s="32"/>
      <c r="BL412" s="32"/>
      <c r="BM412" s="32"/>
    </row>
    <row r="413" spans="1:65">
      <c r="A413" s="34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  <c r="AA413" s="32"/>
      <c r="AB413" s="32"/>
      <c r="AC413" s="32"/>
      <c r="AD413" s="32"/>
      <c r="AE413" s="32"/>
      <c r="AF413" s="32"/>
      <c r="AG413" s="32"/>
      <c r="AH413" s="32"/>
      <c r="AI413" s="32"/>
      <c r="AJ413" s="32"/>
      <c r="AK413" s="32"/>
      <c r="AL413" s="32"/>
      <c r="AM413" s="32"/>
      <c r="AN413" s="32"/>
      <c r="AO413" s="32"/>
      <c r="AP413" s="32"/>
      <c r="AQ413" s="32"/>
      <c r="AR413" s="32"/>
      <c r="AS413" s="32"/>
      <c r="AT413" s="32"/>
      <c r="AU413" s="32"/>
      <c r="AV413" s="32"/>
      <c r="AW413" s="32"/>
      <c r="AX413" s="32"/>
      <c r="AY413" s="32"/>
      <c r="AZ413" s="32"/>
      <c r="BA413" s="32"/>
      <c r="BB413" s="32"/>
      <c r="BC413" s="32"/>
      <c r="BD413" s="32"/>
      <c r="BE413" s="32"/>
      <c r="BF413" s="32"/>
      <c r="BG413" s="32"/>
      <c r="BH413" s="32"/>
      <c r="BI413" s="32"/>
      <c r="BJ413" s="32"/>
      <c r="BK413" s="32"/>
      <c r="BL413" s="32"/>
      <c r="BM413" s="32"/>
    </row>
    <row r="414" spans="1:65">
      <c r="A414" s="34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  <c r="AA414" s="32"/>
      <c r="AB414" s="32"/>
      <c r="AC414" s="32"/>
      <c r="AD414" s="32"/>
      <c r="AE414" s="32"/>
      <c r="AF414" s="32"/>
      <c r="AG414" s="32"/>
      <c r="AH414" s="32"/>
      <c r="AI414" s="32"/>
      <c r="AJ414" s="32"/>
      <c r="AK414" s="32"/>
      <c r="AL414" s="32"/>
      <c r="AM414" s="32"/>
      <c r="AN414" s="32"/>
      <c r="AO414" s="32"/>
      <c r="AP414" s="32"/>
      <c r="AQ414" s="32"/>
      <c r="AR414" s="32"/>
      <c r="AS414" s="32"/>
      <c r="AT414" s="32"/>
      <c r="AU414" s="32"/>
      <c r="AV414" s="32"/>
      <c r="AW414" s="32"/>
      <c r="AX414" s="32"/>
      <c r="AY414" s="32"/>
      <c r="AZ414" s="32"/>
      <c r="BA414" s="32"/>
      <c r="BB414" s="32"/>
      <c r="BC414" s="32"/>
      <c r="BD414" s="32"/>
      <c r="BE414" s="32"/>
      <c r="BF414" s="32"/>
      <c r="BG414" s="32"/>
      <c r="BH414" s="32"/>
      <c r="BI414" s="32"/>
      <c r="BJ414" s="32"/>
      <c r="BK414" s="32"/>
      <c r="BL414" s="32"/>
      <c r="BM414" s="32"/>
    </row>
    <row r="415" spans="1:65">
      <c r="A415" s="34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  <c r="AA415" s="32"/>
      <c r="AB415" s="32"/>
      <c r="AC415" s="32"/>
      <c r="AD415" s="32"/>
      <c r="AE415" s="32"/>
      <c r="AF415" s="32"/>
      <c r="AG415" s="32"/>
      <c r="AH415" s="32"/>
      <c r="AI415" s="32"/>
      <c r="AJ415" s="32"/>
      <c r="AK415" s="32"/>
      <c r="AL415" s="32"/>
      <c r="AM415" s="32"/>
      <c r="AN415" s="32"/>
      <c r="AO415" s="32"/>
      <c r="AP415" s="32"/>
      <c r="AQ415" s="32"/>
      <c r="AR415" s="32"/>
      <c r="AS415" s="32"/>
      <c r="AT415" s="32"/>
      <c r="AU415" s="32"/>
      <c r="AV415" s="32"/>
      <c r="AW415" s="32"/>
      <c r="AX415" s="32"/>
      <c r="AY415" s="32"/>
      <c r="AZ415" s="32"/>
      <c r="BA415" s="32"/>
      <c r="BB415" s="32"/>
      <c r="BC415" s="32"/>
      <c r="BD415" s="32"/>
      <c r="BE415" s="32"/>
      <c r="BF415" s="32"/>
      <c r="BG415" s="32"/>
      <c r="BH415" s="32"/>
      <c r="BI415" s="32"/>
      <c r="BJ415" s="32"/>
      <c r="BK415" s="32"/>
      <c r="BL415" s="32"/>
      <c r="BM415" s="32"/>
    </row>
    <row r="416" spans="1:65">
      <c r="A416" s="34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  <c r="AA416" s="32"/>
      <c r="AB416" s="32"/>
      <c r="AC416" s="32"/>
      <c r="AD416" s="32"/>
      <c r="AE416" s="32"/>
      <c r="AF416" s="32"/>
      <c r="AG416" s="32"/>
      <c r="AH416" s="32"/>
      <c r="AI416" s="32"/>
      <c r="AJ416" s="32"/>
      <c r="AK416" s="32"/>
      <c r="AL416" s="32"/>
      <c r="AM416" s="32"/>
      <c r="AN416" s="32"/>
      <c r="AO416" s="32"/>
      <c r="AP416" s="32"/>
      <c r="AQ416" s="32"/>
      <c r="AR416" s="32"/>
      <c r="AS416" s="32"/>
      <c r="AT416" s="32"/>
      <c r="AU416" s="32"/>
      <c r="AV416" s="32"/>
      <c r="AW416" s="32"/>
      <c r="AX416" s="32"/>
      <c r="AY416" s="32"/>
      <c r="AZ416" s="32"/>
      <c r="BA416" s="32"/>
      <c r="BB416" s="32"/>
      <c r="BC416" s="32"/>
      <c r="BD416" s="32"/>
      <c r="BE416" s="32"/>
      <c r="BF416" s="32"/>
      <c r="BG416" s="32"/>
      <c r="BH416" s="32"/>
      <c r="BI416" s="32"/>
      <c r="BJ416" s="32"/>
      <c r="BK416" s="32"/>
      <c r="BL416" s="32"/>
      <c r="BM416" s="32"/>
    </row>
    <row r="417" spans="1:65">
      <c r="A417" s="34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  <c r="AA417" s="32"/>
      <c r="AB417" s="32"/>
      <c r="AC417" s="32"/>
      <c r="AD417" s="32"/>
      <c r="AE417" s="32"/>
      <c r="AF417" s="32"/>
      <c r="AG417" s="32"/>
      <c r="AH417" s="32"/>
      <c r="AI417" s="32"/>
      <c r="AJ417" s="32"/>
      <c r="AK417" s="32"/>
      <c r="AL417" s="32"/>
      <c r="AM417" s="32"/>
      <c r="AN417" s="32"/>
      <c r="AO417" s="32"/>
      <c r="AP417" s="32"/>
      <c r="AQ417" s="32"/>
      <c r="AR417" s="32"/>
      <c r="AS417" s="32"/>
      <c r="AT417" s="32"/>
      <c r="AU417" s="32"/>
      <c r="AV417" s="32"/>
      <c r="AW417" s="32"/>
      <c r="AX417" s="32"/>
      <c r="AY417" s="32"/>
      <c r="AZ417" s="32"/>
      <c r="BA417" s="32"/>
      <c r="BB417" s="32"/>
      <c r="BC417" s="32"/>
      <c r="BD417" s="32"/>
      <c r="BE417" s="32"/>
      <c r="BF417" s="32"/>
      <c r="BG417" s="32"/>
      <c r="BH417" s="32"/>
      <c r="BI417" s="32"/>
      <c r="BJ417" s="32"/>
      <c r="BK417" s="32"/>
      <c r="BL417" s="32"/>
      <c r="BM417" s="32"/>
    </row>
    <row r="418" spans="1:65">
      <c r="A418" s="34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  <c r="AA418" s="32"/>
      <c r="AB418" s="32"/>
      <c r="AC418" s="32"/>
      <c r="AD418" s="32"/>
      <c r="AE418" s="32"/>
      <c r="AF418" s="32"/>
      <c r="AG418" s="32"/>
      <c r="AH418" s="32"/>
      <c r="AI418" s="32"/>
      <c r="AJ418" s="32"/>
      <c r="AK418" s="32"/>
      <c r="AL418" s="32"/>
      <c r="AM418" s="32"/>
      <c r="AN418" s="32"/>
      <c r="AO418" s="32"/>
      <c r="AP418" s="32"/>
      <c r="AQ418" s="32"/>
      <c r="AR418" s="32"/>
      <c r="AS418" s="32"/>
      <c r="AT418" s="32"/>
      <c r="AU418" s="32"/>
      <c r="AV418" s="32"/>
      <c r="AW418" s="32"/>
      <c r="AX418" s="32"/>
      <c r="AY418" s="32"/>
      <c r="AZ418" s="32"/>
      <c r="BA418" s="32"/>
      <c r="BB418" s="32"/>
      <c r="BC418" s="32"/>
      <c r="BD418" s="32"/>
      <c r="BE418" s="32"/>
      <c r="BF418" s="32"/>
      <c r="BG418" s="32"/>
      <c r="BH418" s="32"/>
      <c r="BI418" s="32"/>
      <c r="BJ418" s="32"/>
      <c r="BK418" s="32"/>
      <c r="BL418" s="32"/>
      <c r="BM418" s="32"/>
    </row>
    <row r="419" spans="1:65">
      <c r="A419" s="34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  <c r="AA419" s="32"/>
      <c r="AB419" s="32"/>
      <c r="AC419" s="32"/>
      <c r="AD419" s="32"/>
      <c r="AE419" s="32"/>
      <c r="AF419" s="32"/>
      <c r="AG419" s="32"/>
      <c r="AH419" s="32"/>
      <c r="AI419" s="32"/>
      <c r="AJ419" s="32"/>
      <c r="AK419" s="32"/>
      <c r="AL419" s="32"/>
      <c r="AM419" s="32"/>
      <c r="AN419" s="32"/>
      <c r="AO419" s="32"/>
      <c r="AP419" s="32"/>
      <c r="AQ419" s="32"/>
      <c r="AR419" s="32"/>
      <c r="AS419" s="32"/>
      <c r="AT419" s="32"/>
      <c r="AU419" s="32"/>
      <c r="AV419" s="32"/>
      <c r="AW419" s="32"/>
      <c r="AX419" s="32"/>
      <c r="AY419" s="32"/>
      <c r="AZ419" s="32"/>
      <c r="BA419" s="32"/>
      <c r="BB419" s="32"/>
      <c r="BC419" s="32"/>
      <c r="BD419" s="32"/>
      <c r="BE419" s="32"/>
      <c r="BF419" s="32"/>
      <c r="BG419" s="32"/>
      <c r="BH419" s="32"/>
      <c r="BI419" s="32"/>
      <c r="BJ419" s="32"/>
      <c r="BK419" s="32"/>
      <c r="BL419" s="32"/>
      <c r="BM419" s="32"/>
    </row>
    <row r="420" spans="1:65">
      <c r="A420" s="34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  <c r="AA420" s="32"/>
      <c r="AB420" s="32"/>
      <c r="AC420" s="32"/>
      <c r="AD420" s="32"/>
      <c r="AE420" s="32"/>
      <c r="AF420" s="32"/>
      <c r="AG420" s="32"/>
      <c r="AH420" s="32"/>
      <c r="AI420" s="32"/>
      <c r="AJ420" s="32"/>
      <c r="AK420" s="32"/>
      <c r="AL420" s="32"/>
      <c r="AM420" s="32"/>
      <c r="AN420" s="32"/>
      <c r="AO420" s="32"/>
      <c r="AP420" s="32"/>
      <c r="AQ420" s="32"/>
      <c r="AR420" s="32"/>
      <c r="AS420" s="32"/>
      <c r="AT420" s="32"/>
      <c r="AU420" s="32"/>
      <c r="AV420" s="32"/>
      <c r="AW420" s="32"/>
      <c r="AX420" s="32"/>
      <c r="AY420" s="32"/>
      <c r="AZ420" s="32"/>
      <c r="BA420" s="32"/>
      <c r="BB420" s="32"/>
      <c r="BC420" s="32"/>
      <c r="BD420" s="32"/>
      <c r="BE420" s="32"/>
      <c r="BF420" s="32"/>
      <c r="BG420" s="32"/>
      <c r="BH420" s="32"/>
      <c r="BI420" s="32"/>
      <c r="BJ420" s="32"/>
      <c r="BK420" s="32"/>
      <c r="BL420" s="32"/>
      <c r="BM420" s="32"/>
    </row>
    <row r="421" spans="1:65">
      <c r="A421" s="34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  <c r="AA421" s="32"/>
      <c r="AB421" s="32"/>
      <c r="AC421" s="32"/>
      <c r="AD421" s="32"/>
      <c r="AE421" s="32"/>
      <c r="AF421" s="32"/>
      <c r="AG421" s="32"/>
      <c r="AH421" s="32"/>
      <c r="AI421" s="32"/>
      <c r="AJ421" s="32"/>
      <c r="AK421" s="32"/>
      <c r="AL421" s="32"/>
      <c r="AM421" s="32"/>
      <c r="AN421" s="32"/>
      <c r="AO421" s="32"/>
      <c r="AP421" s="32"/>
      <c r="AQ421" s="32"/>
      <c r="AR421" s="32"/>
      <c r="AS421" s="32"/>
      <c r="AT421" s="32"/>
      <c r="AU421" s="32"/>
      <c r="AV421" s="32"/>
      <c r="AW421" s="32"/>
      <c r="AX421" s="32"/>
      <c r="AY421" s="32"/>
      <c r="AZ421" s="32"/>
      <c r="BA421" s="32"/>
      <c r="BB421" s="32"/>
      <c r="BC421" s="32"/>
      <c r="BD421" s="32"/>
      <c r="BE421" s="32"/>
      <c r="BF421" s="32"/>
      <c r="BG421" s="32"/>
      <c r="BH421" s="32"/>
      <c r="BI421" s="32"/>
      <c r="BJ421" s="32"/>
      <c r="BK421" s="32"/>
      <c r="BL421" s="32"/>
      <c r="BM421" s="32"/>
    </row>
    <row r="422" spans="1:65">
      <c r="A422" s="34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  <c r="AA422" s="32"/>
      <c r="AB422" s="32"/>
      <c r="AC422" s="32"/>
      <c r="AD422" s="32"/>
      <c r="AE422" s="32"/>
      <c r="AF422" s="32"/>
      <c r="AG422" s="32"/>
      <c r="AH422" s="32"/>
      <c r="AI422" s="32"/>
      <c r="AJ422" s="32"/>
      <c r="AK422" s="32"/>
      <c r="AL422" s="32"/>
      <c r="AM422" s="32"/>
      <c r="AN422" s="32"/>
      <c r="AO422" s="32"/>
      <c r="AP422" s="32"/>
      <c r="AQ422" s="32"/>
      <c r="AR422" s="32"/>
      <c r="AS422" s="32"/>
      <c r="AT422" s="32"/>
      <c r="AU422" s="32"/>
      <c r="AV422" s="32"/>
      <c r="AW422" s="32"/>
      <c r="AX422" s="32"/>
      <c r="AY422" s="32"/>
      <c r="AZ422" s="32"/>
      <c r="BA422" s="32"/>
      <c r="BB422" s="32"/>
      <c r="BC422" s="32"/>
      <c r="BD422" s="32"/>
      <c r="BE422" s="32"/>
      <c r="BF422" s="32"/>
      <c r="BG422" s="32"/>
      <c r="BH422" s="32"/>
      <c r="BI422" s="32"/>
      <c r="BJ422" s="32"/>
      <c r="BK422" s="32"/>
      <c r="BL422" s="32"/>
      <c r="BM422" s="32"/>
    </row>
    <row r="423" spans="1:65">
      <c r="A423" s="34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  <c r="AA423" s="32"/>
      <c r="AB423" s="32"/>
      <c r="AC423" s="32"/>
      <c r="AD423" s="32"/>
      <c r="AE423" s="32"/>
      <c r="AF423" s="32"/>
      <c r="AG423" s="32"/>
      <c r="AH423" s="32"/>
      <c r="AI423" s="32"/>
      <c r="AJ423" s="32"/>
      <c r="AK423" s="32"/>
      <c r="AL423" s="32"/>
      <c r="AM423" s="32"/>
      <c r="AN423" s="32"/>
      <c r="AO423" s="32"/>
      <c r="AP423" s="32"/>
      <c r="AQ423" s="32"/>
      <c r="AR423" s="32"/>
      <c r="AS423" s="32"/>
      <c r="AT423" s="32"/>
      <c r="AU423" s="32"/>
      <c r="AV423" s="32"/>
      <c r="AW423" s="32"/>
      <c r="AX423" s="32"/>
      <c r="AY423" s="32"/>
      <c r="AZ423" s="32"/>
      <c r="BA423" s="32"/>
      <c r="BB423" s="32"/>
      <c r="BC423" s="32"/>
      <c r="BD423" s="32"/>
      <c r="BE423" s="32"/>
      <c r="BF423" s="32"/>
      <c r="BG423" s="32"/>
      <c r="BH423" s="32"/>
      <c r="BI423" s="32"/>
      <c r="BJ423" s="32"/>
      <c r="BK423" s="32"/>
      <c r="BL423" s="32"/>
      <c r="BM423" s="32"/>
    </row>
    <row r="424" spans="1:65">
      <c r="A424" s="34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  <c r="AA424" s="32"/>
      <c r="AB424" s="32"/>
      <c r="AC424" s="32"/>
      <c r="AD424" s="32"/>
      <c r="AE424" s="32"/>
      <c r="AF424" s="32"/>
      <c r="AG424" s="32"/>
      <c r="AH424" s="32"/>
      <c r="AI424" s="32"/>
      <c r="AJ424" s="32"/>
      <c r="AK424" s="32"/>
      <c r="AL424" s="32"/>
      <c r="AM424" s="32"/>
      <c r="AN424" s="32"/>
      <c r="AO424" s="32"/>
      <c r="AP424" s="32"/>
      <c r="AQ424" s="32"/>
      <c r="AR424" s="32"/>
      <c r="AS424" s="32"/>
      <c r="AT424" s="32"/>
      <c r="AU424" s="32"/>
      <c r="AV424" s="32"/>
      <c r="AW424" s="32"/>
      <c r="AX424" s="32"/>
      <c r="AY424" s="32"/>
      <c r="AZ424" s="32"/>
      <c r="BA424" s="32"/>
      <c r="BB424" s="32"/>
      <c r="BC424" s="32"/>
      <c r="BD424" s="32"/>
      <c r="BE424" s="32"/>
      <c r="BF424" s="32"/>
      <c r="BG424" s="32"/>
      <c r="BH424" s="32"/>
      <c r="BI424" s="32"/>
      <c r="BJ424" s="32"/>
      <c r="BK424" s="32"/>
      <c r="BL424" s="32"/>
      <c r="BM424" s="32"/>
    </row>
    <row r="425" spans="1:65">
      <c r="A425" s="34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  <c r="AA425" s="32"/>
      <c r="AB425" s="32"/>
      <c r="AC425" s="32"/>
      <c r="AD425" s="32"/>
      <c r="AE425" s="32"/>
      <c r="AF425" s="32"/>
      <c r="AG425" s="32"/>
      <c r="AH425" s="32"/>
      <c r="AI425" s="32"/>
      <c r="AJ425" s="32"/>
      <c r="AK425" s="32"/>
      <c r="AL425" s="32"/>
      <c r="AM425" s="32"/>
      <c r="AN425" s="32"/>
      <c r="AO425" s="32"/>
      <c r="AP425" s="32"/>
      <c r="AQ425" s="32"/>
      <c r="AR425" s="32"/>
      <c r="AS425" s="32"/>
      <c r="AT425" s="32"/>
      <c r="AU425" s="32"/>
      <c r="AV425" s="32"/>
      <c r="AW425" s="32"/>
      <c r="AX425" s="32"/>
      <c r="AY425" s="32"/>
      <c r="AZ425" s="32"/>
      <c r="BA425" s="32"/>
      <c r="BB425" s="32"/>
      <c r="BC425" s="32"/>
      <c r="BD425" s="32"/>
      <c r="BE425" s="32"/>
      <c r="BF425" s="32"/>
      <c r="BG425" s="32"/>
      <c r="BH425" s="32"/>
      <c r="BI425" s="32"/>
      <c r="BJ425" s="32"/>
      <c r="BK425" s="32"/>
      <c r="BL425" s="32"/>
      <c r="BM425" s="32"/>
    </row>
    <row r="426" spans="1:65">
      <c r="A426" s="34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  <c r="AA426" s="32"/>
      <c r="AB426" s="32"/>
      <c r="AC426" s="32"/>
      <c r="AD426" s="32"/>
      <c r="AE426" s="32"/>
      <c r="AF426" s="32"/>
      <c r="AG426" s="32"/>
      <c r="AH426" s="32"/>
      <c r="AI426" s="32"/>
      <c r="AJ426" s="32"/>
      <c r="AK426" s="32"/>
      <c r="AL426" s="32"/>
      <c r="AM426" s="32"/>
      <c r="AN426" s="32"/>
      <c r="AO426" s="32"/>
      <c r="AP426" s="32"/>
      <c r="AQ426" s="32"/>
      <c r="AR426" s="32"/>
      <c r="AS426" s="32"/>
      <c r="AT426" s="32"/>
      <c r="AU426" s="32"/>
      <c r="AV426" s="32"/>
      <c r="AW426" s="32"/>
      <c r="AX426" s="32"/>
      <c r="AY426" s="32"/>
      <c r="AZ426" s="32"/>
      <c r="BA426" s="32"/>
      <c r="BB426" s="32"/>
      <c r="BC426" s="32"/>
      <c r="BD426" s="32"/>
      <c r="BE426" s="32"/>
      <c r="BF426" s="32"/>
      <c r="BG426" s="32"/>
      <c r="BH426" s="32"/>
      <c r="BI426" s="32"/>
      <c r="BJ426" s="32"/>
      <c r="BK426" s="32"/>
      <c r="BL426" s="32"/>
      <c r="BM426" s="32"/>
    </row>
    <row r="427" spans="1:65">
      <c r="A427" s="34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  <c r="AA427" s="32"/>
      <c r="AB427" s="32"/>
      <c r="AC427" s="32"/>
      <c r="AD427" s="32"/>
      <c r="AE427" s="32"/>
      <c r="AF427" s="32"/>
      <c r="AG427" s="32"/>
      <c r="AH427" s="32"/>
      <c r="AI427" s="32"/>
      <c r="AJ427" s="32"/>
      <c r="AK427" s="32"/>
      <c r="AL427" s="32"/>
      <c r="AM427" s="32"/>
      <c r="AN427" s="32"/>
      <c r="AO427" s="32"/>
      <c r="AP427" s="32"/>
      <c r="AQ427" s="32"/>
      <c r="AR427" s="32"/>
      <c r="AS427" s="32"/>
      <c r="AT427" s="32"/>
      <c r="AU427" s="32"/>
      <c r="AV427" s="32"/>
      <c r="AW427" s="32"/>
      <c r="AX427" s="32"/>
      <c r="AY427" s="32"/>
      <c r="AZ427" s="32"/>
      <c r="BA427" s="32"/>
      <c r="BB427" s="32"/>
      <c r="BC427" s="32"/>
      <c r="BD427" s="32"/>
      <c r="BE427" s="32"/>
      <c r="BF427" s="32"/>
      <c r="BG427" s="32"/>
      <c r="BH427" s="32"/>
      <c r="BI427" s="32"/>
      <c r="BJ427" s="32"/>
      <c r="BK427" s="32"/>
      <c r="BL427" s="32"/>
      <c r="BM427" s="32"/>
    </row>
    <row r="428" spans="1:65">
      <c r="A428" s="34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  <c r="AA428" s="32"/>
      <c r="AB428" s="32"/>
      <c r="AC428" s="32"/>
      <c r="AD428" s="32"/>
      <c r="AE428" s="32"/>
      <c r="AF428" s="32"/>
      <c r="AG428" s="32"/>
      <c r="AH428" s="32"/>
      <c r="AI428" s="32"/>
      <c r="AJ428" s="32"/>
      <c r="AK428" s="32"/>
      <c r="AL428" s="32"/>
      <c r="AM428" s="32"/>
      <c r="AN428" s="32"/>
      <c r="AO428" s="32"/>
      <c r="AP428" s="32"/>
      <c r="AQ428" s="32"/>
      <c r="AR428" s="32"/>
      <c r="AS428" s="32"/>
      <c r="AT428" s="32"/>
      <c r="AU428" s="32"/>
      <c r="AV428" s="32"/>
      <c r="AW428" s="32"/>
      <c r="AX428" s="32"/>
      <c r="AY428" s="32"/>
      <c r="AZ428" s="32"/>
      <c r="BA428" s="32"/>
      <c r="BB428" s="32"/>
      <c r="BC428" s="32"/>
      <c r="BD428" s="32"/>
      <c r="BE428" s="32"/>
      <c r="BF428" s="32"/>
      <c r="BG428" s="32"/>
      <c r="BH428" s="32"/>
      <c r="BI428" s="32"/>
      <c r="BJ428" s="32"/>
      <c r="BK428" s="32"/>
      <c r="BL428" s="32"/>
      <c r="BM428" s="32"/>
    </row>
    <row r="429" spans="1:65">
      <c r="A429" s="34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  <c r="AA429" s="32"/>
      <c r="AB429" s="32"/>
      <c r="AC429" s="32"/>
      <c r="AD429" s="32"/>
      <c r="AE429" s="32"/>
      <c r="AF429" s="32"/>
      <c r="AG429" s="32"/>
      <c r="AH429" s="32"/>
      <c r="AI429" s="32"/>
      <c r="AJ429" s="32"/>
      <c r="AK429" s="32"/>
      <c r="AL429" s="32"/>
      <c r="AM429" s="32"/>
      <c r="AN429" s="32"/>
      <c r="AO429" s="32"/>
      <c r="AP429" s="32"/>
      <c r="AQ429" s="32"/>
      <c r="AR429" s="32"/>
      <c r="AS429" s="32"/>
      <c r="AT429" s="32"/>
      <c r="AU429" s="32"/>
      <c r="AV429" s="32"/>
      <c r="AW429" s="32"/>
      <c r="AX429" s="32"/>
      <c r="AY429" s="32"/>
      <c r="AZ429" s="32"/>
      <c r="BA429" s="32"/>
      <c r="BB429" s="32"/>
      <c r="BC429" s="32"/>
      <c r="BD429" s="32"/>
      <c r="BE429" s="32"/>
      <c r="BF429" s="32"/>
      <c r="BG429" s="32"/>
      <c r="BH429" s="32"/>
      <c r="BI429" s="32"/>
      <c r="BJ429" s="32"/>
      <c r="BK429" s="32"/>
      <c r="BL429" s="32"/>
      <c r="BM429" s="32"/>
    </row>
    <row r="430" spans="1:65">
      <c r="A430" s="34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  <c r="AA430" s="32"/>
      <c r="AB430" s="32"/>
      <c r="AC430" s="32"/>
      <c r="AD430" s="32"/>
      <c r="AE430" s="32"/>
      <c r="AF430" s="32"/>
      <c r="AG430" s="32"/>
      <c r="AH430" s="32"/>
      <c r="AI430" s="32"/>
      <c r="AJ430" s="32"/>
      <c r="AK430" s="32"/>
      <c r="AL430" s="32"/>
      <c r="AM430" s="32"/>
      <c r="AN430" s="32"/>
      <c r="AO430" s="32"/>
      <c r="AP430" s="32"/>
      <c r="AQ430" s="32"/>
      <c r="AR430" s="32"/>
      <c r="AS430" s="32"/>
      <c r="AT430" s="32"/>
      <c r="AU430" s="32"/>
      <c r="AV430" s="32"/>
      <c r="AW430" s="32"/>
      <c r="AX430" s="32"/>
      <c r="AY430" s="32"/>
      <c r="AZ430" s="32"/>
      <c r="BA430" s="32"/>
      <c r="BB430" s="32"/>
      <c r="BC430" s="32"/>
      <c r="BD430" s="32"/>
      <c r="BE430" s="32"/>
      <c r="BF430" s="32"/>
      <c r="BG430" s="32"/>
      <c r="BH430" s="32"/>
      <c r="BI430" s="32"/>
      <c r="BJ430" s="32"/>
      <c r="BK430" s="32"/>
      <c r="BL430" s="32"/>
      <c r="BM430" s="32"/>
    </row>
    <row r="431" spans="1:65">
      <c r="A431" s="34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  <c r="AA431" s="32"/>
      <c r="AB431" s="32"/>
      <c r="AC431" s="32"/>
      <c r="AD431" s="32"/>
      <c r="AE431" s="32"/>
      <c r="AF431" s="32"/>
      <c r="AG431" s="32"/>
      <c r="AH431" s="32"/>
      <c r="AI431" s="32"/>
      <c r="AJ431" s="32"/>
      <c r="AK431" s="32"/>
      <c r="AL431" s="32"/>
      <c r="AM431" s="32"/>
      <c r="AN431" s="32"/>
      <c r="AO431" s="32"/>
      <c r="AP431" s="32"/>
      <c r="AQ431" s="32"/>
      <c r="AR431" s="32"/>
      <c r="AS431" s="32"/>
      <c r="AT431" s="32"/>
      <c r="AU431" s="32"/>
      <c r="AV431" s="32"/>
      <c r="AW431" s="32"/>
      <c r="AX431" s="32"/>
      <c r="AY431" s="32"/>
      <c r="AZ431" s="32"/>
      <c r="BA431" s="32"/>
      <c r="BB431" s="32"/>
      <c r="BC431" s="32"/>
      <c r="BD431" s="32"/>
      <c r="BE431" s="32"/>
      <c r="BF431" s="32"/>
      <c r="BG431" s="32"/>
      <c r="BH431" s="32"/>
      <c r="BI431" s="32"/>
      <c r="BJ431" s="32"/>
      <c r="BK431" s="32"/>
      <c r="BL431" s="32"/>
      <c r="BM431" s="32"/>
    </row>
    <row r="432" spans="1:65">
      <c r="A432" s="34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  <c r="AA432" s="32"/>
      <c r="AB432" s="32"/>
      <c r="AC432" s="32"/>
      <c r="AD432" s="32"/>
      <c r="AE432" s="32"/>
      <c r="AF432" s="32"/>
      <c r="AG432" s="32"/>
      <c r="AH432" s="32"/>
      <c r="AI432" s="32"/>
      <c r="AJ432" s="32"/>
      <c r="AK432" s="32"/>
      <c r="AL432" s="32"/>
      <c r="AM432" s="32"/>
      <c r="AN432" s="32"/>
      <c r="AO432" s="32"/>
      <c r="AP432" s="32"/>
      <c r="AQ432" s="32"/>
      <c r="AR432" s="32"/>
      <c r="AS432" s="32"/>
      <c r="AT432" s="32"/>
      <c r="AU432" s="32"/>
      <c r="AV432" s="32"/>
      <c r="AW432" s="32"/>
      <c r="AX432" s="32"/>
      <c r="AY432" s="32"/>
      <c r="AZ432" s="32"/>
      <c r="BA432" s="32"/>
      <c r="BB432" s="32"/>
      <c r="BC432" s="32"/>
      <c r="BD432" s="32"/>
      <c r="BE432" s="32"/>
      <c r="BF432" s="32"/>
      <c r="BG432" s="32"/>
      <c r="BH432" s="32"/>
      <c r="BI432" s="32"/>
      <c r="BJ432" s="32"/>
      <c r="BK432" s="32"/>
      <c r="BL432" s="32"/>
      <c r="BM432" s="32"/>
    </row>
    <row r="433" spans="1:65">
      <c r="A433" s="34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  <c r="AA433" s="32"/>
      <c r="AB433" s="32"/>
      <c r="AC433" s="32"/>
      <c r="AD433" s="32"/>
      <c r="AE433" s="32"/>
      <c r="AF433" s="32"/>
      <c r="AG433" s="32"/>
      <c r="AH433" s="32"/>
      <c r="AI433" s="32"/>
      <c r="AJ433" s="32"/>
      <c r="AK433" s="32"/>
      <c r="AL433" s="32"/>
      <c r="AM433" s="32"/>
      <c r="AN433" s="32"/>
      <c r="AO433" s="32"/>
      <c r="AP433" s="32"/>
      <c r="AQ433" s="32"/>
      <c r="AR433" s="32"/>
      <c r="AS433" s="32"/>
      <c r="AT433" s="32"/>
      <c r="AU433" s="32"/>
      <c r="AV433" s="32"/>
      <c r="AW433" s="32"/>
      <c r="AX433" s="32"/>
      <c r="AY433" s="32"/>
      <c r="AZ433" s="32"/>
      <c r="BA433" s="32"/>
      <c r="BB433" s="32"/>
      <c r="BC433" s="32"/>
      <c r="BD433" s="32"/>
      <c r="BE433" s="32"/>
      <c r="BF433" s="32"/>
      <c r="BG433" s="32"/>
      <c r="BH433" s="32"/>
      <c r="BI433" s="32"/>
      <c r="BJ433" s="32"/>
      <c r="BK433" s="32"/>
      <c r="BL433" s="32"/>
      <c r="BM433" s="32"/>
    </row>
    <row r="434" spans="1:65">
      <c r="A434" s="34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  <c r="AA434" s="32"/>
      <c r="AB434" s="32"/>
      <c r="AC434" s="32"/>
      <c r="AD434" s="32"/>
      <c r="AE434" s="32"/>
      <c r="AF434" s="32"/>
      <c r="AG434" s="32"/>
      <c r="AH434" s="32"/>
      <c r="AI434" s="32"/>
      <c r="AJ434" s="32"/>
      <c r="AK434" s="32"/>
      <c r="AL434" s="32"/>
      <c r="AM434" s="32"/>
      <c r="AN434" s="32"/>
      <c r="AO434" s="32"/>
      <c r="AP434" s="32"/>
      <c r="AQ434" s="32"/>
      <c r="AR434" s="32"/>
      <c r="AS434" s="32"/>
      <c r="AT434" s="32"/>
      <c r="AU434" s="32"/>
      <c r="AV434" s="32"/>
      <c r="AW434" s="32"/>
      <c r="AX434" s="32"/>
      <c r="AY434" s="32"/>
      <c r="AZ434" s="32"/>
      <c r="BA434" s="32"/>
      <c r="BB434" s="32"/>
      <c r="BC434" s="32"/>
      <c r="BD434" s="32"/>
      <c r="BE434" s="32"/>
      <c r="BF434" s="32"/>
      <c r="BG434" s="32"/>
      <c r="BH434" s="32"/>
      <c r="BI434" s="32"/>
      <c r="BJ434" s="32"/>
      <c r="BK434" s="32"/>
      <c r="BL434" s="32"/>
      <c r="BM434" s="32"/>
    </row>
    <row r="435" spans="1:65">
      <c r="A435" s="34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  <c r="AA435" s="32"/>
      <c r="AB435" s="32"/>
      <c r="AC435" s="32"/>
      <c r="AD435" s="32"/>
      <c r="AE435" s="32"/>
      <c r="AF435" s="32"/>
      <c r="AG435" s="32"/>
      <c r="AH435" s="32"/>
      <c r="AI435" s="32"/>
      <c r="AJ435" s="32"/>
      <c r="AK435" s="32"/>
      <c r="AL435" s="32"/>
      <c r="AM435" s="32"/>
      <c r="AN435" s="32"/>
      <c r="AO435" s="32"/>
      <c r="AP435" s="32"/>
      <c r="AQ435" s="32"/>
      <c r="AR435" s="32"/>
      <c r="AS435" s="32"/>
      <c r="AT435" s="32"/>
      <c r="AU435" s="32"/>
      <c r="AV435" s="32"/>
      <c r="AW435" s="32"/>
      <c r="AX435" s="32"/>
      <c r="AY435" s="32"/>
      <c r="AZ435" s="32"/>
      <c r="BA435" s="32"/>
      <c r="BB435" s="32"/>
      <c r="BC435" s="32"/>
      <c r="BD435" s="32"/>
      <c r="BE435" s="32"/>
      <c r="BF435" s="32"/>
      <c r="BG435" s="32"/>
      <c r="BH435" s="32"/>
      <c r="BI435" s="32"/>
      <c r="BJ435" s="32"/>
      <c r="BK435" s="32"/>
      <c r="BL435" s="32"/>
      <c r="BM435" s="32"/>
    </row>
    <row r="436" spans="1:65">
      <c r="A436" s="34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  <c r="AA436" s="32"/>
      <c r="AB436" s="32"/>
      <c r="AC436" s="32"/>
      <c r="AD436" s="32"/>
      <c r="AE436" s="32"/>
      <c r="AF436" s="32"/>
      <c r="AG436" s="32"/>
      <c r="AH436" s="32"/>
      <c r="AI436" s="32"/>
      <c r="AJ436" s="32"/>
      <c r="AK436" s="32"/>
      <c r="AL436" s="32"/>
      <c r="AM436" s="32"/>
      <c r="AN436" s="32"/>
      <c r="AO436" s="32"/>
      <c r="AP436" s="32"/>
      <c r="AQ436" s="32"/>
      <c r="AR436" s="32"/>
      <c r="AS436" s="32"/>
      <c r="AT436" s="32"/>
      <c r="AU436" s="32"/>
      <c r="AV436" s="32"/>
      <c r="AW436" s="32"/>
      <c r="AX436" s="32"/>
      <c r="AY436" s="32"/>
      <c r="AZ436" s="32"/>
      <c r="BA436" s="32"/>
      <c r="BB436" s="32"/>
      <c r="BC436" s="32"/>
      <c r="BD436" s="32"/>
      <c r="BE436" s="32"/>
      <c r="BF436" s="32"/>
      <c r="BG436" s="32"/>
      <c r="BH436" s="32"/>
      <c r="BI436" s="32"/>
      <c r="BJ436" s="32"/>
      <c r="BK436" s="32"/>
      <c r="BL436" s="32"/>
      <c r="BM436" s="32"/>
    </row>
    <row r="437" spans="1:65">
      <c r="A437" s="34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  <c r="AA437" s="32"/>
      <c r="AB437" s="32"/>
      <c r="AC437" s="32"/>
      <c r="AD437" s="32"/>
      <c r="AE437" s="32"/>
      <c r="AF437" s="32"/>
      <c r="AG437" s="32"/>
      <c r="AH437" s="32"/>
      <c r="AI437" s="32"/>
      <c r="AJ437" s="32"/>
      <c r="AK437" s="32"/>
      <c r="AL437" s="32"/>
      <c r="AM437" s="32"/>
      <c r="AN437" s="32"/>
      <c r="AO437" s="32"/>
      <c r="AP437" s="32"/>
      <c r="AQ437" s="32"/>
      <c r="AR437" s="32"/>
      <c r="AS437" s="32"/>
      <c r="AT437" s="32"/>
      <c r="AU437" s="32"/>
      <c r="AV437" s="32"/>
      <c r="AW437" s="32"/>
      <c r="AX437" s="32"/>
      <c r="AY437" s="32"/>
      <c r="AZ437" s="32"/>
      <c r="BA437" s="32"/>
      <c r="BB437" s="32"/>
      <c r="BC437" s="32"/>
      <c r="BD437" s="32"/>
      <c r="BE437" s="32"/>
      <c r="BF437" s="32"/>
      <c r="BG437" s="32"/>
      <c r="BH437" s="32"/>
      <c r="BI437" s="32"/>
      <c r="BJ437" s="32"/>
      <c r="BK437" s="32"/>
      <c r="BL437" s="32"/>
      <c r="BM437" s="32"/>
    </row>
    <row r="438" spans="1:65">
      <c r="A438" s="34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  <c r="AA438" s="32"/>
      <c r="AB438" s="32"/>
      <c r="AC438" s="32"/>
      <c r="AD438" s="32"/>
      <c r="AE438" s="32"/>
      <c r="AF438" s="32"/>
      <c r="AG438" s="32"/>
      <c r="AH438" s="32"/>
      <c r="AI438" s="32"/>
      <c r="AJ438" s="32"/>
      <c r="AK438" s="32"/>
      <c r="AL438" s="32"/>
      <c r="AM438" s="32"/>
      <c r="AN438" s="32"/>
      <c r="AO438" s="32"/>
      <c r="AP438" s="32"/>
      <c r="AQ438" s="32"/>
      <c r="AR438" s="32"/>
      <c r="AS438" s="32"/>
      <c r="AT438" s="32"/>
      <c r="AU438" s="32"/>
      <c r="AV438" s="32"/>
      <c r="AW438" s="32"/>
      <c r="AX438" s="32"/>
      <c r="AY438" s="32"/>
      <c r="AZ438" s="32"/>
      <c r="BA438" s="32"/>
      <c r="BB438" s="32"/>
      <c r="BC438" s="32"/>
      <c r="BD438" s="32"/>
      <c r="BE438" s="32"/>
      <c r="BF438" s="32"/>
      <c r="BG438" s="32"/>
      <c r="BH438" s="32"/>
      <c r="BI438" s="32"/>
      <c r="BJ438" s="32"/>
      <c r="BK438" s="32"/>
      <c r="BL438" s="32"/>
      <c r="BM438" s="32"/>
    </row>
    <row r="439" spans="1:65">
      <c r="A439" s="34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  <c r="AA439" s="32"/>
      <c r="AB439" s="32"/>
      <c r="AC439" s="32"/>
      <c r="AD439" s="32"/>
      <c r="AE439" s="32"/>
      <c r="AF439" s="32"/>
      <c r="AG439" s="32"/>
      <c r="AH439" s="32"/>
      <c r="AI439" s="32"/>
      <c r="AJ439" s="32"/>
      <c r="AK439" s="32"/>
      <c r="AL439" s="32"/>
      <c r="AM439" s="32"/>
      <c r="AN439" s="32"/>
      <c r="AO439" s="32"/>
      <c r="AP439" s="32"/>
      <c r="AQ439" s="32"/>
      <c r="AR439" s="32"/>
      <c r="AS439" s="32"/>
      <c r="AT439" s="32"/>
      <c r="AU439" s="32"/>
      <c r="AV439" s="32"/>
      <c r="AW439" s="32"/>
      <c r="AX439" s="32"/>
      <c r="AY439" s="32"/>
      <c r="AZ439" s="32"/>
      <c r="BA439" s="32"/>
      <c r="BB439" s="32"/>
      <c r="BC439" s="32"/>
      <c r="BD439" s="32"/>
      <c r="BE439" s="32"/>
      <c r="BF439" s="32"/>
      <c r="BG439" s="32"/>
      <c r="BH439" s="32"/>
      <c r="BI439" s="32"/>
      <c r="BJ439" s="32"/>
      <c r="BK439" s="32"/>
      <c r="BL439" s="32"/>
      <c r="BM439" s="32"/>
    </row>
    <row r="440" spans="1:65">
      <c r="A440" s="34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  <c r="AA440" s="32"/>
      <c r="AB440" s="32"/>
      <c r="AC440" s="32"/>
      <c r="AD440" s="32"/>
      <c r="AE440" s="32"/>
      <c r="AF440" s="32"/>
      <c r="AG440" s="32"/>
      <c r="AH440" s="32"/>
      <c r="AI440" s="32"/>
      <c r="AJ440" s="32"/>
      <c r="AK440" s="32"/>
      <c r="AL440" s="32"/>
      <c r="AM440" s="32"/>
      <c r="AN440" s="32"/>
      <c r="AO440" s="32"/>
      <c r="AP440" s="32"/>
      <c r="AQ440" s="32"/>
      <c r="AR440" s="32"/>
      <c r="AS440" s="32"/>
      <c r="AT440" s="32"/>
      <c r="AU440" s="32"/>
      <c r="AV440" s="32"/>
      <c r="AW440" s="32"/>
      <c r="AX440" s="32"/>
      <c r="AY440" s="32"/>
      <c r="AZ440" s="32"/>
      <c r="BA440" s="32"/>
      <c r="BB440" s="32"/>
      <c r="BC440" s="32"/>
      <c r="BD440" s="32"/>
      <c r="BE440" s="32"/>
      <c r="BF440" s="32"/>
      <c r="BG440" s="32"/>
      <c r="BH440" s="32"/>
      <c r="BI440" s="32"/>
      <c r="BJ440" s="32"/>
      <c r="BK440" s="32"/>
      <c r="BL440" s="32"/>
      <c r="BM440" s="32"/>
    </row>
    <row r="441" spans="1:65">
      <c r="A441" s="34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  <c r="AA441" s="32"/>
      <c r="AB441" s="32"/>
      <c r="AC441" s="32"/>
      <c r="AD441" s="32"/>
      <c r="AE441" s="32"/>
      <c r="AF441" s="32"/>
      <c r="AG441" s="32"/>
      <c r="AH441" s="32"/>
      <c r="AI441" s="32"/>
      <c r="AJ441" s="32"/>
      <c r="AK441" s="32"/>
      <c r="AL441" s="32"/>
      <c r="AM441" s="32"/>
      <c r="AN441" s="32"/>
      <c r="AO441" s="32"/>
      <c r="AP441" s="32"/>
      <c r="AQ441" s="32"/>
      <c r="AR441" s="32"/>
      <c r="AS441" s="32"/>
      <c r="AT441" s="32"/>
      <c r="AU441" s="32"/>
      <c r="AV441" s="32"/>
      <c r="AW441" s="32"/>
      <c r="AX441" s="32"/>
      <c r="AY441" s="32"/>
      <c r="AZ441" s="32"/>
      <c r="BA441" s="32"/>
      <c r="BB441" s="32"/>
      <c r="BC441" s="32"/>
      <c r="BD441" s="32"/>
      <c r="BE441" s="32"/>
      <c r="BF441" s="32"/>
      <c r="BG441" s="32"/>
      <c r="BH441" s="32"/>
      <c r="BI441" s="32"/>
      <c r="BJ441" s="32"/>
      <c r="BK441" s="32"/>
      <c r="BL441" s="32"/>
      <c r="BM441" s="32"/>
    </row>
    <row r="442" spans="1:65">
      <c r="A442" s="34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  <c r="AA442" s="32"/>
      <c r="AB442" s="32"/>
      <c r="AC442" s="32"/>
      <c r="AD442" s="32"/>
      <c r="AE442" s="32"/>
      <c r="AF442" s="32"/>
      <c r="AG442" s="32"/>
      <c r="AH442" s="32"/>
      <c r="AI442" s="32"/>
      <c r="AJ442" s="32"/>
      <c r="AK442" s="32"/>
      <c r="AL442" s="32"/>
      <c r="AM442" s="32"/>
      <c r="AN442" s="32"/>
      <c r="AO442" s="32"/>
      <c r="AP442" s="32"/>
      <c r="AQ442" s="32"/>
      <c r="AR442" s="32"/>
      <c r="AS442" s="32"/>
      <c r="AT442" s="32"/>
      <c r="AU442" s="32"/>
      <c r="AV442" s="32"/>
      <c r="AW442" s="32"/>
      <c r="AX442" s="32"/>
      <c r="AY442" s="32"/>
      <c r="AZ442" s="32"/>
      <c r="BA442" s="32"/>
      <c r="BB442" s="32"/>
      <c r="BC442" s="32"/>
      <c r="BD442" s="32"/>
      <c r="BE442" s="32"/>
      <c r="BF442" s="32"/>
      <c r="BG442" s="32"/>
      <c r="BH442" s="32"/>
      <c r="BI442" s="32"/>
      <c r="BJ442" s="32"/>
      <c r="BK442" s="32"/>
      <c r="BL442" s="32"/>
      <c r="BM442" s="32"/>
    </row>
    <row r="443" spans="1:65">
      <c r="A443" s="34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  <c r="AA443" s="32"/>
      <c r="AB443" s="32"/>
      <c r="AC443" s="32"/>
      <c r="AD443" s="32"/>
      <c r="AE443" s="32"/>
      <c r="AF443" s="32"/>
      <c r="AG443" s="32"/>
      <c r="AH443" s="32"/>
      <c r="AI443" s="32"/>
      <c r="AJ443" s="32"/>
      <c r="AK443" s="32"/>
      <c r="AL443" s="32"/>
      <c r="AM443" s="32"/>
      <c r="AN443" s="32"/>
      <c r="AO443" s="32"/>
      <c r="AP443" s="32"/>
      <c r="AQ443" s="32"/>
      <c r="AR443" s="32"/>
      <c r="AS443" s="32"/>
      <c r="AT443" s="32"/>
      <c r="AU443" s="32"/>
      <c r="AV443" s="32"/>
      <c r="AW443" s="32"/>
      <c r="AX443" s="32"/>
      <c r="AY443" s="32"/>
      <c r="AZ443" s="32"/>
      <c r="BA443" s="32"/>
      <c r="BB443" s="32"/>
      <c r="BC443" s="32"/>
      <c r="BD443" s="32"/>
      <c r="BE443" s="32"/>
      <c r="BF443" s="32"/>
      <c r="BG443" s="32"/>
      <c r="BH443" s="32"/>
      <c r="BI443" s="32"/>
      <c r="BJ443" s="32"/>
      <c r="BK443" s="32"/>
      <c r="BL443" s="32"/>
      <c r="BM443" s="32"/>
    </row>
    <row r="444" spans="1:65">
      <c r="A444" s="34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  <c r="AA444" s="32"/>
      <c r="AB444" s="32"/>
      <c r="AC444" s="32"/>
      <c r="AD444" s="32"/>
      <c r="AE444" s="32"/>
      <c r="AF444" s="32"/>
      <c r="AG444" s="32"/>
      <c r="AH444" s="32"/>
      <c r="AI444" s="32"/>
      <c r="AJ444" s="32"/>
      <c r="AK444" s="32"/>
      <c r="AL444" s="32"/>
      <c r="AM444" s="32"/>
      <c r="AN444" s="32"/>
      <c r="AO444" s="32"/>
      <c r="AP444" s="32"/>
      <c r="AQ444" s="32"/>
      <c r="AR444" s="32"/>
      <c r="AS444" s="32"/>
      <c r="AT444" s="32"/>
      <c r="AU444" s="32"/>
      <c r="AV444" s="32"/>
      <c r="AW444" s="32"/>
      <c r="AX444" s="32"/>
      <c r="AY444" s="32"/>
      <c r="AZ444" s="32"/>
      <c r="BA444" s="32"/>
      <c r="BB444" s="32"/>
      <c r="BC444" s="32"/>
      <c r="BD444" s="32"/>
      <c r="BE444" s="32"/>
      <c r="BF444" s="32"/>
      <c r="BG444" s="32"/>
      <c r="BH444" s="32"/>
      <c r="BI444" s="32"/>
      <c r="BJ444" s="32"/>
      <c r="BK444" s="32"/>
      <c r="BL444" s="32"/>
      <c r="BM444" s="32"/>
    </row>
    <row r="445" spans="1:65">
      <c r="A445" s="34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  <c r="AA445" s="32"/>
      <c r="AB445" s="32"/>
      <c r="AC445" s="32"/>
      <c r="AD445" s="32"/>
      <c r="AE445" s="32"/>
      <c r="AF445" s="32"/>
      <c r="AG445" s="32"/>
      <c r="AH445" s="32"/>
      <c r="AI445" s="32"/>
      <c r="AJ445" s="32"/>
      <c r="AK445" s="32"/>
      <c r="AL445" s="32"/>
      <c r="AM445" s="32"/>
      <c r="AN445" s="32"/>
      <c r="AO445" s="32"/>
      <c r="AP445" s="32"/>
      <c r="AQ445" s="32"/>
      <c r="AR445" s="32"/>
      <c r="AS445" s="32"/>
      <c r="AT445" s="32"/>
      <c r="AU445" s="32"/>
      <c r="AV445" s="32"/>
      <c r="AW445" s="32"/>
      <c r="AX445" s="32"/>
      <c r="AY445" s="32"/>
      <c r="AZ445" s="32"/>
      <c r="BA445" s="32"/>
      <c r="BB445" s="32"/>
      <c r="BC445" s="32"/>
      <c r="BD445" s="32"/>
      <c r="BE445" s="32"/>
      <c r="BF445" s="32"/>
      <c r="BG445" s="32"/>
      <c r="BH445" s="32"/>
      <c r="BI445" s="32"/>
      <c r="BJ445" s="32"/>
      <c r="BK445" s="32"/>
      <c r="BL445" s="32"/>
      <c r="BM445" s="32"/>
    </row>
    <row r="446" spans="1:65">
      <c r="A446" s="34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  <c r="AA446" s="32"/>
      <c r="AB446" s="32"/>
      <c r="AC446" s="32"/>
      <c r="AD446" s="32"/>
      <c r="AE446" s="32"/>
      <c r="AF446" s="32"/>
      <c r="AG446" s="32"/>
      <c r="AH446" s="32"/>
      <c r="AI446" s="32"/>
      <c r="AJ446" s="32"/>
      <c r="AK446" s="32"/>
      <c r="AL446" s="32"/>
      <c r="AM446" s="32"/>
      <c r="AN446" s="32"/>
      <c r="AO446" s="32"/>
      <c r="AP446" s="32"/>
      <c r="AQ446" s="32"/>
      <c r="AR446" s="32"/>
      <c r="AS446" s="32"/>
      <c r="AT446" s="32"/>
      <c r="AU446" s="32"/>
      <c r="AV446" s="32"/>
      <c r="AW446" s="32"/>
      <c r="AX446" s="32"/>
      <c r="AY446" s="32"/>
      <c r="AZ446" s="32"/>
      <c r="BA446" s="32"/>
      <c r="BB446" s="32"/>
      <c r="BC446" s="32"/>
      <c r="BD446" s="32"/>
      <c r="BE446" s="32"/>
      <c r="BF446" s="32"/>
      <c r="BG446" s="32"/>
      <c r="BH446" s="32"/>
      <c r="BI446" s="32"/>
      <c r="BJ446" s="32"/>
      <c r="BK446" s="32"/>
      <c r="BL446" s="32"/>
      <c r="BM446" s="32"/>
    </row>
    <row r="447" spans="1:65">
      <c r="A447" s="34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  <c r="AA447" s="32"/>
      <c r="AB447" s="32"/>
      <c r="AC447" s="32"/>
      <c r="AD447" s="32"/>
      <c r="AE447" s="32"/>
      <c r="AF447" s="32"/>
      <c r="AG447" s="32"/>
      <c r="AH447" s="32"/>
      <c r="AI447" s="32"/>
      <c r="AJ447" s="32"/>
      <c r="AK447" s="32"/>
      <c r="AL447" s="32"/>
      <c r="AM447" s="32"/>
      <c r="AN447" s="32"/>
      <c r="AO447" s="32"/>
      <c r="AP447" s="32"/>
      <c r="AQ447" s="32"/>
      <c r="AR447" s="32"/>
      <c r="AS447" s="32"/>
      <c r="AT447" s="32"/>
      <c r="AU447" s="32"/>
      <c r="AV447" s="32"/>
      <c r="AW447" s="32"/>
      <c r="AX447" s="32"/>
      <c r="AY447" s="32"/>
      <c r="AZ447" s="32"/>
      <c r="BA447" s="32"/>
      <c r="BB447" s="32"/>
      <c r="BC447" s="32"/>
      <c r="BD447" s="32"/>
      <c r="BE447" s="32"/>
      <c r="BF447" s="32"/>
      <c r="BG447" s="32"/>
      <c r="BH447" s="32"/>
      <c r="BI447" s="32"/>
      <c r="BJ447" s="32"/>
      <c r="BK447" s="32"/>
      <c r="BL447" s="32"/>
      <c r="BM447" s="32"/>
    </row>
    <row r="448" spans="1:65">
      <c r="A448" s="34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  <c r="AA448" s="32"/>
      <c r="AB448" s="32"/>
      <c r="AC448" s="32"/>
      <c r="AD448" s="32"/>
      <c r="AE448" s="32"/>
      <c r="AF448" s="32"/>
      <c r="AG448" s="32"/>
      <c r="AH448" s="32"/>
      <c r="AI448" s="32"/>
      <c r="AJ448" s="32"/>
      <c r="AK448" s="32"/>
      <c r="AL448" s="32"/>
      <c r="AM448" s="32"/>
      <c r="AN448" s="32"/>
      <c r="AO448" s="32"/>
      <c r="AP448" s="32"/>
      <c r="AQ448" s="32"/>
      <c r="AR448" s="32"/>
      <c r="AS448" s="32"/>
      <c r="AT448" s="32"/>
      <c r="AU448" s="32"/>
      <c r="AV448" s="32"/>
      <c r="AW448" s="32"/>
      <c r="AX448" s="32"/>
      <c r="AY448" s="32"/>
      <c r="AZ448" s="32"/>
      <c r="BA448" s="32"/>
      <c r="BB448" s="32"/>
      <c r="BC448" s="32"/>
      <c r="BD448" s="32"/>
      <c r="BE448" s="32"/>
      <c r="BF448" s="32"/>
      <c r="BG448" s="32"/>
      <c r="BH448" s="32"/>
      <c r="BI448" s="32"/>
      <c r="BJ448" s="32"/>
      <c r="BK448" s="32"/>
      <c r="BL448" s="32"/>
      <c r="BM448" s="32"/>
    </row>
    <row r="449" spans="1:65">
      <c r="A449" s="34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  <c r="AA449" s="32"/>
      <c r="AB449" s="32"/>
      <c r="AC449" s="32"/>
      <c r="AD449" s="32"/>
      <c r="AE449" s="32"/>
      <c r="AF449" s="32"/>
      <c r="AG449" s="32"/>
      <c r="AH449" s="32"/>
      <c r="AI449" s="32"/>
      <c r="AJ449" s="32"/>
      <c r="AK449" s="32"/>
      <c r="AL449" s="32"/>
      <c r="AM449" s="32"/>
      <c r="AN449" s="32"/>
      <c r="AO449" s="32"/>
      <c r="AP449" s="32"/>
      <c r="AQ449" s="32"/>
      <c r="AR449" s="32"/>
      <c r="AS449" s="32"/>
      <c r="AT449" s="32"/>
      <c r="AU449" s="32"/>
      <c r="AV449" s="32"/>
      <c r="AW449" s="32"/>
      <c r="AX449" s="32"/>
      <c r="AY449" s="32"/>
      <c r="AZ449" s="32"/>
      <c r="BA449" s="32"/>
      <c r="BB449" s="32"/>
      <c r="BC449" s="32"/>
      <c r="BD449" s="32"/>
      <c r="BE449" s="32"/>
      <c r="BF449" s="32"/>
      <c r="BG449" s="32"/>
      <c r="BH449" s="32"/>
      <c r="BI449" s="32"/>
      <c r="BJ449" s="32"/>
      <c r="BK449" s="32"/>
      <c r="BL449" s="32"/>
      <c r="BM449" s="32"/>
    </row>
    <row r="450" spans="1:65">
      <c r="A450" s="34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  <c r="AA450" s="32"/>
      <c r="AB450" s="32"/>
      <c r="AC450" s="32"/>
      <c r="AD450" s="32"/>
      <c r="AE450" s="32"/>
      <c r="AF450" s="32"/>
      <c r="AG450" s="32"/>
      <c r="AH450" s="32"/>
      <c r="AI450" s="32"/>
      <c r="AJ450" s="32"/>
      <c r="AK450" s="32"/>
      <c r="AL450" s="32"/>
      <c r="AM450" s="32"/>
      <c r="AN450" s="32"/>
      <c r="AO450" s="32"/>
      <c r="AP450" s="32"/>
      <c r="AQ450" s="32"/>
      <c r="AR450" s="32"/>
      <c r="AS450" s="32"/>
      <c r="AT450" s="32"/>
      <c r="AU450" s="32"/>
      <c r="AV450" s="32"/>
      <c r="AW450" s="32"/>
      <c r="AX450" s="32"/>
      <c r="AY450" s="32"/>
      <c r="AZ450" s="32"/>
      <c r="BA450" s="32"/>
      <c r="BB450" s="32"/>
      <c r="BC450" s="32"/>
      <c r="BD450" s="32"/>
      <c r="BE450" s="32"/>
      <c r="BF450" s="32"/>
      <c r="BG450" s="32"/>
      <c r="BH450" s="32"/>
      <c r="BI450" s="32"/>
      <c r="BJ450" s="32"/>
      <c r="BK450" s="32"/>
      <c r="BL450" s="32"/>
      <c r="BM450" s="32"/>
    </row>
    <row r="451" spans="1:65">
      <c r="A451" s="34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  <c r="AA451" s="32"/>
      <c r="AB451" s="32"/>
      <c r="AC451" s="32"/>
      <c r="AD451" s="32"/>
      <c r="AE451" s="32"/>
      <c r="AF451" s="32"/>
      <c r="AG451" s="32"/>
      <c r="AH451" s="32"/>
      <c r="AI451" s="32"/>
      <c r="AJ451" s="32"/>
      <c r="AK451" s="32"/>
      <c r="AL451" s="32"/>
      <c r="AM451" s="32"/>
      <c r="AN451" s="32"/>
      <c r="AO451" s="32"/>
      <c r="AP451" s="32"/>
      <c r="AQ451" s="32"/>
      <c r="AR451" s="32"/>
      <c r="AS451" s="32"/>
      <c r="AT451" s="32"/>
      <c r="AU451" s="32"/>
      <c r="AV451" s="32"/>
      <c r="AW451" s="32"/>
      <c r="AX451" s="32"/>
      <c r="AY451" s="32"/>
      <c r="AZ451" s="32"/>
      <c r="BA451" s="32"/>
      <c r="BB451" s="32"/>
      <c r="BC451" s="32"/>
      <c r="BD451" s="32"/>
      <c r="BE451" s="32"/>
      <c r="BF451" s="32"/>
      <c r="BG451" s="32"/>
      <c r="BH451" s="32"/>
      <c r="BI451" s="32"/>
      <c r="BJ451" s="32"/>
      <c r="BK451" s="32"/>
      <c r="BL451" s="32"/>
      <c r="BM451" s="32"/>
    </row>
    <row r="452" spans="1:65">
      <c r="A452" s="34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  <c r="AA452" s="32"/>
      <c r="AB452" s="32"/>
      <c r="AC452" s="32"/>
      <c r="AD452" s="32"/>
      <c r="AE452" s="32"/>
      <c r="AF452" s="32"/>
      <c r="AG452" s="32"/>
      <c r="AH452" s="32"/>
      <c r="AI452" s="32"/>
      <c r="AJ452" s="32"/>
      <c r="AK452" s="32"/>
      <c r="AL452" s="32"/>
      <c r="AM452" s="32"/>
      <c r="AN452" s="32"/>
      <c r="AO452" s="32"/>
      <c r="AP452" s="32"/>
      <c r="AQ452" s="32"/>
      <c r="AR452" s="32"/>
      <c r="AS452" s="32"/>
      <c r="AT452" s="32"/>
      <c r="AU452" s="32"/>
      <c r="AV452" s="32"/>
      <c r="AW452" s="32"/>
      <c r="AX452" s="32"/>
      <c r="AY452" s="32"/>
      <c r="AZ452" s="32"/>
      <c r="BA452" s="32"/>
      <c r="BB452" s="32"/>
      <c r="BC452" s="32"/>
      <c r="BD452" s="32"/>
      <c r="BE452" s="32"/>
      <c r="BF452" s="32"/>
      <c r="BG452" s="32"/>
      <c r="BH452" s="32"/>
      <c r="BI452" s="32"/>
      <c r="BJ452" s="32"/>
      <c r="BK452" s="32"/>
      <c r="BL452" s="32"/>
      <c r="BM452" s="32"/>
    </row>
    <row r="453" spans="1:65">
      <c r="A453" s="34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  <c r="AA453" s="32"/>
      <c r="AB453" s="32"/>
      <c r="AC453" s="32"/>
      <c r="AD453" s="32"/>
      <c r="AE453" s="32"/>
      <c r="AF453" s="32"/>
      <c r="AG453" s="32"/>
      <c r="AH453" s="32"/>
      <c r="AI453" s="32"/>
      <c r="AJ453" s="32"/>
      <c r="AK453" s="32"/>
      <c r="AL453" s="32"/>
      <c r="AM453" s="32"/>
      <c r="AN453" s="32"/>
      <c r="AO453" s="32"/>
      <c r="AP453" s="32"/>
      <c r="AQ453" s="32"/>
      <c r="AR453" s="32"/>
      <c r="AS453" s="32"/>
      <c r="AT453" s="32"/>
      <c r="AU453" s="32"/>
      <c r="AV453" s="32"/>
      <c r="AW453" s="32"/>
      <c r="AX453" s="32"/>
      <c r="AY453" s="32"/>
      <c r="AZ453" s="32"/>
      <c r="BA453" s="32"/>
      <c r="BB453" s="32"/>
      <c r="BC453" s="32"/>
      <c r="BD453" s="32"/>
      <c r="BE453" s="32"/>
      <c r="BF453" s="32"/>
      <c r="BG453" s="32"/>
      <c r="BH453" s="32"/>
      <c r="BI453" s="32"/>
      <c r="BJ453" s="32"/>
      <c r="BK453" s="32"/>
      <c r="BL453" s="32"/>
      <c r="BM453" s="32"/>
    </row>
    <row r="454" spans="1:65">
      <c r="A454" s="34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  <c r="AA454" s="32"/>
      <c r="AB454" s="32"/>
      <c r="AC454" s="32"/>
      <c r="AD454" s="32"/>
      <c r="AE454" s="32"/>
      <c r="AF454" s="32"/>
      <c r="AG454" s="32"/>
      <c r="AH454" s="32"/>
      <c r="AI454" s="32"/>
      <c r="AJ454" s="32"/>
      <c r="AK454" s="32"/>
      <c r="AL454" s="32"/>
      <c r="AM454" s="32"/>
      <c r="AN454" s="32"/>
      <c r="AO454" s="32"/>
      <c r="AP454" s="32"/>
      <c r="AQ454" s="32"/>
      <c r="AR454" s="32"/>
      <c r="AS454" s="32"/>
      <c r="AT454" s="32"/>
      <c r="AU454" s="32"/>
      <c r="AV454" s="32"/>
      <c r="AW454" s="32"/>
      <c r="AX454" s="32"/>
      <c r="AY454" s="32"/>
      <c r="AZ454" s="32"/>
      <c r="BA454" s="32"/>
      <c r="BB454" s="32"/>
      <c r="BC454" s="32"/>
      <c r="BD454" s="32"/>
      <c r="BE454" s="32"/>
      <c r="BF454" s="32"/>
      <c r="BG454" s="32"/>
      <c r="BH454" s="32"/>
      <c r="BI454" s="32"/>
      <c r="BJ454" s="32"/>
      <c r="BK454" s="32"/>
      <c r="BL454" s="32"/>
      <c r="BM454" s="32"/>
    </row>
    <row r="455" spans="1:65">
      <c r="A455" s="34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  <c r="AA455" s="32"/>
      <c r="AB455" s="32"/>
      <c r="AC455" s="32"/>
      <c r="AD455" s="32"/>
      <c r="AE455" s="32"/>
      <c r="AF455" s="32"/>
      <c r="AG455" s="32"/>
      <c r="AH455" s="32"/>
      <c r="AI455" s="32"/>
      <c r="AJ455" s="32"/>
      <c r="AK455" s="32"/>
      <c r="AL455" s="32"/>
      <c r="AM455" s="32"/>
      <c r="AN455" s="32"/>
      <c r="AO455" s="32"/>
      <c r="AP455" s="32"/>
      <c r="AQ455" s="32"/>
      <c r="AR455" s="32"/>
      <c r="AS455" s="32"/>
      <c r="AT455" s="32"/>
      <c r="AU455" s="32"/>
      <c r="AV455" s="32"/>
      <c r="AW455" s="32"/>
      <c r="AX455" s="32"/>
      <c r="AY455" s="32"/>
      <c r="AZ455" s="32"/>
      <c r="BA455" s="32"/>
      <c r="BB455" s="32"/>
      <c r="BC455" s="32"/>
      <c r="BD455" s="32"/>
      <c r="BE455" s="32"/>
      <c r="BF455" s="32"/>
      <c r="BG455" s="32"/>
      <c r="BH455" s="32"/>
      <c r="BI455" s="32"/>
      <c r="BJ455" s="32"/>
      <c r="BK455" s="32"/>
      <c r="BL455" s="32"/>
      <c r="BM455" s="32"/>
    </row>
    <row r="456" spans="1:65">
      <c r="A456" s="34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  <c r="AA456" s="32"/>
      <c r="AB456" s="32"/>
      <c r="AC456" s="32"/>
      <c r="AD456" s="32"/>
      <c r="AE456" s="32"/>
      <c r="AF456" s="32"/>
      <c r="AG456" s="32"/>
      <c r="AH456" s="32"/>
      <c r="AI456" s="32"/>
      <c r="AJ456" s="32"/>
      <c r="AK456" s="32"/>
      <c r="AL456" s="32"/>
      <c r="AM456" s="32"/>
      <c r="AN456" s="32"/>
      <c r="AO456" s="32"/>
      <c r="AP456" s="32"/>
      <c r="AQ456" s="32"/>
      <c r="AR456" s="32"/>
      <c r="AS456" s="32"/>
      <c r="AT456" s="32"/>
      <c r="AU456" s="32"/>
      <c r="AV456" s="32"/>
      <c r="AW456" s="32"/>
      <c r="AX456" s="32"/>
      <c r="AY456" s="32"/>
      <c r="AZ456" s="32"/>
      <c r="BA456" s="32"/>
      <c r="BB456" s="32"/>
      <c r="BC456" s="32"/>
      <c r="BD456" s="32"/>
      <c r="BE456" s="32"/>
      <c r="BF456" s="32"/>
      <c r="BG456" s="32"/>
      <c r="BH456" s="32"/>
      <c r="BI456" s="32"/>
      <c r="BJ456" s="32"/>
      <c r="BK456" s="32"/>
      <c r="BL456" s="32"/>
      <c r="BM456" s="32"/>
    </row>
    <row r="457" spans="1:65">
      <c r="A457" s="34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  <c r="AA457" s="32"/>
      <c r="AB457" s="32"/>
      <c r="AC457" s="32"/>
      <c r="AD457" s="32"/>
      <c r="AE457" s="32"/>
      <c r="AF457" s="32"/>
      <c r="AG457" s="32"/>
      <c r="AH457" s="32"/>
      <c r="AI457" s="32"/>
      <c r="AJ457" s="32"/>
      <c r="AK457" s="32"/>
      <c r="AL457" s="32"/>
      <c r="AM457" s="32"/>
      <c r="AN457" s="32"/>
      <c r="AO457" s="32"/>
      <c r="AP457" s="32"/>
      <c r="AQ457" s="32"/>
      <c r="AR457" s="32"/>
      <c r="AS457" s="32"/>
      <c r="AT457" s="32"/>
      <c r="AU457" s="32"/>
      <c r="AV457" s="32"/>
      <c r="AW457" s="32"/>
      <c r="AX457" s="32"/>
      <c r="AY457" s="32"/>
      <c r="AZ457" s="32"/>
      <c r="BA457" s="32"/>
      <c r="BB457" s="32"/>
      <c r="BC457" s="32"/>
      <c r="BD457" s="32"/>
      <c r="BE457" s="32"/>
      <c r="BF457" s="32"/>
      <c r="BG457" s="32"/>
      <c r="BH457" s="32"/>
      <c r="BI457" s="32"/>
      <c r="BJ457" s="32"/>
      <c r="BK457" s="32"/>
      <c r="BL457" s="32"/>
      <c r="BM457" s="32"/>
    </row>
    <row r="458" spans="1:65">
      <c r="A458" s="34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  <c r="AA458" s="32"/>
      <c r="AB458" s="32"/>
      <c r="AC458" s="32"/>
      <c r="AD458" s="32"/>
      <c r="AE458" s="32"/>
      <c r="AF458" s="32"/>
      <c r="AG458" s="32"/>
      <c r="AH458" s="32"/>
      <c r="AI458" s="32"/>
      <c r="AJ458" s="32"/>
      <c r="AK458" s="32"/>
      <c r="AL458" s="32"/>
      <c r="AM458" s="32"/>
      <c r="AN458" s="32"/>
      <c r="AO458" s="32"/>
      <c r="AP458" s="32"/>
      <c r="AQ458" s="32"/>
      <c r="AR458" s="32"/>
      <c r="AS458" s="32"/>
      <c r="AT458" s="32"/>
      <c r="AU458" s="32"/>
      <c r="AV458" s="32"/>
      <c r="AW458" s="32"/>
      <c r="AX458" s="32"/>
      <c r="AY458" s="32"/>
      <c r="AZ458" s="32"/>
      <c r="BA458" s="32"/>
      <c r="BB458" s="32"/>
      <c r="BC458" s="32"/>
      <c r="BD458" s="32"/>
      <c r="BE458" s="32"/>
      <c r="BF458" s="32"/>
      <c r="BG458" s="32"/>
      <c r="BH458" s="32"/>
      <c r="BI458" s="32"/>
      <c r="BJ458" s="32"/>
      <c r="BK458" s="32"/>
      <c r="BL458" s="32"/>
      <c r="BM458" s="32"/>
    </row>
    <row r="459" spans="1:65">
      <c r="A459" s="34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  <c r="AA459" s="32"/>
      <c r="AB459" s="32"/>
      <c r="AC459" s="32"/>
      <c r="AD459" s="32"/>
      <c r="AE459" s="32"/>
      <c r="AF459" s="32"/>
      <c r="AG459" s="32"/>
      <c r="AH459" s="32"/>
      <c r="AI459" s="32"/>
      <c r="AJ459" s="32"/>
      <c r="AK459" s="32"/>
      <c r="AL459" s="32"/>
      <c r="AM459" s="32"/>
      <c r="AN459" s="32"/>
      <c r="AO459" s="32"/>
      <c r="AP459" s="32"/>
      <c r="AQ459" s="32"/>
      <c r="AR459" s="32"/>
      <c r="AS459" s="32"/>
      <c r="AT459" s="32"/>
      <c r="AU459" s="32"/>
      <c r="AV459" s="32"/>
      <c r="AW459" s="32"/>
      <c r="AX459" s="32"/>
      <c r="AY459" s="32"/>
      <c r="AZ459" s="32"/>
      <c r="BA459" s="32"/>
      <c r="BB459" s="32"/>
      <c r="BC459" s="32"/>
      <c r="BD459" s="32"/>
      <c r="BE459" s="32"/>
      <c r="BF459" s="32"/>
      <c r="BG459" s="32"/>
      <c r="BH459" s="32"/>
      <c r="BI459" s="32"/>
      <c r="BJ459" s="32"/>
      <c r="BK459" s="32"/>
      <c r="BL459" s="32"/>
      <c r="BM459" s="32"/>
    </row>
    <row r="460" spans="1:65">
      <c r="A460" s="34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  <c r="AA460" s="32"/>
      <c r="AB460" s="32"/>
      <c r="AC460" s="32"/>
      <c r="AD460" s="32"/>
      <c r="AE460" s="32"/>
      <c r="AF460" s="32"/>
      <c r="AG460" s="32"/>
      <c r="AH460" s="32"/>
      <c r="AI460" s="32"/>
      <c r="AJ460" s="32"/>
      <c r="AK460" s="32"/>
      <c r="AL460" s="32"/>
      <c r="AM460" s="32"/>
      <c r="AN460" s="32"/>
      <c r="AO460" s="32"/>
      <c r="AP460" s="32"/>
      <c r="AQ460" s="32"/>
      <c r="AR460" s="32"/>
      <c r="AS460" s="32"/>
      <c r="AT460" s="32"/>
      <c r="AU460" s="32"/>
      <c r="AV460" s="32"/>
      <c r="AW460" s="32"/>
      <c r="AX460" s="32"/>
      <c r="AY460" s="32"/>
      <c r="AZ460" s="32"/>
      <c r="BA460" s="32"/>
      <c r="BB460" s="32"/>
      <c r="BC460" s="32"/>
      <c r="BD460" s="32"/>
      <c r="BE460" s="32"/>
      <c r="BF460" s="32"/>
      <c r="BG460" s="32"/>
      <c r="BH460" s="32"/>
      <c r="BI460" s="32"/>
      <c r="BJ460" s="32"/>
      <c r="BK460" s="32"/>
      <c r="BL460" s="32"/>
      <c r="BM460" s="32"/>
    </row>
    <row r="461" spans="1:65">
      <c r="A461" s="34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  <c r="AA461" s="32"/>
      <c r="AB461" s="32"/>
      <c r="AC461" s="32"/>
      <c r="AD461" s="32"/>
      <c r="AE461" s="32"/>
      <c r="AF461" s="32"/>
      <c r="AG461" s="32"/>
      <c r="AH461" s="32"/>
      <c r="AI461" s="32"/>
      <c r="AJ461" s="32"/>
      <c r="AK461" s="32"/>
      <c r="AL461" s="32"/>
      <c r="AM461" s="32"/>
      <c r="AN461" s="32"/>
      <c r="AO461" s="32"/>
      <c r="AP461" s="32"/>
      <c r="AQ461" s="32"/>
      <c r="AR461" s="32"/>
      <c r="AS461" s="32"/>
      <c r="AT461" s="32"/>
      <c r="AU461" s="32"/>
      <c r="AV461" s="32"/>
      <c r="AW461" s="32"/>
      <c r="AX461" s="32"/>
      <c r="AY461" s="32"/>
      <c r="AZ461" s="32"/>
      <c r="BA461" s="32"/>
      <c r="BB461" s="32"/>
      <c r="BC461" s="32"/>
      <c r="BD461" s="32"/>
      <c r="BE461" s="32"/>
      <c r="BF461" s="32"/>
      <c r="BG461" s="32"/>
      <c r="BH461" s="32"/>
      <c r="BI461" s="32"/>
      <c r="BJ461" s="32"/>
      <c r="BK461" s="32"/>
      <c r="BL461" s="32"/>
      <c r="BM461" s="32"/>
    </row>
    <row r="462" spans="1:65">
      <c r="A462" s="34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  <c r="AA462" s="32"/>
      <c r="AB462" s="32"/>
      <c r="AC462" s="32"/>
      <c r="AD462" s="32"/>
      <c r="AE462" s="32"/>
      <c r="AF462" s="32"/>
      <c r="AG462" s="32"/>
      <c r="AH462" s="32"/>
      <c r="AI462" s="32"/>
      <c r="AJ462" s="32"/>
      <c r="AK462" s="32"/>
      <c r="AL462" s="32"/>
      <c r="AM462" s="32"/>
      <c r="AN462" s="32"/>
      <c r="AO462" s="32"/>
      <c r="AP462" s="32"/>
      <c r="AQ462" s="32"/>
      <c r="AR462" s="32"/>
      <c r="AS462" s="32"/>
      <c r="AT462" s="32"/>
      <c r="AU462" s="32"/>
      <c r="AV462" s="32"/>
      <c r="AW462" s="32"/>
      <c r="AX462" s="32"/>
      <c r="AY462" s="32"/>
      <c r="AZ462" s="32"/>
      <c r="BA462" s="32"/>
      <c r="BB462" s="32"/>
      <c r="BC462" s="32"/>
      <c r="BD462" s="32"/>
      <c r="BE462" s="32"/>
      <c r="BF462" s="32"/>
      <c r="BG462" s="32"/>
      <c r="BH462" s="32"/>
      <c r="BI462" s="32"/>
      <c r="BJ462" s="32"/>
      <c r="BK462" s="32"/>
      <c r="BL462" s="32"/>
      <c r="BM462" s="32"/>
    </row>
    <row r="463" spans="1:65">
      <c r="A463" s="34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  <c r="AA463" s="32"/>
      <c r="AB463" s="32"/>
      <c r="AC463" s="32"/>
      <c r="AD463" s="32"/>
      <c r="AE463" s="32"/>
      <c r="AF463" s="32"/>
      <c r="AG463" s="32"/>
      <c r="AH463" s="32"/>
      <c r="AI463" s="32"/>
      <c r="AJ463" s="32"/>
      <c r="AK463" s="32"/>
      <c r="AL463" s="32"/>
      <c r="AM463" s="32"/>
      <c r="AN463" s="32"/>
      <c r="AO463" s="32"/>
      <c r="AP463" s="32"/>
      <c r="AQ463" s="32"/>
      <c r="AR463" s="32"/>
      <c r="AS463" s="32"/>
      <c r="AT463" s="32"/>
      <c r="AU463" s="32"/>
      <c r="AV463" s="32"/>
      <c r="AW463" s="32"/>
      <c r="AX463" s="32"/>
      <c r="AY463" s="32"/>
      <c r="AZ463" s="32"/>
      <c r="BA463" s="32"/>
      <c r="BB463" s="32"/>
      <c r="BC463" s="32"/>
      <c r="BD463" s="32"/>
      <c r="BE463" s="32"/>
      <c r="BF463" s="32"/>
      <c r="BG463" s="32"/>
      <c r="BH463" s="32"/>
      <c r="BI463" s="32"/>
      <c r="BJ463" s="32"/>
      <c r="BK463" s="32"/>
      <c r="BL463" s="32"/>
      <c r="BM463" s="32"/>
    </row>
    <row r="464" spans="1:65">
      <c r="A464" s="34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  <c r="AA464" s="32"/>
      <c r="AB464" s="32"/>
      <c r="AC464" s="32"/>
      <c r="AD464" s="32"/>
      <c r="AE464" s="32"/>
      <c r="AF464" s="32"/>
      <c r="AG464" s="32"/>
      <c r="AH464" s="32"/>
      <c r="AI464" s="32"/>
      <c r="AJ464" s="32"/>
      <c r="AK464" s="32"/>
      <c r="AL464" s="32"/>
      <c r="AM464" s="32"/>
      <c r="AN464" s="32"/>
      <c r="AO464" s="32"/>
      <c r="AP464" s="32"/>
      <c r="AQ464" s="32"/>
      <c r="AR464" s="32"/>
      <c r="AS464" s="32"/>
      <c r="AT464" s="32"/>
      <c r="AU464" s="32"/>
      <c r="AV464" s="32"/>
      <c r="AW464" s="32"/>
      <c r="AX464" s="32"/>
      <c r="AY464" s="32"/>
      <c r="AZ464" s="32"/>
      <c r="BA464" s="32"/>
      <c r="BB464" s="32"/>
      <c r="BC464" s="32"/>
      <c r="BD464" s="32"/>
      <c r="BE464" s="32"/>
      <c r="BF464" s="32"/>
      <c r="BG464" s="32"/>
      <c r="BH464" s="32"/>
      <c r="BI464" s="32"/>
      <c r="BJ464" s="32"/>
      <c r="BK464" s="32"/>
      <c r="BL464" s="32"/>
      <c r="BM464" s="32"/>
    </row>
    <row r="465" spans="1:65">
      <c r="A465" s="34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  <c r="AA465" s="32"/>
      <c r="AB465" s="32"/>
      <c r="AC465" s="32"/>
      <c r="AD465" s="32"/>
      <c r="AE465" s="32"/>
      <c r="AF465" s="32"/>
      <c r="AG465" s="32"/>
      <c r="AH465" s="32"/>
      <c r="AI465" s="32"/>
      <c r="AJ465" s="32"/>
      <c r="AK465" s="32"/>
      <c r="AL465" s="32"/>
      <c r="AM465" s="32"/>
      <c r="AN465" s="32"/>
      <c r="AO465" s="32"/>
      <c r="AP465" s="32"/>
      <c r="AQ465" s="32"/>
      <c r="AR465" s="32"/>
      <c r="AS465" s="32"/>
      <c r="AT465" s="32"/>
      <c r="AU465" s="32"/>
      <c r="AV465" s="32"/>
      <c r="AW465" s="32"/>
      <c r="AX465" s="32"/>
      <c r="AY465" s="32"/>
      <c r="AZ465" s="32"/>
      <c r="BA465" s="32"/>
      <c r="BB465" s="32"/>
      <c r="BC465" s="32"/>
      <c r="BD465" s="32"/>
      <c r="BE465" s="32"/>
      <c r="BF465" s="32"/>
      <c r="BG465" s="32"/>
      <c r="BH465" s="32"/>
      <c r="BI465" s="32"/>
      <c r="BJ465" s="32"/>
      <c r="BK465" s="32"/>
      <c r="BL465" s="32"/>
      <c r="BM465" s="32"/>
    </row>
    <row r="466" spans="1:65">
      <c r="A466" s="34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  <c r="AA466" s="32"/>
      <c r="AB466" s="32"/>
      <c r="AC466" s="32"/>
      <c r="AD466" s="32"/>
      <c r="AE466" s="32"/>
      <c r="AF466" s="32"/>
      <c r="AG466" s="32"/>
      <c r="AH466" s="32"/>
      <c r="AI466" s="32"/>
      <c r="AJ466" s="32"/>
      <c r="AK466" s="32"/>
      <c r="AL466" s="32"/>
      <c r="AM466" s="32"/>
      <c r="AN466" s="32"/>
      <c r="AO466" s="32"/>
      <c r="AP466" s="32"/>
      <c r="AQ466" s="32"/>
      <c r="AR466" s="32"/>
      <c r="AS466" s="32"/>
      <c r="AT466" s="32"/>
      <c r="AU466" s="32"/>
      <c r="AV466" s="32"/>
      <c r="AW466" s="32"/>
      <c r="AX466" s="32"/>
      <c r="AY466" s="32"/>
      <c r="AZ466" s="32"/>
      <c r="BA466" s="32"/>
      <c r="BB466" s="32"/>
      <c r="BC466" s="32"/>
      <c r="BD466" s="32"/>
      <c r="BE466" s="32"/>
      <c r="BF466" s="32"/>
      <c r="BG466" s="32"/>
      <c r="BH466" s="32"/>
      <c r="BI466" s="32"/>
      <c r="BJ466" s="32"/>
      <c r="BK466" s="32"/>
      <c r="BL466" s="32"/>
      <c r="BM466" s="32"/>
    </row>
    <row r="467" spans="1:65">
      <c r="A467" s="34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  <c r="AA467" s="32"/>
      <c r="AB467" s="32"/>
      <c r="AC467" s="32"/>
      <c r="AD467" s="32"/>
      <c r="AE467" s="32"/>
      <c r="AF467" s="32"/>
      <c r="AG467" s="32"/>
      <c r="AH467" s="32"/>
      <c r="AI467" s="32"/>
      <c r="AJ467" s="32"/>
      <c r="AK467" s="32"/>
      <c r="AL467" s="32"/>
      <c r="AM467" s="32"/>
      <c r="AN467" s="32"/>
      <c r="AO467" s="32"/>
      <c r="AP467" s="32"/>
      <c r="AQ467" s="32"/>
      <c r="AR467" s="32"/>
      <c r="AS467" s="32"/>
      <c r="AT467" s="32"/>
      <c r="AU467" s="32"/>
      <c r="AV467" s="32"/>
      <c r="AW467" s="32"/>
      <c r="AX467" s="32"/>
      <c r="AY467" s="32"/>
      <c r="AZ467" s="32"/>
      <c r="BA467" s="32"/>
      <c r="BB467" s="32"/>
      <c r="BC467" s="32"/>
      <c r="BD467" s="32"/>
      <c r="BE467" s="32"/>
      <c r="BF467" s="32"/>
      <c r="BG467" s="32"/>
      <c r="BH467" s="32"/>
      <c r="BI467" s="32"/>
      <c r="BJ467" s="32"/>
      <c r="BK467" s="32"/>
      <c r="BL467" s="32"/>
      <c r="BM467" s="32"/>
    </row>
    <row r="468" spans="1:65">
      <c r="A468" s="34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  <c r="AA468" s="32"/>
      <c r="AB468" s="32"/>
      <c r="AC468" s="32"/>
      <c r="AD468" s="32"/>
      <c r="AE468" s="32"/>
      <c r="AF468" s="32"/>
      <c r="AG468" s="32"/>
      <c r="AH468" s="32"/>
      <c r="AI468" s="32"/>
      <c r="AJ468" s="32"/>
      <c r="AK468" s="32"/>
      <c r="AL468" s="32"/>
      <c r="AM468" s="32"/>
      <c r="AN468" s="32"/>
      <c r="AO468" s="32"/>
      <c r="AP468" s="32"/>
      <c r="AQ468" s="32"/>
      <c r="AR468" s="32"/>
      <c r="AS468" s="32"/>
      <c r="AT468" s="32"/>
      <c r="AU468" s="32"/>
      <c r="AV468" s="32"/>
      <c r="AW468" s="32"/>
      <c r="AX468" s="32"/>
      <c r="AY468" s="32"/>
      <c r="AZ468" s="32"/>
      <c r="BA468" s="32"/>
      <c r="BB468" s="32"/>
      <c r="BC468" s="32"/>
      <c r="BD468" s="32"/>
      <c r="BE468" s="32"/>
      <c r="BF468" s="32"/>
      <c r="BG468" s="32"/>
      <c r="BH468" s="32"/>
      <c r="BI468" s="32"/>
      <c r="BJ468" s="32"/>
      <c r="BK468" s="32"/>
      <c r="BL468" s="32"/>
      <c r="BM468" s="32"/>
    </row>
    <row r="469" spans="1:65">
      <c r="A469" s="34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  <c r="AA469" s="32"/>
      <c r="AB469" s="32"/>
      <c r="AC469" s="32"/>
      <c r="AD469" s="32"/>
      <c r="AE469" s="32"/>
      <c r="AF469" s="32"/>
      <c r="AG469" s="32"/>
      <c r="AH469" s="32"/>
      <c r="AI469" s="32"/>
      <c r="AJ469" s="32"/>
      <c r="AK469" s="32"/>
      <c r="AL469" s="32"/>
      <c r="AM469" s="32"/>
      <c r="AN469" s="32"/>
      <c r="AO469" s="32"/>
      <c r="AP469" s="32"/>
      <c r="AQ469" s="32"/>
      <c r="AR469" s="32"/>
      <c r="AS469" s="32"/>
      <c r="AT469" s="32"/>
      <c r="AU469" s="32"/>
      <c r="AV469" s="32"/>
      <c r="AW469" s="32"/>
      <c r="AX469" s="32"/>
      <c r="AY469" s="32"/>
      <c r="AZ469" s="32"/>
      <c r="BA469" s="32"/>
      <c r="BB469" s="32"/>
      <c r="BC469" s="32"/>
      <c r="BD469" s="32"/>
      <c r="BE469" s="32"/>
      <c r="BF469" s="32"/>
      <c r="BG469" s="32"/>
      <c r="BH469" s="32"/>
      <c r="BI469" s="32"/>
      <c r="BJ469" s="32"/>
      <c r="BK469" s="32"/>
      <c r="BL469" s="32"/>
      <c r="BM469" s="32"/>
    </row>
    <row r="470" spans="1:65">
      <c r="A470" s="34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  <c r="AA470" s="32"/>
      <c r="AB470" s="32"/>
      <c r="AC470" s="32"/>
      <c r="AD470" s="32"/>
      <c r="AE470" s="32"/>
      <c r="AF470" s="32"/>
      <c r="AG470" s="32"/>
      <c r="AH470" s="32"/>
      <c r="AI470" s="32"/>
      <c r="AJ470" s="32"/>
      <c r="AK470" s="32"/>
      <c r="AL470" s="32"/>
      <c r="AM470" s="32"/>
      <c r="AN470" s="32"/>
      <c r="AO470" s="32"/>
      <c r="AP470" s="32"/>
      <c r="AQ470" s="32"/>
      <c r="AR470" s="32"/>
      <c r="AS470" s="32"/>
      <c r="AT470" s="32"/>
      <c r="AU470" s="32"/>
      <c r="AV470" s="32"/>
      <c r="AW470" s="32"/>
      <c r="AX470" s="32"/>
      <c r="AY470" s="32"/>
      <c r="AZ470" s="32"/>
      <c r="BA470" s="32"/>
      <c r="BB470" s="32"/>
      <c r="BC470" s="32"/>
      <c r="BD470" s="32"/>
      <c r="BE470" s="32"/>
      <c r="BF470" s="32"/>
      <c r="BG470" s="32"/>
      <c r="BH470" s="32"/>
      <c r="BI470" s="32"/>
      <c r="BJ470" s="32"/>
      <c r="BK470" s="32"/>
      <c r="BL470" s="32"/>
      <c r="BM470" s="32"/>
    </row>
    <row r="471" spans="1:65">
      <c r="A471" s="34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  <c r="AA471" s="32"/>
      <c r="AB471" s="32"/>
      <c r="AC471" s="32"/>
      <c r="AD471" s="32"/>
      <c r="AE471" s="32"/>
      <c r="AF471" s="32"/>
      <c r="AG471" s="32"/>
      <c r="AH471" s="32"/>
      <c r="AI471" s="32"/>
      <c r="AJ471" s="32"/>
      <c r="AK471" s="32"/>
      <c r="AL471" s="32"/>
      <c r="AM471" s="32"/>
      <c r="AN471" s="32"/>
      <c r="AO471" s="32"/>
      <c r="AP471" s="32"/>
      <c r="AQ471" s="32"/>
      <c r="AR471" s="32"/>
      <c r="AS471" s="32"/>
      <c r="AT471" s="32"/>
      <c r="AU471" s="32"/>
      <c r="AV471" s="32"/>
      <c r="AW471" s="32"/>
      <c r="AX471" s="32"/>
      <c r="AY471" s="32"/>
      <c r="AZ471" s="32"/>
      <c r="BA471" s="32"/>
      <c r="BB471" s="32"/>
      <c r="BC471" s="32"/>
      <c r="BD471" s="32"/>
      <c r="BE471" s="32"/>
      <c r="BF471" s="32"/>
      <c r="BG471" s="32"/>
      <c r="BH471" s="32"/>
      <c r="BI471" s="32"/>
      <c r="BJ471" s="32"/>
      <c r="BK471" s="32"/>
      <c r="BL471" s="32"/>
      <c r="BM471" s="32"/>
    </row>
    <row r="472" spans="1:65">
      <c r="A472" s="34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  <c r="AA472" s="32"/>
      <c r="AB472" s="32"/>
      <c r="AC472" s="32"/>
      <c r="AD472" s="32"/>
      <c r="AE472" s="32"/>
      <c r="AF472" s="32"/>
      <c r="AG472" s="32"/>
      <c r="AH472" s="32"/>
      <c r="AI472" s="32"/>
      <c r="AJ472" s="32"/>
      <c r="AK472" s="32"/>
      <c r="AL472" s="32"/>
      <c r="AM472" s="32"/>
      <c r="AN472" s="32"/>
      <c r="AO472" s="32"/>
      <c r="AP472" s="32"/>
      <c r="AQ472" s="32"/>
      <c r="AR472" s="32"/>
      <c r="AS472" s="32"/>
      <c r="AT472" s="32"/>
      <c r="AU472" s="32"/>
      <c r="AV472" s="32"/>
      <c r="AW472" s="32"/>
      <c r="AX472" s="32"/>
      <c r="AY472" s="32"/>
      <c r="AZ472" s="32"/>
      <c r="BA472" s="32"/>
      <c r="BB472" s="32"/>
      <c r="BC472" s="32"/>
      <c r="BD472" s="32"/>
      <c r="BE472" s="32"/>
      <c r="BF472" s="32"/>
      <c r="BG472" s="32"/>
      <c r="BH472" s="32"/>
      <c r="BI472" s="32"/>
      <c r="BJ472" s="32"/>
      <c r="BK472" s="32"/>
      <c r="BL472" s="32"/>
      <c r="BM472" s="32"/>
    </row>
    <row r="473" spans="1:65">
      <c r="A473" s="34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  <c r="AA473" s="32"/>
      <c r="AB473" s="32"/>
      <c r="AC473" s="32"/>
      <c r="AD473" s="32"/>
      <c r="AE473" s="32"/>
      <c r="AF473" s="32"/>
      <c r="AG473" s="32"/>
      <c r="AH473" s="32"/>
      <c r="AI473" s="32"/>
      <c r="AJ473" s="32"/>
      <c r="AK473" s="32"/>
      <c r="AL473" s="32"/>
      <c r="AM473" s="32"/>
      <c r="AN473" s="32"/>
      <c r="AO473" s="32"/>
      <c r="AP473" s="32"/>
      <c r="AQ473" s="32"/>
      <c r="AR473" s="32"/>
      <c r="AS473" s="32"/>
      <c r="AT473" s="32"/>
      <c r="AU473" s="32"/>
      <c r="AV473" s="32"/>
      <c r="AW473" s="32"/>
      <c r="AX473" s="32"/>
      <c r="AY473" s="32"/>
      <c r="AZ473" s="32"/>
      <c r="BA473" s="32"/>
      <c r="BB473" s="32"/>
      <c r="BC473" s="32"/>
      <c r="BD473" s="32"/>
      <c r="BE473" s="32"/>
      <c r="BF473" s="32"/>
      <c r="BG473" s="32"/>
      <c r="BH473" s="32"/>
      <c r="BI473" s="32"/>
      <c r="BJ473" s="32"/>
      <c r="BK473" s="32"/>
      <c r="BL473" s="32"/>
      <c r="BM473" s="32"/>
    </row>
    <row r="474" spans="1:65">
      <c r="A474" s="34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  <c r="AA474" s="32"/>
      <c r="AB474" s="32"/>
      <c r="AC474" s="32"/>
      <c r="AD474" s="32"/>
      <c r="AE474" s="32"/>
      <c r="AF474" s="32"/>
      <c r="AG474" s="32"/>
      <c r="AH474" s="32"/>
      <c r="AI474" s="32"/>
      <c r="AJ474" s="32"/>
      <c r="AK474" s="32"/>
      <c r="AL474" s="32"/>
      <c r="AM474" s="32"/>
      <c r="AN474" s="32"/>
      <c r="AO474" s="32"/>
      <c r="AP474" s="32"/>
      <c r="AQ474" s="32"/>
      <c r="AR474" s="32"/>
      <c r="AS474" s="32"/>
      <c r="AT474" s="32"/>
      <c r="AU474" s="32"/>
      <c r="AV474" s="32"/>
      <c r="AW474" s="32"/>
      <c r="AX474" s="32"/>
      <c r="AY474" s="32"/>
      <c r="AZ474" s="32"/>
      <c r="BA474" s="32"/>
      <c r="BB474" s="32"/>
      <c r="BC474" s="32"/>
      <c r="BD474" s="32"/>
      <c r="BE474" s="32"/>
      <c r="BF474" s="32"/>
      <c r="BG474" s="32"/>
      <c r="BH474" s="32"/>
      <c r="BI474" s="32"/>
      <c r="BJ474" s="32"/>
      <c r="BK474" s="32"/>
      <c r="BL474" s="32"/>
      <c r="BM474" s="32"/>
    </row>
    <row r="475" spans="1:65">
      <c r="A475" s="34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  <c r="AA475" s="32"/>
      <c r="AB475" s="32"/>
      <c r="AC475" s="32"/>
      <c r="AD475" s="32"/>
      <c r="AE475" s="32"/>
      <c r="AF475" s="32"/>
      <c r="AG475" s="32"/>
      <c r="AH475" s="32"/>
      <c r="AI475" s="32"/>
      <c r="AJ475" s="32"/>
      <c r="AK475" s="32"/>
      <c r="AL475" s="32"/>
      <c r="AM475" s="32"/>
      <c r="AN475" s="32"/>
      <c r="AO475" s="32"/>
      <c r="AP475" s="32"/>
      <c r="AQ475" s="32"/>
      <c r="AR475" s="32"/>
      <c r="AS475" s="32"/>
      <c r="AT475" s="32"/>
      <c r="AU475" s="32"/>
      <c r="AV475" s="32"/>
      <c r="AW475" s="32"/>
      <c r="AX475" s="32"/>
      <c r="AY475" s="32"/>
      <c r="AZ475" s="32"/>
      <c r="BA475" s="32"/>
      <c r="BB475" s="32"/>
      <c r="BC475" s="32"/>
      <c r="BD475" s="32"/>
      <c r="BE475" s="32"/>
      <c r="BF475" s="32"/>
      <c r="BG475" s="32"/>
      <c r="BH475" s="32"/>
      <c r="BI475" s="32"/>
      <c r="BJ475" s="32"/>
      <c r="BK475" s="32"/>
      <c r="BL475" s="32"/>
      <c r="BM475" s="32"/>
    </row>
    <row r="476" spans="1:65">
      <c r="A476" s="34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  <c r="AA476" s="32"/>
      <c r="AB476" s="32"/>
      <c r="AC476" s="32"/>
      <c r="AD476" s="32"/>
      <c r="AE476" s="32"/>
      <c r="AF476" s="32"/>
      <c r="AG476" s="32"/>
      <c r="AH476" s="32"/>
      <c r="AI476" s="32"/>
      <c r="AJ476" s="32"/>
      <c r="AK476" s="32"/>
      <c r="AL476" s="32"/>
      <c r="AM476" s="32"/>
      <c r="AN476" s="32"/>
      <c r="AO476" s="32"/>
      <c r="AP476" s="32"/>
      <c r="AQ476" s="32"/>
      <c r="AR476" s="32"/>
      <c r="AS476" s="32"/>
      <c r="AT476" s="32"/>
      <c r="AU476" s="32"/>
      <c r="AV476" s="32"/>
      <c r="AW476" s="32"/>
      <c r="AX476" s="32"/>
      <c r="AY476" s="32"/>
      <c r="AZ476" s="32"/>
      <c r="BA476" s="32"/>
      <c r="BB476" s="32"/>
      <c r="BC476" s="32"/>
      <c r="BD476" s="32"/>
      <c r="BE476" s="32"/>
      <c r="BF476" s="32"/>
      <c r="BG476" s="32"/>
      <c r="BH476" s="32"/>
      <c r="BI476" s="32"/>
      <c r="BJ476" s="32"/>
      <c r="BK476" s="32"/>
      <c r="BL476" s="32"/>
      <c r="BM476" s="32"/>
    </row>
    <row r="477" spans="1:65">
      <c r="A477" s="34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  <c r="AA477" s="32"/>
      <c r="AB477" s="32"/>
      <c r="AC477" s="32"/>
      <c r="AD477" s="32"/>
      <c r="AE477" s="32"/>
      <c r="AF477" s="32"/>
      <c r="AG477" s="32"/>
      <c r="AH477" s="32"/>
      <c r="AI477" s="32"/>
      <c r="AJ477" s="32"/>
      <c r="AK477" s="32"/>
      <c r="AL477" s="32"/>
      <c r="AM477" s="32"/>
      <c r="AN477" s="32"/>
      <c r="AO477" s="32"/>
      <c r="AP477" s="32"/>
      <c r="AQ477" s="32"/>
      <c r="AR477" s="32"/>
      <c r="AS477" s="32"/>
      <c r="AT477" s="32"/>
      <c r="AU477" s="32"/>
      <c r="AV477" s="32"/>
      <c r="AW477" s="32"/>
      <c r="AX477" s="32"/>
      <c r="AY477" s="32"/>
      <c r="AZ477" s="32"/>
      <c r="BA477" s="32"/>
      <c r="BB477" s="32"/>
      <c r="BC477" s="32"/>
      <c r="BD477" s="32"/>
      <c r="BE477" s="32"/>
      <c r="BF477" s="32"/>
      <c r="BG477" s="32"/>
      <c r="BH477" s="32"/>
      <c r="BI477" s="32"/>
      <c r="BJ477" s="32"/>
      <c r="BK477" s="32"/>
      <c r="BL477" s="32"/>
      <c r="BM477" s="32"/>
    </row>
    <row r="478" spans="1:65">
      <c r="A478" s="34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  <c r="AA478" s="32"/>
      <c r="AB478" s="32"/>
      <c r="AC478" s="32"/>
      <c r="AD478" s="32"/>
      <c r="AE478" s="32"/>
      <c r="AF478" s="32"/>
      <c r="AG478" s="32"/>
      <c r="AH478" s="32"/>
      <c r="AI478" s="32"/>
      <c r="AJ478" s="32"/>
      <c r="AK478" s="32"/>
      <c r="AL478" s="32"/>
      <c r="AM478" s="32"/>
      <c r="AN478" s="32"/>
      <c r="AO478" s="32"/>
      <c r="AP478" s="32"/>
      <c r="AQ478" s="32"/>
      <c r="AR478" s="32"/>
      <c r="AS478" s="32"/>
      <c r="AT478" s="32"/>
      <c r="AU478" s="32"/>
      <c r="AV478" s="32"/>
      <c r="AW478" s="32"/>
      <c r="AX478" s="32"/>
      <c r="AY478" s="32"/>
      <c r="AZ478" s="32"/>
      <c r="BA478" s="32"/>
      <c r="BB478" s="32"/>
      <c r="BC478" s="32"/>
      <c r="BD478" s="32"/>
      <c r="BE478" s="32"/>
      <c r="BF478" s="32"/>
      <c r="BG478" s="32"/>
      <c r="BH478" s="32"/>
      <c r="BI478" s="32"/>
      <c r="BJ478" s="32"/>
      <c r="BK478" s="32"/>
      <c r="BL478" s="32"/>
      <c r="BM478" s="32"/>
    </row>
    <row r="479" spans="1:65">
      <c r="A479" s="34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  <c r="AA479" s="32"/>
      <c r="AB479" s="32"/>
      <c r="AC479" s="32"/>
      <c r="AD479" s="32"/>
      <c r="AE479" s="32"/>
      <c r="AF479" s="32"/>
      <c r="AG479" s="32"/>
      <c r="AH479" s="32"/>
      <c r="AI479" s="32"/>
      <c r="AJ479" s="32"/>
      <c r="AK479" s="32"/>
      <c r="AL479" s="32"/>
      <c r="AM479" s="32"/>
      <c r="AN479" s="32"/>
      <c r="AO479" s="32"/>
      <c r="AP479" s="32"/>
      <c r="AQ479" s="32"/>
      <c r="AR479" s="32"/>
      <c r="AS479" s="32"/>
      <c r="AT479" s="32"/>
      <c r="AU479" s="32"/>
      <c r="AV479" s="32"/>
      <c r="AW479" s="32"/>
      <c r="AX479" s="32"/>
      <c r="AY479" s="32"/>
      <c r="AZ479" s="32"/>
      <c r="BA479" s="32"/>
      <c r="BB479" s="32"/>
      <c r="BC479" s="32"/>
      <c r="BD479" s="32"/>
      <c r="BE479" s="32"/>
      <c r="BF479" s="32"/>
      <c r="BG479" s="32"/>
      <c r="BH479" s="32"/>
      <c r="BI479" s="32"/>
      <c r="BJ479" s="32"/>
      <c r="BK479" s="32"/>
      <c r="BL479" s="32"/>
      <c r="BM479" s="32"/>
    </row>
    <row r="480" spans="1:65">
      <c r="A480" s="34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  <c r="AA480" s="32"/>
      <c r="AB480" s="32"/>
      <c r="AC480" s="32"/>
      <c r="AD480" s="32"/>
      <c r="AE480" s="32"/>
      <c r="AF480" s="32"/>
      <c r="AG480" s="32"/>
      <c r="AH480" s="32"/>
      <c r="AI480" s="32"/>
      <c r="AJ480" s="32"/>
      <c r="AK480" s="32"/>
      <c r="AL480" s="32"/>
      <c r="AM480" s="32"/>
      <c r="AN480" s="32"/>
      <c r="AO480" s="32"/>
      <c r="AP480" s="32"/>
      <c r="AQ480" s="32"/>
      <c r="AR480" s="32"/>
      <c r="AS480" s="32"/>
      <c r="AT480" s="32"/>
      <c r="AU480" s="32"/>
      <c r="AV480" s="32"/>
      <c r="AW480" s="32"/>
      <c r="AX480" s="32"/>
      <c r="AY480" s="32"/>
      <c r="AZ480" s="32"/>
      <c r="BA480" s="32"/>
      <c r="BB480" s="32"/>
      <c r="BC480" s="32"/>
      <c r="BD480" s="32"/>
      <c r="BE480" s="32"/>
      <c r="BF480" s="32"/>
      <c r="BG480" s="32"/>
      <c r="BH480" s="32"/>
      <c r="BI480" s="32"/>
      <c r="BJ480" s="32"/>
      <c r="BK480" s="32"/>
      <c r="BL480" s="32"/>
      <c r="BM480" s="32"/>
    </row>
    <row r="481" spans="1:65">
      <c r="A481" s="34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  <c r="AA481" s="32"/>
      <c r="AB481" s="32"/>
      <c r="AC481" s="32"/>
      <c r="AD481" s="32"/>
      <c r="AE481" s="32"/>
      <c r="AF481" s="32"/>
      <c r="AG481" s="32"/>
      <c r="AH481" s="32"/>
      <c r="AI481" s="32"/>
      <c r="AJ481" s="32"/>
      <c r="AK481" s="32"/>
      <c r="AL481" s="32"/>
      <c r="AM481" s="32"/>
      <c r="AN481" s="32"/>
      <c r="AO481" s="32"/>
      <c r="AP481" s="32"/>
      <c r="AQ481" s="32"/>
      <c r="AR481" s="32"/>
      <c r="AS481" s="32"/>
      <c r="AT481" s="32"/>
      <c r="AU481" s="32"/>
      <c r="AV481" s="32"/>
      <c r="AW481" s="32"/>
      <c r="AX481" s="32"/>
      <c r="AY481" s="32"/>
      <c r="AZ481" s="32"/>
      <c r="BA481" s="32"/>
      <c r="BB481" s="32"/>
      <c r="BC481" s="32"/>
      <c r="BD481" s="32"/>
      <c r="BE481" s="32"/>
      <c r="BF481" s="32"/>
      <c r="BG481" s="32"/>
      <c r="BH481" s="32"/>
      <c r="BI481" s="32"/>
      <c r="BJ481" s="32"/>
      <c r="BK481" s="32"/>
      <c r="BL481" s="32"/>
      <c r="BM481" s="32"/>
    </row>
    <row r="482" spans="1:65">
      <c r="A482" s="34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  <c r="AA482" s="32"/>
      <c r="AB482" s="32"/>
      <c r="AC482" s="32"/>
      <c r="AD482" s="32"/>
      <c r="AE482" s="32"/>
      <c r="AF482" s="32"/>
      <c r="AG482" s="32"/>
      <c r="AH482" s="32"/>
      <c r="AI482" s="32"/>
      <c r="AJ482" s="32"/>
      <c r="AK482" s="32"/>
      <c r="AL482" s="32"/>
      <c r="AM482" s="32"/>
      <c r="AN482" s="32"/>
      <c r="AO482" s="32"/>
      <c r="AP482" s="32"/>
      <c r="AQ482" s="32"/>
      <c r="AR482" s="32"/>
      <c r="AS482" s="32"/>
      <c r="AT482" s="32"/>
      <c r="AU482" s="32"/>
      <c r="AV482" s="32"/>
      <c r="AW482" s="32"/>
      <c r="AX482" s="32"/>
      <c r="AY482" s="32"/>
      <c r="AZ482" s="32"/>
      <c r="BA482" s="32"/>
      <c r="BB482" s="32"/>
      <c r="BC482" s="32"/>
      <c r="BD482" s="32"/>
      <c r="BE482" s="32"/>
      <c r="BF482" s="32"/>
      <c r="BG482" s="32"/>
      <c r="BH482" s="32"/>
      <c r="BI482" s="32"/>
      <c r="BJ482" s="32"/>
      <c r="BK482" s="32"/>
      <c r="BL482" s="32"/>
      <c r="BM482" s="32"/>
    </row>
    <row r="483" spans="1:65">
      <c r="A483" s="34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  <c r="AA483" s="32"/>
      <c r="AB483" s="32"/>
      <c r="AC483" s="32"/>
      <c r="AD483" s="32"/>
      <c r="AE483" s="32"/>
      <c r="AF483" s="32"/>
      <c r="AG483" s="32"/>
      <c r="AH483" s="32"/>
      <c r="AI483" s="32"/>
      <c r="AJ483" s="32"/>
      <c r="AK483" s="32"/>
      <c r="AL483" s="32"/>
      <c r="AM483" s="32"/>
      <c r="AN483" s="32"/>
      <c r="AO483" s="32"/>
      <c r="AP483" s="32"/>
      <c r="AQ483" s="32"/>
      <c r="AR483" s="32"/>
      <c r="AS483" s="32"/>
      <c r="AT483" s="32"/>
      <c r="AU483" s="32"/>
      <c r="AV483" s="32"/>
      <c r="AW483" s="32"/>
      <c r="AX483" s="32"/>
      <c r="AY483" s="32"/>
      <c r="AZ483" s="32"/>
      <c r="BA483" s="32"/>
      <c r="BB483" s="32"/>
      <c r="BC483" s="32"/>
      <c r="BD483" s="32"/>
      <c r="BE483" s="32"/>
      <c r="BF483" s="32"/>
      <c r="BG483" s="32"/>
      <c r="BH483" s="32"/>
      <c r="BI483" s="32"/>
      <c r="BJ483" s="32"/>
      <c r="BK483" s="32"/>
      <c r="BL483" s="32"/>
      <c r="BM483" s="32"/>
    </row>
    <row r="484" spans="1:65">
      <c r="A484" s="34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  <c r="AA484" s="32"/>
      <c r="AB484" s="32"/>
      <c r="AC484" s="32"/>
      <c r="AD484" s="32"/>
      <c r="AE484" s="32"/>
      <c r="AF484" s="32"/>
      <c r="AG484" s="32"/>
      <c r="AH484" s="32"/>
      <c r="AI484" s="32"/>
      <c r="AJ484" s="32"/>
      <c r="AK484" s="32"/>
      <c r="AL484" s="32"/>
      <c r="AM484" s="32"/>
      <c r="AN484" s="32"/>
      <c r="AO484" s="32"/>
      <c r="AP484" s="32"/>
      <c r="AQ484" s="32"/>
      <c r="AR484" s="32"/>
      <c r="AS484" s="32"/>
      <c r="AT484" s="32"/>
      <c r="AU484" s="32"/>
      <c r="AV484" s="32"/>
      <c r="AW484" s="32"/>
      <c r="AX484" s="32"/>
      <c r="AY484" s="32"/>
      <c r="AZ484" s="32"/>
      <c r="BA484" s="32"/>
      <c r="BB484" s="32"/>
      <c r="BC484" s="32"/>
      <c r="BD484" s="32"/>
      <c r="BE484" s="32"/>
      <c r="BF484" s="32"/>
      <c r="BG484" s="32"/>
      <c r="BH484" s="32"/>
      <c r="BI484" s="32"/>
      <c r="BJ484" s="32"/>
      <c r="BK484" s="32"/>
      <c r="BL484" s="32"/>
      <c r="BM484" s="32"/>
    </row>
    <row r="485" spans="1:65">
      <c r="A485" s="34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  <c r="AA485" s="32"/>
      <c r="AB485" s="32"/>
      <c r="AC485" s="32"/>
      <c r="AD485" s="32"/>
      <c r="AE485" s="32"/>
      <c r="AF485" s="32"/>
      <c r="AG485" s="32"/>
      <c r="AH485" s="32"/>
      <c r="AI485" s="32"/>
      <c r="AJ485" s="32"/>
      <c r="AK485" s="32"/>
      <c r="AL485" s="32"/>
      <c r="AM485" s="32"/>
      <c r="AN485" s="32"/>
      <c r="AO485" s="32"/>
      <c r="AP485" s="32"/>
      <c r="AQ485" s="32"/>
      <c r="AR485" s="32"/>
      <c r="AS485" s="32"/>
      <c r="AT485" s="32"/>
      <c r="AU485" s="32"/>
      <c r="AV485" s="32"/>
      <c r="AW485" s="32"/>
      <c r="AX485" s="32"/>
      <c r="AY485" s="32"/>
      <c r="AZ485" s="32"/>
      <c r="BA485" s="32"/>
      <c r="BB485" s="32"/>
      <c r="BC485" s="32"/>
      <c r="BD485" s="32"/>
      <c r="BE485" s="32"/>
      <c r="BF485" s="32"/>
      <c r="BG485" s="32"/>
      <c r="BH485" s="32"/>
      <c r="BI485" s="32"/>
      <c r="BJ485" s="32"/>
      <c r="BK485" s="32"/>
      <c r="BL485" s="32"/>
      <c r="BM485" s="32"/>
    </row>
    <row r="486" spans="1:65">
      <c r="A486" s="34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  <c r="AA486" s="32"/>
      <c r="AB486" s="32"/>
      <c r="AC486" s="32"/>
      <c r="AD486" s="32"/>
      <c r="AE486" s="32"/>
      <c r="AF486" s="32"/>
      <c r="AG486" s="32"/>
      <c r="AH486" s="32"/>
      <c r="AI486" s="32"/>
      <c r="AJ486" s="32"/>
      <c r="AK486" s="32"/>
      <c r="AL486" s="32"/>
      <c r="AM486" s="32"/>
      <c r="AN486" s="32"/>
      <c r="AO486" s="32"/>
      <c r="AP486" s="32"/>
      <c r="AQ486" s="32"/>
      <c r="AR486" s="32"/>
      <c r="AS486" s="32"/>
      <c r="AT486" s="32"/>
      <c r="AU486" s="32"/>
      <c r="AV486" s="32"/>
      <c r="AW486" s="32"/>
      <c r="AX486" s="32"/>
      <c r="AY486" s="32"/>
      <c r="AZ486" s="32"/>
      <c r="BA486" s="32"/>
      <c r="BB486" s="32"/>
      <c r="BC486" s="32"/>
      <c r="BD486" s="32"/>
      <c r="BE486" s="32"/>
      <c r="BF486" s="32"/>
      <c r="BG486" s="32"/>
      <c r="BH486" s="32"/>
      <c r="BI486" s="32"/>
      <c r="BJ486" s="32"/>
      <c r="BK486" s="32"/>
      <c r="BL486" s="32"/>
      <c r="BM486" s="32"/>
    </row>
    <row r="487" spans="1:65">
      <c r="A487" s="34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  <c r="AA487" s="32"/>
      <c r="AB487" s="32"/>
      <c r="AC487" s="32"/>
      <c r="AD487" s="32"/>
      <c r="AE487" s="32"/>
      <c r="AF487" s="32"/>
      <c r="AG487" s="32"/>
      <c r="AH487" s="32"/>
      <c r="AI487" s="32"/>
      <c r="AJ487" s="32"/>
      <c r="AK487" s="32"/>
      <c r="AL487" s="32"/>
      <c r="AM487" s="32"/>
      <c r="AN487" s="32"/>
      <c r="AO487" s="32"/>
      <c r="AP487" s="32"/>
      <c r="AQ487" s="32"/>
      <c r="AR487" s="32"/>
      <c r="AS487" s="32"/>
      <c r="AT487" s="32"/>
      <c r="AU487" s="32"/>
      <c r="AV487" s="32"/>
      <c r="AW487" s="32"/>
      <c r="AX487" s="32"/>
      <c r="AY487" s="32"/>
      <c r="AZ487" s="32"/>
      <c r="BA487" s="32"/>
      <c r="BB487" s="32"/>
      <c r="BC487" s="32"/>
      <c r="BD487" s="32"/>
      <c r="BE487" s="32"/>
      <c r="BF487" s="32"/>
      <c r="BG487" s="32"/>
      <c r="BH487" s="32"/>
      <c r="BI487" s="32"/>
      <c r="BJ487" s="32"/>
      <c r="BK487" s="32"/>
      <c r="BL487" s="32"/>
      <c r="BM487" s="32"/>
    </row>
    <row r="488" spans="1:65">
      <c r="A488" s="34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  <c r="AA488" s="32"/>
      <c r="AB488" s="32"/>
      <c r="AC488" s="32"/>
      <c r="AD488" s="32"/>
      <c r="AE488" s="32"/>
      <c r="AF488" s="32"/>
      <c r="AG488" s="32"/>
      <c r="AH488" s="32"/>
      <c r="AI488" s="32"/>
      <c r="AJ488" s="32"/>
      <c r="AK488" s="32"/>
      <c r="AL488" s="32"/>
      <c r="AM488" s="32"/>
      <c r="AN488" s="32"/>
      <c r="AO488" s="32"/>
      <c r="AP488" s="32"/>
      <c r="AQ488" s="32"/>
      <c r="AR488" s="32"/>
      <c r="AS488" s="32"/>
      <c r="AT488" s="32"/>
      <c r="AU488" s="32"/>
      <c r="AV488" s="32"/>
      <c r="AW488" s="32"/>
      <c r="AX488" s="32"/>
      <c r="AY488" s="32"/>
      <c r="AZ488" s="32"/>
      <c r="BA488" s="32"/>
      <c r="BB488" s="32"/>
      <c r="BC488" s="32"/>
      <c r="BD488" s="32"/>
      <c r="BE488" s="32"/>
      <c r="BF488" s="32"/>
      <c r="BG488" s="32"/>
      <c r="BH488" s="32"/>
      <c r="BI488" s="32"/>
      <c r="BJ488" s="32"/>
      <c r="BK488" s="32"/>
      <c r="BL488" s="32"/>
      <c r="BM488" s="32"/>
    </row>
    <row r="489" spans="1:65">
      <c r="A489" s="34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  <c r="AA489" s="32"/>
      <c r="AB489" s="32"/>
      <c r="AC489" s="32"/>
      <c r="AD489" s="32"/>
      <c r="AE489" s="32"/>
      <c r="AF489" s="32"/>
      <c r="AG489" s="32"/>
      <c r="AH489" s="32"/>
      <c r="AI489" s="32"/>
      <c r="AJ489" s="32"/>
      <c r="AK489" s="32"/>
      <c r="AL489" s="32"/>
      <c r="AM489" s="32"/>
      <c r="AN489" s="32"/>
      <c r="AO489" s="32"/>
      <c r="AP489" s="32"/>
      <c r="AQ489" s="32"/>
      <c r="AR489" s="32"/>
      <c r="AS489" s="32"/>
      <c r="AT489" s="32"/>
      <c r="AU489" s="32"/>
      <c r="AV489" s="32"/>
      <c r="AW489" s="32"/>
      <c r="AX489" s="32"/>
      <c r="AY489" s="32"/>
      <c r="AZ489" s="32"/>
      <c r="BA489" s="32"/>
      <c r="BB489" s="32"/>
      <c r="BC489" s="32"/>
      <c r="BD489" s="32"/>
      <c r="BE489" s="32"/>
      <c r="BF489" s="32"/>
      <c r="BG489" s="32"/>
      <c r="BH489" s="32"/>
      <c r="BI489" s="32"/>
      <c r="BJ489" s="32"/>
      <c r="BK489" s="32"/>
      <c r="BL489" s="32"/>
      <c r="BM489" s="32"/>
    </row>
    <row r="490" spans="1:65">
      <c r="A490" s="34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  <c r="AA490" s="32"/>
      <c r="AB490" s="32"/>
      <c r="AC490" s="32"/>
      <c r="AD490" s="32"/>
      <c r="AE490" s="32"/>
      <c r="AF490" s="32"/>
      <c r="AG490" s="32"/>
      <c r="AH490" s="32"/>
      <c r="AI490" s="32"/>
      <c r="AJ490" s="32"/>
      <c r="AK490" s="32"/>
      <c r="AL490" s="32"/>
      <c r="AM490" s="32"/>
      <c r="AN490" s="32"/>
      <c r="AO490" s="32"/>
      <c r="AP490" s="32"/>
      <c r="AQ490" s="32"/>
      <c r="AR490" s="32"/>
      <c r="AS490" s="32"/>
      <c r="AT490" s="32"/>
      <c r="AU490" s="32"/>
      <c r="AV490" s="32"/>
      <c r="AW490" s="32"/>
      <c r="AX490" s="32"/>
      <c r="AY490" s="32"/>
      <c r="AZ490" s="32"/>
      <c r="BA490" s="32"/>
      <c r="BB490" s="32"/>
      <c r="BC490" s="32"/>
      <c r="BD490" s="32"/>
      <c r="BE490" s="32"/>
      <c r="BF490" s="32"/>
      <c r="BG490" s="32"/>
      <c r="BH490" s="32"/>
      <c r="BI490" s="32"/>
      <c r="BJ490" s="32"/>
      <c r="BK490" s="32"/>
      <c r="BL490" s="32"/>
      <c r="BM490" s="32"/>
    </row>
    <row r="491" spans="1:65">
      <c r="A491" s="34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  <c r="AA491" s="32"/>
      <c r="AB491" s="32"/>
      <c r="AC491" s="32"/>
      <c r="AD491" s="32"/>
      <c r="AE491" s="32"/>
      <c r="AF491" s="32"/>
      <c r="AG491" s="32"/>
      <c r="AH491" s="32"/>
      <c r="AI491" s="32"/>
      <c r="AJ491" s="32"/>
      <c r="AK491" s="32"/>
      <c r="AL491" s="32"/>
      <c r="AM491" s="32"/>
      <c r="AN491" s="32"/>
      <c r="AO491" s="32"/>
      <c r="AP491" s="32"/>
      <c r="AQ491" s="32"/>
      <c r="AR491" s="32"/>
      <c r="AS491" s="32"/>
      <c r="AT491" s="32"/>
      <c r="AU491" s="32"/>
      <c r="AV491" s="32"/>
      <c r="AW491" s="32"/>
      <c r="AX491" s="32"/>
      <c r="AY491" s="32"/>
      <c r="AZ491" s="32"/>
      <c r="BA491" s="32"/>
      <c r="BB491" s="32"/>
      <c r="BC491" s="32"/>
      <c r="BD491" s="32"/>
      <c r="BE491" s="32"/>
      <c r="BF491" s="32"/>
      <c r="BG491" s="32"/>
      <c r="BH491" s="32"/>
      <c r="BI491" s="32"/>
      <c r="BJ491" s="32"/>
      <c r="BK491" s="32"/>
      <c r="BL491" s="32"/>
      <c r="BM491" s="32"/>
    </row>
    <row r="492" spans="1:65">
      <c r="A492" s="34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  <c r="AA492" s="32"/>
      <c r="AB492" s="32"/>
      <c r="AC492" s="32"/>
      <c r="AD492" s="32"/>
      <c r="AE492" s="32"/>
      <c r="AF492" s="32"/>
      <c r="AG492" s="32"/>
      <c r="AH492" s="32"/>
      <c r="AI492" s="32"/>
      <c r="AJ492" s="32"/>
      <c r="AK492" s="32"/>
      <c r="AL492" s="32"/>
      <c r="AM492" s="32"/>
      <c r="AN492" s="32"/>
      <c r="AO492" s="32"/>
      <c r="AP492" s="32"/>
      <c r="AQ492" s="32"/>
      <c r="AR492" s="32"/>
      <c r="AS492" s="32"/>
      <c r="AT492" s="32"/>
      <c r="AU492" s="32"/>
      <c r="AV492" s="32"/>
      <c r="AW492" s="32"/>
      <c r="AX492" s="32"/>
      <c r="AY492" s="32"/>
      <c r="AZ492" s="32"/>
      <c r="BA492" s="32"/>
      <c r="BB492" s="32"/>
      <c r="BC492" s="32"/>
      <c r="BD492" s="32"/>
      <c r="BE492" s="32"/>
      <c r="BF492" s="32"/>
      <c r="BG492" s="32"/>
      <c r="BH492" s="32"/>
      <c r="BI492" s="32"/>
      <c r="BJ492" s="32"/>
      <c r="BK492" s="32"/>
      <c r="BL492" s="32"/>
      <c r="BM492" s="32"/>
    </row>
    <row r="493" spans="1:65">
      <c r="A493" s="34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  <c r="AA493" s="32"/>
      <c r="AB493" s="32"/>
      <c r="AC493" s="32"/>
      <c r="AD493" s="32"/>
      <c r="AE493" s="32"/>
      <c r="AF493" s="32"/>
      <c r="AG493" s="32"/>
      <c r="AH493" s="32"/>
      <c r="AI493" s="32"/>
      <c r="AJ493" s="32"/>
      <c r="AK493" s="32"/>
      <c r="AL493" s="32"/>
      <c r="AM493" s="32"/>
      <c r="AN493" s="32"/>
      <c r="AO493" s="32"/>
      <c r="AP493" s="32"/>
      <c r="AQ493" s="32"/>
      <c r="AR493" s="32"/>
      <c r="AS493" s="32"/>
      <c r="AT493" s="32"/>
      <c r="AU493" s="32"/>
      <c r="AV493" s="32"/>
      <c r="AW493" s="32"/>
      <c r="AX493" s="32"/>
      <c r="AY493" s="32"/>
      <c r="AZ493" s="32"/>
      <c r="BA493" s="32"/>
      <c r="BB493" s="32"/>
      <c r="BC493" s="32"/>
      <c r="BD493" s="32"/>
      <c r="BE493" s="32"/>
      <c r="BF493" s="32"/>
      <c r="BG493" s="32"/>
      <c r="BH493" s="32"/>
      <c r="BI493" s="32"/>
      <c r="BJ493" s="32"/>
      <c r="BK493" s="32"/>
      <c r="BL493" s="32"/>
      <c r="BM493" s="32"/>
    </row>
    <row r="494" spans="1:65">
      <c r="A494" s="34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  <c r="AA494" s="32"/>
      <c r="AB494" s="32"/>
      <c r="AC494" s="32"/>
      <c r="AD494" s="32"/>
      <c r="AE494" s="32"/>
      <c r="AF494" s="32"/>
      <c r="AG494" s="32"/>
      <c r="AH494" s="32"/>
      <c r="AI494" s="32"/>
      <c r="AJ494" s="32"/>
      <c r="AK494" s="32"/>
      <c r="AL494" s="32"/>
      <c r="AM494" s="32"/>
      <c r="AN494" s="32"/>
      <c r="AO494" s="32"/>
      <c r="AP494" s="32"/>
      <c r="AQ494" s="32"/>
      <c r="AR494" s="32"/>
      <c r="AS494" s="32"/>
      <c r="AT494" s="32"/>
      <c r="AU494" s="32"/>
      <c r="AV494" s="32"/>
      <c r="AW494" s="32"/>
      <c r="AX494" s="32"/>
      <c r="AY494" s="32"/>
      <c r="AZ494" s="32"/>
      <c r="BA494" s="32"/>
      <c r="BB494" s="32"/>
      <c r="BC494" s="32"/>
      <c r="BD494" s="32"/>
      <c r="BE494" s="32"/>
      <c r="BF494" s="32"/>
      <c r="BG494" s="32"/>
      <c r="BH494" s="32"/>
      <c r="BI494" s="32"/>
      <c r="BJ494" s="32"/>
      <c r="BK494" s="32"/>
      <c r="BL494" s="32"/>
      <c r="BM494" s="32"/>
    </row>
    <row r="495" spans="1:65">
      <c r="A495" s="34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  <c r="AA495" s="32"/>
      <c r="AB495" s="32"/>
      <c r="AC495" s="32"/>
      <c r="AD495" s="32"/>
      <c r="AE495" s="32"/>
      <c r="AF495" s="32"/>
      <c r="AG495" s="32"/>
      <c r="AH495" s="32"/>
      <c r="AI495" s="32"/>
      <c r="AJ495" s="32"/>
      <c r="AK495" s="32"/>
      <c r="AL495" s="32"/>
      <c r="AM495" s="32"/>
      <c r="AN495" s="32"/>
      <c r="AO495" s="32"/>
      <c r="AP495" s="32"/>
      <c r="AQ495" s="32"/>
      <c r="AR495" s="32"/>
      <c r="AS495" s="32"/>
      <c r="AT495" s="32"/>
      <c r="AU495" s="32"/>
      <c r="AV495" s="32"/>
      <c r="AW495" s="32"/>
      <c r="AX495" s="32"/>
      <c r="AY495" s="32"/>
      <c r="AZ495" s="32"/>
      <c r="BA495" s="32"/>
      <c r="BB495" s="32"/>
      <c r="BC495" s="32"/>
      <c r="BD495" s="32"/>
      <c r="BE495" s="32"/>
      <c r="BF495" s="32"/>
      <c r="BG495" s="32"/>
      <c r="BH495" s="32"/>
      <c r="BI495" s="32"/>
      <c r="BJ495" s="32"/>
      <c r="BK495" s="32"/>
      <c r="BL495" s="32"/>
      <c r="BM495" s="32"/>
    </row>
    <row r="496" spans="1:65">
      <c r="A496" s="34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  <c r="AA496" s="32"/>
      <c r="AB496" s="32"/>
      <c r="AC496" s="32"/>
      <c r="AD496" s="32"/>
      <c r="AE496" s="32"/>
      <c r="AF496" s="32"/>
      <c r="AG496" s="32"/>
      <c r="AH496" s="32"/>
      <c r="AI496" s="32"/>
      <c r="AJ496" s="32"/>
      <c r="AK496" s="32"/>
      <c r="AL496" s="32"/>
      <c r="AM496" s="32"/>
      <c r="AN496" s="32"/>
      <c r="AO496" s="32"/>
      <c r="AP496" s="32"/>
      <c r="AQ496" s="32"/>
      <c r="AR496" s="32"/>
      <c r="AS496" s="32"/>
      <c r="AT496" s="32"/>
      <c r="AU496" s="32"/>
      <c r="AV496" s="32"/>
      <c r="AW496" s="32"/>
      <c r="AX496" s="32"/>
      <c r="AY496" s="32"/>
      <c r="AZ496" s="32"/>
      <c r="BA496" s="32"/>
      <c r="BB496" s="32"/>
      <c r="BC496" s="32"/>
      <c r="BD496" s="32"/>
      <c r="BE496" s="32"/>
      <c r="BF496" s="32"/>
      <c r="BG496" s="32"/>
      <c r="BH496" s="32"/>
      <c r="BI496" s="32"/>
      <c r="BJ496" s="32"/>
      <c r="BK496" s="32"/>
      <c r="BL496" s="32"/>
      <c r="BM496" s="32"/>
    </row>
    <row r="497" spans="1:65">
      <c r="A497" s="34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  <c r="AA497" s="32"/>
      <c r="AB497" s="32"/>
      <c r="AC497" s="32"/>
      <c r="AD497" s="32"/>
      <c r="AE497" s="32"/>
      <c r="AF497" s="32"/>
      <c r="AG497" s="32"/>
      <c r="AH497" s="32"/>
      <c r="AI497" s="32"/>
      <c r="AJ497" s="32"/>
      <c r="AK497" s="32"/>
      <c r="AL497" s="32"/>
      <c r="AM497" s="32"/>
      <c r="AN497" s="32"/>
      <c r="AO497" s="32"/>
      <c r="AP497" s="32"/>
      <c r="AQ497" s="32"/>
      <c r="AR497" s="32"/>
      <c r="AS497" s="32"/>
      <c r="AT497" s="32"/>
      <c r="AU497" s="32"/>
      <c r="AV497" s="32"/>
      <c r="AW497" s="32"/>
      <c r="AX497" s="32"/>
      <c r="AY497" s="32"/>
      <c r="AZ497" s="32"/>
      <c r="BA497" s="32"/>
      <c r="BB497" s="32"/>
      <c r="BC497" s="32"/>
      <c r="BD497" s="32"/>
      <c r="BE497" s="32"/>
      <c r="BF497" s="32"/>
      <c r="BG497" s="32"/>
      <c r="BH497" s="32"/>
      <c r="BI497" s="32"/>
      <c r="BJ497" s="32"/>
      <c r="BK497" s="32"/>
      <c r="BL497" s="32"/>
      <c r="BM497" s="32"/>
    </row>
    <row r="498" spans="1:65">
      <c r="A498" s="34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  <c r="AA498" s="32"/>
      <c r="AB498" s="32"/>
      <c r="AC498" s="32"/>
      <c r="AD498" s="32"/>
      <c r="AE498" s="32"/>
      <c r="AF498" s="32"/>
      <c r="AG498" s="32"/>
      <c r="AH498" s="32"/>
      <c r="AI498" s="32"/>
      <c r="AJ498" s="32"/>
      <c r="AK498" s="32"/>
      <c r="AL498" s="32"/>
      <c r="AM498" s="32"/>
      <c r="AN498" s="32"/>
      <c r="AO498" s="32"/>
      <c r="AP498" s="32"/>
      <c r="AQ498" s="32"/>
      <c r="AR498" s="32"/>
      <c r="AS498" s="32"/>
      <c r="AT498" s="32"/>
      <c r="AU498" s="32"/>
      <c r="AV498" s="32"/>
      <c r="AW498" s="32"/>
      <c r="AX498" s="32"/>
      <c r="AY498" s="32"/>
      <c r="AZ498" s="32"/>
      <c r="BA498" s="32"/>
      <c r="BB498" s="32"/>
      <c r="BC498" s="32"/>
      <c r="BD498" s="32"/>
      <c r="BE498" s="32"/>
      <c r="BF498" s="32"/>
      <c r="BG498" s="32"/>
      <c r="BH498" s="32"/>
      <c r="BI498" s="32"/>
      <c r="BJ498" s="32"/>
      <c r="BK498" s="32"/>
      <c r="BL498" s="32"/>
      <c r="BM498" s="32"/>
    </row>
    <row r="499" spans="1:65">
      <c r="A499" s="34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  <c r="AA499" s="32"/>
      <c r="AB499" s="32"/>
      <c r="AC499" s="32"/>
      <c r="AD499" s="32"/>
      <c r="AE499" s="32"/>
      <c r="AF499" s="32"/>
      <c r="AG499" s="32"/>
      <c r="AH499" s="32"/>
      <c r="AI499" s="32"/>
      <c r="AJ499" s="32"/>
      <c r="AK499" s="32"/>
      <c r="AL499" s="32"/>
      <c r="AM499" s="32"/>
      <c r="AN499" s="32"/>
      <c r="AO499" s="32"/>
      <c r="AP499" s="32"/>
      <c r="AQ499" s="32"/>
      <c r="AR499" s="32"/>
      <c r="AS499" s="32"/>
      <c r="AT499" s="32"/>
      <c r="AU499" s="32"/>
      <c r="AV499" s="32"/>
      <c r="AW499" s="32"/>
      <c r="AX499" s="32"/>
      <c r="AY499" s="32"/>
      <c r="AZ499" s="32"/>
      <c r="BA499" s="32"/>
      <c r="BB499" s="32"/>
      <c r="BC499" s="32"/>
      <c r="BD499" s="32"/>
      <c r="BE499" s="32"/>
      <c r="BF499" s="32"/>
      <c r="BG499" s="32"/>
      <c r="BH499" s="32"/>
      <c r="BI499" s="32"/>
      <c r="BJ499" s="32"/>
      <c r="BK499" s="32"/>
      <c r="BL499" s="32"/>
      <c r="BM499" s="32"/>
    </row>
    <row r="500" spans="1:65">
      <c r="A500" s="34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  <c r="AA500" s="32"/>
      <c r="AB500" s="32"/>
      <c r="AC500" s="32"/>
      <c r="AD500" s="32"/>
      <c r="AE500" s="32"/>
      <c r="AF500" s="32"/>
      <c r="AG500" s="32"/>
      <c r="AH500" s="32"/>
      <c r="AI500" s="32"/>
      <c r="AJ500" s="32"/>
      <c r="AK500" s="32"/>
      <c r="AL500" s="32"/>
      <c r="AM500" s="32"/>
      <c r="AN500" s="32"/>
      <c r="AO500" s="32"/>
      <c r="AP500" s="32"/>
      <c r="AQ500" s="32"/>
      <c r="AR500" s="32"/>
      <c r="AS500" s="32"/>
      <c r="AT500" s="32"/>
      <c r="AU500" s="32"/>
      <c r="AV500" s="32"/>
      <c r="AW500" s="32"/>
      <c r="AX500" s="32"/>
      <c r="AY500" s="32"/>
      <c r="AZ500" s="32"/>
      <c r="BA500" s="32"/>
      <c r="BB500" s="32"/>
      <c r="BC500" s="32"/>
      <c r="BD500" s="32"/>
      <c r="BE500" s="32"/>
      <c r="BF500" s="32"/>
      <c r="BG500" s="32"/>
      <c r="BH500" s="32"/>
      <c r="BI500" s="32"/>
      <c r="BJ500" s="32"/>
      <c r="BK500" s="32"/>
      <c r="BL500" s="32"/>
      <c r="BM500" s="32"/>
    </row>
    <row r="501" spans="1:65">
      <c r="A501" s="34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  <c r="AA501" s="32"/>
      <c r="AB501" s="32"/>
      <c r="AC501" s="32"/>
      <c r="AD501" s="32"/>
      <c r="AE501" s="32"/>
      <c r="AF501" s="32"/>
      <c r="AG501" s="32"/>
      <c r="AH501" s="32"/>
      <c r="AI501" s="32"/>
      <c r="AJ501" s="32"/>
      <c r="AK501" s="32"/>
      <c r="AL501" s="32"/>
      <c r="AM501" s="32"/>
      <c r="AN501" s="32"/>
      <c r="AO501" s="32"/>
      <c r="AP501" s="32"/>
      <c r="AQ501" s="32"/>
      <c r="AR501" s="32"/>
      <c r="AS501" s="32"/>
      <c r="AT501" s="32"/>
      <c r="AU501" s="32"/>
      <c r="AV501" s="32"/>
      <c r="AW501" s="32"/>
      <c r="AX501" s="32"/>
      <c r="AY501" s="32"/>
      <c r="AZ501" s="32"/>
      <c r="BA501" s="32"/>
      <c r="BB501" s="32"/>
      <c r="BC501" s="32"/>
      <c r="BD501" s="32"/>
      <c r="BE501" s="32"/>
      <c r="BF501" s="32"/>
      <c r="BG501" s="32"/>
      <c r="BH501" s="32"/>
      <c r="BI501" s="32"/>
      <c r="BJ501" s="32"/>
      <c r="BK501" s="32"/>
      <c r="BL501" s="32"/>
      <c r="BM501" s="32"/>
    </row>
    <row r="502" spans="1:65">
      <c r="A502" s="34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  <c r="AA502" s="32"/>
      <c r="AB502" s="32"/>
      <c r="AC502" s="32"/>
      <c r="AD502" s="32"/>
      <c r="AE502" s="32"/>
      <c r="AF502" s="32"/>
      <c r="AG502" s="32"/>
      <c r="AH502" s="32"/>
      <c r="AI502" s="32"/>
      <c r="AJ502" s="32"/>
      <c r="AK502" s="32"/>
      <c r="AL502" s="32"/>
      <c r="AM502" s="32"/>
      <c r="AN502" s="32"/>
      <c r="AO502" s="32"/>
      <c r="AP502" s="32"/>
      <c r="AQ502" s="32"/>
      <c r="AR502" s="32"/>
      <c r="AS502" s="32"/>
      <c r="AT502" s="32"/>
      <c r="AU502" s="32"/>
      <c r="AV502" s="32"/>
      <c r="AW502" s="32"/>
      <c r="AX502" s="32"/>
      <c r="AY502" s="32"/>
      <c r="AZ502" s="32"/>
      <c r="BA502" s="32"/>
      <c r="BB502" s="32"/>
      <c r="BC502" s="32"/>
      <c r="BD502" s="32"/>
      <c r="BE502" s="32"/>
      <c r="BF502" s="32"/>
      <c r="BG502" s="32"/>
      <c r="BH502" s="32"/>
      <c r="BI502" s="32"/>
      <c r="BJ502" s="32"/>
      <c r="BK502" s="32"/>
      <c r="BL502" s="32"/>
      <c r="BM502" s="32"/>
    </row>
    <row r="503" spans="1:65">
      <c r="A503" s="34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  <c r="AA503" s="32"/>
      <c r="AB503" s="32"/>
      <c r="AC503" s="32"/>
      <c r="AD503" s="32"/>
      <c r="AE503" s="32"/>
      <c r="AF503" s="32"/>
      <c r="AG503" s="32"/>
      <c r="AH503" s="32"/>
      <c r="AI503" s="32"/>
      <c r="AJ503" s="32"/>
      <c r="AK503" s="32"/>
      <c r="AL503" s="32"/>
      <c r="AM503" s="32"/>
      <c r="AN503" s="32"/>
      <c r="AO503" s="32"/>
      <c r="AP503" s="32"/>
      <c r="AQ503" s="32"/>
      <c r="AR503" s="32"/>
      <c r="AS503" s="32"/>
      <c r="AT503" s="32"/>
      <c r="AU503" s="32"/>
      <c r="AV503" s="32"/>
      <c r="AW503" s="32"/>
      <c r="AX503" s="32"/>
      <c r="AY503" s="32"/>
      <c r="AZ503" s="32"/>
      <c r="BA503" s="32"/>
      <c r="BB503" s="32"/>
      <c r="BC503" s="32"/>
      <c r="BD503" s="32"/>
      <c r="BE503" s="32"/>
      <c r="BF503" s="32"/>
      <c r="BG503" s="32"/>
      <c r="BH503" s="32"/>
      <c r="BI503" s="32"/>
      <c r="BJ503" s="32"/>
      <c r="BK503" s="32"/>
      <c r="BL503" s="32"/>
      <c r="BM503" s="32"/>
    </row>
    <row r="504" spans="1:65">
      <c r="A504" s="34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  <c r="AA504" s="32"/>
      <c r="AB504" s="32"/>
      <c r="AC504" s="32"/>
      <c r="AD504" s="32"/>
      <c r="AE504" s="32"/>
      <c r="AF504" s="32"/>
      <c r="AG504" s="32"/>
      <c r="AH504" s="32"/>
      <c r="AI504" s="32"/>
      <c r="AJ504" s="32"/>
      <c r="AK504" s="32"/>
      <c r="AL504" s="32"/>
      <c r="AM504" s="32"/>
      <c r="AN504" s="32"/>
      <c r="AO504" s="32"/>
      <c r="AP504" s="32"/>
      <c r="AQ504" s="32"/>
      <c r="AR504" s="32"/>
      <c r="AS504" s="32"/>
      <c r="AT504" s="32"/>
      <c r="AU504" s="32"/>
      <c r="AV504" s="32"/>
      <c r="AW504" s="32"/>
      <c r="AX504" s="32"/>
      <c r="AY504" s="32"/>
      <c r="AZ504" s="32"/>
      <c r="BA504" s="32"/>
      <c r="BB504" s="32"/>
      <c r="BC504" s="32"/>
      <c r="BD504" s="32"/>
      <c r="BE504" s="32"/>
      <c r="BF504" s="32"/>
      <c r="BG504" s="32"/>
      <c r="BH504" s="32"/>
      <c r="BI504" s="32"/>
      <c r="BJ504" s="32"/>
      <c r="BK504" s="32"/>
      <c r="BL504" s="32"/>
      <c r="BM504" s="32"/>
    </row>
    <row r="505" spans="1:65">
      <c r="A505" s="34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  <c r="AA505" s="32"/>
      <c r="AB505" s="32"/>
      <c r="AC505" s="32"/>
      <c r="AD505" s="32"/>
      <c r="AE505" s="32"/>
      <c r="AF505" s="32"/>
      <c r="AG505" s="32"/>
      <c r="AH505" s="32"/>
      <c r="AI505" s="32"/>
      <c r="AJ505" s="32"/>
      <c r="AK505" s="32"/>
      <c r="AL505" s="32"/>
      <c r="AM505" s="32"/>
      <c r="AN505" s="32"/>
      <c r="AO505" s="32"/>
      <c r="AP505" s="32"/>
      <c r="AQ505" s="32"/>
      <c r="AR505" s="32"/>
      <c r="AS505" s="32"/>
      <c r="AT505" s="32"/>
      <c r="AU505" s="32"/>
      <c r="AV505" s="32"/>
      <c r="AW505" s="32"/>
      <c r="AX505" s="32"/>
      <c r="AY505" s="32"/>
      <c r="AZ505" s="32"/>
      <c r="BA505" s="32"/>
      <c r="BB505" s="32"/>
      <c r="BC505" s="32"/>
      <c r="BD505" s="32"/>
      <c r="BE505" s="32"/>
      <c r="BF505" s="32"/>
      <c r="BG505" s="32"/>
      <c r="BH505" s="32"/>
      <c r="BI505" s="32"/>
      <c r="BJ505" s="32"/>
      <c r="BK505" s="32"/>
      <c r="BL505" s="32"/>
      <c r="BM505" s="32"/>
    </row>
    <row r="506" spans="1:65">
      <c r="A506" s="34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  <c r="AA506" s="32"/>
      <c r="AB506" s="32"/>
      <c r="AC506" s="32"/>
      <c r="AD506" s="32"/>
      <c r="AE506" s="32"/>
      <c r="AF506" s="32"/>
      <c r="AG506" s="32"/>
      <c r="AH506" s="32"/>
      <c r="AI506" s="32"/>
      <c r="AJ506" s="32"/>
      <c r="AK506" s="32"/>
      <c r="AL506" s="32"/>
      <c r="AM506" s="32"/>
      <c r="AN506" s="32"/>
      <c r="AO506" s="32"/>
      <c r="AP506" s="32"/>
      <c r="AQ506" s="32"/>
      <c r="AR506" s="32"/>
      <c r="AS506" s="32"/>
      <c r="AT506" s="32"/>
      <c r="AU506" s="32"/>
      <c r="AV506" s="32"/>
      <c r="AW506" s="32"/>
      <c r="AX506" s="32"/>
      <c r="AY506" s="32"/>
      <c r="AZ506" s="32"/>
      <c r="BA506" s="32"/>
      <c r="BB506" s="32"/>
      <c r="BC506" s="32"/>
      <c r="BD506" s="32"/>
      <c r="BE506" s="32"/>
      <c r="BF506" s="32"/>
      <c r="BG506" s="32"/>
      <c r="BH506" s="32"/>
      <c r="BI506" s="32"/>
      <c r="BJ506" s="32"/>
      <c r="BK506" s="32"/>
      <c r="BL506" s="32"/>
      <c r="BM506" s="32"/>
    </row>
    <row r="507" spans="1:65">
      <c r="A507" s="34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  <c r="AA507" s="32"/>
      <c r="AB507" s="32"/>
      <c r="AC507" s="32"/>
      <c r="AD507" s="32"/>
      <c r="AE507" s="32"/>
      <c r="AF507" s="32"/>
      <c r="AG507" s="32"/>
      <c r="AH507" s="32"/>
      <c r="AI507" s="32"/>
      <c r="AJ507" s="32"/>
      <c r="AK507" s="32"/>
      <c r="AL507" s="32"/>
      <c r="AM507" s="32"/>
      <c r="AN507" s="32"/>
      <c r="AO507" s="32"/>
      <c r="AP507" s="32"/>
      <c r="AQ507" s="32"/>
      <c r="AR507" s="32"/>
      <c r="AS507" s="32"/>
      <c r="AT507" s="32"/>
      <c r="AU507" s="32"/>
      <c r="AV507" s="32"/>
      <c r="AW507" s="32"/>
      <c r="AX507" s="32"/>
      <c r="AY507" s="32"/>
      <c r="AZ507" s="32"/>
      <c r="BA507" s="32"/>
      <c r="BB507" s="32"/>
      <c r="BC507" s="32"/>
      <c r="BD507" s="32"/>
      <c r="BE507" s="32"/>
      <c r="BF507" s="32"/>
      <c r="BG507" s="32"/>
      <c r="BH507" s="32"/>
      <c r="BI507" s="32"/>
      <c r="BJ507" s="32"/>
      <c r="BK507" s="32"/>
      <c r="BL507" s="32"/>
      <c r="BM507" s="32"/>
    </row>
    <row r="508" spans="1:65">
      <c r="A508" s="34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  <c r="AA508" s="32"/>
      <c r="AB508" s="32"/>
      <c r="AC508" s="32"/>
      <c r="AD508" s="32"/>
      <c r="AE508" s="32"/>
      <c r="AF508" s="32"/>
      <c r="AG508" s="32"/>
      <c r="AH508" s="32"/>
      <c r="AI508" s="32"/>
      <c r="AJ508" s="32"/>
      <c r="AK508" s="32"/>
      <c r="AL508" s="32"/>
      <c r="AM508" s="32"/>
      <c r="AN508" s="32"/>
      <c r="AO508" s="32"/>
      <c r="AP508" s="32"/>
      <c r="AQ508" s="32"/>
      <c r="AR508" s="32"/>
      <c r="AS508" s="32"/>
      <c r="AT508" s="32"/>
      <c r="AU508" s="32"/>
      <c r="AV508" s="32"/>
      <c r="AW508" s="32"/>
      <c r="AX508" s="32"/>
      <c r="AY508" s="32"/>
      <c r="AZ508" s="32"/>
      <c r="BA508" s="32"/>
      <c r="BB508" s="32"/>
      <c r="BC508" s="32"/>
      <c r="BD508" s="32"/>
      <c r="BE508" s="32"/>
      <c r="BF508" s="32"/>
      <c r="BG508" s="32"/>
      <c r="BH508" s="32"/>
      <c r="BI508" s="32"/>
      <c r="BJ508" s="32"/>
      <c r="BK508" s="32"/>
      <c r="BL508" s="32"/>
      <c r="BM508" s="32"/>
    </row>
    <row r="509" spans="1:65">
      <c r="A509" s="34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  <c r="AA509" s="32"/>
      <c r="AB509" s="32"/>
      <c r="AC509" s="32"/>
      <c r="AD509" s="32"/>
      <c r="AE509" s="32"/>
      <c r="AF509" s="32"/>
      <c r="AG509" s="32"/>
      <c r="AH509" s="32"/>
      <c r="AI509" s="32"/>
      <c r="AJ509" s="32"/>
      <c r="AK509" s="32"/>
      <c r="AL509" s="32"/>
      <c r="AM509" s="32"/>
      <c r="AN509" s="32"/>
      <c r="AO509" s="32"/>
      <c r="AP509" s="32"/>
      <c r="AQ509" s="32"/>
      <c r="AR509" s="32"/>
      <c r="AS509" s="32"/>
      <c r="AT509" s="32"/>
      <c r="AU509" s="32"/>
      <c r="AV509" s="32"/>
      <c r="AW509" s="32"/>
      <c r="AX509" s="32"/>
      <c r="AY509" s="32"/>
      <c r="AZ509" s="32"/>
      <c r="BA509" s="32"/>
      <c r="BB509" s="32"/>
      <c r="BC509" s="32"/>
      <c r="BD509" s="32"/>
      <c r="BE509" s="32"/>
      <c r="BF509" s="32"/>
      <c r="BG509" s="32"/>
      <c r="BH509" s="32"/>
      <c r="BI509" s="32"/>
      <c r="BJ509" s="32"/>
      <c r="BK509" s="32"/>
      <c r="BL509" s="32"/>
      <c r="BM509" s="32"/>
    </row>
    <row r="510" spans="1:65">
      <c r="A510" s="34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  <c r="AA510" s="32"/>
      <c r="AB510" s="32"/>
      <c r="AC510" s="32"/>
      <c r="AD510" s="32"/>
      <c r="AE510" s="32"/>
      <c r="AF510" s="32"/>
      <c r="AG510" s="32"/>
      <c r="AH510" s="32"/>
      <c r="AI510" s="32"/>
      <c r="AJ510" s="32"/>
      <c r="AK510" s="32"/>
      <c r="AL510" s="32"/>
      <c r="AM510" s="32"/>
      <c r="AN510" s="32"/>
      <c r="AO510" s="32"/>
      <c r="AP510" s="32"/>
      <c r="AQ510" s="32"/>
      <c r="AR510" s="32"/>
      <c r="AS510" s="32"/>
      <c r="AT510" s="32"/>
      <c r="AU510" s="32"/>
      <c r="AV510" s="32"/>
      <c r="AW510" s="32"/>
      <c r="AX510" s="32"/>
      <c r="AY510" s="32"/>
      <c r="AZ510" s="32"/>
      <c r="BA510" s="32"/>
      <c r="BB510" s="32"/>
      <c r="BC510" s="32"/>
      <c r="BD510" s="32"/>
      <c r="BE510" s="32"/>
      <c r="BF510" s="32"/>
      <c r="BG510" s="32"/>
      <c r="BH510" s="32"/>
      <c r="BI510" s="32"/>
      <c r="BJ510" s="32"/>
      <c r="BK510" s="32"/>
      <c r="BL510" s="32"/>
      <c r="BM510" s="32"/>
    </row>
    <row r="511" spans="1:65">
      <c r="A511" s="34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  <c r="AA511" s="32"/>
      <c r="AB511" s="32"/>
      <c r="AC511" s="32"/>
      <c r="AD511" s="32"/>
      <c r="AE511" s="32"/>
      <c r="AF511" s="32"/>
      <c r="AG511" s="32"/>
      <c r="AH511" s="32"/>
      <c r="AI511" s="32"/>
      <c r="AJ511" s="32"/>
      <c r="AK511" s="32"/>
      <c r="AL511" s="32"/>
      <c r="AM511" s="32"/>
      <c r="AN511" s="32"/>
      <c r="AO511" s="32"/>
      <c r="AP511" s="32"/>
      <c r="AQ511" s="32"/>
      <c r="AR511" s="32"/>
      <c r="AS511" s="32"/>
      <c r="AT511" s="32"/>
      <c r="AU511" s="32"/>
      <c r="AV511" s="32"/>
      <c r="AW511" s="32"/>
      <c r="AX511" s="32"/>
      <c r="AY511" s="32"/>
      <c r="AZ511" s="32"/>
      <c r="BA511" s="32"/>
      <c r="BB511" s="32"/>
      <c r="BC511" s="32"/>
      <c r="BD511" s="32"/>
      <c r="BE511" s="32"/>
      <c r="BF511" s="32"/>
      <c r="BG511" s="32"/>
      <c r="BH511" s="32"/>
      <c r="BI511" s="32"/>
      <c r="BJ511" s="32"/>
      <c r="BK511" s="32"/>
      <c r="BL511" s="32"/>
      <c r="BM511" s="32"/>
    </row>
    <row r="512" spans="1:65">
      <c r="A512" s="34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  <c r="AA512" s="32"/>
      <c r="AB512" s="32"/>
      <c r="AC512" s="32"/>
      <c r="AD512" s="32"/>
      <c r="AE512" s="32"/>
      <c r="AF512" s="32"/>
      <c r="AG512" s="32"/>
      <c r="AH512" s="32"/>
      <c r="AI512" s="32"/>
      <c r="AJ512" s="32"/>
      <c r="AK512" s="32"/>
      <c r="AL512" s="32"/>
      <c r="AM512" s="32"/>
      <c r="AN512" s="32"/>
      <c r="AO512" s="32"/>
      <c r="AP512" s="32"/>
      <c r="AQ512" s="32"/>
      <c r="AR512" s="32"/>
      <c r="AS512" s="32"/>
      <c r="AT512" s="32"/>
      <c r="AU512" s="32"/>
      <c r="AV512" s="32"/>
      <c r="AW512" s="32"/>
      <c r="AX512" s="32"/>
      <c r="AY512" s="32"/>
      <c r="AZ512" s="32"/>
      <c r="BA512" s="32"/>
      <c r="BB512" s="32"/>
      <c r="BC512" s="32"/>
      <c r="BD512" s="32"/>
      <c r="BE512" s="32"/>
      <c r="BF512" s="32"/>
      <c r="BG512" s="32"/>
      <c r="BH512" s="32"/>
      <c r="BI512" s="32"/>
      <c r="BJ512" s="32"/>
      <c r="BK512" s="32"/>
      <c r="BL512" s="32"/>
      <c r="BM512" s="32"/>
    </row>
    <row r="513" spans="1:65">
      <c r="A513" s="34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  <c r="AA513" s="32"/>
      <c r="AB513" s="32"/>
      <c r="AC513" s="32"/>
      <c r="AD513" s="32"/>
      <c r="AE513" s="32"/>
      <c r="AF513" s="32"/>
      <c r="AG513" s="32"/>
      <c r="AH513" s="32"/>
      <c r="AI513" s="32"/>
      <c r="AJ513" s="32"/>
      <c r="AK513" s="32"/>
      <c r="AL513" s="32"/>
      <c r="AM513" s="32"/>
      <c r="AN513" s="32"/>
      <c r="AO513" s="32"/>
      <c r="AP513" s="32"/>
      <c r="AQ513" s="32"/>
      <c r="AR513" s="32"/>
      <c r="AS513" s="32"/>
      <c r="AT513" s="32"/>
      <c r="AU513" s="32"/>
      <c r="AV513" s="32"/>
      <c r="AW513" s="32"/>
      <c r="AX513" s="32"/>
      <c r="AY513" s="32"/>
      <c r="AZ513" s="32"/>
      <c r="BA513" s="32"/>
      <c r="BB513" s="32"/>
      <c r="BC513" s="32"/>
      <c r="BD513" s="32"/>
      <c r="BE513" s="32"/>
      <c r="BF513" s="32"/>
      <c r="BG513" s="32"/>
      <c r="BH513" s="32"/>
      <c r="BI513" s="32"/>
      <c r="BJ513" s="32"/>
      <c r="BK513" s="32"/>
      <c r="BL513" s="32"/>
      <c r="BM513" s="32"/>
    </row>
    <row r="514" spans="1:65">
      <c r="A514" s="34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  <c r="AA514" s="32"/>
      <c r="AB514" s="32"/>
      <c r="AC514" s="32"/>
      <c r="AD514" s="32"/>
      <c r="AE514" s="32"/>
      <c r="AF514" s="32"/>
      <c r="AG514" s="32"/>
      <c r="AH514" s="32"/>
      <c r="AI514" s="32"/>
      <c r="AJ514" s="32"/>
      <c r="AK514" s="32"/>
      <c r="AL514" s="32"/>
      <c r="AM514" s="32"/>
      <c r="AN514" s="32"/>
      <c r="AO514" s="32"/>
      <c r="AP514" s="32"/>
      <c r="AQ514" s="32"/>
      <c r="AR514" s="32"/>
      <c r="AS514" s="32"/>
      <c r="AT514" s="32"/>
      <c r="AU514" s="32"/>
      <c r="AV514" s="32"/>
      <c r="AW514" s="32"/>
      <c r="AX514" s="32"/>
      <c r="AY514" s="32"/>
      <c r="AZ514" s="32"/>
      <c r="BA514" s="32"/>
      <c r="BB514" s="32"/>
      <c r="BC514" s="32"/>
      <c r="BD514" s="32"/>
      <c r="BE514" s="32"/>
      <c r="BF514" s="32"/>
      <c r="BG514" s="32"/>
      <c r="BH514" s="32"/>
      <c r="BI514" s="32"/>
      <c r="BJ514" s="32"/>
      <c r="BK514" s="32"/>
      <c r="BL514" s="32"/>
      <c r="BM514" s="32"/>
    </row>
    <row r="515" spans="1:65">
      <c r="A515" s="34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  <c r="AA515" s="32"/>
      <c r="AB515" s="32"/>
      <c r="AC515" s="32"/>
      <c r="AD515" s="32"/>
      <c r="AE515" s="32"/>
      <c r="AF515" s="32"/>
      <c r="AG515" s="32"/>
      <c r="AH515" s="32"/>
      <c r="AI515" s="32"/>
      <c r="AJ515" s="32"/>
      <c r="AK515" s="32"/>
      <c r="AL515" s="32"/>
      <c r="AM515" s="32"/>
      <c r="AN515" s="32"/>
      <c r="AO515" s="32"/>
      <c r="AP515" s="32"/>
      <c r="AQ515" s="32"/>
      <c r="AR515" s="32"/>
      <c r="AS515" s="32"/>
      <c r="AT515" s="32"/>
      <c r="AU515" s="32"/>
      <c r="AV515" s="32"/>
      <c r="AW515" s="32"/>
      <c r="AX515" s="32"/>
      <c r="AY515" s="32"/>
      <c r="AZ515" s="32"/>
      <c r="BA515" s="32"/>
      <c r="BB515" s="32"/>
      <c r="BC515" s="32"/>
      <c r="BD515" s="32"/>
      <c r="BE515" s="32"/>
      <c r="BF515" s="32"/>
      <c r="BG515" s="32"/>
      <c r="BH515" s="32"/>
      <c r="BI515" s="32"/>
      <c r="BJ515" s="32"/>
      <c r="BK515" s="32"/>
      <c r="BL515" s="32"/>
      <c r="BM515" s="32"/>
    </row>
    <row r="516" spans="1:65">
      <c r="A516" s="34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  <c r="AA516" s="32"/>
      <c r="AB516" s="32"/>
      <c r="AC516" s="32"/>
      <c r="AD516" s="32"/>
      <c r="AE516" s="32"/>
      <c r="AF516" s="32"/>
      <c r="AG516" s="32"/>
      <c r="AH516" s="32"/>
      <c r="AI516" s="32"/>
      <c r="AJ516" s="32"/>
      <c r="AK516" s="32"/>
      <c r="AL516" s="32"/>
      <c r="AM516" s="32"/>
      <c r="AN516" s="32"/>
      <c r="AO516" s="32"/>
      <c r="AP516" s="32"/>
      <c r="AQ516" s="32"/>
      <c r="AR516" s="32"/>
      <c r="AS516" s="32"/>
      <c r="AT516" s="32"/>
      <c r="AU516" s="32"/>
      <c r="AV516" s="32"/>
      <c r="AW516" s="32"/>
      <c r="AX516" s="32"/>
      <c r="AY516" s="32"/>
      <c r="AZ516" s="32"/>
      <c r="BA516" s="32"/>
      <c r="BB516" s="32"/>
      <c r="BC516" s="32"/>
      <c r="BD516" s="32"/>
      <c r="BE516" s="32"/>
      <c r="BF516" s="32"/>
      <c r="BG516" s="32"/>
      <c r="BH516" s="32"/>
      <c r="BI516" s="32"/>
      <c r="BJ516" s="32"/>
      <c r="BK516" s="32"/>
      <c r="BL516" s="32"/>
      <c r="BM516" s="32"/>
    </row>
    <row r="517" spans="1:65">
      <c r="A517" s="34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  <c r="AA517" s="32"/>
      <c r="AB517" s="32"/>
      <c r="AC517" s="32"/>
      <c r="AD517" s="32"/>
      <c r="AE517" s="32"/>
      <c r="AF517" s="32"/>
      <c r="AG517" s="32"/>
      <c r="AH517" s="32"/>
      <c r="AI517" s="32"/>
      <c r="AJ517" s="32"/>
      <c r="AK517" s="32"/>
      <c r="AL517" s="32"/>
      <c r="AM517" s="32"/>
      <c r="AN517" s="32"/>
      <c r="AO517" s="32"/>
      <c r="AP517" s="32"/>
      <c r="AQ517" s="32"/>
      <c r="AR517" s="32"/>
      <c r="AS517" s="32"/>
      <c r="AT517" s="32"/>
      <c r="AU517" s="32"/>
      <c r="AV517" s="32"/>
      <c r="AW517" s="32"/>
      <c r="AX517" s="32"/>
      <c r="AY517" s="32"/>
      <c r="AZ517" s="32"/>
      <c r="BA517" s="32"/>
      <c r="BB517" s="32"/>
      <c r="BC517" s="32"/>
      <c r="BD517" s="32"/>
      <c r="BE517" s="32"/>
      <c r="BF517" s="32"/>
      <c r="BG517" s="32"/>
      <c r="BH517" s="32"/>
      <c r="BI517" s="32"/>
      <c r="BJ517" s="32"/>
      <c r="BK517" s="32"/>
      <c r="BL517" s="32"/>
      <c r="BM517" s="32"/>
    </row>
    <row r="518" spans="1:65">
      <c r="A518" s="34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  <c r="AA518" s="32"/>
      <c r="AB518" s="32"/>
      <c r="AC518" s="32"/>
      <c r="AD518" s="32"/>
      <c r="AE518" s="32"/>
      <c r="AF518" s="32"/>
      <c r="AG518" s="32"/>
      <c r="AH518" s="32"/>
      <c r="AI518" s="32"/>
      <c r="AJ518" s="32"/>
      <c r="AK518" s="32"/>
      <c r="AL518" s="32"/>
      <c r="AM518" s="32"/>
      <c r="AN518" s="32"/>
      <c r="AO518" s="32"/>
      <c r="AP518" s="32"/>
      <c r="AQ518" s="32"/>
      <c r="AR518" s="32"/>
      <c r="AS518" s="32"/>
      <c r="AT518" s="32"/>
      <c r="AU518" s="32"/>
      <c r="AV518" s="32"/>
      <c r="AW518" s="32"/>
      <c r="AX518" s="32"/>
      <c r="AY518" s="32"/>
      <c r="AZ518" s="32"/>
      <c r="BA518" s="32"/>
      <c r="BB518" s="32"/>
      <c r="BC518" s="32"/>
      <c r="BD518" s="32"/>
      <c r="BE518" s="32"/>
      <c r="BF518" s="32"/>
      <c r="BG518" s="32"/>
      <c r="BH518" s="32"/>
      <c r="BI518" s="32"/>
      <c r="BJ518" s="32"/>
      <c r="BK518" s="32"/>
      <c r="BL518" s="32"/>
      <c r="BM518" s="32"/>
    </row>
    <row r="519" spans="1:65">
      <c r="A519" s="34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  <c r="AA519" s="32"/>
      <c r="AB519" s="32"/>
      <c r="AC519" s="32"/>
      <c r="AD519" s="32"/>
      <c r="AE519" s="32"/>
      <c r="AF519" s="32"/>
      <c r="AG519" s="32"/>
      <c r="AH519" s="32"/>
      <c r="AI519" s="32"/>
      <c r="AJ519" s="32"/>
      <c r="AK519" s="32"/>
      <c r="AL519" s="32"/>
      <c r="AM519" s="32"/>
      <c r="AN519" s="32"/>
      <c r="AO519" s="32"/>
      <c r="AP519" s="32"/>
      <c r="AQ519" s="32"/>
      <c r="AR519" s="32"/>
      <c r="AS519" s="32"/>
      <c r="AT519" s="32"/>
      <c r="AU519" s="32"/>
      <c r="AV519" s="32"/>
      <c r="AW519" s="32"/>
      <c r="AX519" s="32"/>
      <c r="AY519" s="32"/>
      <c r="AZ519" s="32"/>
      <c r="BA519" s="32"/>
      <c r="BB519" s="32"/>
      <c r="BC519" s="32"/>
      <c r="BD519" s="32"/>
      <c r="BE519" s="32"/>
      <c r="BF519" s="32"/>
      <c r="BG519" s="32"/>
      <c r="BH519" s="32"/>
      <c r="BI519" s="32"/>
      <c r="BJ519" s="32"/>
      <c r="BK519" s="32"/>
      <c r="BL519" s="32"/>
      <c r="BM519" s="32"/>
    </row>
    <row r="520" spans="1:65">
      <c r="A520" s="34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  <c r="AA520" s="32"/>
      <c r="AB520" s="32"/>
      <c r="AC520" s="32"/>
      <c r="AD520" s="32"/>
      <c r="AE520" s="32"/>
      <c r="AF520" s="32"/>
      <c r="AG520" s="32"/>
      <c r="AH520" s="32"/>
      <c r="AI520" s="32"/>
      <c r="AJ520" s="32"/>
      <c r="AK520" s="32"/>
      <c r="AL520" s="32"/>
      <c r="AM520" s="32"/>
      <c r="AN520" s="32"/>
      <c r="AO520" s="32"/>
      <c r="AP520" s="32"/>
      <c r="AQ520" s="32"/>
      <c r="AR520" s="32"/>
      <c r="AS520" s="32"/>
      <c r="AT520" s="32"/>
      <c r="AU520" s="32"/>
      <c r="AV520" s="32"/>
      <c r="AW520" s="32"/>
      <c r="AX520" s="32"/>
      <c r="AY520" s="32"/>
      <c r="AZ520" s="32"/>
      <c r="BA520" s="32"/>
      <c r="BB520" s="32"/>
      <c r="BC520" s="32"/>
      <c r="BD520" s="32"/>
      <c r="BE520" s="32"/>
      <c r="BF520" s="32"/>
      <c r="BG520" s="32"/>
      <c r="BH520" s="32"/>
      <c r="BI520" s="32"/>
      <c r="BJ520" s="32"/>
      <c r="BK520" s="32"/>
      <c r="BL520" s="32"/>
      <c r="BM520" s="32"/>
    </row>
    <row r="521" spans="1:65">
      <c r="A521" s="34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  <c r="AA521" s="32"/>
      <c r="AB521" s="32"/>
      <c r="AC521" s="32"/>
      <c r="AD521" s="32"/>
      <c r="AE521" s="32"/>
      <c r="AF521" s="32"/>
      <c r="AG521" s="32"/>
      <c r="AH521" s="32"/>
      <c r="AI521" s="32"/>
      <c r="AJ521" s="32"/>
      <c r="AK521" s="32"/>
      <c r="AL521" s="32"/>
      <c r="AM521" s="32"/>
      <c r="AN521" s="32"/>
      <c r="AO521" s="32"/>
      <c r="AP521" s="32"/>
      <c r="AQ521" s="32"/>
      <c r="AR521" s="32"/>
      <c r="AS521" s="32"/>
      <c r="AT521" s="32"/>
      <c r="AU521" s="32"/>
      <c r="AV521" s="32"/>
      <c r="AW521" s="32"/>
      <c r="AX521" s="32"/>
      <c r="AY521" s="32"/>
      <c r="AZ521" s="32"/>
      <c r="BA521" s="32"/>
      <c r="BB521" s="32"/>
      <c r="BC521" s="32"/>
      <c r="BD521" s="32"/>
      <c r="BE521" s="32"/>
      <c r="BF521" s="32"/>
      <c r="BG521" s="32"/>
      <c r="BH521" s="32"/>
      <c r="BI521" s="32"/>
      <c r="BJ521" s="32"/>
      <c r="BK521" s="32"/>
      <c r="BL521" s="32"/>
      <c r="BM521" s="32"/>
    </row>
    <row r="522" spans="1:65">
      <c r="A522" s="34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  <c r="AA522" s="32"/>
      <c r="AB522" s="32"/>
      <c r="AC522" s="32"/>
      <c r="AD522" s="32"/>
      <c r="AE522" s="32"/>
      <c r="AF522" s="32"/>
      <c r="AG522" s="32"/>
      <c r="AH522" s="32"/>
      <c r="AI522" s="32"/>
      <c r="AJ522" s="32"/>
      <c r="AK522" s="32"/>
      <c r="AL522" s="32"/>
      <c r="AM522" s="32"/>
      <c r="AN522" s="32"/>
      <c r="AO522" s="32"/>
      <c r="AP522" s="32"/>
      <c r="AQ522" s="32"/>
      <c r="AR522" s="32"/>
      <c r="AS522" s="32"/>
      <c r="AT522" s="32"/>
      <c r="AU522" s="32"/>
      <c r="AV522" s="32"/>
      <c r="AW522" s="32"/>
      <c r="AX522" s="32"/>
      <c r="AY522" s="32"/>
      <c r="AZ522" s="32"/>
      <c r="BA522" s="32"/>
      <c r="BB522" s="32"/>
      <c r="BC522" s="32"/>
      <c r="BD522" s="32"/>
      <c r="BE522" s="32"/>
      <c r="BF522" s="32"/>
      <c r="BG522" s="32"/>
      <c r="BH522" s="32"/>
      <c r="BI522" s="32"/>
      <c r="BJ522" s="32"/>
      <c r="BK522" s="32"/>
      <c r="BL522" s="32"/>
      <c r="BM522" s="32"/>
    </row>
    <row r="523" spans="1:65">
      <c r="A523" s="34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  <c r="AA523" s="32"/>
      <c r="AB523" s="32"/>
      <c r="AC523" s="32"/>
      <c r="AD523" s="32"/>
      <c r="AE523" s="32"/>
      <c r="AF523" s="32"/>
      <c r="AG523" s="32"/>
      <c r="AH523" s="32"/>
      <c r="AI523" s="32"/>
      <c r="AJ523" s="32"/>
      <c r="AK523" s="32"/>
      <c r="AL523" s="32"/>
      <c r="AM523" s="32"/>
      <c r="AN523" s="32"/>
      <c r="AO523" s="32"/>
      <c r="AP523" s="32"/>
      <c r="AQ523" s="32"/>
      <c r="AR523" s="32"/>
      <c r="AS523" s="32"/>
      <c r="AT523" s="32"/>
      <c r="AU523" s="32"/>
      <c r="AV523" s="32"/>
      <c r="AW523" s="32"/>
      <c r="AX523" s="32"/>
      <c r="AY523" s="32"/>
      <c r="AZ523" s="32"/>
      <c r="BA523" s="32"/>
      <c r="BB523" s="32"/>
      <c r="BC523" s="32"/>
      <c r="BD523" s="32"/>
      <c r="BE523" s="32"/>
      <c r="BF523" s="32"/>
      <c r="BG523" s="32"/>
      <c r="BH523" s="32"/>
      <c r="BI523" s="32"/>
      <c r="BJ523" s="32"/>
      <c r="BK523" s="32"/>
      <c r="BL523" s="32"/>
      <c r="BM523" s="32"/>
    </row>
    <row r="524" spans="1:65">
      <c r="A524" s="35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F524" s="36"/>
      <c r="AG524" s="36"/>
      <c r="AH524" s="36"/>
      <c r="AI524" s="36"/>
      <c r="AJ524" s="36"/>
      <c r="AK524" s="36"/>
      <c r="AL524" s="36"/>
      <c r="AM524" s="36"/>
      <c r="AN524" s="36"/>
      <c r="AO524" s="36"/>
      <c r="AP524" s="36"/>
      <c r="AQ524" s="36"/>
      <c r="AR524" s="36"/>
      <c r="AS524" s="36"/>
      <c r="AT524" s="36"/>
      <c r="AU524" s="36"/>
      <c r="AV524" s="36"/>
      <c r="AW524" s="36"/>
      <c r="AX524" s="36"/>
      <c r="AY524" s="36"/>
      <c r="AZ524" s="36"/>
      <c r="BA524" s="36"/>
      <c r="BB524" s="36"/>
      <c r="BC524" s="36"/>
      <c r="BD524" s="36"/>
      <c r="BE524" s="36"/>
      <c r="BF524" s="36"/>
      <c r="BG524" s="36"/>
      <c r="BH524" s="36"/>
      <c r="BI524" s="36"/>
      <c r="BJ524" s="36"/>
      <c r="BK524" s="36"/>
      <c r="BL524" s="36"/>
      <c r="BM524" s="36"/>
    </row>
  </sheetData>
  <mergeCells count="147">
    <mergeCell ref="A78:B78"/>
    <mergeCell ref="A1:AP3"/>
    <mergeCell ref="AL75:AL77"/>
    <mergeCell ref="AM75:AM77"/>
    <mergeCell ref="AN75:AN77"/>
    <mergeCell ref="AO75:AO77"/>
    <mergeCell ref="AP75:AP77"/>
    <mergeCell ref="AG75:AG77"/>
    <mergeCell ref="AH75:AH77"/>
    <mergeCell ref="AI75:AI77"/>
    <mergeCell ref="AJ75:AJ77"/>
    <mergeCell ref="AK75:AK77"/>
    <mergeCell ref="AB75:AB77"/>
    <mergeCell ref="AC75:AC77"/>
    <mergeCell ref="AD75:AD77"/>
    <mergeCell ref="AE75:AE77"/>
    <mergeCell ref="AF75:AF77"/>
    <mergeCell ref="W75:W77"/>
    <mergeCell ref="X75:X77"/>
    <mergeCell ref="Y75:Y77"/>
    <mergeCell ref="Z75:Z77"/>
    <mergeCell ref="AA75:AA77"/>
    <mergeCell ref="M75:M77"/>
    <mergeCell ref="N75:N77"/>
    <mergeCell ref="AB65:AB74"/>
    <mergeCell ref="AC65:AC74"/>
    <mergeCell ref="AD65:AD74"/>
    <mergeCell ref="AE65:AE74"/>
    <mergeCell ref="AF65:AF74"/>
    <mergeCell ref="W65:W74"/>
    <mergeCell ref="X65:X74"/>
    <mergeCell ref="Y65:Y74"/>
    <mergeCell ref="Z65:Z74"/>
    <mergeCell ref="AA65:AA74"/>
    <mergeCell ref="AL65:AL74"/>
    <mergeCell ref="AM65:AM74"/>
    <mergeCell ref="AN65:AN74"/>
    <mergeCell ref="AO65:AO74"/>
    <mergeCell ref="AP65:AP74"/>
    <mergeCell ref="AG65:AG74"/>
    <mergeCell ref="AH65:AH74"/>
    <mergeCell ref="AI65:AI74"/>
    <mergeCell ref="AJ65:AJ74"/>
    <mergeCell ref="AK65:AK74"/>
    <mergeCell ref="S65:S74"/>
    <mergeCell ref="T65:T74"/>
    <mergeCell ref="U65:U74"/>
    <mergeCell ref="V65:V77"/>
    <mergeCell ref="R75:R77"/>
    <mergeCell ref="S75:S77"/>
    <mergeCell ref="T75:T77"/>
    <mergeCell ref="U75:U77"/>
    <mergeCell ref="M65:M74"/>
    <mergeCell ref="N65:N74"/>
    <mergeCell ref="O65:O74"/>
    <mergeCell ref="P65:P74"/>
    <mergeCell ref="Q65:Q74"/>
    <mergeCell ref="O75:O77"/>
    <mergeCell ref="P75:P77"/>
    <mergeCell ref="Q75:Q77"/>
    <mergeCell ref="R65:R74"/>
    <mergeCell ref="B65:B77"/>
    <mergeCell ref="C65:C77"/>
    <mergeCell ref="I65:I74"/>
    <mergeCell ref="J65:J74"/>
    <mergeCell ref="K65:K74"/>
    <mergeCell ref="I75:I77"/>
    <mergeCell ref="J75:J77"/>
    <mergeCell ref="K75:K77"/>
    <mergeCell ref="B32:B46"/>
    <mergeCell ref="C32:C46"/>
    <mergeCell ref="V32:V46"/>
    <mergeCell ref="B47:B64"/>
    <mergeCell ref="C47:C64"/>
    <mergeCell ref="V47:V64"/>
    <mergeCell ref="AN12:AN16"/>
    <mergeCell ref="AO12:AO16"/>
    <mergeCell ref="AP12:AP16"/>
    <mergeCell ref="B18:B31"/>
    <mergeCell ref="C18:C31"/>
    <mergeCell ref="V18:V31"/>
    <mergeCell ref="AI12:AI16"/>
    <mergeCell ref="AJ12:AJ16"/>
    <mergeCell ref="AK12:AK16"/>
    <mergeCell ref="AL12:AL16"/>
    <mergeCell ref="AM12:AM16"/>
    <mergeCell ref="AD12:AD16"/>
    <mergeCell ref="AE12:AE16"/>
    <mergeCell ref="AF12:AF16"/>
    <mergeCell ref="AG12:AG16"/>
    <mergeCell ref="AH12:AH16"/>
    <mergeCell ref="Y12:Y16"/>
    <mergeCell ref="Z12:Z16"/>
    <mergeCell ref="AA12:AA16"/>
    <mergeCell ref="AB12:AB16"/>
    <mergeCell ref="B9:B11"/>
    <mergeCell ref="C9:C11"/>
    <mergeCell ref="V9:V11"/>
    <mergeCell ref="AC12:AC16"/>
    <mergeCell ref="T12:T16"/>
    <mergeCell ref="U12:U16"/>
    <mergeCell ref="V12:V16"/>
    <mergeCell ref="W12:W16"/>
    <mergeCell ref="X12:X16"/>
    <mergeCell ref="O12:O16"/>
    <mergeCell ref="P12:P16"/>
    <mergeCell ref="Q12:Q16"/>
    <mergeCell ref="R12:R16"/>
    <mergeCell ref="S12:S16"/>
    <mergeCell ref="N4:Q4"/>
    <mergeCell ref="R4:U5"/>
    <mergeCell ref="V4:X4"/>
    <mergeCell ref="Y4:AF4"/>
    <mergeCell ref="AK5:AO5"/>
    <mergeCell ref="AP5:AP6"/>
    <mergeCell ref="V6:V7"/>
    <mergeCell ref="I12:I16"/>
    <mergeCell ref="J12:J16"/>
    <mergeCell ref="K12:K16"/>
    <mergeCell ref="M12:M16"/>
    <mergeCell ref="N12:N16"/>
    <mergeCell ref="W6:W7"/>
    <mergeCell ref="X6:X7"/>
    <mergeCell ref="V5:X5"/>
    <mergeCell ref="A4:A7"/>
    <mergeCell ref="B4:B7"/>
    <mergeCell ref="C4:C7"/>
    <mergeCell ref="D4:H4"/>
    <mergeCell ref="B12:B16"/>
    <mergeCell ref="C12:C16"/>
    <mergeCell ref="AG4:AP4"/>
    <mergeCell ref="D5:D7"/>
    <mergeCell ref="E5:E6"/>
    <mergeCell ref="F5:F6"/>
    <mergeCell ref="G5:G6"/>
    <mergeCell ref="I5:I6"/>
    <mergeCell ref="J5:J6"/>
    <mergeCell ref="K5:K6"/>
    <mergeCell ref="L5:L6"/>
    <mergeCell ref="M5:M6"/>
    <mergeCell ref="N5:N6"/>
    <mergeCell ref="O5:O6"/>
    <mergeCell ref="P5:P6"/>
    <mergeCell ref="Y5:AB5"/>
    <mergeCell ref="AC5:AF5"/>
    <mergeCell ref="AG5:AJ5"/>
    <mergeCell ref="I4:M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128"/>
  <sheetViews>
    <sheetView zoomScale="85" zoomScaleNormal="85" workbookViewId="0">
      <selection sqref="A1:AO1"/>
    </sheetView>
  </sheetViews>
  <sheetFormatPr defaultRowHeight="13.5"/>
  <cols>
    <col min="1" max="1" width="4.7109375" style="37" customWidth="1"/>
    <col min="2" max="2" width="14.85546875" style="37" customWidth="1"/>
    <col min="3" max="3" width="7.7109375" style="37" customWidth="1"/>
    <col min="4" max="4" width="21.7109375" style="37" customWidth="1"/>
    <col min="5" max="5" width="10.28515625" style="37" customWidth="1"/>
    <col min="6" max="6" width="13.140625" style="37" customWidth="1"/>
    <col min="7" max="7" width="17.28515625" style="37" customWidth="1"/>
    <col min="8" max="8" width="12.28515625" style="37" customWidth="1"/>
    <col min="9" max="11" width="5.85546875" style="37" customWidth="1"/>
    <col min="12" max="12" width="14.28515625" style="37" customWidth="1"/>
    <col min="13" max="13" width="4.140625" style="37" customWidth="1"/>
    <col min="14" max="14" width="16.28515625" style="37" customWidth="1"/>
    <col min="15" max="15" width="14" style="37" customWidth="1"/>
    <col min="16" max="16" width="11" style="37" customWidth="1"/>
    <col min="17" max="17" width="15.85546875" style="37" customWidth="1"/>
    <col min="18" max="18" width="4.85546875" style="37" customWidth="1"/>
    <col min="19" max="19" width="4.42578125" style="37" customWidth="1"/>
    <col min="20" max="20" width="8" style="37" customWidth="1"/>
    <col min="21" max="21" width="7.140625" style="37" customWidth="1"/>
    <col min="22" max="22" width="16.140625" style="37" customWidth="1"/>
    <col min="23" max="23" width="8.5703125" style="37" customWidth="1"/>
    <col min="24" max="24" width="4.85546875" style="37" customWidth="1"/>
    <col min="25" max="25" width="4.5703125" style="37" customWidth="1"/>
    <col min="26" max="26" width="5.42578125" style="37" customWidth="1"/>
    <col min="27" max="27" width="6" style="37" customWidth="1"/>
    <col min="28" max="28" width="5.42578125" style="37" customWidth="1"/>
    <col min="29" max="29" width="4.85546875" style="37" customWidth="1"/>
    <col min="30" max="31" width="5.42578125" style="37" customWidth="1"/>
    <col min="32" max="32" width="6.42578125" style="37" customWidth="1"/>
    <col min="33" max="33" width="10.85546875" style="38" customWidth="1"/>
    <col min="34" max="34" width="10" style="38" customWidth="1"/>
    <col min="35" max="35" width="12.42578125" style="38" customWidth="1"/>
    <col min="36" max="36" width="15.7109375" style="38" customWidth="1"/>
    <col min="37" max="37" width="4.7109375" style="37" customWidth="1"/>
    <col min="38" max="38" width="4.28515625" style="37" customWidth="1"/>
    <col min="39" max="39" width="11.28515625" style="37" customWidth="1"/>
    <col min="40" max="40" width="15.7109375" style="37" customWidth="1"/>
    <col min="41" max="41" width="16.28515625" style="37" customWidth="1"/>
    <col min="42" max="42" width="19.140625" style="37" customWidth="1"/>
    <col min="43" max="43" width="49.28515625" style="37" customWidth="1"/>
    <col min="44" max="44" width="9.28515625" style="37" customWidth="1"/>
    <col min="45" max="45" width="4.140625" style="37" customWidth="1"/>
    <col min="46" max="46" width="6.5703125" style="37" customWidth="1"/>
    <col min="47" max="47" width="5.42578125" style="37" customWidth="1"/>
    <col min="48" max="48" width="5" style="37" customWidth="1"/>
    <col min="49" max="49" width="8" style="37" customWidth="1"/>
    <col min="50" max="50" width="5" style="37" customWidth="1"/>
    <col min="51" max="51" width="6.140625" style="37" customWidth="1"/>
    <col min="52" max="52" width="4.28515625" style="37" customWidth="1"/>
    <col min="53" max="53" width="36.7109375" style="37" customWidth="1"/>
    <col min="54" max="16384" width="9.140625" style="37"/>
  </cols>
  <sheetData>
    <row r="1" spans="1:43" ht="40.5" customHeight="1" thickBot="1">
      <c r="A1" s="753" t="s">
        <v>864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3"/>
      <c r="N1" s="753"/>
      <c r="O1" s="753"/>
      <c r="P1" s="753"/>
      <c r="Q1" s="753"/>
      <c r="R1" s="753"/>
      <c r="S1" s="753"/>
      <c r="T1" s="753"/>
      <c r="U1" s="753"/>
      <c r="V1" s="753"/>
      <c r="W1" s="753"/>
      <c r="X1" s="753"/>
      <c r="Y1" s="753"/>
      <c r="Z1" s="753"/>
      <c r="AA1" s="753"/>
      <c r="AB1" s="753"/>
      <c r="AC1" s="753"/>
      <c r="AD1" s="753"/>
      <c r="AE1" s="753"/>
      <c r="AF1" s="753"/>
      <c r="AG1" s="753"/>
      <c r="AH1" s="753"/>
      <c r="AI1" s="753"/>
      <c r="AJ1" s="753"/>
      <c r="AK1" s="753"/>
      <c r="AL1" s="753"/>
      <c r="AM1" s="753"/>
      <c r="AN1" s="753"/>
      <c r="AO1" s="753"/>
      <c r="AP1" s="361"/>
      <c r="AQ1" s="9"/>
    </row>
    <row r="2" spans="1:43" ht="36" customHeight="1">
      <c r="A2" s="750" t="s">
        <v>13</v>
      </c>
      <c r="B2" s="737" t="s">
        <v>33</v>
      </c>
      <c r="C2" s="773" t="s">
        <v>43</v>
      </c>
      <c r="D2" s="737" t="s">
        <v>11</v>
      </c>
      <c r="E2" s="737"/>
      <c r="F2" s="737"/>
      <c r="G2" s="737"/>
      <c r="H2" s="737"/>
      <c r="I2" s="737" t="s">
        <v>14</v>
      </c>
      <c r="J2" s="737"/>
      <c r="K2" s="737"/>
      <c r="L2" s="737"/>
      <c r="M2" s="737"/>
      <c r="N2" s="758" t="s">
        <v>4</v>
      </c>
      <c r="O2" s="758"/>
      <c r="P2" s="758"/>
      <c r="Q2" s="758"/>
      <c r="R2" s="759" t="s">
        <v>23</v>
      </c>
      <c r="S2" s="759"/>
      <c r="T2" s="759"/>
      <c r="U2" s="759"/>
      <c r="V2" s="737" t="s">
        <v>34</v>
      </c>
      <c r="W2" s="737"/>
      <c r="X2" s="737"/>
      <c r="Y2" s="737" t="s">
        <v>22</v>
      </c>
      <c r="Z2" s="737"/>
      <c r="AA2" s="737"/>
      <c r="AB2" s="737"/>
      <c r="AC2" s="737"/>
      <c r="AD2" s="737"/>
      <c r="AE2" s="737"/>
      <c r="AF2" s="737"/>
      <c r="AG2" s="737" t="s">
        <v>0</v>
      </c>
      <c r="AH2" s="737"/>
      <c r="AI2" s="737"/>
      <c r="AJ2" s="737"/>
      <c r="AK2" s="737"/>
      <c r="AL2" s="737"/>
      <c r="AM2" s="737"/>
      <c r="AN2" s="737"/>
      <c r="AO2" s="737"/>
      <c r="AP2" s="761"/>
      <c r="AQ2" s="763" t="s">
        <v>318</v>
      </c>
    </row>
    <row r="3" spans="1:43" ht="62.25" customHeight="1">
      <c r="A3" s="751"/>
      <c r="B3" s="748"/>
      <c r="C3" s="735"/>
      <c r="D3" s="735" t="s">
        <v>47</v>
      </c>
      <c r="E3" s="748" t="s">
        <v>46</v>
      </c>
      <c r="F3" s="774" t="s">
        <v>10</v>
      </c>
      <c r="G3" s="735" t="s">
        <v>21</v>
      </c>
      <c r="H3" s="747" t="s">
        <v>319</v>
      </c>
      <c r="I3" s="735" t="s">
        <v>7</v>
      </c>
      <c r="J3" s="735" t="s">
        <v>6</v>
      </c>
      <c r="K3" s="735" t="s">
        <v>5</v>
      </c>
      <c r="L3" s="735" t="s">
        <v>32</v>
      </c>
      <c r="M3" s="748" t="s">
        <v>8</v>
      </c>
      <c r="N3" s="775" t="s">
        <v>31</v>
      </c>
      <c r="O3" s="775" t="s">
        <v>2</v>
      </c>
      <c r="P3" s="775" t="s">
        <v>3</v>
      </c>
      <c r="Q3" s="754" t="s">
        <v>41</v>
      </c>
      <c r="R3" s="760"/>
      <c r="S3" s="760"/>
      <c r="T3" s="760"/>
      <c r="U3" s="760"/>
      <c r="V3" s="748" t="s">
        <v>1</v>
      </c>
      <c r="W3" s="748"/>
      <c r="X3" s="748"/>
      <c r="Y3" s="748" t="s">
        <v>320</v>
      </c>
      <c r="Z3" s="748"/>
      <c r="AA3" s="748"/>
      <c r="AB3" s="748"/>
      <c r="AC3" s="748" t="s">
        <v>39</v>
      </c>
      <c r="AD3" s="748"/>
      <c r="AE3" s="748"/>
      <c r="AF3" s="748"/>
      <c r="AG3" s="755" t="s">
        <v>37</v>
      </c>
      <c r="AH3" s="755"/>
      <c r="AI3" s="755"/>
      <c r="AJ3" s="755"/>
      <c r="AK3" s="756" t="s">
        <v>40</v>
      </c>
      <c r="AL3" s="756"/>
      <c r="AM3" s="756"/>
      <c r="AN3" s="756"/>
      <c r="AO3" s="757" t="s">
        <v>41</v>
      </c>
      <c r="AP3" s="762" t="s">
        <v>44</v>
      </c>
      <c r="AQ3" s="764"/>
    </row>
    <row r="4" spans="1:43" ht="99.75">
      <c r="A4" s="751"/>
      <c r="B4" s="748"/>
      <c r="C4" s="735"/>
      <c r="D4" s="735"/>
      <c r="E4" s="748"/>
      <c r="F4" s="774"/>
      <c r="G4" s="735"/>
      <c r="H4" s="747"/>
      <c r="I4" s="735"/>
      <c r="J4" s="735"/>
      <c r="K4" s="735"/>
      <c r="L4" s="735"/>
      <c r="M4" s="748"/>
      <c r="N4" s="775"/>
      <c r="O4" s="775"/>
      <c r="P4" s="775"/>
      <c r="Q4" s="754"/>
      <c r="R4" s="364" t="s">
        <v>24</v>
      </c>
      <c r="S4" s="364" t="s">
        <v>25</v>
      </c>
      <c r="T4" s="364" t="s">
        <v>26</v>
      </c>
      <c r="U4" s="364" t="s">
        <v>27</v>
      </c>
      <c r="V4" s="138" t="s">
        <v>271</v>
      </c>
      <c r="W4" s="138" t="s">
        <v>36</v>
      </c>
      <c r="X4" s="138" t="s">
        <v>9</v>
      </c>
      <c r="Y4" s="139" t="s">
        <v>15</v>
      </c>
      <c r="Z4" s="139" t="s">
        <v>17</v>
      </c>
      <c r="AA4" s="139" t="s">
        <v>19</v>
      </c>
      <c r="AB4" s="139" t="s">
        <v>8</v>
      </c>
      <c r="AC4" s="139" t="s">
        <v>15</v>
      </c>
      <c r="AD4" s="139" t="s">
        <v>17</v>
      </c>
      <c r="AE4" s="139" t="s">
        <v>19</v>
      </c>
      <c r="AF4" s="139" t="s">
        <v>8</v>
      </c>
      <c r="AG4" s="365" t="s">
        <v>15</v>
      </c>
      <c r="AH4" s="365" t="s">
        <v>17</v>
      </c>
      <c r="AI4" s="365" t="s">
        <v>19</v>
      </c>
      <c r="AJ4" s="366" t="s">
        <v>27</v>
      </c>
      <c r="AK4" s="367" t="s">
        <v>15</v>
      </c>
      <c r="AL4" s="367" t="s">
        <v>17</v>
      </c>
      <c r="AM4" s="367" t="s">
        <v>19</v>
      </c>
      <c r="AN4" s="368" t="s">
        <v>27</v>
      </c>
      <c r="AO4" s="757"/>
      <c r="AP4" s="762"/>
      <c r="AQ4" s="764"/>
    </row>
    <row r="5" spans="1:43" ht="43.5" thickBot="1">
      <c r="A5" s="752"/>
      <c r="B5" s="749"/>
      <c r="C5" s="137" t="s">
        <v>12</v>
      </c>
      <c r="D5" s="736"/>
      <c r="E5" s="137" t="s">
        <v>12</v>
      </c>
      <c r="F5" s="369"/>
      <c r="G5" s="369"/>
      <c r="H5" s="370"/>
      <c r="I5" s="137"/>
      <c r="J5" s="137"/>
      <c r="K5" s="167"/>
      <c r="L5" s="137"/>
      <c r="M5" s="137"/>
      <c r="N5" s="168" t="s">
        <v>30</v>
      </c>
      <c r="O5" s="168" t="s">
        <v>30</v>
      </c>
      <c r="P5" s="168" t="s">
        <v>30</v>
      </c>
      <c r="Q5" s="169" t="s">
        <v>30</v>
      </c>
      <c r="R5" s="371" t="s">
        <v>28</v>
      </c>
      <c r="S5" s="371" t="s">
        <v>28</v>
      </c>
      <c r="T5" s="371" t="s">
        <v>28</v>
      </c>
      <c r="U5" s="371" t="s">
        <v>321</v>
      </c>
      <c r="V5" s="137" t="s">
        <v>29</v>
      </c>
      <c r="W5" s="137" t="s">
        <v>12</v>
      </c>
      <c r="X5" s="137" t="s">
        <v>9</v>
      </c>
      <c r="Y5" s="137" t="s">
        <v>16</v>
      </c>
      <c r="Z5" s="137" t="s">
        <v>18</v>
      </c>
      <c r="AA5" s="137" t="s">
        <v>20</v>
      </c>
      <c r="AB5" s="137" t="s">
        <v>322</v>
      </c>
      <c r="AC5" s="137" t="s">
        <v>16</v>
      </c>
      <c r="AD5" s="137" t="s">
        <v>18</v>
      </c>
      <c r="AE5" s="137" t="s">
        <v>20</v>
      </c>
      <c r="AF5" s="137" t="s">
        <v>322</v>
      </c>
      <c r="AG5" s="372" t="s">
        <v>28</v>
      </c>
      <c r="AH5" s="372" t="s">
        <v>28</v>
      </c>
      <c r="AI5" s="372" t="s">
        <v>28</v>
      </c>
      <c r="AJ5" s="372" t="s">
        <v>28</v>
      </c>
      <c r="AK5" s="174" t="s">
        <v>28</v>
      </c>
      <c r="AL5" s="174" t="s">
        <v>28</v>
      </c>
      <c r="AM5" s="174" t="s">
        <v>28</v>
      </c>
      <c r="AN5" s="174" t="s">
        <v>30</v>
      </c>
      <c r="AO5" s="175" t="s">
        <v>30</v>
      </c>
      <c r="AP5" s="499" t="s">
        <v>30</v>
      </c>
      <c r="AQ5" s="765"/>
    </row>
    <row r="6" spans="1:43" ht="14.25">
      <c r="A6" s="244">
        <v>1</v>
      </c>
      <c r="B6" s="248">
        <v>2</v>
      </c>
      <c r="C6" s="240">
        <v>3</v>
      </c>
      <c r="D6" s="248">
        <v>4</v>
      </c>
      <c r="E6" s="240">
        <v>5</v>
      </c>
      <c r="F6" s="248">
        <v>6</v>
      </c>
      <c r="G6" s="240">
        <v>7</v>
      </c>
      <c r="H6" s="339">
        <v>8</v>
      </c>
      <c r="I6" s="240">
        <v>9</v>
      </c>
      <c r="J6" s="248">
        <v>10</v>
      </c>
      <c r="K6" s="240">
        <v>11</v>
      </c>
      <c r="L6" s="248">
        <v>12</v>
      </c>
      <c r="M6" s="240">
        <v>13</v>
      </c>
      <c r="N6" s="373">
        <v>14</v>
      </c>
      <c r="O6" s="290">
        <v>15</v>
      </c>
      <c r="P6" s="373">
        <v>16</v>
      </c>
      <c r="Q6" s="338">
        <v>17</v>
      </c>
      <c r="R6" s="374">
        <v>18</v>
      </c>
      <c r="S6" s="269">
        <v>19</v>
      </c>
      <c r="T6" s="374">
        <v>20</v>
      </c>
      <c r="U6" s="269">
        <v>21</v>
      </c>
      <c r="V6" s="248">
        <v>22</v>
      </c>
      <c r="W6" s="240">
        <v>23</v>
      </c>
      <c r="X6" s="248">
        <v>24</v>
      </c>
      <c r="Y6" s="240">
        <v>25</v>
      </c>
      <c r="Z6" s="248">
        <v>26</v>
      </c>
      <c r="AA6" s="240">
        <v>27</v>
      </c>
      <c r="AB6" s="248">
        <v>28</v>
      </c>
      <c r="AC6" s="240">
        <v>29</v>
      </c>
      <c r="AD6" s="248">
        <v>30</v>
      </c>
      <c r="AE6" s="240">
        <v>31</v>
      </c>
      <c r="AF6" s="248">
        <v>32</v>
      </c>
      <c r="AG6" s="327">
        <v>33</v>
      </c>
      <c r="AH6" s="375">
        <v>34</v>
      </c>
      <c r="AI6" s="327">
        <v>35</v>
      </c>
      <c r="AJ6" s="375">
        <v>36</v>
      </c>
      <c r="AK6" s="376">
        <v>37</v>
      </c>
      <c r="AL6" s="377">
        <v>38</v>
      </c>
      <c r="AM6" s="376">
        <v>39</v>
      </c>
      <c r="AN6" s="377">
        <v>40</v>
      </c>
      <c r="AO6" s="378">
        <v>41</v>
      </c>
      <c r="AP6" s="485">
        <v>42</v>
      </c>
      <c r="AQ6" s="418"/>
    </row>
    <row r="7" spans="1:43" ht="14.25">
      <c r="A7" s="238"/>
      <c r="B7" s="183" t="s">
        <v>68</v>
      </c>
      <c r="C7" s="183"/>
      <c r="D7" s="138" t="s">
        <v>69</v>
      </c>
      <c r="E7" s="183">
        <v>1</v>
      </c>
      <c r="F7" s="183"/>
      <c r="G7" s="183" t="s">
        <v>70</v>
      </c>
      <c r="H7" s="231"/>
      <c r="I7" s="183"/>
      <c r="J7" s="183"/>
      <c r="K7" s="183"/>
      <c r="L7" s="183"/>
      <c r="M7" s="183"/>
      <c r="N7" s="267">
        <v>418300</v>
      </c>
      <c r="O7" s="267">
        <v>95400</v>
      </c>
      <c r="P7" s="267"/>
      <c r="Q7" s="264">
        <v>1368700</v>
      </c>
      <c r="R7" s="184"/>
      <c r="S7" s="184"/>
      <c r="T7" s="184"/>
      <c r="U7" s="184"/>
      <c r="V7" s="183"/>
      <c r="W7" s="183"/>
      <c r="X7" s="183"/>
      <c r="Y7" s="183"/>
      <c r="Z7" s="183"/>
      <c r="AA7" s="183"/>
      <c r="AB7" s="183"/>
      <c r="AC7" s="183"/>
      <c r="AD7" s="183"/>
      <c r="AE7" s="183"/>
      <c r="AF7" s="183"/>
      <c r="AG7" s="324"/>
      <c r="AH7" s="324"/>
      <c r="AI7" s="324"/>
      <c r="AJ7" s="324"/>
      <c r="AK7" s="265">
        <f>R7*Y7</f>
        <v>0</v>
      </c>
      <c r="AL7" s="265">
        <f t="shared" ref="AL7:AN21" si="0">S7*Z7</f>
        <v>0</v>
      </c>
      <c r="AM7" s="265">
        <f t="shared" si="0"/>
        <v>0</v>
      </c>
      <c r="AN7" s="265">
        <f t="shared" si="0"/>
        <v>0</v>
      </c>
      <c r="AO7" s="114">
        <f>AK7+AL7+AM7+AN7</f>
        <v>0</v>
      </c>
      <c r="AP7" s="488">
        <f>AO7-Q7</f>
        <v>-1368700</v>
      </c>
      <c r="AQ7" s="453"/>
    </row>
    <row r="8" spans="1:43" ht="14.25">
      <c r="A8" s="238"/>
      <c r="B8" s="183" t="s">
        <v>68</v>
      </c>
      <c r="C8" s="183"/>
      <c r="D8" s="138" t="s">
        <v>50</v>
      </c>
      <c r="E8" s="183">
        <v>1</v>
      </c>
      <c r="F8" s="183"/>
      <c r="G8" s="183" t="s">
        <v>71</v>
      </c>
      <c r="H8" s="231"/>
      <c r="I8" s="183"/>
      <c r="J8" s="183"/>
      <c r="K8" s="183"/>
      <c r="L8" s="183"/>
      <c r="M8" s="183"/>
      <c r="N8" s="267">
        <v>662399.9</v>
      </c>
      <c r="O8" s="267">
        <v>1971200</v>
      </c>
      <c r="P8" s="267"/>
      <c r="Q8" s="264">
        <v>2633539.9</v>
      </c>
      <c r="R8" s="184"/>
      <c r="S8" s="184"/>
      <c r="T8" s="184"/>
      <c r="U8" s="184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324"/>
      <c r="AH8" s="324"/>
      <c r="AI8" s="324"/>
      <c r="AJ8" s="324"/>
      <c r="AK8" s="265">
        <f t="shared" ref="AK8:AK20" si="1">R8*Y8</f>
        <v>0</v>
      </c>
      <c r="AL8" s="265">
        <f t="shared" si="0"/>
        <v>0</v>
      </c>
      <c r="AM8" s="265">
        <f t="shared" si="0"/>
        <v>0</v>
      </c>
      <c r="AN8" s="265">
        <f t="shared" si="0"/>
        <v>0</v>
      </c>
      <c r="AO8" s="114">
        <f t="shared" ref="AO8:AO20" si="2">AK8+AL8+AM8+AN8</f>
        <v>0</v>
      </c>
      <c r="AP8" s="488">
        <f t="shared" ref="AP8:AP20" si="3">AO8-Q8</f>
        <v>-2633539.9</v>
      </c>
      <c r="AQ8" s="453"/>
    </row>
    <row r="9" spans="1:43" ht="14.25">
      <c r="A9" s="238"/>
      <c r="B9" s="183" t="s">
        <v>68</v>
      </c>
      <c r="C9" s="183"/>
      <c r="D9" s="138" t="s">
        <v>48</v>
      </c>
      <c r="E9" s="183">
        <v>1</v>
      </c>
      <c r="F9" s="183"/>
      <c r="G9" s="183" t="s">
        <v>72</v>
      </c>
      <c r="H9" s="231"/>
      <c r="I9" s="183"/>
      <c r="J9" s="183"/>
      <c r="K9" s="183"/>
      <c r="L9" s="183"/>
      <c r="M9" s="183"/>
      <c r="N9" s="267">
        <v>109900</v>
      </c>
      <c r="O9" s="267">
        <v>827200</v>
      </c>
      <c r="P9" s="267"/>
      <c r="Q9" s="264">
        <v>937100</v>
      </c>
      <c r="R9" s="184"/>
      <c r="S9" s="184"/>
      <c r="T9" s="184"/>
      <c r="U9" s="184"/>
      <c r="V9" s="183"/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324"/>
      <c r="AH9" s="324"/>
      <c r="AI9" s="324"/>
      <c r="AJ9" s="324"/>
      <c r="AK9" s="265">
        <f t="shared" si="1"/>
        <v>0</v>
      </c>
      <c r="AL9" s="265">
        <f t="shared" si="0"/>
        <v>0</v>
      </c>
      <c r="AM9" s="265">
        <f t="shared" si="0"/>
        <v>0</v>
      </c>
      <c r="AN9" s="265">
        <f t="shared" si="0"/>
        <v>0</v>
      </c>
      <c r="AO9" s="114">
        <f t="shared" si="2"/>
        <v>0</v>
      </c>
      <c r="AP9" s="488">
        <f t="shared" si="3"/>
        <v>-937100</v>
      </c>
      <c r="AQ9" s="453"/>
    </row>
    <row r="10" spans="1:43" ht="14.25">
      <c r="A10" s="238"/>
      <c r="B10" s="183" t="s">
        <v>68</v>
      </c>
      <c r="C10" s="183"/>
      <c r="D10" s="138" t="s">
        <v>73</v>
      </c>
      <c r="E10" s="183">
        <v>1</v>
      </c>
      <c r="F10" s="183"/>
      <c r="G10" s="183" t="s">
        <v>74</v>
      </c>
      <c r="H10" s="231"/>
      <c r="I10" s="183"/>
      <c r="J10" s="183"/>
      <c r="K10" s="183"/>
      <c r="L10" s="183"/>
      <c r="M10" s="183"/>
      <c r="N10" s="267">
        <v>300720</v>
      </c>
      <c r="O10" s="267">
        <v>1421200</v>
      </c>
      <c r="P10" s="267"/>
      <c r="Q10" s="264">
        <v>1721920</v>
      </c>
      <c r="R10" s="184"/>
      <c r="S10" s="184"/>
      <c r="T10" s="184"/>
      <c r="U10" s="184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324"/>
      <c r="AH10" s="324"/>
      <c r="AI10" s="324"/>
      <c r="AJ10" s="324"/>
      <c r="AK10" s="265">
        <f t="shared" si="1"/>
        <v>0</v>
      </c>
      <c r="AL10" s="265">
        <f t="shared" si="0"/>
        <v>0</v>
      </c>
      <c r="AM10" s="265">
        <f t="shared" si="0"/>
        <v>0</v>
      </c>
      <c r="AN10" s="265">
        <f t="shared" si="0"/>
        <v>0</v>
      </c>
      <c r="AO10" s="114">
        <f t="shared" si="2"/>
        <v>0</v>
      </c>
      <c r="AP10" s="488">
        <f t="shared" si="3"/>
        <v>-1721920</v>
      </c>
      <c r="AQ10" s="453"/>
    </row>
    <row r="11" spans="1:43" ht="14.25">
      <c r="A11" s="238"/>
      <c r="B11" s="183" t="s">
        <v>68</v>
      </c>
      <c r="C11" s="183"/>
      <c r="D11" s="138" t="s">
        <v>75</v>
      </c>
      <c r="E11" s="183">
        <v>1</v>
      </c>
      <c r="F11" s="183"/>
      <c r="G11" s="183" t="s">
        <v>76</v>
      </c>
      <c r="H11" s="231"/>
      <c r="I11" s="183"/>
      <c r="J11" s="183"/>
      <c r="K11" s="183"/>
      <c r="L11" s="183"/>
      <c r="M11" s="183"/>
      <c r="N11" s="267">
        <v>94900</v>
      </c>
      <c r="O11" s="267">
        <v>1430000</v>
      </c>
      <c r="P11" s="267"/>
      <c r="Q11" s="264">
        <v>1524900</v>
      </c>
      <c r="R11" s="184"/>
      <c r="S11" s="184"/>
      <c r="T11" s="184"/>
      <c r="U11" s="184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  <c r="AG11" s="324"/>
      <c r="AH11" s="324"/>
      <c r="AI11" s="324"/>
      <c r="AJ11" s="324"/>
      <c r="AK11" s="265">
        <f t="shared" si="1"/>
        <v>0</v>
      </c>
      <c r="AL11" s="265">
        <f t="shared" si="0"/>
        <v>0</v>
      </c>
      <c r="AM11" s="265">
        <f t="shared" si="0"/>
        <v>0</v>
      </c>
      <c r="AN11" s="265">
        <f t="shared" si="0"/>
        <v>0</v>
      </c>
      <c r="AO11" s="114">
        <f t="shared" si="2"/>
        <v>0</v>
      </c>
      <c r="AP11" s="488">
        <f t="shared" si="3"/>
        <v>-1524900</v>
      </c>
      <c r="AQ11" s="453"/>
    </row>
    <row r="12" spans="1:43" ht="14.25">
      <c r="A12" s="183"/>
      <c r="B12" s="183" t="s">
        <v>68</v>
      </c>
      <c r="C12" s="183"/>
      <c r="D12" s="183" t="s">
        <v>75</v>
      </c>
      <c r="E12" s="183">
        <v>1</v>
      </c>
      <c r="F12" s="183"/>
      <c r="G12" s="183" t="s">
        <v>76</v>
      </c>
      <c r="H12" s="231"/>
      <c r="I12" s="183"/>
      <c r="J12" s="183"/>
      <c r="K12" s="183"/>
      <c r="L12" s="183"/>
      <c r="M12" s="183"/>
      <c r="N12" s="267">
        <v>54900</v>
      </c>
      <c r="O12" s="267">
        <v>310200</v>
      </c>
      <c r="P12" s="267"/>
      <c r="Q12" s="264">
        <v>365100</v>
      </c>
      <c r="R12" s="184"/>
      <c r="S12" s="184"/>
      <c r="T12" s="184"/>
      <c r="U12" s="184"/>
      <c r="V12" s="183"/>
      <c r="W12" s="183"/>
      <c r="X12" s="183"/>
      <c r="Y12" s="183"/>
      <c r="Z12" s="183"/>
      <c r="AA12" s="183"/>
      <c r="AB12" s="183"/>
      <c r="AC12" s="183"/>
      <c r="AD12" s="183"/>
      <c r="AE12" s="183"/>
      <c r="AF12" s="183"/>
      <c r="AG12" s="324"/>
      <c r="AH12" s="324"/>
      <c r="AI12" s="324"/>
      <c r="AJ12" s="324"/>
      <c r="AK12" s="265">
        <f t="shared" si="1"/>
        <v>0</v>
      </c>
      <c r="AL12" s="265">
        <f t="shared" si="0"/>
        <v>0</v>
      </c>
      <c r="AM12" s="265">
        <f t="shared" si="0"/>
        <v>0</v>
      </c>
      <c r="AN12" s="265">
        <f t="shared" si="0"/>
        <v>0</v>
      </c>
      <c r="AO12" s="114">
        <f t="shared" si="2"/>
        <v>0</v>
      </c>
      <c r="AP12" s="488">
        <f t="shared" si="3"/>
        <v>-365100</v>
      </c>
      <c r="AQ12" s="453"/>
    </row>
    <row r="13" spans="1:43" ht="14.25">
      <c r="A13" s="183"/>
      <c r="B13" s="183" t="s">
        <v>68</v>
      </c>
      <c r="C13" s="183"/>
      <c r="D13" s="183" t="s">
        <v>532</v>
      </c>
      <c r="E13" s="183">
        <v>1</v>
      </c>
      <c r="F13" s="183"/>
      <c r="G13" s="183" t="s">
        <v>77</v>
      </c>
      <c r="H13" s="231"/>
      <c r="I13" s="183"/>
      <c r="J13" s="183"/>
      <c r="K13" s="183"/>
      <c r="L13" s="183"/>
      <c r="M13" s="183"/>
      <c r="N13" s="267">
        <v>206810</v>
      </c>
      <c r="O13" s="267">
        <v>410250</v>
      </c>
      <c r="P13" s="267"/>
      <c r="Q13" s="264">
        <v>61706</v>
      </c>
      <c r="R13" s="184"/>
      <c r="S13" s="184"/>
      <c r="T13" s="184"/>
      <c r="U13" s="184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83"/>
      <c r="AG13" s="324"/>
      <c r="AH13" s="324"/>
      <c r="AI13" s="324"/>
      <c r="AJ13" s="324"/>
      <c r="AK13" s="265">
        <f t="shared" si="1"/>
        <v>0</v>
      </c>
      <c r="AL13" s="265">
        <f t="shared" si="0"/>
        <v>0</v>
      </c>
      <c r="AM13" s="265">
        <f t="shared" si="0"/>
        <v>0</v>
      </c>
      <c r="AN13" s="265">
        <f t="shared" si="0"/>
        <v>0</v>
      </c>
      <c r="AO13" s="114">
        <f t="shared" si="2"/>
        <v>0</v>
      </c>
      <c r="AP13" s="488">
        <f t="shared" si="3"/>
        <v>-61706</v>
      </c>
      <c r="AQ13" s="453"/>
    </row>
    <row r="14" spans="1:43" ht="28.5">
      <c r="A14" s="183"/>
      <c r="B14" s="183" t="s">
        <v>78</v>
      </c>
      <c r="C14" s="183">
        <v>10</v>
      </c>
      <c r="D14" s="138" t="s">
        <v>79</v>
      </c>
      <c r="E14" s="183">
        <v>1</v>
      </c>
      <c r="F14" s="227">
        <v>43656</v>
      </c>
      <c r="G14" s="183" t="s">
        <v>80</v>
      </c>
      <c r="H14" s="231" t="s">
        <v>49</v>
      </c>
      <c r="I14" s="183"/>
      <c r="J14" s="183"/>
      <c r="K14" s="183"/>
      <c r="L14" s="138" t="s">
        <v>533</v>
      </c>
      <c r="M14" s="183"/>
      <c r="N14" s="267"/>
      <c r="O14" s="267"/>
      <c r="P14" s="267"/>
      <c r="Q14" s="264"/>
      <c r="R14" s="184"/>
      <c r="S14" s="184"/>
      <c r="T14" s="184"/>
      <c r="U14" s="184"/>
      <c r="V14" s="183">
        <v>11132</v>
      </c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324"/>
      <c r="AH14" s="324"/>
      <c r="AI14" s="324"/>
      <c r="AJ14" s="324"/>
      <c r="AK14" s="265">
        <f t="shared" si="1"/>
        <v>0</v>
      </c>
      <c r="AL14" s="265">
        <f t="shared" si="0"/>
        <v>0</v>
      </c>
      <c r="AM14" s="265">
        <f t="shared" si="0"/>
        <v>0</v>
      </c>
      <c r="AN14" s="265">
        <f t="shared" si="0"/>
        <v>0</v>
      </c>
      <c r="AO14" s="114">
        <f t="shared" si="2"/>
        <v>0</v>
      </c>
      <c r="AP14" s="488">
        <f t="shared" si="3"/>
        <v>0</v>
      </c>
      <c r="AQ14" s="453"/>
    </row>
    <row r="15" spans="1:43" ht="28.5">
      <c r="A15" s="183"/>
      <c r="B15" s="183" t="s">
        <v>78</v>
      </c>
      <c r="C15" s="183"/>
      <c r="D15" s="138" t="s">
        <v>54</v>
      </c>
      <c r="E15" s="183">
        <v>2</v>
      </c>
      <c r="F15" s="227">
        <v>43738</v>
      </c>
      <c r="G15" s="297" t="s">
        <v>81</v>
      </c>
      <c r="H15" s="231" t="s">
        <v>49</v>
      </c>
      <c r="I15" s="183"/>
      <c r="J15" s="183"/>
      <c r="K15" s="183"/>
      <c r="L15" s="138" t="s">
        <v>82</v>
      </c>
      <c r="M15" s="183"/>
      <c r="N15" s="267"/>
      <c r="O15" s="267"/>
      <c r="P15" s="267"/>
      <c r="Q15" s="264"/>
      <c r="R15" s="184"/>
      <c r="S15" s="184"/>
      <c r="T15" s="184"/>
      <c r="U15" s="184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  <c r="AF15" s="183"/>
      <c r="AG15" s="324"/>
      <c r="AH15" s="324"/>
      <c r="AI15" s="324"/>
      <c r="AJ15" s="324"/>
      <c r="AK15" s="265">
        <f t="shared" si="1"/>
        <v>0</v>
      </c>
      <c r="AL15" s="265">
        <f t="shared" si="0"/>
        <v>0</v>
      </c>
      <c r="AM15" s="265">
        <f t="shared" si="0"/>
        <v>0</v>
      </c>
      <c r="AN15" s="265">
        <f t="shared" si="0"/>
        <v>0</v>
      </c>
      <c r="AO15" s="114">
        <f t="shared" si="2"/>
        <v>0</v>
      </c>
      <c r="AP15" s="488">
        <f t="shared" si="3"/>
        <v>0</v>
      </c>
      <c r="AQ15" s="453"/>
    </row>
    <row r="16" spans="1:43" ht="28.5">
      <c r="A16" s="183"/>
      <c r="B16" s="183" t="s">
        <v>78</v>
      </c>
      <c r="C16" s="183"/>
      <c r="D16" s="138" t="s">
        <v>83</v>
      </c>
      <c r="E16" s="183">
        <v>1</v>
      </c>
      <c r="F16" s="183" t="s">
        <v>84</v>
      </c>
      <c r="G16" s="389" t="s">
        <v>85</v>
      </c>
      <c r="H16" s="231" t="s">
        <v>49</v>
      </c>
      <c r="I16" s="183"/>
      <c r="J16" s="183"/>
      <c r="K16" s="183"/>
      <c r="L16" s="138" t="s">
        <v>86</v>
      </c>
      <c r="M16" s="183"/>
      <c r="N16" s="267"/>
      <c r="O16" s="267"/>
      <c r="P16" s="267"/>
      <c r="Q16" s="264"/>
      <c r="R16" s="184"/>
      <c r="S16" s="184"/>
      <c r="T16" s="184"/>
      <c r="U16" s="184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  <c r="AG16" s="324"/>
      <c r="AH16" s="324"/>
      <c r="AI16" s="324"/>
      <c r="AJ16" s="324"/>
      <c r="AK16" s="265">
        <f t="shared" si="1"/>
        <v>0</v>
      </c>
      <c r="AL16" s="265">
        <f t="shared" si="0"/>
        <v>0</v>
      </c>
      <c r="AM16" s="265">
        <f t="shared" si="0"/>
        <v>0</v>
      </c>
      <c r="AN16" s="265">
        <f t="shared" si="0"/>
        <v>0</v>
      </c>
      <c r="AO16" s="114">
        <f t="shared" si="2"/>
        <v>0</v>
      </c>
      <c r="AP16" s="488">
        <f t="shared" si="3"/>
        <v>0</v>
      </c>
      <c r="AQ16" s="453"/>
    </row>
    <row r="17" spans="1:43" ht="42.75">
      <c r="A17" s="183"/>
      <c r="B17" s="183" t="s">
        <v>78</v>
      </c>
      <c r="C17" s="183"/>
      <c r="D17" s="138" t="s">
        <v>632</v>
      </c>
      <c r="E17" s="183">
        <v>1</v>
      </c>
      <c r="F17" s="183" t="s">
        <v>87</v>
      </c>
      <c r="G17" s="389" t="s">
        <v>88</v>
      </c>
      <c r="H17" s="231" t="s">
        <v>49</v>
      </c>
      <c r="I17" s="183"/>
      <c r="J17" s="183"/>
      <c r="K17" s="183"/>
      <c r="L17" s="138" t="s">
        <v>86</v>
      </c>
      <c r="M17" s="183"/>
      <c r="N17" s="267"/>
      <c r="O17" s="267"/>
      <c r="P17" s="267"/>
      <c r="Q17" s="264"/>
      <c r="R17" s="184"/>
      <c r="S17" s="184"/>
      <c r="T17" s="184"/>
      <c r="U17" s="184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324"/>
      <c r="AH17" s="324"/>
      <c r="AI17" s="324"/>
      <c r="AJ17" s="324"/>
      <c r="AK17" s="265">
        <f t="shared" si="1"/>
        <v>0</v>
      </c>
      <c r="AL17" s="265">
        <f t="shared" si="0"/>
        <v>0</v>
      </c>
      <c r="AM17" s="265">
        <f t="shared" si="0"/>
        <v>0</v>
      </c>
      <c r="AN17" s="265">
        <f t="shared" si="0"/>
        <v>0</v>
      </c>
      <c r="AO17" s="114">
        <f t="shared" si="2"/>
        <v>0</v>
      </c>
      <c r="AP17" s="488">
        <f t="shared" si="3"/>
        <v>0</v>
      </c>
      <c r="AQ17" s="453"/>
    </row>
    <row r="18" spans="1:43" ht="28.5">
      <c r="A18" s="183"/>
      <c r="B18" s="183" t="s">
        <v>78</v>
      </c>
      <c r="C18" s="183"/>
      <c r="D18" s="138" t="s">
        <v>633</v>
      </c>
      <c r="E18" s="183">
        <v>1</v>
      </c>
      <c r="F18" s="183" t="s">
        <v>89</v>
      </c>
      <c r="G18" s="389" t="s">
        <v>90</v>
      </c>
      <c r="H18" s="231" t="s">
        <v>49</v>
      </c>
      <c r="I18" s="183"/>
      <c r="J18" s="183"/>
      <c r="K18" s="183"/>
      <c r="L18" s="138" t="s">
        <v>82</v>
      </c>
      <c r="M18" s="183"/>
      <c r="N18" s="267"/>
      <c r="O18" s="267"/>
      <c r="P18" s="267"/>
      <c r="Q18" s="264"/>
      <c r="R18" s="184"/>
      <c r="S18" s="184"/>
      <c r="T18" s="184"/>
      <c r="U18" s="184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324"/>
      <c r="AH18" s="324"/>
      <c r="AI18" s="324"/>
      <c r="AJ18" s="324"/>
      <c r="AK18" s="265">
        <f t="shared" si="1"/>
        <v>0</v>
      </c>
      <c r="AL18" s="265">
        <f t="shared" si="0"/>
        <v>0</v>
      </c>
      <c r="AM18" s="265">
        <f t="shared" si="0"/>
        <v>0</v>
      </c>
      <c r="AN18" s="265">
        <f t="shared" si="0"/>
        <v>0</v>
      </c>
      <c r="AO18" s="114">
        <f t="shared" si="2"/>
        <v>0</v>
      </c>
      <c r="AP18" s="488">
        <f t="shared" si="3"/>
        <v>0</v>
      </c>
      <c r="AQ18" s="453"/>
    </row>
    <row r="19" spans="1:43" ht="28.5">
      <c r="A19" s="243"/>
      <c r="B19" s="183" t="s">
        <v>78</v>
      </c>
      <c r="C19" s="183"/>
      <c r="D19" s="138" t="s">
        <v>48</v>
      </c>
      <c r="E19" s="183">
        <v>1</v>
      </c>
      <c r="F19" s="183" t="s">
        <v>91</v>
      </c>
      <c r="G19" s="183" t="s">
        <v>92</v>
      </c>
      <c r="H19" s="231" t="s">
        <v>49</v>
      </c>
      <c r="I19" s="183"/>
      <c r="J19" s="183"/>
      <c r="K19" s="183"/>
      <c r="L19" s="138" t="s">
        <v>82</v>
      </c>
      <c r="M19" s="183"/>
      <c r="N19" s="267"/>
      <c r="O19" s="267"/>
      <c r="P19" s="267"/>
      <c r="Q19" s="264"/>
      <c r="R19" s="184"/>
      <c r="S19" s="184"/>
      <c r="T19" s="184"/>
      <c r="U19" s="184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324"/>
      <c r="AH19" s="324"/>
      <c r="AI19" s="324"/>
      <c r="AJ19" s="324"/>
      <c r="AK19" s="265">
        <f t="shared" si="1"/>
        <v>0</v>
      </c>
      <c r="AL19" s="265">
        <f t="shared" si="0"/>
        <v>0</v>
      </c>
      <c r="AM19" s="265">
        <f t="shared" si="0"/>
        <v>0</v>
      </c>
      <c r="AN19" s="265">
        <f t="shared" si="0"/>
        <v>0</v>
      </c>
      <c r="AO19" s="114">
        <f t="shared" si="2"/>
        <v>0</v>
      </c>
      <c r="AP19" s="488">
        <f t="shared" si="3"/>
        <v>0</v>
      </c>
      <c r="AQ19" s="453"/>
    </row>
    <row r="20" spans="1:43" ht="28.5">
      <c r="A20" s="243"/>
      <c r="B20" s="183" t="s">
        <v>78</v>
      </c>
      <c r="C20" s="183"/>
      <c r="D20" s="138" t="s">
        <v>534</v>
      </c>
      <c r="E20" s="183">
        <v>1</v>
      </c>
      <c r="F20" s="183" t="s">
        <v>93</v>
      </c>
      <c r="G20" s="183" t="s">
        <v>94</v>
      </c>
      <c r="H20" s="231" t="s">
        <v>49</v>
      </c>
      <c r="I20" s="183"/>
      <c r="J20" s="183"/>
      <c r="K20" s="183"/>
      <c r="L20" s="138" t="s">
        <v>86</v>
      </c>
      <c r="M20" s="183"/>
      <c r="N20" s="267"/>
      <c r="O20" s="267"/>
      <c r="P20" s="267"/>
      <c r="Q20" s="264"/>
      <c r="R20" s="184"/>
      <c r="S20" s="184"/>
      <c r="T20" s="184"/>
      <c r="U20" s="184"/>
      <c r="V20" s="183"/>
      <c r="W20" s="183"/>
      <c r="X20" s="183"/>
      <c r="Y20" s="183"/>
      <c r="Z20" s="183"/>
      <c r="AA20" s="183"/>
      <c r="AB20" s="183"/>
      <c r="AC20" s="183"/>
      <c r="AD20" s="183"/>
      <c r="AE20" s="183"/>
      <c r="AF20" s="183"/>
      <c r="AG20" s="324"/>
      <c r="AH20" s="324"/>
      <c r="AI20" s="324"/>
      <c r="AJ20" s="324"/>
      <c r="AK20" s="265">
        <f t="shared" si="1"/>
        <v>0</v>
      </c>
      <c r="AL20" s="265">
        <f t="shared" si="0"/>
        <v>0</v>
      </c>
      <c r="AM20" s="265">
        <f t="shared" si="0"/>
        <v>0</v>
      </c>
      <c r="AN20" s="265">
        <f t="shared" si="0"/>
        <v>0</v>
      </c>
      <c r="AO20" s="114">
        <f t="shared" si="2"/>
        <v>0</v>
      </c>
      <c r="AP20" s="488">
        <f t="shared" si="3"/>
        <v>0</v>
      </c>
      <c r="AQ20" s="453"/>
    </row>
    <row r="21" spans="1:43" ht="14.25">
      <c r="A21" s="738"/>
      <c r="B21" s="766" t="s">
        <v>68</v>
      </c>
      <c r="C21" s="183">
        <v>22</v>
      </c>
      <c r="D21" s="138" t="s">
        <v>69</v>
      </c>
      <c r="E21" s="183">
        <v>1</v>
      </c>
      <c r="F21" s="183"/>
      <c r="G21" s="183" t="s">
        <v>70</v>
      </c>
      <c r="H21" s="231"/>
      <c r="I21" s="183"/>
      <c r="J21" s="183"/>
      <c r="K21" s="183"/>
      <c r="L21" s="183"/>
      <c r="M21" s="183"/>
      <c r="N21" s="267">
        <v>0</v>
      </c>
      <c r="O21" s="267">
        <v>0</v>
      </c>
      <c r="P21" s="267"/>
      <c r="Q21" s="264">
        <v>0</v>
      </c>
      <c r="R21" s="184"/>
      <c r="S21" s="184"/>
      <c r="T21" s="184"/>
      <c r="U21" s="184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324"/>
      <c r="AH21" s="324"/>
      <c r="AI21" s="324"/>
      <c r="AJ21" s="324"/>
      <c r="AK21" s="265">
        <f>R21*Y21</f>
        <v>0</v>
      </c>
      <c r="AL21" s="265">
        <f t="shared" si="0"/>
        <v>0</v>
      </c>
      <c r="AM21" s="265">
        <f t="shared" si="0"/>
        <v>0</v>
      </c>
      <c r="AN21" s="265">
        <f t="shared" si="0"/>
        <v>0</v>
      </c>
      <c r="AO21" s="114">
        <f>AK21+AL21+AM21+AN21</f>
        <v>0</v>
      </c>
      <c r="AP21" s="148">
        <v>0</v>
      </c>
      <c r="AQ21" s="453"/>
    </row>
    <row r="22" spans="1:43" ht="14.25">
      <c r="A22" s="739"/>
      <c r="B22" s="767"/>
      <c r="C22" s="183"/>
      <c r="D22" s="138" t="s">
        <v>50</v>
      </c>
      <c r="E22" s="183">
        <v>1</v>
      </c>
      <c r="F22" s="183"/>
      <c r="G22" s="183" t="s">
        <v>71</v>
      </c>
      <c r="H22" s="231"/>
      <c r="I22" s="183"/>
      <c r="J22" s="183"/>
      <c r="K22" s="183"/>
      <c r="L22" s="183"/>
      <c r="M22" s="183"/>
      <c r="N22" s="267">
        <v>1636100</v>
      </c>
      <c r="O22" s="267">
        <v>1434500</v>
      </c>
      <c r="P22" s="267"/>
      <c r="Q22" s="264">
        <v>3070600</v>
      </c>
      <c r="R22" s="184"/>
      <c r="S22" s="184"/>
      <c r="T22" s="184"/>
      <c r="U22" s="184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324"/>
      <c r="AH22" s="324"/>
      <c r="AI22" s="324"/>
      <c r="AJ22" s="324"/>
      <c r="AK22" s="265"/>
      <c r="AL22" s="265"/>
      <c r="AM22" s="265"/>
      <c r="AN22" s="265"/>
      <c r="AO22" s="114"/>
      <c r="AP22" s="148">
        <v>3070560</v>
      </c>
      <c r="AQ22" s="453"/>
    </row>
    <row r="23" spans="1:43" ht="14.25">
      <c r="A23" s="739"/>
      <c r="B23" s="767"/>
      <c r="C23" s="183"/>
      <c r="D23" s="138" t="s">
        <v>48</v>
      </c>
      <c r="E23" s="183">
        <v>1</v>
      </c>
      <c r="F23" s="183"/>
      <c r="G23" s="183" t="s">
        <v>72</v>
      </c>
      <c r="H23" s="231"/>
      <c r="I23" s="183"/>
      <c r="J23" s="183"/>
      <c r="K23" s="183"/>
      <c r="L23" s="183"/>
      <c r="M23" s="183"/>
      <c r="N23" s="267">
        <v>871500</v>
      </c>
      <c r="O23" s="267">
        <v>916040</v>
      </c>
      <c r="P23" s="267"/>
      <c r="Q23" s="264">
        <v>1787540</v>
      </c>
      <c r="R23" s="184"/>
      <c r="S23" s="184"/>
      <c r="T23" s="184"/>
      <c r="U23" s="184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324"/>
      <c r="AH23" s="324"/>
      <c r="AI23" s="324"/>
      <c r="AJ23" s="324"/>
      <c r="AK23" s="265"/>
      <c r="AL23" s="265"/>
      <c r="AM23" s="265"/>
      <c r="AN23" s="265"/>
      <c r="AO23" s="114"/>
      <c r="AP23" s="148">
        <v>-637540</v>
      </c>
      <c r="AQ23" s="453"/>
    </row>
    <row r="24" spans="1:43" ht="14.25">
      <c r="A24" s="739"/>
      <c r="B24" s="767"/>
      <c r="C24" s="183"/>
      <c r="D24" s="138" t="s">
        <v>73</v>
      </c>
      <c r="E24" s="183">
        <v>1</v>
      </c>
      <c r="F24" s="183"/>
      <c r="G24" s="183" t="s">
        <v>74</v>
      </c>
      <c r="H24" s="231"/>
      <c r="I24" s="183"/>
      <c r="J24" s="183"/>
      <c r="K24" s="183"/>
      <c r="L24" s="183"/>
      <c r="M24" s="183"/>
      <c r="N24" s="267">
        <v>926400</v>
      </c>
      <c r="O24" s="267">
        <v>1798500</v>
      </c>
      <c r="P24" s="267"/>
      <c r="Q24" s="264">
        <v>2724900</v>
      </c>
      <c r="R24" s="184"/>
      <c r="S24" s="184"/>
      <c r="T24" s="184"/>
      <c r="U24" s="184"/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  <c r="AG24" s="324"/>
      <c r="AH24" s="324"/>
      <c r="AI24" s="324"/>
      <c r="AJ24" s="324"/>
      <c r="AK24" s="265"/>
      <c r="AL24" s="265"/>
      <c r="AM24" s="265"/>
      <c r="AN24" s="265"/>
      <c r="AO24" s="114"/>
      <c r="AP24" s="148">
        <v>3551420</v>
      </c>
      <c r="AQ24" s="453"/>
    </row>
    <row r="25" spans="1:43" ht="14.25">
      <c r="A25" s="739"/>
      <c r="B25" s="767"/>
      <c r="C25" s="183"/>
      <c r="D25" s="138" t="s">
        <v>75</v>
      </c>
      <c r="E25" s="183">
        <v>1</v>
      </c>
      <c r="F25" s="183"/>
      <c r="G25" s="183" t="s">
        <v>76</v>
      </c>
      <c r="H25" s="231"/>
      <c r="I25" s="183"/>
      <c r="J25" s="183"/>
      <c r="K25" s="183"/>
      <c r="L25" s="183"/>
      <c r="M25" s="183"/>
      <c r="N25" s="267">
        <v>902100</v>
      </c>
      <c r="O25" s="267">
        <v>369547</v>
      </c>
      <c r="P25" s="267"/>
      <c r="Q25" s="264">
        <v>1271647</v>
      </c>
      <c r="R25" s="184"/>
      <c r="S25" s="184"/>
      <c r="T25" s="184"/>
      <c r="U25" s="184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324"/>
      <c r="AH25" s="324"/>
      <c r="AI25" s="324"/>
      <c r="AJ25" s="324"/>
      <c r="AK25" s="265">
        <f t="shared" ref="AK25:AN26" si="4">R25*Y25</f>
        <v>0</v>
      </c>
      <c r="AL25" s="265">
        <f t="shared" si="4"/>
        <v>0</v>
      </c>
      <c r="AM25" s="265">
        <f t="shared" si="4"/>
        <v>0</v>
      </c>
      <c r="AN25" s="265">
        <f t="shared" si="4"/>
        <v>0</v>
      </c>
      <c r="AO25" s="114">
        <f t="shared" ref="AO25:AO26" si="5">AK25+AL25+AM25+AN25</f>
        <v>0</v>
      </c>
      <c r="AP25" s="148">
        <v>1080856</v>
      </c>
      <c r="AQ25" s="453"/>
    </row>
    <row r="26" spans="1:43" ht="14.25">
      <c r="A26" s="739"/>
      <c r="B26" s="767"/>
      <c r="C26" s="183"/>
      <c r="D26" s="183" t="s">
        <v>75</v>
      </c>
      <c r="E26" s="183">
        <v>1</v>
      </c>
      <c r="F26" s="183"/>
      <c r="G26" s="183" t="s">
        <v>76</v>
      </c>
      <c r="H26" s="231"/>
      <c r="I26" s="183"/>
      <c r="J26" s="183"/>
      <c r="K26" s="183"/>
      <c r="L26" s="183"/>
      <c r="M26" s="183"/>
      <c r="N26" s="267">
        <v>30000</v>
      </c>
      <c r="O26" s="267">
        <v>836000</v>
      </c>
      <c r="P26" s="267"/>
      <c r="Q26" s="264">
        <v>866000</v>
      </c>
      <c r="R26" s="184"/>
      <c r="S26" s="184"/>
      <c r="T26" s="184"/>
      <c r="U26" s="184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324"/>
      <c r="AH26" s="324"/>
      <c r="AI26" s="324"/>
      <c r="AJ26" s="324"/>
      <c r="AK26" s="265">
        <f t="shared" si="4"/>
        <v>0</v>
      </c>
      <c r="AL26" s="265">
        <f t="shared" si="4"/>
        <v>0</v>
      </c>
      <c r="AM26" s="265">
        <f t="shared" si="4"/>
        <v>0</v>
      </c>
      <c r="AN26" s="265">
        <f t="shared" si="4"/>
        <v>0</v>
      </c>
      <c r="AO26" s="114">
        <f t="shared" si="5"/>
        <v>0</v>
      </c>
      <c r="AP26" s="298">
        <v>1618000</v>
      </c>
      <c r="AQ26" s="453"/>
    </row>
    <row r="27" spans="1:43" ht="14.25">
      <c r="A27" s="740"/>
      <c r="B27" s="768"/>
      <c r="C27" s="183"/>
      <c r="D27" s="183" t="s">
        <v>326</v>
      </c>
      <c r="E27" s="183">
        <v>1</v>
      </c>
      <c r="F27" s="183"/>
      <c r="G27" s="183" t="s">
        <v>77</v>
      </c>
      <c r="H27" s="231"/>
      <c r="I27" s="183"/>
      <c r="J27" s="183"/>
      <c r="K27" s="183"/>
      <c r="L27" s="183"/>
      <c r="M27" s="183"/>
      <c r="N27" s="267">
        <v>1396620</v>
      </c>
      <c r="O27" s="267">
        <v>914180</v>
      </c>
      <c r="P27" s="267"/>
      <c r="Q27" s="264">
        <v>2310800</v>
      </c>
      <c r="R27" s="184"/>
      <c r="S27" s="184"/>
      <c r="T27" s="184"/>
      <c r="U27" s="184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G27" s="324"/>
      <c r="AH27" s="324"/>
      <c r="AI27" s="324"/>
      <c r="AJ27" s="324"/>
      <c r="AK27" s="265"/>
      <c r="AL27" s="265"/>
      <c r="AM27" s="265"/>
      <c r="AN27" s="265"/>
      <c r="AO27" s="114"/>
      <c r="AP27" s="298">
        <v>216480</v>
      </c>
      <c r="AQ27" s="453"/>
    </row>
    <row r="28" spans="1:43" ht="99.75">
      <c r="A28" s="741"/>
      <c r="B28" s="769" t="s">
        <v>95</v>
      </c>
      <c r="C28" s="183">
        <v>4</v>
      </c>
      <c r="D28" s="138" t="s">
        <v>96</v>
      </c>
      <c r="E28" s="183">
        <v>1</v>
      </c>
      <c r="F28" s="138" t="s">
        <v>97</v>
      </c>
      <c r="G28" s="138" t="s">
        <v>98</v>
      </c>
      <c r="H28" s="231" t="s">
        <v>99</v>
      </c>
      <c r="I28" s="183"/>
      <c r="J28" s="183">
        <v>1</v>
      </c>
      <c r="K28" s="183"/>
      <c r="L28" s="138" t="s">
        <v>323</v>
      </c>
      <c r="M28" s="183"/>
      <c r="N28" s="267">
        <v>810000</v>
      </c>
      <c r="O28" s="267">
        <v>1390400</v>
      </c>
      <c r="P28" s="267">
        <v>386200</v>
      </c>
      <c r="Q28" s="264">
        <f>N28+O28+P28</f>
        <v>2586600</v>
      </c>
      <c r="R28" s="184"/>
      <c r="S28" s="184"/>
      <c r="T28" s="184">
        <v>15000</v>
      </c>
      <c r="U28" s="184">
        <v>10000</v>
      </c>
      <c r="V28" s="183">
        <v>10965</v>
      </c>
      <c r="W28" s="183">
        <v>0</v>
      </c>
      <c r="X28" s="582">
        <v>0</v>
      </c>
      <c r="Y28" s="183">
        <v>0</v>
      </c>
      <c r="Z28" s="183">
        <v>0</v>
      </c>
      <c r="AA28" s="183">
        <v>0</v>
      </c>
      <c r="AB28" s="183">
        <v>56</v>
      </c>
      <c r="AC28" s="183">
        <v>0</v>
      </c>
      <c r="AD28" s="183">
        <v>0</v>
      </c>
      <c r="AE28" s="183">
        <v>0</v>
      </c>
      <c r="AF28" s="183">
        <v>4</v>
      </c>
      <c r="AG28" s="324">
        <v>0</v>
      </c>
      <c r="AH28" s="324">
        <v>0</v>
      </c>
      <c r="AI28" s="235">
        <v>0</v>
      </c>
      <c r="AJ28" s="324">
        <v>34000</v>
      </c>
      <c r="AK28" s="265">
        <f>R28*Y28</f>
        <v>0</v>
      </c>
      <c r="AL28" s="265">
        <f t="shared" ref="AL28:AN43" si="6">S28*Z28</f>
        <v>0</v>
      </c>
      <c r="AM28" s="265">
        <f t="shared" si="6"/>
        <v>0</v>
      </c>
      <c r="AN28" s="265">
        <v>34000</v>
      </c>
      <c r="AO28" s="114">
        <f>AK28+AL28+AM28+AN28</f>
        <v>34000</v>
      </c>
      <c r="AP28" s="488">
        <f>AO28-Q28</f>
        <v>-2552600</v>
      </c>
      <c r="AQ28" s="138" t="s">
        <v>847</v>
      </c>
    </row>
    <row r="29" spans="1:43" ht="99.75">
      <c r="A29" s="742"/>
      <c r="B29" s="770"/>
      <c r="C29" s="183"/>
      <c r="D29" s="138" t="s">
        <v>100</v>
      </c>
      <c r="E29" s="183">
        <v>1</v>
      </c>
      <c r="F29" s="138" t="s">
        <v>101</v>
      </c>
      <c r="G29" s="138" t="s">
        <v>102</v>
      </c>
      <c r="H29" s="231" t="s">
        <v>99</v>
      </c>
      <c r="I29" s="183"/>
      <c r="J29" s="183">
        <v>1</v>
      </c>
      <c r="K29" s="183"/>
      <c r="L29" s="138" t="s">
        <v>323</v>
      </c>
      <c r="M29" s="183"/>
      <c r="N29" s="267">
        <v>630600</v>
      </c>
      <c r="O29" s="267">
        <v>923016</v>
      </c>
      <c r="P29" s="267">
        <v>65000</v>
      </c>
      <c r="Q29" s="264">
        <f>N29+O29+P29</f>
        <v>1618616</v>
      </c>
      <c r="R29" s="184"/>
      <c r="S29" s="184"/>
      <c r="T29" s="184">
        <v>20000</v>
      </c>
      <c r="U29" s="184">
        <v>10000</v>
      </c>
      <c r="V29" s="183"/>
      <c r="W29" s="183">
        <v>1</v>
      </c>
      <c r="X29" s="545">
        <v>0</v>
      </c>
      <c r="Y29" s="183">
        <v>0</v>
      </c>
      <c r="Z29" s="183">
        <v>0</v>
      </c>
      <c r="AA29" s="183">
        <v>50</v>
      </c>
      <c r="AB29" s="183">
        <v>4</v>
      </c>
      <c r="AC29" s="183">
        <v>0</v>
      </c>
      <c r="AD29" s="183">
        <v>0</v>
      </c>
      <c r="AE29" s="183">
        <v>0</v>
      </c>
      <c r="AF29" s="183">
        <v>5</v>
      </c>
      <c r="AG29" s="324">
        <v>0</v>
      </c>
      <c r="AH29" s="324">
        <v>0</v>
      </c>
      <c r="AI29" s="324">
        <v>0</v>
      </c>
      <c r="AJ29" s="324">
        <v>47000</v>
      </c>
      <c r="AK29" s="265">
        <f>R29*Y29</f>
        <v>0</v>
      </c>
      <c r="AL29" s="265">
        <f t="shared" si="6"/>
        <v>0</v>
      </c>
      <c r="AM29" s="265">
        <v>0</v>
      </c>
      <c r="AN29" s="265">
        <v>47000</v>
      </c>
      <c r="AO29" s="114">
        <f>AK29+AL29+AM29+AN29</f>
        <v>47000</v>
      </c>
      <c r="AP29" s="488">
        <f>AO29-Q29</f>
        <v>-1571616</v>
      </c>
      <c r="AQ29" s="138" t="s">
        <v>848</v>
      </c>
    </row>
    <row r="30" spans="1:43" ht="28.5">
      <c r="A30" s="742"/>
      <c r="B30" s="770"/>
      <c r="C30" s="230"/>
      <c r="D30" s="583" t="s">
        <v>324</v>
      </c>
      <c r="E30" s="230">
        <v>1</v>
      </c>
      <c r="F30" s="314" t="s">
        <v>325</v>
      </c>
      <c r="G30" s="583" t="s">
        <v>324</v>
      </c>
      <c r="H30" s="231" t="s">
        <v>99</v>
      </c>
      <c r="I30" s="230"/>
      <c r="J30" s="230"/>
      <c r="K30" s="230"/>
      <c r="L30" s="138" t="s">
        <v>323</v>
      </c>
      <c r="M30" s="230"/>
      <c r="N30" s="266">
        <v>778000</v>
      </c>
      <c r="O30" s="266">
        <v>372960</v>
      </c>
      <c r="P30" s="266">
        <v>82000</v>
      </c>
      <c r="Q30" s="264">
        <f>N30+O30+P30</f>
        <v>1232960</v>
      </c>
      <c r="R30" s="304"/>
      <c r="S30" s="304"/>
      <c r="T30" s="304"/>
      <c r="U30" s="304">
        <v>4000</v>
      </c>
      <c r="V30" s="230"/>
      <c r="W30" s="230">
        <v>0</v>
      </c>
      <c r="X30" s="230">
        <v>0</v>
      </c>
      <c r="Y30" s="230">
        <v>0</v>
      </c>
      <c r="Z30" s="230">
        <v>0</v>
      </c>
      <c r="AA30" s="230">
        <v>0</v>
      </c>
      <c r="AB30" s="230">
        <v>0</v>
      </c>
      <c r="AC30" s="230">
        <v>0</v>
      </c>
      <c r="AD30" s="230">
        <v>0</v>
      </c>
      <c r="AE30" s="230">
        <v>0</v>
      </c>
      <c r="AF30" s="230">
        <v>0</v>
      </c>
      <c r="AG30" s="331">
        <v>0</v>
      </c>
      <c r="AH30" s="331">
        <v>0</v>
      </c>
      <c r="AI30" s="331">
        <v>0</v>
      </c>
      <c r="AJ30" s="331">
        <v>0</v>
      </c>
      <c r="AK30" s="265">
        <f>R30*Y30</f>
        <v>0</v>
      </c>
      <c r="AL30" s="265">
        <f t="shared" si="6"/>
        <v>0</v>
      </c>
      <c r="AM30" s="265">
        <f t="shared" si="6"/>
        <v>0</v>
      </c>
      <c r="AN30" s="265">
        <f t="shared" si="6"/>
        <v>0</v>
      </c>
      <c r="AO30" s="114">
        <f>AK30+AL30+AM30+AN30</f>
        <v>0</v>
      </c>
      <c r="AP30" s="488">
        <f>AO30-Q30</f>
        <v>-1232960</v>
      </c>
      <c r="AQ30" s="138" t="s">
        <v>634</v>
      </c>
    </row>
    <row r="31" spans="1:43" ht="28.5">
      <c r="A31" s="743"/>
      <c r="B31" s="771"/>
      <c r="C31" s="230"/>
      <c r="D31" s="314" t="s">
        <v>103</v>
      </c>
      <c r="E31" s="230">
        <v>1</v>
      </c>
      <c r="F31" s="314" t="s">
        <v>104</v>
      </c>
      <c r="G31" s="314" t="s">
        <v>105</v>
      </c>
      <c r="H31" s="231" t="s">
        <v>99</v>
      </c>
      <c r="I31" s="230"/>
      <c r="J31" s="230">
        <v>1</v>
      </c>
      <c r="K31" s="230"/>
      <c r="L31" s="138" t="s">
        <v>323</v>
      </c>
      <c r="M31" s="230"/>
      <c r="N31" s="266">
        <v>0</v>
      </c>
      <c r="O31" s="266">
        <v>0</v>
      </c>
      <c r="P31" s="266">
        <v>0</v>
      </c>
      <c r="Q31" s="264">
        <f>N31+O31+P31</f>
        <v>0</v>
      </c>
      <c r="R31" s="304">
        <v>0</v>
      </c>
      <c r="S31" s="304">
        <v>0</v>
      </c>
      <c r="T31" s="304">
        <v>0</v>
      </c>
      <c r="U31" s="304">
        <v>0</v>
      </c>
      <c r="V31" s="230"/>
      <c r="W31" s="230">
        <v>0</v>
      </c>
      <c r="X31" s="230">
        <v>0</v>
      </c>
      <c r="Y31" s="230">
        <v>0</v>
      </c>
      <c r="Z31" s="230">
        <v>0</v>
      </c>
      <c r="AA31" s="230">
        <v>0</v>
      </c>
      <c r="AB31" s="230">
        <v>0</v>
      </c>
      <c r="AC31" s="230">
        <v>0</v>
      </c>
      <c r="AD31" s="230">
        <v>0</v>
      </c>
      <c r="AE31" s="230">
        <v>0</v>
      </c>
      <c r="AF31" s="230">
        <v>0</v>
      </c>
      <c r="AG31" s="331">
        <v>0</v>
      </c>
      <c r="AH31" s="331">
        <v>0</v>
      </c>
      <c r="AI31" s="331">
        <v>0</v>
      </c>
      <c r="AJ31" s="331">
        <v>0</v>
      </c>
      <c r="AK31" s="333">
        <f>R31*Y31</f>
        <v>0</v>
      </c>
      <c r="AL31" s="333">
        <f t="shared" si="6"/>
        <v>0</v>
      </c>
      <c r="AM31" s="333">
        <f t="shared" si="6"/>
        <v>0</v>
      </c>
      <c r="AN31" s="333">
        <f t="shared" si="6"/>
        <v>0</v>
      </c>
      <c r="AO31" s="117">
        <f>AK31+AL31+AM31+AN31</f>
        <v>0</v>
      </c>
      <c r="AP31" s="491">
        <f>AO31-Q31</f>
        <v>0</v>
      </c>
      <c r="AQ31" s="453"/>
    </row>
    <row r="32" spans="1:43" ht="60">
      <c r="A32" s="744"/>
      <c r="B32" s="772" t="s">
        <v>78</v>
      </c>
      <c r="C32" s="584">
        <v>10</v>
      </c>
      <c r="D32" s="594" t="s">
        <v>79</v>
      </c>
      <c r="E32" s="584">
        <v>1</v>
      </c>
      <c r="F32" s="598">
        <v>43656</v>
      </c>
      <c r="G32" s="585" t="s">
        <v>80</v>
      </c>
      <c r="H32" s="599" t="s">
        <v>49</v>
      </c>
      <c r="I32" s="584">
        <v>0</v>
      </c>
      <c r="J32" s="584">
        <v>0</v>
      </c>
      <c r="K32" s="584">
        <v>0</v>
      </c>
      <c r="L32" s="594" t="s">
        <v>327</v>
      </c>
      <c r="M32" s="584"/>
      <c r="N32" s="586">
        <v>250000</v>
      </c>
      <c r="O32" s="586">
        <v>170000</v>
      </c>
      <c r="P32" s="586">
        <v>0</v>
      </c>
      <c r="Q32" s="587">
        <f>N32+O32+P32</f>
        <v>420000</v>
      </c>
      <c r="R32" s="588">
        <v>0</v>
      </c>
      <c r="S32" s="588">
        <v>0</v>
      </c>
      <c r="T32" s="588">
        <v>0</v>
      </c>
      <c r="U32" s="588">
        <v>0</v>
      </c>
      <c r="V32" s="584">
        <v>11132</v>
      </c>
      <c r="W32" s="584">
        <v>0</v>
      </c>
      <c r="X32" s="584">
        <v>0</v>
      </c>
      <c r="Y32" s="584">
        <v>0</v>
      </c>
      <c r="Z32" s="584">
        <v>0</v>
      </c>
      <c r="AA32" s="584">
        <v>0</v>
      </c>
      <c r="AB32" s="584"/>
      <c r="AC32" s="584">
        <v>0</v>
      </c>
      <c r="AD32" s="584">
        <v>0</v>
      </c>
      <c r="AE32" s="584">
        <v>0</v>
      </c>
      <c r="AF32" s="588">
        <v>0</v>
      </c>
      <c r="AG32" s="589">
        <v>0</v>
      </c>
      <c r="AH32" s="589">
        <v>0</v>
      </c>
      <c r="AI32" s="589">
        <v>0</v>
      </c>
      <c r="AJ32" s="589">
        <v>0</v>
      </c>
      <c r="AK32" s="590">
        <f>R32*Y32</f>
        <v>0</v>
      </c>
      <c r="AL32" s="590">
        <f t="shared" si="6"/>
        <v>0</v>
      </c>
      <c r="AM32" s="590">
        <v>0</v>
      </c>
      <c r="AN32" s="590">
        <f t="shared" si="6"/>
        <v>0</v>
      </c>
      <c r="AO32" s="591">
        <f>AK32+AL32+AM32+AN32</f>
        <v>0</v>
      </c>
      <c r="AP32" s="592">
        <f>AO32-Q32</f>
        <v>-420000</v>
      </c>
      <c r="AQ32" s="594" t="s">
        <v>535</v>
      </c>
    </row>
    <row r="33" spans="1:43" ht="30">
      <c r="A33" s="745"/>
      <c r="B33" s="733"/>
      <c r="C33" s="584"/>
      <c r="D33" s="594" t="s">
        <v>54</v>
      </c>
      <c r="E33" s="584">
        <v>2</v>
      </c>
      <c r="F33" s="598">
        <v>43738</v>
      </c>
      <c r="G33" s="593" t="s">
        <v>81</v>
      </c>
      <c r="H33" s="599" t="s">
        <v>49</v>
      </c>
      <c r="I33" s="584">
        <v>0</v>
      </c>
      <c r="J33" s="584">
        <v>0</v>
      </c>
      <c r="K33" s="584">
        <v>0</v>
      </c>
      <c r="L33" s="594" t="s">
        <v>82</v>
      </c>
      <c r="M33" s="584"/>
      <c r="N33" s="586">
        <v>250000</v>
      </c>
      <c r="O33" s="586">
        <v>180000</v>
      </c>
      <c r="P33" s="586">
        <v>0</v>
      </c>
      <c r="Q33" s="587">
        <f t="shared" ref="Q33:Q38" si="7">N33+O33+P33</f>
        <v>430000</v>
      </c>
      <c r="R33" s="588">
        <v>0</v>
      </c>
      <c r="S33" s="588">
        <v>0</v>
      </c>
      <c r="T33" s="588">
        <v>0</v>
      </c>
      <c r="U33" s="588">
        <v>0</v>
      </c>
      <c r="V33" s="584"/>
      <c r="W33" s="584">
        <v>0</v>
      </c>
      <c r="X33" s="584"/>
      <c r="Y33" s="584">
        <v>0</v>
      </c>
      <c r="Z33" s="584">
        <v>0</v>
      </c>
      <c r="AA33" s="584">
        <v>0</v>
      </c>
      <c r="AB33" s="584"/>
      <c r="AC33" s="584">
        <v>0</v>
      </c>
      <c r="AD33" s="584">
        <v>0</v>
      </c>
      <c r="AE33" s="584">
        <v>0</v>
      </c>
      <c r="AF33" s="588">
        <v>0</v>
      </c>
      <c r="AG33" s="589">
        <v>0</v>
      </c>
      <c r="AH33" s="589">
        <v>0</v>
      </c>
      <c r="AI33" s="589">
        <v>0</v>
      </c>
      <c r="AJ33" s="589">
        <v>0</v>
      </c>
      <c r="AK33" s="590">
        <f t="shared" ref="AK33:AK38" si="8">R33*Y33</f>
        <v>0</v>
      </c>
      <c r="AL33" s="590">
        <f t="shared" si="6"/>
        <v>0</v>
      </c>
      <c r="AM33" s="590">
        <f t="shared" si="6"/>
        <v>0</v>
      </c>
      <c r="AN33" s="590">
        <f t="shared" si="6"/>
        <v>0</v>
      </c>
      <c r="AO33" s="591">
        <f t="shared" ref="AO33:AO38" si="9">AK33+AL33+AM33+AN33</f>
        <v>0</v>
      </c>
      <c r="AP33" s="592">
        <f t="shared" ref="AP33:AP38" si="10">AO33-Q33</f>
        <v>-430000</v>
      </c>
      <c r="AQ33" s="594" t="s">
        <v>328</v>
      </c>
    </row>
    <row r="34" spans="1:43" ht="75">
      <c r="A34" s="745"/>
      <c r="B34" s="733"/>
      <c r="C34" s="584"/>
      <c r="D34" s="594" t="s">
        <v>83</v>
      </c>
      <c r="E34" s="584">
        <v>1</v>
      </c>
      <c r="F34" s="584" t="s">
        <v>84</v>
      </c>
      <c r="G34" s="595" t="s">
        <v>85</v>
      </c>
      <c r="H34" s="599" t="s">
        <v>49</v>
      </c>
      <c r="I34" s="584">
        <v>0</v>
      </c>
      <c r="J34" s="584">
        <v>0</v>
      </c>
      <c r="K34" s="584">
        <v>0</v>
      </c>
      <c r="L34" s="594" t="s">
        <v>86</v>
      </c>
      <c r="M34" s="584"/>
      <c r="N34" s="586">
        <v>50000</v>
      </c>
      <c r="O34" s="586">
        <v>45000</v>
      </c>
      <c r="P34" s="586">
        <v>0</v>
      </c>
      <c r="Q34" s="587">
        <f t="shared" si="7"/>
        <v>95000</v>
      </c>
      <c r="R34" s="588">
        <v>0</v>
      </c>
      <c r="S34" s="588">
        <v>0</v>
      </c>
      <c r="T34" s="588">
        <v>0</v>
      </c>
      <c r="U34" s="588">
        <v>0</v>
      </c>
      <c r="V34" s="584">
        <v>11132</v>
      </c>
      <c r="W34" s="584">
        <v>800</v>
      </c>
      <c r="X34" s="584">
        <v>7.2</v>
      </c>
      <c r="Y34" s="584">
        <v>0</v>
      </c>
      <c r="Z34" s="584">
        <v>0</v>
      </c>
      <c r="AA34" s="584">
        <v>0</v>
      </c>
      <c r="AB34" s="584">
        <v>8</v>
      </c>
      <c r="AC34" s="584">
        <v>0</v>
      </c>
      <c r="AD34" s="584">
        <v>0</v>
      </c>
      <c r="AE34" s="584">
        <v>0</v>
      </c>
      <c r="AF34" s="588">
        <v>0</v>
      </c>
      <c r="AG34" s="589">
        <v>0</v>
      </c>
      <c r="AH34" s="589">
        <v>0</v>
      </c>
      <c r="AI34" s="589">
        <v>0</v>
      </c>
      <c r="AJ34" s="589">
        <v>0</v>
      </c>
      <c r="AK34" s="590">
        <f t="shared" si="8"/>
        <v>0</v>
      </c>
      <c r="AL34" s="590">
        <f t="shared" si="6"/>
        <v>0</v>
      </c>
      <c r="AM34" s="590">
        <f t="shared" si="6"/>
        <v>0</v>
      </c>
      <c r="AN34" s="590">
        <f t="shared" si="6"/>
        <v>0</v>
      </c>
      <c r="AO34" s="591">
        <f t="shared" si="9"/>
        <v>0</v>
      </c>
      <c r="AP34" s="592">
        <f t="shared" si="10"/>
        <v>-95000</v>
      </c>
      <c r="AQ34" s="594" t="s">
        <v>536</v>
      </c>
    </row>
    <row r="35" spans="1:43" ht="45">
      <c r="A35" s="745"/>
      <c r="B35" s="733"/>
      <c r="C35" s="584"/>
      <c r="D35" s="594" t="s">
        <v>329</v>
      </c>
      <c r="E35" s="584">
        <v>1</v>
      </c>
      <c r="F35" s="584" t="s">
        <v>87</v>
      </c>
      <c r="G35" s="595" t="s">
        <v>88</v>
      </c>
      <c r="H35" s="599" t="s">
        <v>49</v>
      </c>
      <c r="I35" s="584">
        <v>0</v>
      </c>
      <c r="J35" s="584">
        <v>0</v>
      </c>
      <c r="K35" s="584">
        <v>0</v>
      </c>
      <c r="L35" s="594" t="s">
        <v>86</v>
      </c>
      <c r="M35" s="584"/>
      <c r="N35" s="586">
        <v>20000</v>
      </c>
      <c r="O35" s="586">
        <v>85000</v>
      </c>
      <c r="P35" s="586">
        <v>0</v>
      </c>
      <c r="Q35" s="587">
        <v>105000</v>
      </c>
      <c r="R35" s="588">
        <v>0</v>
      </c>
      <c r="S35" s="588">
        <v>0</v>
      </c>
      <c r="T35" s="588">
        <v>0</v>
      </c>
      <c r="U35" s="588">
        <v>0</v>
      </c>
      <c r="V35" s="584"/>
      <c r="W35" s="584">
        <v>0</v>
      </c>
      <c r="X35" s="584"/>
      <c r="Y35" s="584">
        <v>0</v>
      </c>
      <c r="Z35" s="584">
        <v>0</v>
      </c>
      <c r="AA35" s="584">
        <v>0</v>
      </c>
      <c r="AB35" s="584"/>
      <c r="AC35" s="584">
        <v>0</v>
      </c>
      <c r="AD35" s="584">
        <v>0</v>
      </c>
      <c r="AE35" s="584">
        <v>0</v>
      </c>
      <c r="AF35" s="588">
        <v>0</v>
      </c>
      <c r="AG35" s="589">
        <v>0</v>
      </c>
      <c r="AH35" s="589">
        <v>0</v>
      </c>
      <c r="AI35" s="589">
        <v>0</v>
      </c>
      <c r="AJ35" s="589">
        <v>296000</v>
      </c>
      <c r="AK35" s="590">
        <f t="shared" si="8"/>
        <v>0</v>
      </c>
      <c r="AL35" s="590">
        <f t="shared" si="6"/>
        <v>0</v>
      </c>
      <c r="AM35" s="590">
        <f t="shared" si="6"/>
        <v>0</v>
      </c>
      <c r="AN35" s="590">
        <f t="shared" si="6"/>
        <v>0</v>
      </c>
      <c r="AO35" s="591">
        <f t="shared" si="9"/>
        <v>0</v>
      </c>
      <c r="AP35" s="592">
        <v>250000</v>
      </c>
      <c r="AQ35" s="594" t="s">
        <v>537</v>
      </c>
    </row>
    <row r="36" spans="1:43" ht="30">
      <c r="A36" s="745"/>
      <c r="B36" s="733"/>
      <c r="C36" s="584"/>
      <c r="D36" s="594" t="s">
        <v>330</v>
      </c>
      <c r="E36" s="584">
        <v>1</v>
      </c>
      <c r="F36" s="584" t="s">
        <v>89</v>
      </c>
      <c r="G36" s="595" t="s">
        <v>90</v>
      </c>
      <c r="H36" s="599" t="s">
        <v>49</v>
      </c>
      <c r="I36" s="584">
        <v>0</v>
      </c>
      <c r="J36" s="584">
        <v>0</v>
      </c>
      <c r="K36" s="584">
        <v>0</v>
      </c>
      <c r="L36" s="594" t="s">
        <v>82</v>
      </c>
      <c r="M36" s="584"/>
      <c r="N36" s="586">
        <v>240000</v>
      </c>
      <c r="O36" s="586">
        <v>60000</v>
      </c>
      <c r="P36" s="586">
        <v>0</v>
      </c>
      <c r="Q36" s="587">
        <v>300000</v>
      </c>
      <c r="R36" s="588">
        <v>0</v>
      </c>
      <c r="S36" s="588">
        <v>0</v>
      </c>
      <c r="T36" s="588">
        <v>0</v>
      </c>
      <c r="U36" s="588">
        <v>0</v>
      </c>
      <c r="V36" s="584"/>
      <c r="W36" s="584">
        <v>0</v>
      </c>
      <c r="X36" s="584"/>
      <c r="Y36" s="584">
        <v>0</v>
      </c>
      <c r="Z36" s="584">
        <v>0</v>
      </c>
      <c r="AA36" s="584">
        <v>0</v>
      </c>
      <c r="AB36" s="584"/>
      <c r="AC36" s="584">
        <v>0</v>
      </c>
      <c r="AD36" s="584">
        <v>0</v>
      </c>
      <c r="AE36" s="584">
        <v>0</v>
      </c>
      <c r="AF36" s="588">
        <v>0</v>
      </c>
      <c r="AG36" s="589">
        <v>0</v>
      </c>
      <c r="AH36" s="589">
        <v>0</v>
      </c>
      <c r="AI36" s="589">
        <v>0</v>
      </c>
      <c r="AJ36" s="589">
        <v>0</v>
      </c>
      <c r="AK36" s="590">
        <f t="shared" si="8"/>
        <v>0</v>
      </c>
      <c r="AL36" s="590">
        <f t="shared" si="6"/>
        <v>0</v>
      </c>
      <c r="AM36" s="590">
        <f t="shared" si="6"/>
        <v>0</v>
      </c>
      <c r="AN36" s="590">
        <f t="shared" si="6"/>
        <v>0</v>
      </c>
      <c r="AO36" s="591">
        <f t="shared" si="9"/>
        <v>0</v>
      </c>
      <c r="AP36" s="592">
        <f t="shared" si="10"/>
        <v>-300000</v>
      </c>
      <c r="AQ36" s="594" t="s">
        <v>328</v>
      </c>
    </row>
    <row r="37" spans="1:43" ht="90">
      <c r="A37" s="745"/>
      <c r="B37" s="733"/>
      <c r="C37" s="584"/>
      <c r="D37" s="594" t="s">
        <v>48</v>
      </c>
      <c r="E37" s="584">
        <v>1</v>
      </c>
      <c r="F37" s="584" t="s">
        <v>91</v>
      </c>
      <c r="G37" s="585" t="s">
        <v>92</v>
      </c>
      <c r="H37" s="599" t="s">
        <v>49</v>
      </c>
      <c r="I37" s="584">
        <v>0</v>
      </c>
      <c r="J37" s="584">
        <v>0</v>
      </c>
      <c r="K37" s="584">
        <v>0</v>
      </c>
      <c r="L37" s="594" t="s">
        <v>82</v>
      </c>
      <c r="M37" s="584"/>
      <c r="N37" s="586">
        <v>210000</v>
      </c>
      <c r="O37" s="586">
        <v>250000</v>
      </c>
      <c r="P37" s="586">
        <v>0</v>
      </c>
      <c r="Q37" s="587">
        <f t="shared" si="7"/>
        <v>460000</v>
      </c>
      <c r="R37" s="588">
        <v>0</v>
      </c>
      <c r="S37" s="588">
        <v>0</v>
      </c>
      <c r="T37" s="588">
        <v>0</v>
      </c>
      <c r="U37" s="588">
        <v>0</v>
      </c>
      <c r="V37" s="584">
        <v>11132</v>
      </c>
      <c r="W37" s="584">
        <v>11132</v>
      </c>
      <c r="X37" s="584">
        <v>100</v>
      </c>
      <c r="Y37" s="584">
        <v>0</v>
      </c>
      <c r="Z37" s="584">
        <v>0</v>
      </c>
      <c r="AA37" s="584">
        <v>12</v>
      </c>
      <c r="AB37" s="584"/>
      <c r="AC37" s="584">
        <v>0</v>
      </c>
      <c r="AD37" s="584">
        <v>0</v>
      </c>
      <c r="AE37" s="584">
        <v>0</v>
      </c>
      <c r="AF37" s="588">
        <v>0</v>
      </c>
      <c r="AG37" s="589">
        <v>0</v>
      </c>
      <c r="AH37" s="589">
        <v>0</v>
      </c>
      <c r="AI37" s="589">
        <v>0</v>
      </c>
      <c r="AJ37" s="589">
        <v>0</v>
      </c>
      <c r="AK37" s="590">
        <f t="shared" si="8"/>
        <v>0</v>
      </c>
      <c r="AL37" s="590">
        <f t="shared" si="6"/>
        <v>0</v>
      </c>
      <c r="AM37" s="590">
        <f t="shared" si="6"/>
        <v>0</v>
      </c>
      <c r="AN37" s="590">
        <f t="shared" si="6"/>
        <v>0</v>
      </c>
      <c r="AO37" s="591">
        <f t="shared" si="9"/>
        <v>0</v>
      </c>
      <c r="AP37" s="592">
        <v>460000</v>
      </c>
      <c r="AQ37" s="594" t="s">
        <v>331</v>
      </c>
    </row>
    <row r="38" spans="1:43" ht="90.75" thickBot="1">
      <c r="A38" s="746"/>
      <c r="B38" s="734"/>
      <c r="C38" s="584"/>
      <c r="D38" s="594" t="s">
        <v>50</v>
      </c>
      <c r="E38" s="584">
        <v>1</v>
      </c>
      <c r="F38" s="584" t="s">
        <v>93</v>
      </c>
      <c r="G38" s="585" t="s">
        <v>94</v>
      </c>
      <c r="H38" s="599" t="s">
        <v>49</v>
      </c>
      <c r="I38" s="584">
        <v>0</v>
      </c>
      <c r="J38" s="584">
        <v>0</v>
      </c>
      <c r="K38" s="584">
        <v>0</v>
      </c>
      <c r="L38" s="594" t="s">
        <v>86</v>
      </c>
      <c r="M38" s="584"/>
      <c r="N38" s="586">
        <v>105000</v>
      </c>
      <c r="O38" s="586">
        <v>0</v>
      </c>
      <c r="P38" s="586">
        <v>0</v>
      </c>
      <c r="Q38" s="587">
        <f t="shared" si="7"/>
        <v>105000</v>
      </c>
      <c r="R38" s="588">
        <v>0</v>
      </c>
      <c r="S38" s="588">
        <v>0</v>
      </c>
      <c r="T38" s="588">
        <v>0</v>
      </c>
      <c r="U38" s="588">
        <v>0</v>
      </c>
      <c r="V38" s="584"/>
      <c r="W38" s="584">
        <v>0</v>
      </c>
      <c r="X38" s="584"/>
      <c r="Y38" s="584">
        <v>0</v>
      </c>
      <c r="Z38" s="584">
        <v>0</v>
      </c>
      <c r="AA38" s="584">
        <v>0</v>
      </c>
      <c r="AB38" s="584"/>
      <c r="AC38" s="584">
        <v>0</v>
      </c>
      <c r="AD38" s="584">
        <v>0</v>
      </c>
      <c r="AE38" s="584">
        <v>0</v>
      </c>
      <c r="AF38" s="588">
        <v>0</v>
      </c>
      <c r="AG38" s="589">
        <v>0</v>
      </c>
      <c r="AH38" s="589">
        <v>0</v>
      </c>
      <c r="AI38" s="589">
        <v>0</v>
      </c>
      <c r="AJ38" s="589">
        <v>0</v>
      </c>
      <c r="AK38" s="590">
        <f t="shared" si="8"/>
        <v>0</v>
      </c>
      <c r="AL38" s="590">
        <f t="shared" si="6"/>
        <v>0</v>
      </c>
      <c r="AM38" s="590">
        <f t="shared" si="6"/>
        <v>0</v>
      </c>
      <c r="AN38" s="590">
        <f t="shared" si="6"/>
        <v>0</v>
      </c>
      <c r="AO38" s="591">
        <f t="shared" si="9"/>
        <v>0</v>
      </c>
      <c r="AP38" s="592">
        <f t="shared" si="10"/>
        <v>-105000</v>
      </c>
      <c r="AQ38" s="594" t="s">
        <v>538</v>
      </c>
    </row>
    <row r="39" spans="1:43" ht="52.5" thickBot="1">
      <c r="A39" s="596"/>
      <c r="B39" s="732" t="s">
        <v>849</v>
      </c>
      <c r="C39" s="584">
        <v>28</v>
      </c>
      <c r="D39" s="600" t="s">
        <v>50</v>
      </c>
      <c r="E39" s="601">
        <v>1</v>
      </c>
      <c r="F39" s="227">
        <v>44699</v>
      </c>
      <c r="G39" s="602" t="s">
        <v>850</v>
      </c>
      <c r="H39" s="231"/>
      <c r="I39" s="183"/>
      <c r="J39" s="565">
        <v>1</v>
      </c>
      <c r="K39" s="603"/>
      <c r="L39" s="594" t="s">
        <v>851</v>
      </c>
      <c r="M39" s="183"/>
      <c r="N39" s="267">
        <v>310000</v>
      </c>
      <c r="O39" s="604">
        <v>960000</v>
      </c>
      <c r="P39" s="267">
        <v>420000</v>
      </c>
      <c r="Q39" s="264">
        <v>1690000</v>
      </c>
      <c r="R39" s="184"/>
      <c r="S39" s="184"/>
      <c r="T39" s="184">
        <v>8450</v>
      </c>
      <c r="U39" s="184"/>
      <c r="V39" s="183">
        <v>76781</v>
      </c>
      <c r="W39" s="183"/>
      <c r="X39" s="183"/>
      <c r="Y39" s="183"/>
      <c r="Z39" s="183"/>
      <c r="AA39" s="183"/>
      <c r="AB39" s="183">
        <v>200</v>
      </c>
      <c r="AC39" s="183"/>
      <c r="AD39" s="183"/>
      <c r="AE39" s="183"/>
      <c r="AF39" s="183"/>
      <c r="AG39" s="324"/>
      <c r="AH39" s="324"/>
      <c r="AI39" s="324"/>
      <c r="AJ39" s="324"/>
      <c r="AK39" s="265">
        <f>R39*Y39</f>
        <v>0</v>
      </c>
      <c r="AL39" s="265">
        <f t="shared" si="6"/>
        <v>0</v>
      </c>
      <c r="AM39" s="265">
        <f t="shared" si="6"/>
        <v>0</v>
      </c>
      <c r="AN39" s="265">
        <f t="shared" si="6"/>
        <v>0</v>
      </c>
      <c r="AO39" s="114">
        <f>AK39+AL39+AM39+AN39</f>
        <v>0</v>
      </c>
      <c r="AP39" s="148">
        <v>1310000</v>
      </c>
      <c r="AQ39" s="594"/>
    </row>
    <row r="40" spans="1:43" ht="30.75" thickBot="1">
      <c r="A40" s="596"/>
      <c r="B40" s="733"/>
      <c r="C40" s="584"/>
      <c r="D40" s="138" t="s">
        <v>852</v>
      </c>
      <c r="E40" s="601">
        <v>1</v>
      </c>
      <c r="F40" s="227">
        <v>44666</v>
      </c>
      <c r="G40" s="602" t="s">
        <v>853</v>
      </c>
      <c r="H40" s="231"/>
      <c r="I40" s="601">
        <v>1</v>
      </c>
      <c r="J40" s="565"/>
      <c r="K40" s="183"/>
      <c r="L40" s="594" t="s">
        <v>854</v>
      </c>
      <c r="M40" s="183"/>
      <c r="N40" s="267">
        <v>0</v>
      </c>
      <c r="O40" s="605"/>
      <c r="P40" s="267"/>
      <c r="Q40" s="264"/>
      <c r="R40" s="184"/>
      <c r="S40" s="184"/>
      <c r="T40" s="184"/>
      <c r="U40" s="184"/>
      <c r="V40" s="183"/>
      <c r="W40" s="183"/>
      <c r="X40" s="183"/>
      <c r="Y40" s="183"/>
      <c r="Z40" s="183"/>
      <c r="AA40" s="183"/>
      <c r="AB40" s="183"/>
      <c r="AC40" s="183"/>
      <c r="AD40" s="183"/>
      <c r="AE40" s="183"/>
      <c r="AF40" s="183"/>
      <c r="AG40" s="324"/>
      <c r="AH40" s="324"/>
      <c r="AI40" s="324"/>
      <c r="AJ40" s="324"/>
      <c r="AK40" s="265"/>
      <c r="AL40" s="265"/>
      <c r="AM40" s="265"/>
      <c r="AN40" s="265"/>
      <c r="AO40" s="114"/>
      <c r="AP40" s="488">
        <v>150000</v>
      </c>
      <c r="AQ40" s="594" t="s">
        <v>855</v>
      </c>
    </row>
    <row r="41" spans="1:43" ht="18" thickBot="1">
      <c r="A41" s="596"/>
      <c r="B41" s="733"/>
      <c r="C41" s="584"/>
      <c r="D41" s="138" t="s">
        <v>856</v>
      </c>
      <c r="E41" s="601">
        <v>1</v>
      </c>
      <c r="F41" s="227">
        <v>44666</v>
      </c>
      <c r="G41" s="602" t="s">
        <v>857</v>
      </c>
      <c r="H41" s="231"/>
      <c r="I41" s="183">
        <v>1</v>
      </c>
      <c r="J41" s="565"/>
      <c r="K41" s="183"/>
      <c r="L41" s="594" t="s">
        <v>858</v>
      </c>
      <c r="M41" s="183"/>
      <c r="N41" s="267">
        <v>0</v>
      </c>
      <c r="O41" s="604">
        <v>0</v>
      </c>
      <c r="P41" s="267"/>
      <c r="Q41" s="264"/>
      <c r="R41" s="184"/>
      <c r="S41" s="184"/>
      <c r="T41" s="184"/>
      <c r="U41" s="184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G41" s="324"/>
      <c r="AH41" s="324"/>
      <c r="AI41" s="324"/>
      <c r="AJ41" s="324"/>
      <c r="AK41" s="265"/>
      <c r="AL41" s="265"/>
      <c r="AM41" s="265"/>
      <c r="AN41" s="265"/>
      <c r="AO41" s="114"/>
      <c r="AP41" s="148"/>
      <c r="AQ41" s="594"/>
    </row>
    <row r="42" spans="1:43" ht="52.5" thickBot="1">
      <c r="A42" s="596"/>
      <c r="B42" s="733"/>
      <c r="C42" s="584"/>
      <c r="D42" s="138" t="s">
        <v>859</v>
      </c>
      <c r="E42" s="601">
        <v>1</v>
      </c>
      <c r="F42" s="227">
        <v>44666</v>
      </c>
      <c r="G42" s="602" t="s">
        <v>860</v>
      </c>
      <c r="H42" s="231"/>
      <c r="I42" s="183">
        <v>1</v>
      </c>
      <c r="J42" s="565"/>
      <c r="K42" s="183"/>
      <c r="L42" s="594" t="s">
        <v>861</v>
      </c>
      <c r="M42" s="183"/>
      <c r="N42" s="267">
        <v>0</v>
      </c>
      <c r="O42" s="267">
        <v>0</v>
      </c>
      <c r="P42" s="267"/>
      <c r="Q42" s="264"/>
      <c r="R42" s="184"/>
      <c r="S42" s="184"/>
      <c r="T42" s="184"/>
      <c r="U42" s="184"/>
      <c r="V42" s="183"/>
      <c r="W42" s="183"/>
      <c r="X42" s="183"/>
      <c r="Y42" s="183"/>
      <c r="Z42" s="183"/>
      <c r="AA42" s="183"/>
      <c r="AB42" s="183"/>
      <c r="AC42" s="183"/>
      <c r="AD42" s="183"/>
      <c r="AE42" s="183"/>
      <c r="AF42" s="183"/>
      <c r="AG42" s="324"/>
      <c r="AH42" s="324"/>
      <c r="AI42" s="324"/>
      <c r="AJ42" s="324"/>
      <c r="AK42" s="265"/>
      <c r="AL42" s="265"/>
      <c r="AM42" s="265"/>
      <c r="AN42" s="265"/>
      <c r="AO42" s="114"/>
      <c r="AP42" s="148"/>
      <c r="AQ42" s="594"/>
    </row>
    <row r="43" spans="1:43" ht="52.5" thickBot="1">
      <c r="A43" s="596"/>
      <c r="B43" s="734"/>
      <c r="C43" s="584"/>
      <c r="D43" s="138" t="s">
        <v>862</v>
      </c>
      <c r="E43" s="183">
        <v>1</v>
      </c>
      <c r="F43" s="227">
        <v>44666</v>
      </c>
      <c r="G43" s="602" t="s">
        <v>860</v>
      </c>
      <c r="H43" s="231"/>
      <c r="I43" s="183">
        <v>1</v>
      </c>
      <c r="J43" s="565"/>
      <c r="K43" s="183"/>
      <c r="L43" s="594" t="s">
        <v>863</v>
      </c>
      <c r="M43" s="183"/>
      <c r="N43" s="267">
        <v>0</v>
      </c>
      <c r="O43" s="267">
        <v>0</v>
      </c>
      <c r="P43" s="267"/>
      <c r="Q43" s="264"/>
      <c r="R43" s="184"/>
      <c r="S43" s="184"/>
      <c r="T43" s="184"/>
      <c r="U43" s="184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183"/>
      <c r="AG43" s="324"/>
      <c r="AH43" s="324"/>
      <c r="AI43" s="324"/>
      <c r="AJ43" s="324"/>
      <c r="AK43" s="265">
        <f t="shared" ref="AK43" si="11">R43*Y43</f>
        <v>0</v>
      </c>
      <c r="AL43" s="265">
        <f t="shared" si="6"/>
        <v>0</v>
      </c>
      <c r="AM43" s="265">
        <f t="shared" si="6"/>
        <v>0</v>
      </c>
      <c r="AN43" s="265">
        <f t="shared" si="6"/>
        <v>0</v>
      </c>
      <c r="AO43" s="114">
        <f t="shared" ref="AO43" si="12">AK43+AL43+AM43+AN43</f>
        <v>0</v>
      </c>
      <c r="AP43" s="148"/>
      <c r="AQ43" s="594"/>
    </row>
    <row r="44" spans="1:43" ht="24" customHeight="1" thickBot="1">
      <c r="A44" s="597"/>
      <c r="B44" s="702" t="s">
        <v>42</v>
      </c>
      <c r="C44" s="703">
        <f>SUM(C21:C43)</f>
        <v>64</v>
      </c>
      <c r="D44" s="703">
        <f t="shared" ref="D44:AQ44" si="13">SUM(D21:D43)</f>
        <v>0</v>
      </c>
      <c r="E44" s="703">
        <f t="shared" si="13"/>
        <v>24</v>
      </c>
      <c r="F44" s="703"/>
      <c r="G44" s="703">
        <f t="shared" si="13"/>
        <v>0</v>
      </c>
      <c r="H44" s="703">
        <f t="shared" si="13"/>
        <v>0</v>
      </c>
      <c r="I44" s="703">
        <f t="shared" si="13"/>
        <v>4</v>
      </c>
      <c r="J44" s="703">
        <f t="shared" si="13"/>
        <v>4</v>
      </c>
      <c r="K44" s="703">
        <f t="shared" si="13"/>
        <v>0</v>
      </c>
      <c r="L44" s="703">
        <f t="shared" si="13"/>
        <v>0</v>
      </c>
      <c r="M44" s="703">
        <f t="shared" si="13"/>
        <v>0</v>
      </c>
      <c r="N44" s="703">
        <f t="shared" si="13"/>
        <v>9416320</v>
      </c>
      <c r="O44" s="703">
        <f t="shared" si="13"/>
        <v>10705143</v>
      </c>
      <c r="P44" s="703">
        <f t="shared" si="13"/>
        <v>953200</v>
      </c>
      <c r="Q44" s="703">
        <f t="shared" si="13"/>
        <v>21074663</v>
      </c>
      <c r="R44" s="703">
        <f t="shared" si="13"/>
        <v>0</v>
      </c>
      <c r="S44" s="703">
        <f t="shared" si="13"/>
        <v>0</v>
      </c>
      <c r="T44" s="703">
        <f t="shared" si="13"/>
        <v>43450</v>
      </c>
      <c r="U44" s="703">
        <f t="shared" si="13"/>
        <v>24000</v>
      </c>
      <c r="V44" s="703">
        <f t="shared" si="13"/>
        <v>121142</v>
      </c>
      <c r="W44" s="703">
        <f t="shared" si="13"/>
        <v>11933</v>
      </c>
      <c r="X44" s="703">
        <f t="shared" si="13"/>
        <v>107.2</v>
      </c>
      <c r="Y44" s="703">
        <f t="shared" si="13"/>
        <v>0</v>
      </c>
      <c r="Z44" s="703">
        <f t="shared" si="13"/>
        <v>0</v>
      </c>
      <c r="AA44" s="703">
        <f t="shared" si="13"/>
        <v>62</v>
      </c>
      <c r="AB44" s="703">
        <f t="shared" si="13"/>
        <v>268</v>
      </c>
      <c r="AC44" s="703">
        <f t="shared" si="13"/>
        <v>0</v>
      </c>
      <c r="AD44" s="703">
        <f t="shared" si="13"/>
        <v>0</v>
      </c>
      <c r="AE44" s="703">
        <f t="shared" si="13"/>
        <v>0</v>
      </c>
      <c r="AF44" s="703">
        <f t="shared" si="13"/>
        <v>9</v>
      </c>
      <c r="AG44" s="703">
        <f t="shared" si="13"/>
        <v>0</v>
      </c>
      <c r="AH44" s="703">
        <f t="shared" si="13"/>
        <v>0</v>
      </c>
      <c r="AI44" s="703">
        <f t="shared" si="13"/>
        <v>0</v>
      </c>
      <c r="AJ44" s="703">
        <f t="shared" si="13"/>
        <v>377000</v>
      </c>
      <c r="AK44" s="703">
        <f t="shared" si="13"/>
        <v>0</v>
      </c>
      <c r="AL44" s="703">
        <f t="shared" si="13"/>
        <v>0</v>
      </c>
      <c r="AM44" s="703">
        <f t="shared" si="13"/>
        <v>0</v>
      </c>
      <c r="AN44" s="703">
        <f t="shared" si="13"/>
        <v>81000</v>
      </c>
      <c r="AO44" s="703">
        <f t="shared" si="13"/>
        <v>81000</v>
      </c>
      <c r="AP44" s="703">
        <f t="shared" si="13"/>
        <v>4362600</v>
      </c>
      <c r="AQ44" s="703">
        <f t="shared" si="13"/>
        <v>0</v>
      </c>
    </row>
    <row r="45" spans="1:43">
      <c r="AG45" s="37"/>
      <c r="AH45" s="37"/>
      <c r="AI45" s="37"/>
      <c r="AJ45" s="37"/>
    </row>
    <row r="46" spans="1:43">
      <c r="AG46" s="37"/>
      <c r="AH46" s="37"/>
      <c r="AI46" s="37"/>
      <c r="AJ46" s="37"/>
    </row>
    <row r="47" spans="1:43">
      <c r="AG47" s="37"/>
      <c r="AH47" s="37"/>
      <c r="AI47" s="37"/>
      <c r="AJ47" s="37"/>
    </row>
    <row r="48" spans="1:43">
      <c r="AG48" s="37"/>
      <c r="AH48" s="37"/>
      <c r="AI48" s="37"/>
      <c r="AJ48" s="37"/>
    </row>
    <row r="49" s="37" customFormat="1"/>
    <row r="50" s="37" customFormat="1"/>
    <row r="51" s="37" customFormat="1"/>
    <row r="52" s="37" customFormat="1"/>
    <row r="53" s="37" customFormat="1"/>
    <row r="54" s="37" customFormat="1"/>
    <row r="55" s="37" customFormat="1"/>
    <row r="56" s="37" customFormat="1"/>
    <row r="57" s="37" customFormat="1"/>
    <row r="58" s="37" customFormat="1"/>
    <row r="59" s="37" customFormat="1"/>
    <row r="60" s="37" customFormat="1"/>
    <row r="61" s="37" customFormat="1"/>
    <row r="62" s="37" customFormat="1"/>
    <row r="63" s="37" customFormat="1"/>
    <row r="64" s="37" customFormat="1"/>
    <row r="65" s="37" customFormat="1"/>
    <row r="66" s="37" customFormat="1"/>
    <row r="67" s="37" customFormat="1"/>
    <row r="68" s="37" customFormat="1"/>
    <row r="69" s="37" customFormat="1"/>
    <row r="70" s="37" customFormat="1"/>
    <row r="71" s="37" customFormat="1"/>
    <row r="72" s="37" customFormat="1"/>
    <row r="73" s="37" customFormat="1"/>
    <row r="74" s="37" customFormat="1"/>
    <row r="75" s="37" customFormat="1"/>
    <row r="76" s="37" customFormat="1"/>
    <row r="77" s="37" customFormat="1"/>
    <row r="78" s="37" customFormat="1"/>
    <row r="79" s="37" customFormat="1"/>
    <row r="80" s="37" customFormat="1"/>
    <row r="81" s="37" customFormat="1"/>
    <row r="82" s="37" customFormat="1"/>
    <row r="83" s="37" customFormat="1"/>
    <row r="84" s="37" customFormat="1"/>
    <row r="85" s="37" customFormat="1"/>
    <row r="86" s="37" customFormat="1"/>
    <row r="87" s="37" customFormat="1"/>
    <row r="88" s="37" customFormat="1"/>
    <row r="89" s="37" customFormat="1"/>
    <row r="90" s="37" customFormat="1"/>
    <row r="91" s="37" customFormat="1"/>
    <row r="92" s="37" customFormat="1"/>
    <row r="93" s="37" customFormat="1"/>
    <row r="94" s="37" customFormat="1"/>
    <row r="95" s="37" customFormat="1"/>
    <row r="96" s="37" customFormat="1"/>
    <row r="97" s="37" customFormat="1"/>
    <row r="98" s="37" customFormat="1"/>
    <row r="99" s="37" customFormat="1"/>
    <row r="100" s="37" customFormat="1"/>
    <row r="101" s="37" customFormat="1"/>
    <row r="102" s="37" customFormat="1"/>
    <row r="103" s="37" customFormat="1"/>
    <row r="104" s="37" customFormat="1"/>
    <row r="105" s="37" customFormat="1"/>
    <row r="106" s="37" customFormat="1"/>
    <row r="107" s="37" customFormat="1"/>
    <row r="108" s="37" customFormat="1"/>
    <row r="109" s="37" customFormat="1"/>
    <row r="110" s="37" customFormat="1"/>
    <row r="111" s="37" customFormat="1"/>
    <row r="112" s="37" customFormat="1"/>
    <row r="113" s="37" customFormat="1"/>
    <row r="114" s="37" customFormat="1"/>
    <row r="115" s="37" customFormat="1"/>
    <row r="116" s="37" customFormat="1"/>
    <row r="117" s="37" customFormat="1"/>
    <row r="118" s="37" customFormat="1"/>
    <row r="119" s="37" customFormat="1"/>
    <row r="120" s="37" customFormat="1"/>
    <row r="121" s="37" customFormat="1"/>
    <row r="122" s="37" customFormat="1"/>
    <row r="123" s="37" customFormat="1"/>
    <row r="124" s="37" customFormat="1"/>
    <row r="125" s="37" customFormat="1"/>
    <row r="126" s="37" customFormat="1"/>
    <row r="127" s="37" customFormat="1"/>
    <row r="128" s="37" customFormat="1"/>
  </sheetData>
  <mergeCells count="40">
    <mergeCell ref="AQ2:AQ5"/>
    <mergeCell ref="B21:B27"/>
    <mergeCell ref="B28:B31"/>
    <mergeCell ref="B32:B38"/>
    <mergeCell ref="C2:C4"/>
    <mergeCell ref="F3:F4"/>
    <mergeCell ref="I3:I4"/>
    <mergeCell ref="J3:J4"/>
    <mergeCell ref="K3:K4"/>
    <mergeCell ref="L3:L4"/>
    <mergeCell ref="M3:M4"/>
    <mergeCell ref="N3:N4"/>
    <mergeCell ref="O3:O4"/>
    <mergeCell ref="P3:P4"/>
    <mergeCell ref="G3:G4"/>
    <mergeCell ref="A1:AO1"/>
    <mergeCell ref="Q3:Q4"/>
    <mergeCell ref="V3:X3"/>
    <mergeCell ref="Y3:AB3"/>
    <mergeCell ref="AC3:AF3"/>
    <mergeCell ref="AG3:AJ3"/>
    <mergeCell ref="AK3:AN3"/>
    <mergeCell ref="AO3:AO4"/>
    <mergeCell ref="N2:Q2"/>
    <mergeCell ref="R2:U3"/>
    <mergeCell ref="V2:X2"/>
    <mergeCell ref="Y2:AF2"/>
    <mergeCell ref="E3:E4"/>
    <mergeCell ref="D2:H2"/>
    <mergeCell ref="AG2:AP2"/>
    <mergeCell ref="AP3:AP4"/>
    <mergeCell ref="B39:B43"/>
    <mergeCell ref="D3:D5"/>
    <mergeCell ref="I2:M2"/>
    <mergeCell ref="A21:A27"/>
    <mergeCell ref="A28:A31"/>
    <mergeCell ref="A32:A38"/>
    <mergeCell ref="H3:H4"/>
    <mergeCell ref="B2:B5"/>
    <mergeCell ref="A2:A5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24"/>
  <sheetViews>
    <sheetView zoomScale="85" zoomScaleNormal="85" workbookViewId="0">
      <selection sqref="A1:AO1"/>
    </sheetView>
  </sheetViews>
  <sheetFormatPr defaultRowHeight="15"/>
  <cols>
    <col min="2" max="2" width="12.7109375" customWidth="1"/>
    <col min="4" max="4" width="15.7109375" customWidth="1"/>
    <col min="6" max="6" width="12.140625" customWidth="1"/>
    <col min="14" max="14" width="11.5703125" customWidth="1"/>
    <col min="15" max="15" width="10.85546875" customWidth="1"/>
    <col min="16" max="16" width="9.85546875" customWidth="1"/>
    <col min="17" max="17" width="11.42578125" customWidth="1"/>
    <col min="21" max="21" width="10.5703125" customWidth="1"/>
    <col min="36" max="36" width="12.42578125" customWidth="1"/>
    <col min="38" max="38" width="10.5703125" customWidth="1"/>
    <col min="39" max="39" width="11" customWidth="1"/>
    <col min="40" max="40" width="10.5703125" customWidth="1"/>
    <col min="41" max="41" width="12.28515625" customWidth="1"/>
    <col min="42" max="42" width="11" customWidth="1"/>
  </cols>
  <sheetData>
    <row r="1" spans="1:42" ht="56.25" customHeight="1" thickBot="1">
      <c r="A1" s="787" t="s">
        <v>939</v>
      </c>
      <c r="B1" s="787"/>
      <c r="C1" s="787"/>
      <c r="D1" s="787"/>
      <c r="E1" s="787"/>
      <c r="F1" s="787"/>
      <c r="G1" s="787"/>
      <c r="H1" s="787"/>
      <c r="I1" s="787"/>
      <c r="J1" s="787"/>
      <c r="K1" s="787"/>
      <c r="L1" s="787"/>
      <c r="M1" s="787"/>
      <c r="N1" s="787"/>
      <c r="O1" s="787"/>
      <c r="P1" s="787"/>
      <c r="Q1" s="787"/>
      <c r="R1" s="787"/>
      <c r="S1" s="787"/>
      <c r="T1" s="787"/>
      <c r="U1" s="787"/>
      <c r="V1" s="787"/>
      <c r="W1" s="787"/>
      <c r="X1" s="787"/>
      <c r="Y1" s="787"/>
      <c r="Z1" s="787"/>
      <c r="AA1" s="787"/>
      <c r="AB1" s="787"/>
      <c r="AC1" s="787"/>
      <c r="AD1" s="787"/>
      <c r="AE1" s="787"/>
      <c r="AF1" s="787"/>
      <c r="AG1" s="787"/>
      <c r="AH1" s="787"/>
      <c r="AI1" s="787"/>
      <c r="AJ1" s="787"/>
      <c r="AK1" s="787"/>
      <c r="AL1" s="787"/>
      <c r="AM1" s="787"/>
      <c r="AN1" s="787"/>
      <c r="AO1" s="787"/>
      <c r="AP1" s="48"/>
    </row>
    <row r="2" spans="1:42" ht="45" customHeight="1">
      <c r="A2" s="788" t="s">
        <v>13</v>
      </c>
      <c r="B2" s="791" t="s">
        <v>33</v>
      </c>
      <c r="C2" s="811" t="s">
        <v>43</v>
      </c>
      <c r="D2" s="791" t="s">
        <v>11</v>
      </c>
      <c r="E2" s="791"/>
      <c r="F2" s="791"/>
      <c r="G2" s="791"/>
      <c r="H2" s="791"/>
      <c r="I2" s="801" t="s">
        <v>14</v>
      </c>
      <c r="J2" s="801"/>
      <c r="K2" s="801"/>
      <c r="L2" s="801"/>
      <c r="M2" s="801"/>
      <c r="N2" s="818" t="s">
        <v>4</v>
      </c>
      <c r="O2" s="818"/>
      <c r="P2" s="818"/>
      <c r="Q2" s="818"/>
      <c r="R2" s="806" t="s">
        <v>23</v>
      </c>
      <c r="S2" s="806"/>
      <c r="T2" s="806"/>
      <c r="U2" s="806"/>
      <c r="V2" s="801" t="s">
        <v>34</v>
      </c>
      <c r="W2" s="801"/>
      <c r="X2" s="801"/>
      <c r="Y2" s="791" t="s">
        <v>22</v>
      </c>
      <c r="Z2" s="791"/>
      <c r="AA2" s="791"/>
      <c r="AB2" s="791"/>
      <c r="AC2" s="791"/>
      <c r="AD2" s="791"/>
      <c r="AE2" s="791"/>
      <c r="AF2" s="791"/>
      <c r="AG2" s="801" t="s">
        <v>0</v>
      </c>
      <c r="AH2" s="801"/>
      <c r="AI2" s="801"/>
      <c r="AJ2" s="801"/>
      <c r="AK2" s="801"/>
      <c r="AL2" s="801"/>
      <c r="AM2" s="801"/>
      <c r="AN2" s="801"/>
      <c r="AO2" s="801"/>
      <c r="AP2" s="802"/>
    </row>
    <row r="3" spans="1:42" ht="42" customHeight="1">
      <c r="A3" s="789"/>
      <c r="B3" s="792"/>
      <c r="C3" s="794"/>
      <c r="D3" s="794" t="s">
        <v>47</v>
      </c>
      <c r="E3" s="792" t="s">
        <v>46</v>
      </c>
      <c r="F3" s="796" t="s">
        <v>10</v>
      </c>
      <c r="G3" s="797" t="s">
        <v>21</v>
      </c>
      <c r="H3" s="798" t="s">
        <v>865</v>
      </c>
      <c r="I3" s="797" t="s">
        <v>7</v>
      </c>
      <c r="J3" s="797" t="s">
        <v>6</v>
      </c>
      <c r="K3" s="797" t="s">
        <v>5</v>
      </c>
      <c r="L3" s="797" t="s">
        <v>32</v>
      </c>
      <c r="M3" s="804" t="s">
        <v>8</v>
      </c>
      <c r="N3" s="805" t="s">
        <v>31</v>
      </c>
      <c r="O3" s="805" t="s">
        <v>2</v>
      </c>
      <c r="P3" s="805" t="s">
        <v>3</v>
      </c>
      <c r="Q3" s="819" t="s">
        <v>41</v>
      </c>
      <c r="R3" s="807"/>
      <c r="S3" s="807"/>
      <c r="T3" s="807"/>
      <c r="U3" s="807"/>
      <c r="V3" s="804" t="s">
        <v>1</v>
      </c>
      <c r="W3" s="804"/>
      <c r="X3" s="804"/>
      <c r="Y3" s="792" t="s">
        <v>38</v>
      </c>
      <c r="Z3" s="792"/>
      <c r="AA3" s="792"/>
      <c r="AB3" s="792"/>
      <c r="AC3" s="792" t="s">
        <v>39</v>
      </c>
      <c r="AD3" s="792"/>
      <c r="AE3" s="792"/>
      <c r="AF3" s="792"/>
      <c r="AG3" s="776" t="s">
        <v>37</v>
      </c>
      <c r="AH3" s="776"/>
      <c r="AI3" s="776"/>
      <c r="AJ3" s="776"/>
      <c r="AK3" s="799" t="s">
        <v>40</v>
      </c>
      <c r="AL3" s="799"/>
      <c r="AM3" s="799"/>
      <c r="AN3" s="799"/>
      <c r="AO3" s="800" t="s">
        <v>41</v>
      </c>
      <c r="AP3" s="803" t="s">
        <v>44</v>
      </c>
    </row>
    <row r="4" spans="1:42" ht="67.5">
      <c r="A4" s="789"/>
      <c r="B4" s="792"/>
      <c r="C4" s="794"/>
      <c r="D4" s="794"/>
      <c r="E4" s="792"/>
      <c r="F4" s="796"/>
      <c r="G4" s="797"/>
      <c r="H4" s="798"/>
      <c r="I4" s="797"/>
      <c r="J4" s="797"/>
      <c r="K4" s="797"/>
      <c r="L4" s="797"/>
      <c r="M4" s="804"/>
      <c r="N4" s="805"/>
      <c r="O4" s="805"/>
      <c r="P4" s="805"/>
      <c r="Q4" s="819"/>
      <c r="R4" s="607" t="s">
        <v>24</v>
      </c>
      <c r="S4" s="607" t="s">
        <v>25</v>
      </c>
      <c r="T4" s="607" t="s">
        <v>26</v>
      </c>
      <c r="U4" s="607" t="s">
        <v>27</v>
      </c>
      <c r="V4" s="606" t="s">
        <v>35</v>
      </c>
      <c r="W4" s="606" t="s">
        <v>36</v>
      </c>
      <c r="X4" s="606" t="s">
        <v>9</v>
      </c>
      <c r="Y4" s="608" t="s">
        <v>15</v>
      </c>
      <c r="Z4" s="608" t="s">
        <v>17</v>
      </c>
      <c r="AA4" s="608" t="s">
        <v>19</v>
      </c>
      <c r="AB4" s="608" t="s">
        <v>8</v>
      </c>
      <c r="AC4" s="608" t="s">
        <v>15</v>
      </c>
      <c r="AD4" s="608" t="s">
        <v>17</v>
      </c>
      <c r="AE4" s="608" t="s">
        <v>19</v>
      </c>
      <c r="AF4" s="608" t="s">
        <v>8</v>
      </c>
      <c r="AG4" s="609" t="s">
        <v>15</v>
      </c>
      <c r="AH4" s="609" t="s">
        <v>17</v>
      </c>
      <c r="AI4" s="609" t="s">
        <v>19</v>
      </c>
      <c r="AJ4" s="610" t="s">
        <v>27</v>
      </c>
      <c r="AK4" s="611" t="s">
        <v>15</v>
      </c>
      <c r="AL4" s="611" t="s">
        <v>17</v>
      </c>
      <c r="AM4" s="611" t="s">
        <v>19</v>
      </c>
      <c r="AN4" s="612" t="s">
        <v>27</v>
      </c>
      <c r="AO4" s="800"/>
      <c r="AP4" s="803"/>
    </row>
    <row r="5" spans="1:42" ht="15.75" thickBot="1">
      <c r="A5" s="790"/>
      <c r="B5" s="793"/>
      <c r="C5" s="613" t="s">
        <v>12</v>
      </c>
      <c r="D5" s="795"/>
      <c r="E5" s="613" t="s">
        <v>12</v>
      </c>
      <c r="F5" s="615"/>
      <c r="G5" s="615"/>
      <c r="H5" s="616"/>
      <c r="I5" s="405"/>
      <c r="J5" s="405"/>
      <c r="K5" s="614"/>
      <c r="L5" s="405"/>
      <c r="M5" s="405"/>
      <c r="N5" s="129" t="s">
        <v>30</v>
      </c>
      <c r="O5" s="129" t="s">
        <v>30</v>
      </c>
      <c r="P5" s="129" t="s">
        <v>30</v>
      </c>
      <c r="Q5" s="617" t="s">
        <v>30</v>
      </c>
      <c r="R5" s="618" t="s">
        <v>28</v>
      </c>
      <c r="S5" s="618" t="s">
        <v>28</v>
      </c>
      <c r="T5" s="618" t="s">
        <v>28</v>
      </c>
      <c r="U5" s="618" t="s">
        <v>28</v>
      </c>
      <c r="V5" s="405" t="s">
        <v>29</v>
      </c>
      <c r="W5" s="405" t="s">
        <v>12</v>
      </c>
      <c r="X5" s="405" t="s">
        <v>9</v>
      </c>
      <c r="Y5" s="619" t="s">
        <v>16</v>
      </c>
      <c r="Z5" s="619" t="s">
        <v>18</v>
      </c>
      <c r="AA5" s="619" t="s">
        <v>20</v>
      </c>
      <c r="AB5" s="619"/>
      <c r="AC5" s="619" t="s">
        <v>16</v>
      </c>
      <c r="AD5" s="619" t="s">
        <v>18</v>
      </c>
      <c r="AE5" s="619" t="s">
        <v>20</v>
      </c>
      <c r="AF5" s="619"/>
      <c r="AG5" s="620" t="s">
        <v>28</v>
      </c>
      <c r="AH5" s="620" t="s">
        <v>28</v>
      </c>
      <c r="AI5" s="620" t="s">
        <v>28</v>
      </c>
      <c r="AJ5" s="620" t="s">
        <v>28</v>
      </c>
      <c r="AK5" s="621" t="s">
        <v>28</v>
      </c>
      <c r="AL5" s="621" t="s">
        <v>28</v>
      </c>
      <c r="AM5" s="621" t="s">
        <v>28</v>
      </c>
      <c r="AN5" s="53" t="s">
        <v>30</v>
      </c>
      <c r="AO5" s="86" t="s">
        <v>30</v>
      </c>
      <c r="AP5" s="412" t="s">
        <v>30</v>
      </c>
    </row>
    <row r="6" spans="1:42">
      <c r="A6" s="622">
        <v>1</v>
      </c>
      <c r="B6" s="350">
        <v>2</v>
      </c>
      <c r="C6" s="349">
        <v>3</v>
      </c>
      <c r="D6" s="350">
        <v>4</v>
      </c>
      <c r="E6" s="349">
        <v>5</v>
      </c>
      <c r="F6" s="350">
        <v>6</v>
      </c>
      <c r="G6" s="349">
        <v>7</v>
      </c>
      <c r="H6" s="623">
        <v>8</v>
      </c>
      <c r="I6" s="349">
        <v>9</v>
      </c>
      <c r="J6" s="350">
        <v>10</v>
      </c>
      <c r="K6" s="349">
        <v>11</v>
      </c>
      <c r="L6" s="350">
        <v>12</v>
      </c>
      <c r="M6" s="349">
        <v>13</v>
      </c>
      <c r="N6" s="624">
        <v>14</v>
      </c>
      <c r="O6" s="625">
        <v>15</v>
      </c>
      <c r="P6" s="624">
        <v>16</v>
      </c>
      <c r="Q6" s="626">
        <v>17</v>
      </c>
      <c r="R6" s="627">
        <v>18</v>
      </c>
      <c r="S6" s="628">
        <v>19</v>
      </c>
      <c r="T6" s="627">
        <v>20</v>
      </c>
      <c r="U6" s="628">
        <v>21</v>
      </c>
      <c r="V6" s="350">
        <v>22</v>
      </c>
      <c r="W6" s="349">
        <v>23</v>
      </c>
      <c r="X6" s="350">
        <v>24</v>
      </c>
      <c r="Y6" s="349">
        <v>25</v>
      </c>
      <c r="Z6" s="350">
        <v>26</v>
      </c>
      <c r="AA6" s="349">
        <v>27</v>
      </c>
      <c r="AB6" s="350">
        <v>28</v>
      </c>
      <c r="AC6" s="349">
        <v>29</v>
      </c>
      <c r="AD6" s="350">
        <v>30</v>
      </c>
      <c r="AE6" s="349">
        <v>31</v>
      </c>
      <c r="AF6" s="350">
        <v>32</v>
      </c>
      <c r="AG6" s="351">
        <v>33</v>
      </c>
      <c r="AH6" s="352">
        <v>34</v>
      </c>
      <c r="AI6" s="351">
        <v>35</v>
      </c>
      <c r="AJ6" s="352">
        <v>36</v>
      </c>
      <c r="AK6" s="629">
        <v>37</v>
      </c>
      <c r="AL6" s="630">
        <v>38</v>
      </c>
      <c r="AM6" s="629">
        <v>39</v>
      </c>
      <c r="AN6" s="630">
        <v>40</v>
      </c>
      <c r="AO6" s="631">
        <v>41</v>
      </c>
      <c r="AP6" s="632">
        <v>42</v>
      </c>
    </row>
    <row r="7" spans="1:42">
      <c r="A7" s="812">
        <v>1</v>
      </c>
      <c r="B7" s="808" t="s">
        <v>629</v>
      </c>
      <c r="C7" s="784"/>
      <c r="D7" s="633"/>
      <c r="E7" s="278">
        <v>0</v>
      </c>
      <c r="F7" s="634">
        <v>0</v>
      </c>
      <c r="G7" s="634">
        <v>0</v>
      </c>
      <c r="H7" s="635"/>
      <c r="I7" s="636">
        <v>0</v>
      </c>
      <c r="J7" s="636">
        <v>0</v>
      </c>
      <c r="K7" s="636">
        <v>0</v>
      </c>
      <c r="L7" s="636">
        <v>0</v>
      </c>
      <c r="M7" s="636"/>
      <c r="N7" s="637"/>
      <c r="O7" s="637"/>
      <c r="P7" s="637"/>
      <c r="Q7" s="638"/>
      <c r="R7" s="639"/>
      <c r="S7" s="639"/>
      <c r="T7" s="639"/>
      <c r="U7" s="639"/>
      <c r="V7" s="777"/>
      <c r="W7" s="636"/>
      <c r="X7" s="636"/>
      <c r="Y7" s="636"/>
      <c r="Z7" s="636"/>
      <c r="AA7" s="636"/>
      <c r="AB7" s="636"/>
      <c r="AC7" s="636"/>
      <c r="AD7" s="636"/>
      <c r="AE7" s="636"/>
      <c r="AF7" s="636"/>
      <c r="AG7" s="640"/>
      <c r="AH7" s="640"/>
      <c r="AI7" s="640"/>
      <c r="AJ7" s="640"/>
      <c r="AK7" s="641"/>
      <c r="AL7" s="641"/>
      <c r="AM7" s="641"/>
      <c r="AN7" s="641"/>
      <c r="AO7" s="81"/>
      <c r="AP7" s="277"/>
    </row>
    <row r="8" spans="1:42">
      <c r="A8" s="813"/>
      <c r="B8" s="809"/>
      <c r="C8" s="785"/>
      <c r="D8" s="642"/>
      <c r="E8" s="10"/>
      <c r="F8" s="643"/>
      <c r="G8" s="644"/>
      <c r="H8" s="645"/>
      <c r="I8" s="636"/>
      <c r="J8" s="636"/>
      <c r="K8" s="646"/>
      <c r="L8" s="646"/>
      <c r="M8" s="646"/>
      <c r="N8" s="647"/>
      <c r="O8" s="647"/>
      <c r="P8" s="647"/>
      <c r="Q8" s="638"/>
      <c r="R8" s="648"/>
      <c r="S8" s="648"/>
      <c r="T8" s="648"/>
      <c r="U8" s="648"/>
      <c r="V8" s="778"/>
      <c r="W8" s="646"/>
      <c r="X8" s="646"/>
      <c r="Y8" s="646"/>
      <c r="Z8" s="646"/>
      <c r="AA8" s="646"/>
      <c r="AB8" s="646"/>
      <c r="AC8" s="646"/>
      <c r="AD8" s="646"/>
      <c r="AE8" s="646"/>
      <c r="AF8" s="646"/>
      <c r="AG8" s="649"/>
      <c r="AH8" s="649"/>
      <c r="AI8" s="649"/>
      <c r="AJ8" s="649"/>
      <c r="AK8" s="641"/>
      <c r="AL8" s="641"/>
      <c r="AM8" s="641"/>
      <c r="AN8" s="641"/>
      <c r="AO8" s="81"/>
      <c r="AP8" s="277"/>
    </row>
    <row r="9" spans="1:42">
      <c r="A9" s="813"/>
      <c r="B9" s="809"/>
      <c r="C9" s="785"/>
      <c r="D9" s="642"/>
      <c r="E9" s="10"/>
      <c r="F9" s="650"/>
      <c r="G9" s="643"/>
      <c r="H9" s="645"/>
      <c r="I9" s="636"/>
      <c r="J9" s="636"/>
      <c r="K9" s="646"/>
      <c r="L9" s="646"/>
      <c r="M9" s="646"/>
      <c r="N9" s="647"/>
      <c r="O9" s="647"/>
      <c r="P9" s="647"/>
      <c r="Q9" s="638"/>
      <c r="R9" s="648"/>
      <c r="S9" s="648"/>
      <c r="T9" s="648"/>
      <c r="U9" s="648"/>
      <c r="V9" s="778"/>
      <c r="W9" s="646"/>
      <c r="X9" s="646"/>
      <c r="Y9" s="646"/>
      <c r="Z9" s="646"/>
      <c r="AA9" s="646"/>
      <c r="AB9" s="646"/>
      <c r="AC9" s="646"/>
      <c r="AD9" s="646"/>
      <c r="AE9" s="646"/>
      <c r="AF9" s="646"/>
      <c r="AG9" s="649"/>
      <c r="AH9" s="649"/>
      <c r="AI9" s="649"/>
      <c r="AJ9" s="649"/>
      <c r="AK9" s="641"/>
      <c r="AL9" s="641"/>
      <c r="AM9" s="641"/>
      <c r="AN9" s="641"/>
      <c r="AO9" s="81"/>
      <c r="AP9" s="277"/>
    </row>
    <row r="10" spans="1:42">
      <c r="A10" s="813"/>
      <c r="B10" s="809"/>
      <c r="C10" s="785"/>
      <c r="D10" s="642"/>
      <c r="E10" s="10"/>
      <c r="F10" s="643"/>
      <c r="G10" s="644"/>
      <c r="H10" s="645"/>
      <c r="I10" s="636"/>
      <c r="J10" s="636"/>
      <c r="K10" s="646"/>
      <c r="L10" s="646"/>
      <c r="M10" s="646"/>
      <c r="N10" s="647"/>
      <c r="O10" s="647"/>
      <c r="P10" s="647"/>
      <c r="Q10" s="638"/>
      <c r="R10" s="648"/>
      <c r="S10" s="648"/>
      <c r="T10" s="648"/>
      <c r="U10" s="648"/>
      <c r="V10" s="778"/>
      <c r="W10" s="646"/>
      <c r="X10" s="646"/>
      <c r="Y10" s="646"/>
      <c r="Z10" s="646"/>
      <c r="AA10" s="646"/>
      <c r="AB10" s="646"/>
      <c r="AC10" s="646"/>
      <c r="AD10" s="646"/>
      <c r="AE10" s="646"/>
      <c r="AF10" s="646"/>
      <c r="AG10" s="649"/>
      <c r="AH10" s="649"/>
      <c r="AI10" s="649"/>
      <c r="AJ10" s="649"/>
      <c r="AK10" s="641"/>
      <c r="AL10" s="641"/>
      <c r="AM10" s="641"/>
      <c r="AN10" s="641"/>
      <c r="AO10" s="81"/>
      <c r="AP10" s="277"/>
    </row>
    <row r="11" spans="1:42">
      <c r="A11" s="813"/>
      <c r="B11" s="809"/>
      <c r="C11" s="785"/>
      <c r="D11" s="642"/>
      <c r="E11" s="10"/>
      <c r="F11" s="650"/>
      <c r="G11" s="644"/>
      <c r="H11" s="645"/>
      <c r="I11" s="636"/>
      <c r="J11" s="636"/>
      <c r="K11" s="646"/>
      <c r="L11" s="646"/>
      <c r="M11" s="646"/>
      <c r="N11" s="647"/>
      <c r="O11" s="647"/>
      <c r="P11" s="647"/>
      <c r="Q11" s="638"/>
      <c r="R11" s="648"/>
      <c r="S11" s="648"/>
      <c r="T11" s="648"/>
      <c r="U11" s="648"/>
      <c r="V11" s="778"/>
      <c r="W11" s="646"/>
      <c r="X11" s="646"/>
      <c r="Y11" s="646"/>
      <c r="Z11" s="646"/>
      <c r="AA11" s="646"/>
      <c r="AB11" s="646"/>
      <c r="AC11" s="646"/>
      <c r="AD11" s="646"/>
      <c r="AE11" s="646"/>
      <c r="AF11" s="646"/>
      <c r="AG11" s="649"/>
      <c r="AH11" s="649"/>
      <c r="AI11" s="649"/>
      <c r="AJ11" s="649"/>
      <c r="AK11" s="641"/>
      <c r="AL11" s="641"/>
      <c r="AM11" s="641"/>
      <c r="AN11" s="641"/>
      <c r="AO11" s="81"/>
      <c r="AP11" s="277"/>
    </row>
    <row r="12" spans="1:42">
      <c r="A12" s="813"/>
      <c r="B12" s="809"/>
      <c r="C12" s="785"/>
      <c r="D12" s="642"/>
      <c r="E12" s="10"/>
      <c r="F12" s="643"/>
      <c r="G12" s="643"/>
      <c r="H12" s="645"/>
      <c r="I12" s="636"/>
      <c r="J12" s="636"/>
      <c r="K12" s="646"/>
      <c r="L12" s="646"/>
      <c r="M12" s="646"/>
      <c r="N12" s="647"/>
      <c r="O12" s="647"/>
      <c r="P12" s="647"/>
      <c r="Q12" s="638"/>
      <c r="R12" s="648"/>
      <c r="S12" s="648"/>
      <c r="T12" s="648"/>
      <c r="U12" s="648"/>
      <c r="V12" s="778"/>
      <c r="W12" s="646"/>
      <c r="X12" s="646"/>
      <c r="Y12" s="646"/>
      <c r="Z12" s="646"/>
      <c r="AA12" s="646"/>
      <c r="AB12" s="646"/>
      <c r="AC12" s="646"/>
      <c r="AD12" s="646"/>
      <c r="AE12" s="646"/>
      <c r="AF12" s="646"/>
      <c r="AG12" s="649"/>
      <c r="AH12" s="649"/>
      <c r="AI12" s="649"/>
      <c r="AJ12" s="649"/>
      <c r="AK12" s="641"/>
      <c r="AL12" s="641"/>
      <c r="AM12" s="641"/>
      <c r="AN12" s="641"/>
      <c r="AO12" s="81"/>
      <c r="AP12" s="277"/>
    </row>
    <row r="13" spans="1:42">
      <c r="A13" s="813"/>
      <c r="B13" s="809"/>
      <c r="C13" s="785"/>
      <c r="D13" s="642"/>
      <c r="E13" s="10"/>
      <c r="F13" s="650"/>
      <c r="G13" s="643"/>
      <c r="H13" s="645"/>
      <c r="I13" s="636"/>
      <c r="J13" s="636"/>
      <c r="K13" s="646"/>
      <c r="L13" s="646"/>
      <c r="M13" s="646"/>
      <c r="N13" s="647"/>
      <c r="O13" s="647"/>
      <c r="P13" s="647"/>
      <c r="Q13" s="638"/>
      <c r="R13" s="648"/>
      <c r="S13" s="648"/>
      <c r="T13" s="648"/>
      <c r="U13" s="648"/>
      <c r="V13" s="778"/>
      <c r="W13" s="646"/>
      <c r="X13" s="646"/>
      <c r="Y13" s="646"/>
      <c r="Z13" s="646"/>
      <c r="AA13" s="646"/>
      <c r="AB13" s="646"/>
      <c r="AC13" s="646"/>
      <c r="AD13" s="646"/>
      <c r="AE13" s="646"/>
      <c r="AF13" s="646"/>
      <c r="AG13" s="649"/>
      <c r="AH13" s="649"/>
      <c r="AI13" s="649"/>
      <c r="AJ13" s="649"/>
      <c r="AK13" s="641"/>
      <c r="AL13" s="641"/>
      <c r="AM13" s="641"/>
      <c r="AN13" s="641"/>
      <c r="AO13" s="81"/>
      <c r="AP13" s="277"/>
    </row>
    <row r="14" spans="1:42">
      <c r="A14" s="813"/>
      <c r="B14" s="809"/>
      <c r="C14" s="785"/>
      <c r="D14" s="642"/>
      <c r="E14" s="10"/>
      <c r="F14" s="650"/>
      <c r="G14" s="644"/>
      <c r="H14" s="645"/>
      <c r="I14" s="636"/>
      <c r="J14" s="636"/>
      <c r="K14" s="646"/>
      <c r="L14" s="646"/>
      <c r="M14" s="646"/>
      <c r="N14" s="647"/>
      <c r="O14" s="647"/>
      <c r="P14" s="647"/>
      <c r="Q14" s="638"/>
      <c r="R14" s="648"/>
      <c r="S14" s="648"/>
      <c r="T14" s="648"/>
      <c r="U14" s="648"/>
      <c r="V14" s="778"/>
      <c r="W14" s="646"/>
      <c r="X14" s="646"/>
      <c r="Y14" s="646"/>
      <c r="Z14" s="646"/>
      <c r="AA14" s="646"/>
      <c r="AB14" s="646"/>
      <c r="AC14" s="646"/>
      <c r="AD14" s="646"/>
      <c r="AE14" s="646"/>
      <c r="AF14" s="646"/>
      <c r="AG14" s="649"/>
      <c r="AH14" s="649"/>
      <c r="AI14" s="649"/>
      <c r="AJ14" s="649"/>
      <c r="AK14" s="641"/>
      <c r="AL14" s="641"/>
      <c r="AM14" s="641"/>
      <c r="AN14" s="641"/>
      <c r="AO14" s="81"/>
      <c r="AP14" s="277"/>
    </row>
    <row r="15" spans="1:42">
      <c r="A15" s="813"/>
      <c r="B15" s="809"/>
      <c r="C15" s="785"/>
      <c r="D15" s="642"/>
      <c r="E15" s="10"/>
      <c r="F15" s="650"/>
      <c r="G15" s="644"/>
      <c r="H15" s="645"/>
      <c r="I15" s="636"/>
      <c r="J15" s="636"/>
      <c r="K15" s="646"/>
      <c r="L15" s="646"/>
      <c r="M15" s="646"/>
      <c r="N15" s="647"/>
      <c r="O15" s="647"/>
      <c r="P15" s="647"/>
      <c r="Q15" s="638"/>
      <c r="R15" s="648"/>
      <c r="S15" s="648"/>
      <c r="T15" s="648"/>
      <c r="U15" s="648"/>
      <c r="V15" s="778"/>
      <c r="W15" s="646"/>
      <c r="X15" s="646"/>
      <c r="Y15" s="646"/>
      <c r="Z15" s="646"/>
      <c r="AA15" s="646"/>
      <c r="AB15" s="646"/>
      <c r="AC15" s="646"/>
      <c r="AD15" s="646"/>
      <c r="AE15" s="646"/>
      <c r="AF15" s="646"/>
      <c r="AG15" s="649"/>
      <c r="AH15" s="649"/>
      <c r="AI15" s="649"/>
      <c r="AJ15" s="649"/>
      <c r="AK15" s="641"/>
      <c r="AL15" s="641"/>
      <c r="AM15" s="641"/>
      <c r="AN15" s="641"/>
      <c r="AO15" s="81"/>
      <c r="AP15" s="277"/>
    </row>
    <row r="16" spans="1:42" ht="15.75" thickBot="1">
      <c r="A16" s="814"/>
      <c r="B16" s="810"/>
      <c r="C16" s="786"/>
      <c r="D16" s="642"/>
      <c r="E16" s="10"/>
      <c r="F16" s="650"/>
      <c r="G16" s="643"/>
      <c r="H16" s="645"/>
      <c r="I16" s="636"/>
      <c r="J16" s="636"/>
      <c r="K16" s="646"/>
      <c r="L16" s="646"/>
      <c r="M16" s="646"/>
      <c r="N16" s="647"/>
      <c r="O16" s="647"/>
      <c r="P16" s="647"/>
      <c r="Q16" s="638"/>
      <c r="R16" s="648"/>
      <c r="S16" s="648"/>
      <c r="T16" s="648"/>
      <c r="U16" s="648"/>
      <c r="V16" s="780"/>
      <c r="W16" s="646"/>
      <c r="X16" s="646"/>
      <c r="Y16" s="646"/>
      <c r="Z16" s="646"/>
      <c r="AA16" s="646"/>
      <c r="AB16" s="646"/>
      <c r="AC16" s="646"/>
      <c r="AD16" s="646"/>
      <c r="AE16" s="646"/>
      <c r="AF16" s="646"/>
      <c r="AG16" s="649"/>
      <c r="AH16" s="649"/>
      <c r="AI16" s="649"/>
      <c r="AJ16" s="649"/>
      <c r="AK16" s="641"/>
      <c r="AL16" s="641"/>
      <c r="AM16" s="641"/>
      <c r="AN16" s="641"/>
      <c r="AO16" s="81"/>
      <c r="AP16" s="277"/>
    </row>
    <row r="17" spans="1:43">
      <c r="A17" s="812">
        <v>2</v>
      </c>
      <c r="B17" s="777" t="s">
        <v>630</v>
      </c>
      <c r="C17" s="783"/>
      <c r="D17" s="633">
        <v>0</v>
      </c>
      <c r="E17" s="278">
        <v>0</v>
      </c>
      <c r="F17" s="651"/>
      <c r="G17" s="636">
        <v>0</v>
      </c>
      <c r="H17" s="635">
        <v>0</v>
      </c>
      <c r="I17" s="636">
        <v>0</v>
      </c>
      <c r="J17" s="636">
        <v>0</v>
      </c>
      <c r="K17" s="636">
        <v>0</v>
      </c>
      <c r="L17" s="636">
        <v>0</v>
      </c>
      <c r="M17" s="636">
        <v>0</v>
      </c>
      <c r="N17" s="637">
        <v>0</v>
      </c>
      <c r="O17" s="637">
        <v>0</v>
      </c>
      <c r="P17" s="637"/>
      <c r="Q17" s="638"/>
      <c r="R17" s="639"/>
      <c r="S17" s="639"/>
      <c r="T17" s="639"/>
      <c r="U17" s="639"/>
      <c r="V17" s="777"/>
      <c r="W17" s="636"/>
      <c r="X17" s="636"/>
      <c r="Y17" s="636"/>
      <c r="Z17" s="636"/>
      <c r="AA17" s="636"/>
      <c r="AB17" s="636"/>
      <c r="AC17" s="636"/>
      <c r="AD17" s="636"/>
      <c r="AE17" s="636"/>
      <c r="AF17" s="636"/>
      <c r="AG17" s="649"/>
      <c r="AH17" s="649"/>
      <c r="AI17" s="649"/>
      <c r="AJ17" s="649"/>
      <c r="AK17" s="641"/>
      <c r="AL17" s="641"/>
      <c r="AM17" s="641"/>
      <c r="AN17" s="641"/>
      <c r="AO17" s="81"/>
      <c r="AP17" s="277"/>
    </row>
    <row r="18" spans="1:43">
      <c r="A18" s="814"/>
      <c r="B18" s="780"/>
      <c r="C18" s="780"/>
      <c r="D18" s="633"/>
      <c r="E18" s="278"/>
      <c r="F18" s="651"/>
      <c r="G18" s="633"/>
      <c r="H18" s="635"/>
      <c r="I18" s="636"/>
      <c r="J18" s="636"/>
      <c r="K18" s="636"/>
      <c r="L18" s="636"/>
      <c r="M18" s="636"/>
      <c r="N18" s="637"/>
      <c r="O18" s="637"/>
      <c r="P18" s="637"/>
      <c r="Q18" s="638"/>
      <c r="R18" s="639"/>
      <c r="S18" s="639"/>
      <c r="T18" s="639"/>
      <c r="U18" s="639"/>
      <c r="V18" s="780"/>
      <c r="W18" s="636"/>
      <c r="X18" s="636"/>
      <c r="Y18" s="636"/>
      <c r="Z18" s="636"/>
      <c r="AA18" s="636"/>
      <c r="AB18" s="636"/>
      <c r="AC18" s="636"/>
      <c r="AD18" s="636"/>
      <c r="AE18" s="636"/>
      <c r="AF18" s="636"/>
      <c r="AG18" s="649"/>
      <c r="AH18" s="649"/>
      <c r="AI18" s="649"/>
      <c r="AJ18" s="649"/>
      <c r="AK18" s="641"/>
      <c r="AL18" s="641"/>
      <c r="AM18" s="641"/>
      <c r="AN18" s="641"/>
      <c r="AO18" s="81"/>
      <c r="AP18" s="277"/>
    </row>
    <row r="19" spans="1:43">
      <c r="A19" s="815">
        <v>3</v>
      </c>
      <c r="B19" s="777" t="s">
        <v>263</v>
      </c>
      <c r="C19" s="781"/>
      <c r="D19" s="633"/>
      <c r="E19" s="278"/>
      <c r="F19" s="652"/>
      <c r="G19" s="652"/>
      <c r="H19" s="653"/>
      <c r="I19" s="652"/>
      <c r="J19" s="652"/>
      <c r="K19" s="652"/>
      <c r="L19" s="652"/>
      <c r="M19" s="652"/>
      <c r="N19" s="637"/>
      <c r="O19" s="637"/>
      <c r="P19" s="637"/>
      <c r="Q19" s="638"/>
      <c r="R19" s="639"/>
      <c r="S19" s="639"/>
      <c r="T19" s="639"/>
      <c r="U19" s="639"/>
      <c r="V19" s="777"/>
      <c r="W19" s="636"/>
      <c r="X19" s="636"/>
      <c r="Y19" s="636"/>
      <c r="Z19" s="636"/>
      <c r="AA19" s="636"/>
      <c r="AB19" s="636"/>
      <c r="AC19" s="636"/>
      <c r="AD19" s="636"/>
      <c r="AE19" s="636"/>
      <c r="AF19" s="636"/>
      <c r="AG19" s="649"/>
      <c r="AH19" s="649"/>
      <c r="AI19" s="649"/>
      <c r="AJ19" s="649"/>
      <c r="AK19" s="641"/>
      <c r="AL19" s="641"/>
      <c r="AM19" s="641"/>
      <c r="AN19" s="641"/>
      <c r="AO19" s="81"/>
      <c r="AP19" s="277"/>
    </row>
    <row r="20" spans="1:43">
      <c r="A20" s="816"/>
      <c r="B20" s="778"/>
      <c r="C20" s="782"/>
      <c r="D20" s="633">
        <v>0</v>
      </c>
      <c r="E20" s="278">
        <v>0</v>
      </c>
      <c r="F20" s="652">
        <v>0</v>
      </c>
      <c r="G20" s="652">
        <v>0</v>
      </c>
      <c r="H20" s="653"/>
      <c r="I20" s="652">
        <v>0</v>
      </c>
      <c r="J20" s="652">
        <v>0</v>
      </c>
      <c r="K20" s="652">
        <v>0</v>
      </c>
      <c r="L20" s="652">
        <v>0</v>
      </c>
      <c r="M20" s="652"/>
      <c r="N20" s="637">
        <v>0</v>
      </c>
      <c r="O20" s="637">
        <v>0</v>
      </c>
      <c r="P20" s="637">
        <v>0</v>
      </c>
      <c r="Q20" s="638"/>
      <c r="R20" s="639"/>
      <c r="S20" s="639"/>
      <c r="T20" s="639"/>
      <c r="U20" s="639"/>
      <c r="V20" s="778"/>
      <c r="W20" s="637"/>
      <c r="X20" s="636"/>
      <c r="Y20" s="654"/>
      <c r="Z20" s="654"/>
      <c r="AA20" s="654"/>
      <c r="AB20" s="636"/>
      <c r="AC20" s="636"/>
      <c r="AD20" s="636"/>
      <c r="AE20" s="636"/>
      <c r="AF20" s="636"/>
      <c r="AG20" s="649"/>
      <c r="AH20" s="649"/>
      <c r="AI20" s="649"/>
      <c r="AJ20" s="649"/>
      <c r="AK20" s="641"/>
      <c r="AL20" s="641"/>
      <c r="AM20" s="641"/>
      <c r="AN20" s="641"/>
      <c r="AO20" s="81"/>
      <c r="AP20" s="277"/>
    </row>
    <row r="21" spans="1:43">
      <c r="A21" s="816"/>
      <c r="B21" s="778"/>
      <c r="C21" s="782"/>
      <c r="D21" s="633"/>
      <c r="E21" s="278"/>
      <c r="F21" s="652"/>
      <c r="G21" s="652"/>
      <c r="H21" s="653"/>
      <c r="I21" s="652"/>
      <c r="J21" s="652"/>
      <c r="K21" s="652"/>
      <c r="L21" s="652"/>
      <c r="M21" s="652"/>
      <c r="N21" s="637"/>
      <c r="O21" s="637"/>
      <c r="P21" s="637"/>
      <c r="Q21" s="638"/>
      <c r="R21" s="639"/>
      <c r="S21" s="639"/>
      <c r="T21" s="639"/>
      <c r="U21" s="639"/>
      <c r="V21" s="778"/>
      <c r="W21" s="637"/>
      <c r="X21" s="636"/>
      <c r="Y21" s="652"/>
      <c r="Z21" s="652"/>
      <c r="AA21" s="652"/>
      <c r="AB21" s="636"/>
      <c r="AC21" s="636"/>
      <c r="AD21" s="636"/>
      <c r="AE21" s="636"/>
      <c r="AF21" s="636"/>
      <c r="AG21" s="649"/>
      <c r="AH21" s="649"/>
      <c r="AI21" s="649"/>
      <c r="AJ21" s="649"/>
      <c r="AK21" s="641"/>
      <c r="AL21" s="641"/>
      <c r="AM21" s="641"/>
      <c r="AN21" s="641"/>
      <c r="AO21" s="81"/>
      <c r="AP21" s="277"/>
    </row>
    <row r="22" spans="1:43" ht="15.75" thickBot="1">
      <c r="A22" s="817"/>
      <c r="B22" s="778"/>
      <c r="C22" s="782"/>
      <c r="D22" s="633"/>
      <c r="E22" s="278"/>
      <c r="F22" s="652"/>
      <c r="G22" s="652"/>
      <c r="H22" s="653"/>
      <c r="I22" s="652"/>
      <c r="J22" s="652"/>
      <c r="K22" s="652"/>
      <c r="L22" s="652"/>
      <c r="M22" s="652"/>
      <c r="N22" s="655"/>
      <c r="O22" s="655"/>
      <c r="P22" s="655"/>
      <c r="Q22" s="638"/>
      <c r="R22" s="656"/>
      <c r="S22" s="656"/>
      <c r="T22" s="656"/>
      <c r="U22" s="656"/>
      <c r="V22" s="779"/>
      <c r="W22" s="652"/>
      <c r="X22" s="652"/>
      <c r="Y22" s="652"/>
      <c r="Z22" s="652"/>
      <c r="AA22" s="652"/>
      <c r="AB22" s="652"/>
      <c r="AC22" s="652"/>
      <c r="AD22" s="652"/>
      <c r="AE22" s="652"/>
      <c r="AF22" s="652"/>
      <c r="AG22" s="657"/>
      <c r="AH22" s="657"/>
      <c r="AI22" s="658"/>
      <c r="AJ22" s="658"/>
      <c r="AK22" s="641"/>
      <c r="AL22" s="641"/>
      <c r="AM22" s="641"/>
      <c r="AN22" s="641"/>
      <c r="AO22" s="81"/>
      <c r="AP22" s="277"/>
    </row>
    <row r="23" spans="1:43" ht="18" thickBot="1">
      <c r="A23" s="278">
        <v>4</v>
      </c>
      <c r="B23" s="659" t="s">
        <v>631</v>
      </c>
      <c r="C23" s="660"/>
      <c r="D23" s="633">
        <v>0</v>
      </c>
      <c r="E23" s="278">
        <v>0</v>
      </c>
      <c r="F23" s="652">
        <v>0</v>
      </c>
      <c r="G23" s="652">
        <v>0</v>
      </c>
      <c r="H23" s="653"/>
      <c r="I23" s="652">
        <v>0</v>
      </c>
      <c r="J23" s="652">
        <v>0</v>
      </c>
      <c r="K23" s="652">
        <v>0</v>
      </c>
      <c r="L23" s="652">
        <v>0</v>
      </c>
      <c r="M23" s="652">
        <v>0</v>
      </c>
      <c r="N23" s="655">
        <v>0</v>
      </c>
      <c r="O23" s="655">
        <v>0</v>
      </c>
      <c r="P23" s="655">
        <v>0</v>
      </c>
      <c r="Q23" s="638"/>
      <c r="R23" s="656"/>
      <c r="S23" s="656"/>
      <c r="T23" s="656"/>
      <c r="U23" s="656"/>
      <c r="V23" s="661"/>
      <c r="W23" s="652"/>
      <c r="X23" s="652"/>
      <c r="Y23" s="652"/>
      <c r="Z23" s="652"/>
      <c r="AA23" s="652"/>
      <c r="AB23" s="652"/>
      <c r="AC23" s="652"/>
      <c r="AD23" s="652"/>
      <c r="AE23" s="652"/>
      <c r="AF23" s="652"/>
      <c r="AG23" s="657"/>
      <c r="AH23" s="657"/>
      <c r="AI23" s="658"/>
      <c r="AJ23" s="658"/>
      <c r="AK23" s="641"/>
      <c r="AL23" s="641"/>
      <c r="AM23" s="641"/>
      <c r="AN23" s="641"/>
      <c r="AO23" s="81"/>
      <c r="AP23" s="277"/>
    </row>
    <row r="24" spans="1:43" ht="22.5" customHeight="1" thickBot="1">
      <c r="A24" s="662"/>
      <c r="B24" s="663" t="s">
        <v>42</v>
      </c>
      <c r="C24" s="663">
        <v>0</v>
      </c>
      <c r="D24" s="663">
        <v>0</v>
      </c>
      <c r="E24" s="663">
        <v>0</v>
      </c>
      <c r="F24" s="663">
        <v>0</v>
      </c>
      <c r="G24" s="663">
        <v>0</v>
      </c>
      <c r="H24" s="663">
        <v>0</v>
      </c>
      <c r="I24" s="663">
        <v>0</v>
      </c>
      <c r="J24" s="663">
        <v>0</v>
      </c>
      <c r="K24" s="663">
        <v>0</v>
      </c>
      <c r="L24" s="663">
        <v>0</v>
      </c>
      <c r="M24" s="663">
        <v>0</v>
      </c>
      <c r="N24" s="663">
        <v>0</v>
      </c>
      <c r="O24" s="663">
        <v>0</v>
      </c>
      <c r="P24" s="663">
        <v>0</v>
      </c>
      <c r="Q24" s="663">
        <v>0</v>
      </c>
      <c r="R24" s="663">
        <v>0</v>
      </c>
      <c r="S24" s="663">
        <v>0</v>
      </c>
      <c r="T24" s="663">
        <v>0</v>
      </c>
      <c r="U24" s="663">
        <v>0</v>
      </c>
      <c r="V24" s="663">
        <v>0</v>
      </c>
      <c r="W24" s="663">
        <v>0</v>
      </c>
      <c r="X24" s="663">
        <v>0</v>
      </c>
      <c r="Y24" s="663">
        <v>0</v>
      </c>
      <c r="Z24" s="663">
        <v>0</v>
      </c>
      <c r="AA24" s="663">
        <v>0</v>
      </c>
      <c r="AB24" s="663">
        <v>0</v>
      </c>
      <c r="AC24" s="663">
        <v>0</v>
      </c>
      <c r="AD24" s="663">
        <v>0</v>
      </c>
      <c r="AE24" s="663">
        <v>0</v>
      </c>
      <c r="AF24" s="663">
        <v>0</v>
      </c>
      <c r="AG24" s="663">
        <v>0</v>
      </c>
      <c r="AH24" s="663">
        <v>0</v>
      </c>
      <c r="AI24" s="663">
        <v>0</v>
      </c>
      <c r="AJ24" s="663">
        <v>0</v>
      </c>
      <c r="AK24" s="663">
        <v>0</v>
      </c>
      <c r="AL24" s="663">
        <v>0</v>
      </c>
      <c r="AM24" s="663">
        <v>0</v>
      </c>
      <c r="AN24" s="663">
        <v>0</v>
      </c>
      <c r="AO24" s="663">
        <v>0</v>
      </c>
      <c r="AP24" s="664"/>
      <c r="AQ24" s="39"/>
    </row>
  </sheetData>
  <mergeCells count="44">
    <mergeCell ref="A7:A16"/>
    <mergeCell ref="A17:A18"/>
    <mergeCell ref="A19:A22"/>
    <mergeCell ref="B19:B22"/>
    <mergeCell ref="Y2:AF2"/>
    <mergeCell ref="Y3:AB3"/>
    <mergeCell ref="AC3:AF3"/>
    <mergeCell ref="I2:M2"/>
    <mergeCell ref="I3:I4"/>
    <mergeCell ref="J3:J4"/>
    <mergeCell ref="K3:K4"/>
    <mergeCell ref="L3:L4"/>
    <mergeCell ref="M3:M4"/>
    <mergeCell ref="N3:N4"/>
    <mergeCell ref="N2:Q2"/>
    <mergeCell ref="Q3:Q4"/>
    <mergeCell ref="B7:B16"/>
    <mergeCell ref="C2:C4"/>
    <mergeCell ref="B17:B18"/>
    <mergeCell ref="O3:O4"/>
    <mergeCell ref="D2:H2"/>
    <mergeCell ref="A1:AO1"/>
    <mergeCell ref="A2:A5"/>
    <mergeCell ref="B2:B5"/>
    <mergeCell ref="D3:D5"/>
    <mergeCell ref="E3:E4"/>
    <mergeCell ref="F3:F4"/>
    <mergeCell ref="G3:G4"/>
    <mergeCell ref="H3:H4"/>
    <mergeCell ref="AK3:AN3"/>
    <mergeCell ref="AO3:AO4"/>
    <mergeCell ref="AG2:AP2"/>
    <mergeCell ref="AP3:AP4"/>
    <mergeCell ref="V3:X3"/>
    <mergeCell ref="V2:X2"/>
    <mergeCell ref="P3:P4"/>
    <mergeCell ref="R2:U3"/>
    <mergeCell ref="AG3:AJ3"/>
    <mergeCell ref="V19:V22"/>
    <mergeCell ref="V7:V16"/>
    <mergeCell ref="C19:C22"/>
    <mergeCell ref="C17:C18"/>
    <mergeCell ref="V17:V18"/>
    <mergeCell ref="C7:C16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2D615-A7F1-471F-BF1E-02327254D009}">
  <dimension ref="A1:AP29"/>
  <sheetViews>
    <sheetView workbookViewId="0">
      <selection activeCell="I2" sqref="I2:M2"/>
    </sheetView>
  </sheetViews>
  <sheetFormatPr defaultRowHeight="15"/>
  <cols>
    <col min="2" max="2" width="10.5703125" customWidth="1"/>
    <col min="3" max="3" width="11.140625" customWidth="1"/>
    <col min="4" max="4" width="11.7109375" customWidth="1"/>
    <col min="8" max="8" width="15.42578125" customWidth="1"/>
    <col min="9" max="9" width="13.140625" customWidth="1"/>
    <col min="12" max="12" width="10.7109375" customWidth="1"/>
    <col min="23" max="23" width="11.42578125" customWidth="1"/>
    <col min="32" max="32" width="12.7109375" customWidth="1"/>
  </cols>
  <sheetData>
    <row r="1" spans="1:42" ht="47.25" customHeight="1" thickBot="1">
      <c r="A1" s="753" t="s">
        <v>940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3"/>
      <c r="N1" s="753"/>
      <c r="O1" s="753"/>
      <c r="P1" s="753"/>
      <c r="Q1" s="753"/>
      <c r="R1" s="753"/>
      <c r="S1" s="753"/>
      <c r="T1" s="753"/>
      <c r="U1" s="753"/>
      <c r="V1" s="753"/>
      <c r="W1" s="753"/>
      <c r="X1" s="753"/>
      <c r="Y1" s="753"/>
      <c r="Z1" s="753"/>
      <c r="AA1" s="753"/>
      <c r="AB1" s="753"/>
      <c r="AC1" s="753"/>
      <c r="AD1" s="753"/>
      <c r="AE1" s="753"/>
      <c r="AF1" s="753"/>
      <c r="AG1" s="753"/>
      <c r="AH1" s="753"/>
      <c r="AI1" s="753"/>
      <c r="AJ1" s="753"/>
      <c r="AK1" s="753"/>
      <c r="AL1" s="753"/>
      <c r="AM1" s="753"/>
      <c r="AN1" s="753"/>
      <c r="AO1" s="753"/>
      <c r="AP1" s="9"/>
    </row>
    <row r="2" spans="1:42" ht="52.5" customHeight="1">
      <c r="A2" s="750" t="s">
        <v>13</v>
      </c>
      <c r="B2" s="737" t="s">
        <v>33</v>
      </c>
      <c r="C2" s="773" t="s">
        <v>43</v>
      </c>
      <c r="D2" s="737" t="s">
        <v>11</v>
      </c>
      <c r="E2" s="737"/>
      <c r="F2" s="737"/>
      <c r="G2" s="737"/>
      <c r="H2" s="737"/>
      <c r="I2" s="832" t="s">
        <v>14</v>
      </c>
      <c r="J2" s="832"/>
      <c r="K2" s="832"/>
      <c r="L2" s="832"/>
      <c r="M2" s="832"/>
      <c r="N2" s="837" t="s">
        <v>4</v>
      </c>
      <c r="O2" s="837"/>
      <c r="P2" s="837"/>
      <c r="Q2" s="837"/>
      <c r="R2" s="759" t="s">
        <v>23</v>
      </c>
      <c r="S2" s="759"/>
      <c r="T2" s="759"/>
      <c r="U2" s="759"/>
      <c r="V2" s="832" t="s">
        <v>34</v>
      </c>
      <c r="W2" s="832"/>
      <c r="X2" s="832"/>
      <c r="Y2" s="737" t="s">
        <v>22</v>
      </c>
      <c r="Z2" s="737"/>
      <c r="AA2" s="737"/>
      <c r="AB2" s="737"/>
      <c r="AC2" s="737"/>
      <c r="AD2" s="737"/>
      <c r="AE2" s="737"/>
      <c r="AF2" s="737"/>
      <c r="AG2" s="832" t="s">
        <v>0</v>
      </c>
      <c r="AH2" s="832"/>
      <c r="AI2" s="832"/>
      <c r="AJ2" s="832"/>
      <c r="AK2" s="832"/>
      <c r="AL2" s="832"/>
      <c r="AM2" s="832"/>
      <c r="AN2" s="832"/>
      <c r="AO2" s="832"/>
      <c r="AP2" s="833"/>
    </row>
    <row r="3" spans="1:42" ht="70.5" customHeight="1">
      <c r="A3" s="751"/>
      <c r="B3" s="748"/>
      <c r="C3" s="735"/>
      <c r="D3" s="735" t="s">
        <v>47</v>
      </c>
      <c r="E3" s="748" t="s">
        <v>46</v>
      </c>
      <c r="F3" s="834" t="s">
        <v>10</v>
      </c>
      <c r="G3" s="835" t="s">
        <v>21</v>
      </c>
      <c r="H3" s="836" t="s">
        <v>779</v>
      </c>
      <c r="I3" s="835" t="s">
        <v>7</v>
      </c>
      <c r="J3" s="835" t="s">
        <v>6</v>
      </c>
      <c r="K3" s="835" t="s">
        <v>5</v>
      </c>
      <c r="L3" s="835" t="s">
        <v>32</v>
      </c>
      <c r="M3" s="829" t="s">
        <v>8</v>
      </c>
      <c r="N3" s="830" t="s">
        <v>31</v>
      </c>
      <c r="O3" s="830" t="s">
        <v>2</v>
      </c>
      <c r="P3" s="830" t="s">
        <v>3</v>
      </c>
      <c r="Q3" s="831" t="s">
        <v>41</v>
      </c>
      <c r="R3" s="760"/>
      <c r="S3" s="760"/>
      <c r="T3" s="760"/>
      <c r="U3" s="760"/>
      <c r="V3" s="829" t="s">
        <v>1</v>
      </c>
      <c r="W3" s="829"/>
      <c r="X3" s="829"/>
      <c r="Y3" s="748" t="s">
        <v>38</v>
      </c>
      <c r="Z3" s="748"/>
      <c r="AA3" s="748"/>
      <c r="AB3" s="748"/>
      <c r="AC3" s="748" t="s">
        <v>39</v>
      </c>
      <c r="AD3" s="748"/>
      <c r="AE3" s="748"/>
      <c r="AF3" s="748"/>
      <c r="AG3" s="755" t="s">
        <v>37</v>
      </c>
      <c r="AH3" s="755"/>
      <c r="AI3" s="755"/>
      <c r="AJ3" s="755"/>
      <c r="AK3" s="826" t="s">
        <v>40</v>
      </c>
      <c r="AL3" s="826"/>
      <c r="AM3" s="826"/>
      <c r="AN3" s="826"/>
      <c r="AO3" s="827" t="s">
        <v>41</v>
      </c>
      <c r="AP3" s="828" t="s">
        <v>44</v>
      </c>
    </row>
    <row r="4" spans="1:42" ht="57.75">
      <c r="A4" s="751"/>
      <c r="B4" s="748"/>
      <c r="C4" s="735"/>
      <c r="D4" s="735"/>
      <c r="E4" s="748"/>
      <c r="F4" s="834"/>
      <c r="G4" s="835"/>
      <c r="H4" s="836"/>
      <c r="I4" s="835"/>
      <c r="J4" s="835"/>
      <c r="K4" s="835"/>
      <c r="L4" s="835"/>
      <c r="M4" s="829"/>
      <c r="N4" s="830"/>
      <c r="O4" s="830"/>
      <c r="P4" s="830"/>
      <c r="Q4" s="831"/>
      <c r="R4" s="571" t="s">
        <v>24</v>
      </c>
      <c r="S4" s="571" t="s">
        <v>25</v>
      </c>
      <c r="T4" s="571" t="s">
        <v>26</v>
      </c>
      <c r="U4" s="571" t="s">
        <v>27</v>
      </c>
      <c r="V4" s="133" t="s">
        <v>35</v>
      </c>
      <c r="W4" s="133" t="s">
        <v>36</v>
      </c>
      <c r="X4" s="133" t="s">
        <v>9</v>
      </c>
      <c r="Y4" s="234" t="s">
        <v>15</v>
      </c>
      <c r="Z4" s="234" t="s">
        <v>17</v>
      </c>
      <c r="AA4" s="234" t="s">
        <v>19</v>
      </c>
      <c r="AB4" s="234" t="s">
        <v>8</v>
      </c>
      <c r="AC4" s="234" t="s">
        <v>15</v>
      </c>
      <c r="AD4" s="234" t="s">
        <v>17</v>
      </c>
      <c r="AE4" s="234" t="s">
        <v>19</v>
      </c>
      <c r="AF4" s="234" t="s">
        <v>8</v>
      </c>
      <c r="AG4" s="569" t="s">
        <v>15</v>
      </c>
      <c r="AH4" s="569" t="s">
        <v>17</v>
      </c>
      <c r="AI4" s="569" t="s">
        <v>19</v>
      </c>
      <c r="AJ4" s="570" t="s">
        <v>27</v>
      </c>
      <c r="AK4" s="572" t="s">
        <v>15</v>
      </c>
      <c r="AL4" s="572" t="s">
        <v>17</v>
      </c>
      <c r="AM4" s="572" t="s">
        <v>19</v>
      </c>
      <c r="AN4" s="665" t="s">
        <v>27</v>
      </c>
      <c r="AO4" s="827"/>
      <c r="AP4" s="828"/>
    </row>
    <row r="5" spans="1:42" ht="29.25" thickBot="1">
      <c r="A5" s="752"/>
      <c r="B5" s="749"/>
      <c r="C5" s="137" t="s">
        <v>12</v>
      </c>
      <c r="D5" s="736"/>
      <c r="E5" s="137" t="s">
        <v>12</v>
      </c>
      <c r="F5" s="573"/>
      <c r="G5" s="573"/>
      <c r="H5" s="574"/>
      <c r="I5" s="137"/>
      <c r="J5" s="137"/>
      <c r="K5" s="167"/>
      <c r="L5" s="137"/>
      <c r="M5" s="137"/>
      <c r="N5" s="168" t="s">
        <v>30</v>
      </c>
      <c r="O5" s="168" t="s">
        <v>30</v>
      </c>
      <c r="P5" s="168" t="s">
        <v>30</v>
      </c>
      <c r="Q5" s="169" t="s">
        <v>30</v>
      </c>
      <c r="R5" s="575" t="s">
        <v>28</v>
      </c>
      <c r="S5" s="575" t="s">
        <v>28</v>
      </c>
      <c r="T5" s="575" t="s">
        <v>28</v>
      </c>
      <c r="U5" s="575" t="s">
        <v>28</v>
      </c>
      <c r="V5" s="137" t="s">
        <v>29</v>
      </c>
      <c r="W5" s="137" t="s">
        <v>12</v>
      </c>
      <c r="X5" s="137" t="s">
        <v>9</v>
      </c>
      <c r="Y5" s="186" t="s">
        <v>16</v>
      </c>
      <c r="Z5" s="186" t="s">
        <v>18</v>
      </c>
      <c r="AA5" s="186" t="s">
        <v>20</v>
      </c>
      <c r="AB5" s="186"/>
      <c r="AC5" s="186" t="s">
        <v>16</v>
      </c>
      <c r="AD5" s="186" t="s">
        <v>18</v>
      </c>
      <c r="AE5" s="186" t="s">
        <v>20</v>
      </c>
      <c r="AF5" s="186"/>
      <c r="AG5" s="576" t="s">
        <v>28</v>
      </c>
      <c r="AH5" s="576" t="s">
        <v>28</v>
      </c>
      <c r="AI5" s="576" t="s">
        <v>28</v>
      </c>
      <c r="AJ5" s="576" t="s">
        <v>28</v>
      </c>
      <c r="AK5" s="577" t="s">
        <v>28</v>
      </c>
      <c r="AL5" s="577" t="s">
        <v>28</v>
      </c>
      <c r="AM5" s="577" t="s">
        <v>28</v>
      </c>
      <c r="AN5" s="174" t="s">
        <v>30</v>
      </c>
      <c r="AO5" s="175" t="s">
        <v>30</v>
      </c>
      <c r="AP5" s="176" t="s">
        <v>30</v>
      </c>
    </row>
    <row r="6" spans="1:42">
      <c r="A6" s="149">
        <v>1</v>
      </c>
      <c r="B6" s="150">
        <v>2</v>
      </c>
      <c r="C6" s="151">
        <v>3</v>
      </c>
      <c r="D6" s="150">
        <v>4</v>
      </c>
      <c r="E6" s="151">
        <v>5</v>
      </c>
      <c r="F6" s="150">
        <v>6</v>
      </c>
      <c r="G6" s="151">
        <v>7</v>
      </c>
      <c r="H6" s="152">
        <v>8</v>
      </c>
      <c r="I6" s="151">
        <v>9</v>
      </c>
      <c r="J6" s="150">
        <v>10</v>
      </c>
      <c r="K6" s="151">
        <v>11</v>
      </c>
      <c r="L6" s="150">
        <v>12</v>
      </c>
      <c r="M6" s="151">
        <v>13</v>
      </c>
      <c r="N6" s="153">
        <v>14</v>
      </c>
      <c r="O6" s="154">
        <v>15</v>
      </c>
      <c r="P6" s="153">
        <v>16</v>
      </c>
      <c r="Q6" s="155">
        <v>17</v>
      </c>
      <c r="R6" s="156">
        <v>18</v>
      </c>
      <c r="S6" s="157">
        <v>19</v>
      </c>
      <c r="T6" s="156">
        <v>20</v>
      </c>
      <c r="U6" s="157">
        <v>21</v>
      </c>
      <c r="V6" s="150">
        <v>22</v>
      </c>
      <c r="W6" s="151">
        <v>23</v>
      </c>
      <c r="X6" s="150">
        <v>24</v>
      </c>
      <c r="Y6" s="151">
        <v>25</v>
      </c>
      <c r="Z6" s="150">
        <v>26</v>
      </c>
      <c r="AA6" s="151">
        <v>27</v>
      </c>
      <c r="AB6" s="150">
        <v>28</v>
      </c>
      <c r="AC6" s="151">
        <v>29</v>
      </c>
      <c r="AD6" s="150">
        <v>30</v>
      </c>
      <c r="AE6" s="151">
        <v>31</v>
      </c>
      <c r="AF6" s="150">
        <v>32</v>
      </c>
      <c r="AG6" s="158">
        <v>33</v>
      </c>
      <c r="AH6" s="159">
        <v>34</v>
      </c>
      <c r="AI6" s="158">
        <v>35</v>
      </c>
      <c r="AJ6" s="159">
        <v>36</v>
      </c>
      <c r="AK6" s="160">
        <v>37</v>
      </c>
      <c r="AL6" s="161">
        <v>38</v>
      </c>
      <c r="AM6" s="160">
        <v>39</v>
      </c>
      <c r="AN6" s="161">
        <v>40</v>
      </c>
      <c r="AO6" s="162">
        <v>41</v>
      </c>
      <c r="AP6" s="163">
        <v>42</v>
      </c>
    </row>
    <row r="7" spans="1:42">
      <c r="A7" s="821">
        <v>1</v>
      </c>
      <c r="B7" s="769" t="s">
        <v>866</v>
      </c>
      <c r="C7" s="138" t="s">
        <v>867</v>
      </c>
      <c r="D7" s="138"/>
      <c r="E7" s="183"/>
      <c r="F7" s="183"/>
      <c r="G7" s="183"/>
      <c r="H7" s="231"/>
      <c r="I7" s="183"/>
      <c r="J7" s="183"/>
      <c r="K7" s="183"/>
      <c r="L7" s="183"/>
      <c r="M7" s="183"/>
      <c r="N7" s="267"/>
      <c r="O7" s="267"/>
      <c r="P7" s="267"/>
      <c r="Q7" s="264">
        <f>N7+O7+P7</f>
        <v>0</v>
      </c>
      <c r="R7" s="184"/>
      <c r="S7" s="184"/>
      <c r="T7" s="184"/>
      <c r="U7" s="184"/>
      <c r="V7" s="183"/>
      <c r="W7" s="183"/>
      <c r="X7" s="183"/>
      <c r="Y7" s="183"/>
      <c r="Z7" s="183"/>
      <c r="AA7" s="183"/>
      <c r="AB7" s="183"/>
      <c r="AC7" s="183"/>
      <c r="AD7" s="183"/>
      <c r="AE7" s="183"/>
      <c r="AF7" s="183"/>
      <c r="AG7" s="324"/>
      <c r="AH7" s="324"/>
      <c r="AI7" s="324"/>
      <c r="AJ7" s="324"/>
      <c r="AK7" s="265">
        <f>R7*Y7</f>
        <v>0</v>
      </c>
      <c r="AL7" s="265">
        <f t="shared" ref="AL7:AN9" si="0">S7*Z7</f>
        <v>0</v>
      </c>
      <c r="AM7" s="265">
        <f t="shared" si="0"/>
        <v>0</v>
      </c>
      <c r="AN7" s="265">
        <f t="shared" si="0"/>
        <v>0</v>
      </c>
      <c r="AO7" s="114">
        <f>AK7+AL7+AM7+AN7</f>
        <v>0</v>
      </c>
      <c r="AP7" s="148">
        <f>AO7-Q7</f>
        <v>0</v>
      </c>
    </row>
    <row r="8" spans="1:42">
      <c r="A8" s="822"/>
      <c r="B8" s="770"/>
      <c r="C8" s="138" t="s">
        <v>868</v>
      </c>
      <c r="D8" s="138"/>
      <c r="E8" s="183"/>
      <c r="F8" s="183"/>
      <c r="G8" s="183"/>
      <c r="H8" s="231"/>
      <c r="I8" s="183"/>
      <c r="J8" s="183"/>
      <c r="K8" s="183"/>
      <c r="L8" s="183"/>
      <c r="M8" s="183"/>
      <c r="N8" s="267"/>
      <c r="O8" s="267"/>
      <c r="P8" s="267"/>
      <c r="Q8" s="264">
        <f t="shared" ref="Q8:Q9" si="1">N8+O8+P8</f>
        <v>0</v>
      </c>
      <c r="R8" s="184"/>
      <c r="S8" s="184"/>
      <c r="T8" s="184"/>
      <c r="U8" s="184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324"/>
      <c r="AH8" s="324"/>
      <c r="AI8" s="324"/>
      <c r="AJ8" s="324"/>
      <c r="AK8" s="265">
        <f t="shared" ref="AK8:AK9" si="2">R8*Y8</f>
        <v>0</v>
      </c>
      <c r="AL8" s="265">
        <f t="shared" si="0"/>
        <v>0</v>
      </c>
      <c r="AM8" s="265">
        <f t="shared" si="0"/>
        <v>0</v>
      </c>
      <c r="AN8" s="265">
        <f t="shared" si="0"/>
        <v>0</v>
      </c>
      <c r="AO8" s="114">
        <f t="shared" ref="AO8:AO9" si="3">AK8+AL8+AM8+AN8</f>
        <v>0</v>
      </c>
      <c r="AP8" s="148">
        <f t="shared" ref="AP8:AP9" si="4">AO8-Q8</f>
        <v>0</v>
      </c>
    </row>
    <row r="9" spans="1:42" ht="15.75" thickBot="1">
      <c r="A9" s="823"/>
      <c r="B9" s="820"/>
      <c r="C9" s="230"/>
      <c r="D9" s="230"/>
      <c r="E9" s="230"/>
      <c r="F9" s="230"/>
      <c r="G9" s="230"/>
      <c r="H9" s="232"/>
      <c r="I9" s="230"/>
      <c r="J9" s="230"/>
      <c r="K9" s="230"/>
      <c r="L9" s="230"/>
      <c r="M9" s="230"/>
      <c r="N9" s="266"/>
      <c r="O9" s="266"/>
      <c r="P9" s="266"/>
      <c r="Q9" s="332">
        <f t="shared" si="1"/>
        <v>0</v>
      </c>
      <c r="R9" s="304"/>
      <c r="S9" s="304"/>
      <c r="T9" s="304"/>
      <c r="U9" s="304"/>
      <c r="V9" s="230"/>
      <c r="W9" s="230"/>
      <c r="X9" s="230"/>
      <c r="Y9" s="230"/>
      <c r="Z9" s="230"/>
      <c r="AA9" s="230"/>
      <c r="AB9" s="230"/>
      <c r="AC9" s="230"/>
      <c r="AD9" s="230"/>
      <c r="AE9" s="230"/>
      <c r="AF9" s="230"/>
      <c r="AG9" s="331"/>
      <c r="AH9" s="331"/>
      <c r="AI9" s="331"/>
      <c r="AJ9" s="331"/>
      <c r="AK9" s="333">
        <f t="shared" si="2"/>
        <v>0</v>
      </c>
      <c r="AL9" s="333">
        <f t="shared" si="0"/>
        <v>0</v>
      </c>
      <c r="AM9" s="333">
        <f t="shared" si="0"/>
        <v>0</v>
      </c>
      <c r="AN9" s="333">
        <f t="shared" si="0"/>
        <v>0</v>
      </c>
      <c r="AO9" s="117">
        <f t="shared" si="3"/>
        <v>0</v>
      </c>
      <c r="AP9" s="328">
        <f t="shared" si="4"/>
        <v>0</v>
      </c>
    </row>
    <row r="10" spans="1:42" ht="15.75" thickBot="1">
      <c r="A10" s="259"/>
      <c r="B10" s="285" t="s">
        <v>42</v>
      </c>
      <c r="C10" s="285">
        <v>2</v>
      </c>
      <c r="D10" s="285"/>
      <c r="E10" s="285">
        <f t="shared" ref="E10:AP10" si="5">SUM(E7:E9)</f>
        <v>0</v>
      </c>
      <c r="F10" s="285"/>
      <c r="G10" s="285"/>
      <c r="H10" s="285"/>
      <c r="I10" s="285"/>
      <c r="J10" s="285"/>
      <c r="K10" s="285"/>
      <c r="L10" s="285"/>
      <c r="M10" s="286"/>
      <c r="N10" s="287">
        <f t="shared" si="5"/>
        <v>0</v>
      </c>
      <c r="O10" s="288">
        <f t="shared" si="5"/>
        <v>0</v>
      </c>
      <c r="P10" s="285">
        <f t="shared" si="5"/>
        <v>0</v>
      </c>
      <c r="Q10" s="285">
        <f t="shared" si="5"/>
        <v>0</v>
      </c>
      <c r="R10" s="285">
        <f t="shared" si="5"/>
        <v>0</v>
      </c>
      <c r="S10" s="285">
        <f t="shared" si="5"/>
        <v>0</v>
      </c>
      <c r="T10" s="285">
        <f t="shared" si="5"/>
        <v>0</v>
      </c>
      <c r="U10" s="285">
        <f t="shared" si="5"/>
        <v>0</v>
      </c>
      <c r="V10" s="285">
        <f t="shared" si="5"/>
        <v>0</v>
      </c>
      <c r="W10" s="285">
        <f t="shared" si="5"/>
        <v>0</v>
      </c>
      <c r="X10" s="285">
        <f t="shared" si="5"/>
        <v>0</v>
      </c>
      <c r="Y10" s="285">
        <f t="shared" si="5"/>
        <v>0</v>
      </c>
      <c r="Z10" s="285">
        <f t="shared" si="5"/>
        <v>0</v>
      </c>
      <c r="AA10" s="285">
        <f t="shared" si="5"/>
        <v>0</v>
      </c>
      <c r="AB10" s="285">
        <f t="shared" si="5"/>
        <v>0</v>
      </c>
      <c r="AC10" s="285">
        <f t="shared" si="5"/>
        <v>0</v>
      </c>
      <c r="AD10" s="285">
        <f t="shared" si="5"/>
        <v>0</v>
      </c>
      <c r="AE10" s="285">
        <f t="shared" si="5"/>
        <v>0</v>
      </c>
      <c r="AF10" s="285">
        <f t="shared" si="5"/>
        <v>0</v>
      </c>
      <c r="AG10" s="285">
        <f t="shared" si="5"/>
        <v>0</v>
      </c>
      <c r="AH10" s="285">
        <f t="shared" si="5"/>
        <v>0</v>
      </c>
      <c r="AI10" s="285">
        <f t="shared" si="5"/>
        <v>0</v>
      </c>
      <c r="AJ10" s="285">
        <f t="shared" si="5"/>
        <v>0</v>
      </c>
      <c r="AK10" s="285">
        <f t="shared" si="5"/>
        <v>0</v>
      </c>
      <c r="AL10" s="285">
        <f t="shared" si="5"/>
        <v>0</v>
      </c>
      <c r="AM10" s="285">
        <f t="shared" si="5"/>
        <v>0</v>
      </c>
      <c r="AN10" s="285">
        <f t="shared" si="5"/>
        <v>0</v>
      </c>
      <c r="AO10" s="285">
        <f t="shared" si="5"/>
        <v>0</v>
      </c>
      <c r="AP10" s="289">
        <f t="shared" si="5"/>
        <v>0</v>
      </c>
    </row>
    <row r="11" spans="1:42">
      <c r="A11" s="824">
        <v>2</v>
      </c>
      <c r="B11" s="183" t="s">
        <v>869</v>
      </c>
      <c r="C11" s="183">
        <v>31</v>
      </c>
      <c r="D11" s="138">
        <v>0</v>
      </c>
      <c r="E11" s="183">
        <v>0</v>
      </c>
      <c r="F11" s="183">
        <v>0</v>
      </c>
      <c r="G11" s="183">
        <v>0</v>
      </c>
      <c r="H11" s="231">
        <v>0</v>
      </c>
      <c r="I11" s="183">
        <v>0</v>
      </c>
      <c r="J11" s="183">
        <v>0</v>
      </c>
      <c r="K11" s="183">
        <v>0</v>
      </c>
      <c r="L11" s="183">
        <v>0</v>
      </c>
      <c r="M11" s="183">
        <v>0</v>
      </c>
      <c r="N11" s="267">
        <v>0</v>
      </c>
      <c r="O11" s="267">
        <v>0</v>
      </c>
      <c r="P11" s="267">
        <v>0</v>
      </c>
      <c r="Q11" s="264">
        <f>N11+O11+P11</f>
        <v>0</v>
      </c>
      <c r="R11" s="184">
        <v>0</v>
      </c>
      <c r="S11" s="184">
        <v>0</v>
      </c>
      <c r="T11" s="184">
        <v>0</v>
      </c>
      <c r="U11" s="184">
        <v>0</v>
      </c>
      <c r="V11" s="183">
        <v>12351</v>
      </c>
      <c r="W11" s="183">
        <v>0</v>
      </c>
      <c r="X11" s="183">
        <v>0</v>
      </c>
      <c r="Y11" s="183">
        <v>0</v>
      </c>
      <c r="Z11" s="183">
        <v>0</v>
      </c>
      <c r="AA11" s="183">
        <v>0</v>
      </c>
      <c r="AB11" s="183">
        <v>0</v>
      </c>
      <c r="AC11" s="183">
        <v>0</v>
      </c>
      <c r="AD11" s="183">
        <v>0</v>
      </c>
      <c r="AE11" s="183">
        <v>0</v>
      </c>
      <c r="AF11" s="183">
        <v>0</v>
      </c>
      <c r="AG11" s="324">
        <v>0</v>
      </c>
      <c r="AH11" s="324">
        <v>0</v>
      </c>
      <c r="AI11" s="324">
        <v>0</v>
      </c>
      <c r="AJ11" s="324">
        <v>0</v>
      </c>
      <c r="AK11" s="265">
        <f>R11*Y11</f>
        <v>0</v>
      </c>
      <c r="AL11" s="265">
        <f t="shared" ref="AL11:AN13" si="6">S11*Z11</f>
        <v>0</v>
      </c>
      <c r="AM11" s="265">
        <f t="shared" si="6"/>
        <v>0</v>
      </c>
      <c r="AN11" s="265">
        <f t="shared" si="6"/>
        <v>0</v>
      </c>
      <c r="AO11" s="114">
        <f>AK11+AL11+AM11+AN11</f>
        <v>0</v>
      </c>
      <c r="AP11" s="148">
        <f>AO11-Q11</f>
        <v>0</v>
      </c>
    </row>
    <row r="12" spans="1:42">
      <c r="A12" s="822"/>
      <c r="B12" s="183"/>
      <c r="C12" s="183"/>
      <c r="D12" s="138"/>
      <c r="E12" s="183"/>
      <c r="F12" s="183"/>
      <c r="G12" s="183"/>
      <c r="H12" s="231"/>
      <c r="I12" s="183"/>
      <c r="J12" s="183"/>
      <c r="K12" s="183"/>
      <c r="L12" s="183"/>
      <c r="M12" s="183"/>
      <c r="N12" s="267"/>
      <c r="O12" s="267"/>
      <c r="P12" s="267"/>
      <c r="Q12" s="264">
        <f t="shared" ref="Q12:Q13" si="7">N12+O12+P12</f>
        <v>0</v>
      </c>
      <c r="R12" s="184"/>
      <c r="S12" s="184"/>
      <c r="T12" s="184"/>
      <c r="U12" s="184"/>
      <c r="V12" s="183"/>
      <c r="W12" s="183"/>
      <c r="X12" s="183"/>
      <c r="Y12" s="183"/>
      <c r="Z12" s="183"/>
      <c r="AA12" s="183"/>
      <c r="AB12" s="183"/>
      <c r="AC12" s="183"/>
      <c r="AD12" s="183"/>
      <c r="AE12" s="183"/>
      <c r="AF12" s="183"/>
      <c r="AG12" s="324"/>
      <c r="AH12" s="324"/>
      <c r="AI12" s="324"/>
      <c r="AJ12" s="324"/>
      <c r="AK12" s="265">
        <f t="shared" ref="AK12:AK13" si="8">R12*Y12</f>
        <v>0</v>
      </c>
      <c r="AL12" s="265">
        <f t="shared" si="6"/>
        <v>0</v>
      </c>
      <c r="AM12" s="265">
        <f t="shared" si="6"/>
        <v>0</v>
      </c>
      <c r="AN12" s="265">
        <f t="shared" si="6"/>
        <v>0</v>
      </c>
      <c r="AO12" s="114">
        <f t="shared" ref="AO12:AO13" si="9">AK12+AL12+AM12+AN12</f>
        <v>0</v>
      </c>
      <c r="AP12" s="148">
        <f t="shared" ref="AP12:AP13" si="10">AO12-Q12</f>
        <v>0</v>
      </c>
    </row>
    <row r="13" spans="1:42" ht="15.75" thickBot="1">
      <c r="A13" s="823"/>
      <c r="B13" s="230"/>
      <c r="C13" s="230"/>
      <c r="D13" s="230"/>
      <c r="E13" s="230"/>
      <c r="F13" s="230"/>
      <c r="G13" s="230"/>
      <c r="H13" s="232"/>
      <c r="I13" s="230"/>
      <c r="J13" s="230"/>
      <c r="K13" s="230"/>
      <c r="L13" s="230"/>
      <c r="M13" s="230"/>
      <c r="N13" s="266"/>
      <c r="O13" s="266"/>
      <c r="P13" s="266"/>
      <c r="Q13" s="332">
        <f t="shared" si="7"/>
        <v>0</v>
      </c>
      <c r="R13" s="304"/>
      <c r="S13" s="304"/>
      <c r="T13" s="304"/>
      <c r="U13" s="304"/>
      <c r="V13" s="230"/>
      <c r="W13" s="230"/>
      <c r="X13" s="230"/>
      <c r="Y13" s="230"/>
      <c r="Z13" s="230"/>
      <c r="AA13" s="230"/>
      <c r="AB13" s="230"/>
      <c r="AC13" s="230"/>
      <c r="AD13" s="230"/>
      <c r="AE13" s="230"/>
      <c r="AF13" s="230"/>
      <c r="AG13" s="331"/>
      <c r="AH13" s="331"/>
      <c r="AI13" s="331"/>
      <c r="AJ13" s="331"/>
      <c r="AK13" s="333">
        <f t="shared" si="8"/>
        <v>0</v>
      </c>
      <c r="AL13" s="333">
        <f t="shared" si="6"/>
        <v>0</v>
      </c>
      <c r="AM13" s="333">
        <f t="shared" si="6"/>
        <v>0</v>
      </c>
      <c r="AN13" s="333">
        <f t="shared" si="6"/>
        <v>0</v>
      </c>
      <c r="AO13" s="117">
        <f t="shared" si="9"/>
        <v>0</v>
      </c>
      <c r="AP13" s="328">
        <f t="shared" si="10"/>
        <v>0</v>
      </c>
    </row>
    <row r="14" spans="1:42" ht="15.75" thickBot="1">
      <c r="A14" s="259"/>
      <c r="B14" s="285" t="s">
        <v>42</v>
      </c>
      <c r="C14" s="285">
        <f>SUM(C11:C13)</f>
        <v>31</v>
      </c>
      <c r="D14" s="285"/>
      <c r="E14" s="285">
        <f t="shared" ref="E14:AP14" si="11">SUM(E11:E13)</f>
        <v>0</v>
      </c>
      <c r="F14" s="285"/>
      <c r="G14" s="285"/>
      <c r="H14" s="285"/>
      <c r="I14" s="285"/>
      <c r="J14" s="285"/>
      <c r="K14" s="285"/>
      <c r="L14" s="285"/>
      <c r="M14" s="286"/>
      <c r="N14" s="287">
        <f t="shared" si="11"/>
        <v>0</v>
      </c>
      <c r="O14" s="288">
        <f t="shared" si="11"/>
        <v>0</v>
      </c>
      <c r="P14" s="285">
        <f t="shared" si="11"/>
        <v>0</v>
      </c>
      <c r="Q14" s="285">
        <f t="shared" si="11"/>
        <v>0</v>
      </c>
      <c r="R14" s="285">
        <f t="shared" si="11"/>
        <v>0</v>
      </c>
      <c r="S14" s="285">
        <f t="shared" si="11"/>
        <v>0</v>
      </c>
      <c r="T14" s="285">
        <f t="shared" si="11"/>
        <v>0</v>
      </c>
      <c r="U14" s="285">
        <f t="shared" si="11"/>
        <v>0</v>
      </c>
      <c r="V14" s="285">
        <f t="shared" si="11"/>
        <v>12351</v>
      </c>
      <c r="W14" s="285">
        <f t="shared" si="11"/>
        <v>0</v>
      </c>
      <c r="X14" s="285">
        <f t="shared" si="11"/>
        <v>0</v>
      </c>
      <c r="Y14" s="285">
        <f t="shared" si="11"/>
        <v>0</v>
      </c>
      <c r="Z14" s="285">
        <f t="shared" si="11"/>
        <v>0</v>
      </c>
      <c r="AA14" s="285">
        <f t="shared" si="11"/>
        <v>0</v>
      </c>
      <c r="AB14" s="285">
        <f t="shared" si="11"/>
        <v>0</v>
      </c>
      <c r="AC14" s="285">
        <f t="shared" si="11"/>
        <v>0</v>
      </c>
      <c r="AD14" s="285">
        <f t="shared" si="11"/>
        <v>0</v>
      </c>
      <c r="AE14" s="285">
        <f t="shared" si="11"/>
        <v>0</v>
      </c>
      <c r="AF14" s="285">
        <f t="shared" si="11"/>
        <v>0</v>
      </c>
      <c r="AG14" s="285">
        <f t="shared" si="11"/>
        <v>0</v>
      </c>
      <c r="AH14" s="285">
        <f t="shared" si="11"/>
        <v>0</v>
      </c>
      <c r="AI14" s="285">
        <f t="shared" si="11"/>
        <v>0</v>
      </c>
      <c r="AJ14" s="285">
        <f t="shared" si="11"/>
        <v>0</v>
      </c>
      <c r="AK14" s="285">
        <f t="shared" si="11"/>
        <v>0</v>
      </c>
      <c r="AL14" s="285">
        <f t="shared" si="11"/>
        <v>0</v>
      </c>
      <c r="AM14" s="285">
        <f t="shared" si="11"/>
        <v>0</v>
      </c>
      <c r="AN14" s="285">
        <f t="shared" si="11"/>
        <v>0</v>
      </c>
      <c r="AO14" s="285">
        <f t="shared" si="11"/>
        <v>0</v>
      </c>
      <c r="AP14" s="289">
        <f t="shared" si="11"/>
        <v>0</v>
      </c>
    </row>
    <row r="15" spans="1:42" ht="92.25">
      <c r="A15" s="824">
        <v>3</v>
      </c>
      <c r="B15" s="183" t="s">
        <v>870</v>
      </c>
      <c r="C15" s="183">
        <v>9</v>
      </c>
      <c r="D15" s="139" t="s">
        <v>871</v>
      </c>
      <c r="E15" s="183">
        <v>1</v>
      </c>
      <c r="F15" s="188">
        <v>2006</v>
      </c>
      <c r="G15" s="188" t="s">
        <v>872</v>
      </c>
      <c r="H15" s="363" t="s">
        <v>873</v>
      </c>
      <c r="I15" s="183" t="s">
        <v>874</v>
      </c>
      <c r="J15" s="183" t="s">
        <v>874</v>
      </c>
      <c r="K15" s="183">
        <v>1</v>
      </c>
      <c r="L15" s="139" t="s">
        <v>875</v>
      </c>
      <c r="M15" s="183">
        <v>1</v>
      </c>
      <c r="N15" s="267">
        <v>21500</v>
      </c>
      <c r="O15" s="666">
        <v>270000</v>
      </c>
      <c r="P15" s="666">
        <v>30000</v>
      </c>
      <c r="Q15" s="667">
        <f>N15+O15+P15</f>
        <v>321500</v>
      </c>
      <c r="R15" s="364">
        <v>35000</v>
      </c>
      <c r="S15" s="364">
        <v>30000</v>
      </c>
      <c r="T15" s="184" t="s">
        <v>874</v>
      </c>
      <c r="U15" s="184"/>
      <c r="V15" s="188">
        <v>29900</v>
      </c>
      <c r="W15" s="183">
        <v>35</v>
      </c>
      <c r="X15" s="545">
        <v>0.12</v>
      </c>
      <c r="Y15" s="183">
        <v>4.5</v>
      </c>
      <c r="Z15" s="183">
        <v>7.2</v>
      </c>
      <c r="AA15" s="183">
        <v>7.7</v>
      </c>
      <c r="AB15" s="183"/>
      <c r="AC15" s="183"/>
      <c r="AD15" s="183"/>
      <c r="AE15" s="183"/>
      <c r="AF15" s="183"/>
      <c r="AG15" s="668">
        <v>157000</v>
      </c>
      <c r="AH15" s="668"/>
      <c r="AI15" s="668"/>
      <c r="AJ15" s="324"/>
      <c r="AK15" s="669">
        <f>R15*Y15</f>
        <v>157500</v>
      </c>
      <c r="AL15" s="669">
        <f t="shared" ref="AL15:AN17" si="12">S15*Z15</f>
        <v>216000</v>
      </c>
      <c r="AM15" s="670" t="e">
        <f t="shared" si="12"/>
        <v>#VALUE!</v>
      </c>
      <c r="AN15" s="669">
        <f t="shared" si="12"/>
        <v>0</v>
      </c>
      <c r="AO15" s="671" t="e">
        <f>AK15+AL15+AM15+AN15</f>
        <v>#VALUE!</v>
      </c>
      <c r="AP15" s="672" t="e">
        <f>AO15-Q15</f>
        <v>#VALUE!</v>
      </c>
    </row>
    <row r="16" spans="1:42" ht="42">
      <c r="A16" s="822"/>
      <c r="B16" s="183"/>
      <c r="C16" s="183"/>
      <c r="D16" s="138"/>
      <c r="E16" s="183"/>
      <c r="F16" s="183"/>
      <c r="G16" s="183"/>
      <c r="H16" s="231"/>
      <c r="I16" s="183"/>
      <c r="J16" s="183"/>
      <c r="K16" s="183"/>
      <c r="L16" s="183"/>
      <c r="M16" s="183"/>
      <c r="N16" s="267"/>
      <c r="O16" s="666"/>
      <c r="P16" s="666"/>
      <c r="Q16" s="667">
        <f t="shared" ref="Q16:Q17" si="13">N16+O16+P16</f>
        <v>0</v>
      </c>
      <c r="R16" s="237"/>
      <c r="S16" s="237"/>
      <c r="T16" s="184"/>
      <c r="U16" s="184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  <c r="AG16" s="668">
        <v>180000</v>
      </c>
      <c r="AH16" s="668"/>
      <c r="AI16" s="668"/>
      <c r="AJ16" s="324"/>
      <c r="AK16" s="669">
        <f t="shared" ref="AK16:AK17" si="14">R16*Y16</f>
        <v>0</v>
      </c>
      <c r="AL16" s="669">
        <f t="shared" si="12"/>
        <v>0</v>
      </c>
      <c r="AM16" s="669">
        <f t="shared" si="12"/>
        <v>0</v>
      </c>
      <c r="AN16" s="669">
        <f t="shared" si="12"/>
        <v>0</v>
      </c>
      <c r="AO16" s="671">
        <f t="shared" ref="AO16:AO17" si="15">AK16+AL16+AM16+AN16</f>
        <v>0</v>
      </c>
      <c r="AP16" s="672">
        <f t="shared" ref="AP16:AP17" si="16">AO16-Q16</f>
        <v>0</v>
      </c>
    </row>
    <row r="17" spans="1:42" ht="36" thickBot="1">
      <c r="A17" s="823"/>
      <c r="B17" s="230"/>
      <c r="C17" s="230"/>
      <c r="D17" s="230"/>
      <c r="E17" s="230"/>
      <c r="F17" s="230"/>
      <c r="G17" s="9"/>
      <c r="H17" s="230"/>
      <c r="I17" s="230"/>
      <c r="J17" s="230"/>
      <c r="K17" s="230"/>
      <c r="L17" s="230"/>
      <c r="M17" s="230"/>
      <c r="N17" s="266"/>
      <c r="O17" s="673"/>
      <c r="P17" s="673"/>
      <c r="Q17" s="674">
        <f t="shared" si="13"/>
        <v>0</v>
      </c>
      <c r="R17" s="675"/>
      <c r="S17" s="675"/>
      <c r="T17" s="304"/>
      <c r="U17" s="304"/>
      <c r="V17" s="230"/>
      <c r="W17" s="230"/>
      <c r="X17" s="230"/>
      <c r="Y17" s="230"/>
      <c r="Z17" s="230"/>
      <c r="AA17" s="230"/>
      <c r="AB17" s="230"/>
      <c r="AC17" s="230"/>
      <c r="AD17" s="230"/>
      <c r="AE17" s="230"/>
      <c r="AF17" s="230"/>
      <c r="AG17" s="676">
        <v>64450</v>
      </c>
      <c r="AH17" s="677"/>
      <c r="AI17" s="677"/>
      <c r="AJ17" s="331"/>
      <c r="AK17" s="678">
        <f t="shared" si="14"/>
        <v>0</v>
      </c>
      <c r="AL17" s="678">
        <f t="shared" si="12"/>
        <v>0</v>
      </c>
      <c r="AM17" s="678">
        <f t="shared" si="12"/>
        <v>0</v>
      </c>
      <c r="AN17" s="678">
        <f t="shared" si="12"/>
        <v>0</v>
      </c>
      <c r="AO17" s="679">
        <f t="shared" si="15"/>
        <v>0</v>
      </c>
      <c r="AP17" s="680">
        <f t="shared" si="16"/>
        <v>0</v>
      </c>
    </row>
    <row r="18" spans="1:42" ht="45.75" thickBot="1">
      <c r="A18" s="259"/>
      <c r="B18" s="285" t="s">
        <v>42</v>
      </c>
      <c r="C18" s="285">
        <f>SUM(C15:C17)</f>
        <v>9</v>
      </c>
      <c r="D18" s="285"/>
      <c r="E18" s="285">
        <f t="shared" ref="E18:AP18" si="17">SUM(E15:E17)</f>
        <v>1</v>
      </c>
      <c r="F18" s="285"/>
      <c r="G18" s="285"/>
      <c r="H18" s="285"/>
      <c r="I18" s="285"/>
      <c r="J18" s="285"/>
      <c r="K18" s="285"/>
      <c r="L18" s="285"/>
      <c r="M18" s="286"/>
      <c r="N18" s="287">
        <f t="shared" si="17"/>
        <v>21500</v>
      </c>
      <c r="O18" s="681">
        <f t="shared" si="17"/>
        <v>270000</v>
      </c>
      <c r="P18" s="682">
        <f t="shared" si="17"/>
        <v>30000</v>
      </c>
      <c r="Q18" s="682">
        <f t="shared" si="17"/>
        <v>321500</v>
      </c>
      <c r="R18" s="683">
        <f t="shared" si="17"/>
        <v>35000</v>
      </c>
      <c r="S18" s="683">
        <f t="shared" si="17"/>
        <v>30000</v>
      </c>
      <c r="T18" s="682">
        <f t="shared" si="17"/>
        <v>0</v>
      </c>
      <c r="U18" s="682">
        <f t="shared" si="17"/>
        <v>0</v>
      </c>
      <c r="V18" s="682">
        <f t="shared" si="17"/>
        <v>29900</v>
      </c>
      <c r="W18" s="285">
        <f t="shared" si="17"/>
        <v>35</v>
      </c>
      <c r="X18" s="684">
        <f t="shared" si="17"/>
        <v>0.12</v>
      </c>
      <c r="Y18" s="285">
        <f t="shared" si="17"/>
        <v>4.5</v>
      </c>
      <c r="Z18" s="285">
        <f t="shared" si="17"/>
        <v>7.2</v>
      </c>
      <c r="AA18" s="285">
        <f t="shared" si="17"/>
        <v>7.7</v>
      </c>
      <c r="AB18" s="285">
        <f t="shared" si="17"/>
        <v>0</v>
      </c>
      <c r="AC18" s="285">
        <f t="shared" si="17"/>
        <v>0</v>
      </c>
      <c r="AD18" s="285">
        <f t="shared" si="17"/>
        <v>0</v>
      </c>
      <c r="AE18" s="285">
        <f t="shared" si="17"/>
        <v>0</v>
      </c>
      <c r="AF18" s="285">
        <f t="shared" si="17"/>
        <v>0</v>
      </c>
      <c r="AG18" s="682">
        <f t="shared" si="17"/>
        <v>401450</v>
      </c>
      <c r="AH18" s="682">
        <f t="shared" si="17"/>
        <v>0</v>
      </c>
      <c r="AI18" s="682">
        <f t="shared" si="17"/>
        <v>0</v>
      </c>
      <c r="AJ18" s="285">
        <f t="shared" si="17"/>
        <v>0</v>
      </c>
      <c r="AK18" s="685">
        <f t="shared" si="17"/>
        <v>157500</v>
      </c>
      <c r="AL18" s="685">
        <f t="shared" si="17"/>
        <v>216000</v>
      </c>
      <c r="AM18" s="686" t="e">
        <f t="shared" si="17"/>
        <v>#VALUE!</v>
      </c>
      <c r="AN18" s="682">
        <f t="shared" si="17"/>
        <v>0</v>
      </c>
      <c r="AO18" s="682" t="e">
        <f t="shared" si="17"/>
        <v>#VALUE!</v>
      </c>
      <c r="AP18" s="687" t="e">
        <f t="shared" si="17"/>
        <v>#VALUE!</v>
      </c>
    </row>
    <row r="19" spans="1:42" ht="75">
      <c r="A19" s="238">
        <v>4</v>
      </c>
      <c r="B19" s="183" t="s">
        <v>876</v>
      </c>
      <c r="C19" s="183">
        <v>13</v>
      </c>
      <c r="D19" s="138" t="s">
        <v>877</v>
      </c>
      <c r="E19" s="183">
        <v>1</v>
      </c>
      <c r="F19" s="188" t="s">
        <v>878</v>
      </c>
      <c r="G19" s="188" t="s">
        <v>879</v>
      </c>
      <c r="H19" s="229" t="s">
        <v>880</v>
      </c>
      <c r="I19" s="188"/>
      <c r="J19" s="188"/>
      <c r="K19" s="188"/>
      <c r="L19" s="234" t="s">
        <v>32</v>
      </c>
      <c r="M19" s="183"/>
      <c r="N19" s="688"/>
      <c r="O19" s="689">
        <v>200</v>
      </c>
      <c r="P19" s="690">
        <v>1064</v>
      </c>
      <c r="Q19" s="691">
        <f>SUM(O19:P19)</f>
        <v>1264</v>
      </c>
      <c r="R19" s="692">
        <v>40</v>
      </c>
      <c r="S19" s="184"/>
      <c r="T19" s="184"/>
      <c r="U19" s="184"/>
      <c r="V19" s="183">
        <v>1033</v>
      </c>
      <c r="W19" s="433">
        <v>4</v>
      </c>
      <c r="X19" s="545">
        <v>0.39</v>
      </c>
      <c r="Y19" s="545"/>
      <c r="Z19" s="183"/>
      <c r="AA19" s="183"/>
      <c r="AB19" s="183"/>
      <c r="AC19" s="545">
        <v>0.75</v>
      </c>
      <c r="AD19" s="183"/>
      <c r="AE19" s="183"/>
      <c r="AF19" s="183"/>
      <c r="AG19" s="693">
        <v>40.5</v>
      </c>
      <c r="AH19" s="324"/>
      <c r="AI19" s="324"/>
      <c r="AJ19" s="693"/>
      <c r="AK19" s="265">
        <v>8.1</v>
      </c>
      <c r="AL19" s="265">
        <f t="shared" ref="AL19:AN21" si="18">S19*Z19</f>
        <v>0</v>
      </c>
      <c r="AM19" s="265">
        <f t="shared" si="18"/>
        <v>0</v>
      </c>
      <c r="AN19" s="265"/>
      <c r="AO19" s="114">
        <f>AK19+AL19+AM19+AN19</f>
        <v>8.1</v>
      </c>
      <c r="AP19" s="148">
        <f>AO19-Q19</f>
        <v>-1255.9000000000001</v>
      </c>
    </row>
    <row r="20" spans="1:42">
      <c r="A20" s="238"/>
      <c r="B20" s="183"/>
      <c r="C20" s="183"/>
      <c r="D20" s="138"/>
      <c r="E20" s="183"/>
      <c r="F20" s="183"/>
      <c r="G20" s="183"/>
      <c r="H20" s="231"/>
      <c r="I20" s="183"/>
      <c r="J20" s="183"/>
      <c r="K20" s="183"/>
      <c r="L20" s="694"/>
      <c r="M20" s="183"/>
      <c r="N20" s="267"/>
      <c r="O20" s="267"/>
      <c r="P20" s="267"/>
      <c r="Q20" s="264">
        <f t="shared" ref="Q20:Q21" si="19">N20+O20+P20</f>
        <v>0</v>
      </c>
      <c r="R20" s="184"/>
      <c r="S20" s="184"/>
      <c r="T20" s="184"/>
      <c r="U20" s="184"/>
      <c r="V20" s="183"/>
      <c r="W20" s="183"/>
      <c r="X20" s="183"/>
      <c r="Y20" s="183"/>
      <c r="Z20" s="183"/>
      <c r="AA20" s="183"/>
      <c r="AB20" s="183"/>
      <c r="AC20" s="183"/>
      <c r="AD20" s="183"/>
      <c r="AE20" s="183"/>
      <c r="AF20" s="183"/>
      <c r="AG20" s="324"/>
      <c r="AH20" s="324"/>
      <c r="AI20" s="324"/>
      <c r="AJ20" s="324"/>
      <c r="AK20" s="265">
        <f t="shared" ref="AK20:AK21" si="20">R20*Y20</f>
        <v>0</v>
      </c>
      <c r="AL20" s="265">
        <f t="shared" si="18"/>
        <v>0</v>
      </c>
      <c r="AM20" s="265">
        <f t="shared" si="18"/>
        <v>0</v>
      </c>
      <c r="AN20" s="265">
        <f t="shared" si="18"/>
        <v>0</v>
      </c>
      <c r="AO20" s="114">
        <f t="shared" ref="AO20:AO21" si="21">AK20+AL20+AM20+AN20</f>
        <v>0</v>
      </c>
      <c r="AP20" s="148">
        <f t="shared" ref="AP20:AP21" si="22">AO20-Q20</f>
        <v>0</v>
      </c>
    </row>
    <row r="21" spans="1:42" ht="15.75" thickBot="1">
      <c r="A21" s="242"/>
      <c r="B21" s="230"/>
      <c r="C21" s="230"/>
      <c r="D21" s="230"/>
      <c r="E21" s="230"/>
      <c r="F21" s="230"/>
      <c r="G21" s="230"/>
      <c r="H21" s="232"/>
      <c r="I21" s="230"/>
      <c r="J21" s="230"/>
      <c r="K21" s="230"/>
      <c r="L21" s="230"/>
      <c r="M21" s="230"/>
      <c r="N21" s="266"/>
      <c r="O21" s="266"/>
      <c r="P21" s="266"/>
      <c r="Q21" s="332">
        <f t="shared" si="19"/>
        <v>0</v>
      </c>
      <c r="R21" s="304"/>
      <c r="S21" s="304"/>
      <c r="T21" s="304"/>
      <c r="U21" s="304"/>
      <c r="V21" s="230"/>
      <c r="W21" s="230"/>
      <c r="X21" s="230"/>
      <c r="Y21" s="230"/>
      <c r="Z21" s="230"/>
      <c r="AA21" s="230"/>
      <c r="AB21" s="230"/>
      <c r="AC21" s="230"/>
      <c r="AD21" s="230"/>
      <c r="AE21" s="230"/>
      <c r="AF21" s="230"/>
      <c r="AG21" s="331"/>
      <c r="AH21" s="331"/>
      <c r="AI21" s="331"/>
      <c r="AJ21" s="331"/>
      <c r="AK21" s="333">
        <f t="shared" si="20"/>
        <v>0</v>
      </c>
      <c r="AL21" s="333">
        <f t="shared" si="18"/>
        <v>0</v>
      </c>
      <c r="AM21" s="333">
        <f t="shared" si="18"/>
        <v>0</v>
      </c>
      <c r="AN21" s="333">
        <f t="shared" si="18"/>
        <v>0</v>
      </c>
      <c r="AO21" s="117">
        <f t="shared" si="21"/>
        <v>0</v>
      </c>
      <c r="AP21" s="328">
        <f t="shared" si="22"/>
        <v>0</v>
      </c>
    </row>
    <row r="22" spans="1:42" ht="15.75" thickBot="1">
      <c r="A22" s="259"/>
      <c r="B22" s="285" t="s">
        <v>42</v>
      </c>
      <c r="C22" s="285">
        <f>SUM(C19:C21)</f>
        <v>13</v>
      </c>
      <c r="D22" s="285"/>
      <c r="E22" s="285">
        <f t="shared" ref="E22:AP22" si="23">SUM(E19:E21)</f>
        <v>1</v>
      </c>
      <c r="F22" s="285"/>
      <c r="G22" s="285"/>
      <c r="H22" s="285"/>
      <c r="I22" s="285"/>
      <c r="J22" s="285"/>
      <c r="K22" s="285"/>
      <c r="L22" s="285"/>
      <c r="M22" s="286"/>
      <c r="N22" s="287">
        <f t="shared" si="23"/>
        <v>0</v>
      </c>
      <c r="O22" s="288">
        <f t="shared" si="23"/>
        <v>200</v>
      </c>
      <c r="P22" s="695">
        <f t="shared" si="23"/>
        <v>1064</v>
      </c>
      <c r="Q22" s="285">
        <f t="shared" si="23"/>
        <v>1264</v>
      </c>
      <c r="R22" s="285">
        <f t="shared" si="23"/>
        <v>40</v>
      </c>
      <c r="S22" s="285">
        <f t="shared" si="23"/>
        <v>0</v>
      </c>
      <c r="T22" s="285">
        <f t="shared" si="23"/>
        <v>0</v>
      </c>
      <c r="U22" s="285">
        <f t="shared" si="23"/>
        <v>0</v>
      </c>
      <c r="V22" s="285">
        <f t="shared" si="23"/>
        <v>1033</v>
      </c>
      <c r="W22" s="285">
        <f t="shared" si="23"/>
        <v>4</v>
      </c>
      <c r="X22" s="285">
        <f t="shared" si="23"/>
        <v>0.39</v>
      </c>
      <c r="Y22" s="285">
        <f t="shared" si="23"/>
        <v>0</v>
      </c>
      <c r="Z22" s="285">
        <f t="shared" si="23"/>
        <v>0</v>
      </c>
      <c r="AA22" s="285">
        <f t="shared" si="23"/>
        <v>0</v>
      </c>
      <c r="AB22" s="285">
        <f t="shared" si="23"/>
        <v>0</v>
      </c>
      <c r="AC22" s="285">
        <f t="shared" si="23"/>
        <v>0.75</v>
      </c>
      <c r="AD22" s="285">
        <f t="shared" si="23"/>
        <v>0</v>
      </c>
      <c r="AE22" s="285">
        <f t="shared" si="23"/>
        <v>0</v>
      </c>
      <c r="AF22" s="285">
        <f t="shared" si="23"/>
        <v>0</v>
      </c>
      <c r="AG22" s="285">
        <f t="shared" si="23"/>
        <v>40.5</v>
      </c>
      <c r="AH22" s="285">
        <f t="shared" si="23"/>
        <v>0</v>
      </c>
      <c r="AI22" s="285">
        <f t="shared" si="23"/>
        <v>0</v>
      </c>
      <c r="AJ22" s="285">
        <f t="shared" si="23"/>
        <v>0</v>
      </c>
      <c r="AK22" s="285">
        <f t="shared" si="23"/>
        <v>8.1</v>
      </c>
      <c r="AL22" s="285">
        <f t="shared" si="23"/>
        <v>0</v>
      </c>
      <c r="AM22" s="285">
        <f t="shared" si="23"/>
        <v>0</v>
      </c>
      <c r="AN22" s="285">
        <f t="shared" si="23"/>
        <v>0</v>
      </c>
      <c r="AO22" s="285">
        <f t="shared" si="23"/>
        <v>8.1</v>
      </c>
      <c r="AP22" s="289">
        <f t="shared" si="23"/>
        <v>-1255.9000000000001</v>
      </c>
    </row>
    <row r="23" spans="1:42" ht="71.25">
      <c r="A23" s="824">
        <v>5</v>
      </c>
      <c r="B23" s="183" t="s">
        <v>881</v>
      </c>
      <c r="C23" s="138" t="s">
        <v>882</v>
      </c>
      <c r="D23" s="138" t="s">
        <v>883</v>
      </c>
      <c r="E23" s="183">
        <v>2</v>
      </c>
      <c r="F23" s="183">
        <v>2014</v>
      </c>
      <c r="G23" s="138" t="s">
        <v>884</v>
      </c>
      <c r="H23" s="228" t="s">
        <v>885</v>
      </c>
      <c r="I23" s="138" t="s">
        <v>886</v>
      </c>
      <c r="J23" s="183"/>
      <c r="K23" s="183"/>
      <c r="L23" s="138" t="s">
        <v>32</v>
      </c>
      <c r="M23" s="183"/>
      <c r="N23" s="267"/>
      <c r="O23" s="267"/>
      <c r="P23" s="267"/>
      <c r="Q23" s="264">
        <f>N23+O23+P23</f>
        <v>0</v>
      </c>
      <c r="R23" s="184"/>
      <c r="S23" s="184"/>
      <c r="T23" s="184"/>
      <c r="U23" s="184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324"/>
      <c r="AH23" s="324"/>
      <c r="AI23" s="324"/>
      <c r="AJ23" s="324"/>
      <c r="AK23" s="265">
        <f>R23*Y23</f>
        <v>0</v>
      </c>
      <c r="AL23" s="265">
        <f t="shared" ref="AL23:AN28" si="24">S23*Z23</f>
        <v>0</v>
      </c>
      <c r="AM23" s="265">
        <f t="shared" si="24"/>
        <v>0</v>
      </c>
      <c r="AN23" s="265">
        <f t="shared" si="24"/>
        <v>0</v>
      </c>
      <c r="AO23" s="114">
        <f>AK23+AL23+AM23+AN23</f>
        <v>0</v>
      </c>
      <c r="AP23" s="148">
        <f>AO23-Q23</f>
        <v>0</v>
      </c>
    </row>
    <row r="24" spans="1:42" ht="99.75">
      <c r="A24" s="822"/>
      <c r="B24" s="183" t="s">
        <v>881</v>
      </c>
      <c r="C24" s="138" t="s">
        <v>887</v>
      </c>
      <c r="D24" s="138" t="s">
        <v>258</v>
      </c>
      <c r="E24" s="183">
        <v>1</v>
      </c>
      <c r="F24" s="138" t="s">
        <v>888</v>
      </c>
      <c r="G24" s="138" t="s">
        <v>884</v>
      </c>
      <c r="H24" s="228" t="s">
        <v>889</v>
      </c>
      <c r="I24" s="138"/>
      <c r="J24" s="138"/>
      <c r="K24" s="138"/>
      <c r="L24" s="138"/>
      <c r="M24" s="138"/>
      <c r="N24" s="250"/>
      <c r="O24" s="250"/>
      <c r="P24" s="250"/>
      <c r="Q24" s="264">
        <f t="shared" ref="Q24:Q25" si="25">N24+O24+P24</f>
        <v>0</v>
      </c>
      <c r="R24" s="184"/>
      <c r="S24" s="184"/>
      <c r="T24" s="184"/>
      <c r="U24" s="184"/>
      <c r="V24" s="183">
        <v>31031</v>
      </c>
      <c r="W24" s="183"/>
      <c r="X24" s="183"/>
      <c r="Y24" s="183"/>
      <c r="Z24" s="183"/>
      <c r="AA24" s="183"/>
      <c r="AB24" s="183"/>
      <c r="AC24" s="183"/>
      <c r="AD24" s="183"/>
      <c r="AE24" s="183"/>
      <c r="AF24" s="138" t="s">
        <v>890</v>
      </c>
      <c r="AG24" s="235"/>
      <c r="AH24" s="235"/>
      <c r="AI24" s="235"/>
      <c r="AJ24" s="235"/>
      <c r="AK24" s="265">
        <f t="shared" ref="AK24:AK25" si="26">R24*Y24</f>
        <v>0</v>
      </c>
      <c r="AL24" s="265">
        <f t="shared" si="24"/>
        <v>0</v>
      </c>
      <c r="AM24" s="265">
        <f t="shared" si="24"/>
        <v>0</v>
      </c>
      <c r="AN24" s="265">
        <f t="shared" si="24"/>
        <v>0</v>
      </c>
      <c r="AO24" s="114">
        <f t="shared" ref="AO24:AO25" si="27">AK24+AL24+AM24+AN24</f>
        <v>0</v>
      </c>
      <c r="AP24" s="148">
        <f t="shared" ref="AP24:AP25" si="28">AO24-Q24</f>
        <v>0</v>
      </c>
    </row>
    <row r="25" spans="1:42" ht="71.25">
      <c r="A25" s="822"/>
      <c r="B25" s="230" t="s">
        <v>881</v>
      </c>
      <c r="C25" s="314" t="s">
        <v>891</v>
      </c>
      <c r="D25" s="314" t="s">
        <v>883</v>
      </c>
      <c r="E25" s="314">
        <v>1</v>
      </c>
      <c r="F25" s="314" t="s">
        <v>892</v>
      </c>
      <c r="G25" s="314" t="s">
        <v>893</v>
      </c>
      <c r="H25" s="425" t="s">
        <v>894</v>
      </c>
      <c r="I25" s="314"/>
      <c r="J25" s="230"/>
      <c r="K25" s="230"/>
      <c r="L25" s="230"/>
      <c r="M25" s="230"/>
      <c r="N25" s="266"/>
      <c r="O25" s="266"/>
      <c r="P25" s="266"/>
      <c r="Q25" s="332">
        <f t="shared" si="25"/>
        <v>0</v>
      </c>
      <c r="R25" s="304"/>
      <c r="S25" s="304"/>
      <c r="T25" s="304"/>
      <c r="U25" s="304"/>
      <c r="V25" s="230"/>
      <c r="W25" s="230"/>
      <c r="X25" s="230"/>
      <c r="Y25" s="230"/>
      <c r="Z25" s="230"/>
      <c r="AA25" s="230"/>
      <c r="AB25" s="230"/>
      <c r="AC25" s="230"/>
      <c r="AD25" s="230"/>
      <c r="AE25" s="230"/>
      <c r="AF25" s="138" t="s">
        <v>895</v>
      </c>
      <c r="AG25" s="331"/>
      <c r="AH25" s="331"/>
      <c r="AI25" s="331"/>
      <c r="AJ25" s="331"/>
      <c r="AK25" s="333">
        <f t="shared" si="26"/>
        <v>0</v>
      </c>
      <c r="AL25" s="333">
        <f t="shared" si="24"/>
        <v>0</v>
      </c>
      <c r="AM25" s="333">
        <f t="shared" si="24"/>
        <v>0</v>
      </c>
      <c r="AN25" s="333">
        <f t="shared" si="24"/>
        <v>0</v>
      </c>
      <c r="AO25" s="117">
        <f t="shared" si="27"/>
        <v>0</v>
      </c>
      <c r="AP25" s="328">
        <f t="shared" si="28"/>
        <v>0</v>
      </c>
    </row>
    <row r="26" spans="1:42" ht="71.25">
      <c r="A26" s="822"/>
      <c r="B26" s="183" t="s">
        <v>881</v>
      </c>
      <c r="C26" s="183" t="s">
        <v>896</v>
      </c>
      <c r="D26" s="138" t="s">
        <v>258</v>
      </c>
      <c r="E26" s="183">
        <v>1</v>
      </c>
      <c r="F26" s="183">
        <v>2014</v>
      </c>
      <c r="G26" s="138" t="s">
        <v>897</v>
      </c>
      <c r="H26" s="228" t="s">
        <v>898</v>
      </c>
      <c r="I26" s="183"/>
      <c r="J26" s="183"/>
      <c r="K26" s="183"/>
      <c r="L26" s="183"/>
      <c r="M26" s="183"/>
      <c r="N26" s="267"/>
      <c r="O26" s="267"/>
      <c r="P26" s="267"/>
      <c r="Q26" s="264">
        <f>N26+O26+P26</f>
        <v>0</v>
      </c>
      <c r="R26" s="184"/>
      <c r="S26" s="184"/>
      <c r="T26" s="184"/>
      <c r="U26" s="184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38" t="s">
        <v>895</v>
      </c>
      <c r="AG26" s="324"/>
      <c r="AH26" s="324"/>
      <c r="AI26" s="324"/>
      <c r="AJ26" s="324"/>
      <c r="AK26" s="265">
        <f>R26*Y26</f>
        <v>0</v>
      </c>
      <c r="AL26" s="265">
        <f t="shared" si="24"/>
        <v>0</v>
      </c>
      <c r="AM26" s="265">
        <f t="shared" si="24"/>
        <v>0</v>
      </c>
      <c r="AN26" s="265">
        <f t="shared" si="24"/>
        <v>0</v>
      </c>
      <c r="AO26" s="114">
        <f>AK26+AL26+AM26+AN26</f>
        <v>0</v>
      </c>
      <c r="AP26" s="148">
        <f>AO26-Q26</f>
        <v>0</v>
      </c>
    </row>
    <row r="27" spans="1:42" ht="71.25">
      <c r="A27" s="822"/>
      <c r="B27" s="183" t="s">
        <v>881</v>
      </c>
      <c r="C27" s="138" t="s">
        <v>899</v>
      </c>
      <c r="D27" s="138" t="s">
        <v>258</v>
      </c>
      <c r="E27" s="183">
        <v>1</v>
      </c>
      <c r="F27" s="183">
        <v>2014</v>
      </c>
      <c r="G27" s="138" t="s">
        <v>900</v>
      </c>
      <c r="H27" s="228" t="s">
        <v>901</v>
      </c>
      <c r="I27" s="183"/>
      <c r="J27" s="183"/>
      <c r="K27" s="183"/>
      <c r="L27" s="183"/>
      <c r="M27" s="183"/>
      <c r="N27" s="267"/>
      <c r="O27" s="267"/>
      <c r="P27" s="267"/>
      <c r="Q27" s="264">
        <f t="shared" ref="Q27:Q28" si="29">N27+O27+P27</f>
        <v>0</v>
      </c>
      <c r="R27" s="184"/>
      <c r="S27" s="184"/>
      <c r="T27" s="184"/>
      <c r="U27" s="184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38" t="s">
        <v>895</v>
      </c>
      <c r="AG27" s="235"/>
      <c r="AH27" s="235"/>
      <c r="AI27" s="235"/>
      <c r="AJ27" s="235"/>
      <c r="AK27" s="265">
        <f t="shared" ref="AK27:AK28" si="30">R27*Y27</f>
        <v>0</v>
      </c>
      <c r="AL27" s="265">
        <f t="shared" si="24"/>
        <v>0</v>
      </c>
      <c r="AM27" s="265">
        <f t="shared" si="24"/>
        <v>0</v>
      </c>
      <c r="AN27" s="265">
        <f t="shared" si="24"/>
        <v>0</v>
      </c>
      <c r="AO27" s="114">
        <f t="shared" ref="AO27:AO28" si="31">AK27+AL27+AM27+AN27</f>
        <v>0</v>
      </c>
      <c r="AP27" s="148">
        <f t="shared" ref="AP27:AP28" si="32">AO27-Q27</f>
        <v>0</v>
      </c>
    </row>
    <row r="28" spans="1:42" ht="29.25" thickBot="1">
      <c r="A28" s="825"/>
      <c r="B28" s="230" t="s">
        <v>881</v>
      </c>
      <c r="C28" s="314" t="s">
        <v>899</v>
      </c>
      <c r="D28" s="314" t="s">
        <v>902</v>
      </c>
      <c r="E28" s="230">
        <v>1</v>
      </c>
      <c r="F28" s="230">
        <v>2014</v>
      </c>
      <c r="G28" s="230" t="s">
        <v>903</v>
      </c>
      <c r="H28" s="228" t="s">
        <v>901</v>
      </c>
      <c r="I28" s="230"/>
      <c r="J28" s="230"/>
      <c r="K28" s="230"/>
      <c r="L28" s="230"/>
      <c r="M28" s="230"/>
      <c r="N28" s="266"/>
      <c r="O28" s="266"/>
      <c r="P28" s="266"/>
      <c r="Q28" s="332">
        <f t="shared" si="29"/>
        <v>0</v>
      </c>
      <c r="R28" s="304"/>
      <c r="S28" s="304"/>
      <c r="T28" s="304"/>
      <c r="U28" s="304"/>
      <c r="V28" s="230"/>
      <c r="W28" s="230"/>
      <c r="X28" s="230"/>
      <c r="Y28" s="230"/>
      <c r="Z28" s="230"/>
      <c r="AA28" s="230"/>
      <c r="AB28" s="230"/>
      <c r="AC28" s="230"/>
      <c r="AD28" s="230"/>
      <c r="AE28" s="230"/>
      <c r="AF28" s="314" t="s">
        <v>904</v>
      </c>
      <c r="AG28" s="696"/>
      <c r="AH28" s="696"/>
      <c r="AI28" s="696"/>
      <c r="AJ28" s="331"/>
      <c r="AK28" s="333">
        <f t="shared" si="30"/>
        <v>0</v>
      </c>
      <c r="AL28" s="333">
        <f t="shared" si="24"/>
        <v>0</v>
      </c>
      <c r="AM28" s="333">
        <f t="shared" si="24"/>
        <v>0</v>
      </c>
      <c r="AN28" s="333">
        <f t="shared" si="24"/>
        <v>0</v>
      </c>
      <c r="AO28" s="117">
        <f t="shared" si="31"/>
        <v>0</v>
      </c>
      <c r="AP28" s="328">
        <f t="shared" si="32"/>
        <v>0</v>
      </c>
    </row>
    <row r="29" spans="1:42">
      <c r="A29" s="697"/>
      <c r="B29" s="180" t="s">
        <v>42</v>
      </c>
      <c r="C29" s="180">
        <v>72</v>
      </c>
      <c r="D29" s="180"/>
      <c r="E29" s="698">
        <v>9</v>
      </c>
      <c r="F29" s="180"/>
      <c r="G29" s="698"/>
      <c r="H29" s="180"/>
      <c r="I29" s="180"/>
      <c r="J29" s="180"/>
      <c r="K29" s="699"/>
      <c r="L29" s="180"/>
      <c r="M29" s="699"/>
      <c r="N29" s="180">
        <v>21500</v>
      </c>
      <c r="O29" s="180">
        <v>270200</v>
      </c>
      <c r="P29" s="698">
        <v>31064</v>
      </c>
      <c r="Q29" s="698">
        <v>322764</v>
      </c>
      <c r="R29" s="180">
        <v>35040</v>
      </c>
      <c r="S29" s="699">
        <v>30000</v>
      </c>
      <c r="T29" s="697"/>
      <c r="U29" s="700"/>
      <c r="V29" s="180">
        <v>73415</v>
      </c>
      <c r="W29" s="180">
        <v>39</v>
      </c>
      <c r="X29" s="180">
        <v>0.52</v>
      </c>
      <c r="Y29" s="701">
        <v>5</v>
      </c>
      <c r="Z29" s="701">
        <v>7.2</v>
      </c>
      <c r="AA29" s="698">
        <v>8</v>
      </c>
      <c r="AB29" s="698">
        <v>0</v>
      </c>
      <c r="AC29" s="698">
        <v>0.8</v>
      </c>
      <c r="AD29" s="698">
        <v>0</v>
      </c>
      <c r="AE29" s="698">
        <v>0</v>
      </c>
      <c r="AF29" s="180">
        <v>0</v>
      </c>
      <c r="AG29" s="698">
        <v>401491</v>
      </c>
      <c r="AH29" s="699">
        <v>0</v>
      </c>
      <c r="AI29" s="698">
        <v>0</v>
      </c>
      <c r="AJ29" s="698">
        <v>0</v>
      </c>
      <c r="AK29" s="697">
        <v>157508.1</v>
      </c>
      <c r="AL29" s="700">
        <v>216000</v>
      </c>
      <c r="AM29" s="180"/>
      <c r="AN29" s="180"/>
      <c r="AO29" s="698">
        <v>8.1</v>
      </c>
      <c r="AP29" s="240">
        <v>-1255.9000000000001</v>
      </c>
    </row>
  </sheetData>
  <mergeCells count="37">
    <mergeCell ref="A1:AO1"/>
    <mergeCell ref="A2:A5"/>
    <mergeCell ref="B2:B5"/>
    <mergeCell ref="C2:C4"/>
    <mergeCell ref="D2:H2"/>
    <mergeCell ref="I2:M2"/>
    <mergeCell ref="N2:Q2"/>
    <mergeCell ref="R2:U3"/>
    <mergeCell ref="V2:X2"/>
    <mergeCell ref="Y2:AF2"/>
    <mergeCell ref="AG2:AP2"/>
    <mergeCell ref="D3:D5"/>
    <mergeCell ref="E3:E4"/>
    <mergeCell ref="F3:F4"/>
    <mergeCell ref="G3:G4"/>
    <mergeCell ref="H3:H4"/>
    <mergeCell ref="I3:I4"/>
    <mergeCell ref="J3:J4"/>
    <mergeCell ref="K3:K4"/>
    <mergeCell ref="L3:L4"/>
    <mergeCell ref="AP3:AP4"/>
    <mergeCell ref="M3:M4"/>
    <mergeCell ref="N3:N4"/>
    <mergeCell ref="O3:O4"/>
    <mergeCell ref="P3:P4"/>
    <mergeCell ref="Q3:Q4"/>
    <mergeCell ref="V3:X3"/>
    <mergeCell ref="Y3:AB3"/>
    <mergeCell ref="AC3:AF3"/>
    <mergeCell ref="AG3:AJ3"/>
    <mergeCell ref="AK3:AN3"/>
    <mergeCell ref="AO3:AO4"/>
    <mergeCell ref="B7:B9"/>
    <mergeCell ref="A7:A9"/>
    <mergeCell ref="A11:A13"/>
    <mergeCell ref="A15:A17"/>
    <mergeCell ref="A23:A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P135"/>
  <sheetViews>
    <sheetView topLeftCell="J1" zoomScaleNormal="100" workbookViewId="0">
      <selection sqref="A1:AO1"/>
    </sheetView>
  </sheetViews>
  <sheetFormatPr defaultRowHeight="15"/>
  <cols>
    <col min="1" max="1" width="9.28515625" bestFit="1" customWidth="1"/>
    <col min="2" max="2" width="12" customWidth="1"/>
    <col min="3" max="3" width="9.28515625" bestFit="1" customWidth="1"/>
    <col min="4" max="4" width="12.7109375" customWidth="1"/>
    <col min="5" max="5" width="9.28515625" bestFit="1" customWidth="1"/>
    <col min="6" max="6" width="13" customWidth="1"/>
    <col min="7" max="7" width="13.28515625" customWidth="1"/>
    <col min="8" max="13" width="9.28515625" bestFit="1" customWidth="1"/>
    <col min="14" max="14" width="10.7109375" customWidth="1"/>
    <col min="15" max="15" width="11.5703125" customWidth="1"/>
    <col min="16" max="16" width="10.5703125" customWidth="1"/>
    <col min="17" max="17" width="11.7109375" customWidth="1"/>
    <col min="18" max="33" width="9.28515625" bestFit="1" customWidth="1"/>
    <col min="34" max="34" width="11.42578125" customWidth="1"/>
    <col min="35" max="35" width="9.28515625" bestFit="1" customWidth="1"/>
    <col min="36" max="36" width="12.28515625" customWidth="1"/>
    <col min="37" max="37" width="9.28515625" bestFit="1" customWidth="1"/>
    <col min="38" max="38" width="11" customWidth="1"/>
    <col min="39" max="39" width="9.28515625" bestFit="1" customWidth="1"/>
    <col min="40" max="40" width="9.5703125" bestFit="1" customWidth="1"/>
    <col min="41" max="41" width="10.7109375" customWidth="1"/>
    <col min="42" max="42" width="12.5703125" customWidth="1"/>
  </cols>
  <sheetData>
    <row r="1" spans="1:42" ht="55.5" customHeight="1" thickBot="1">
      <c r="A1" s="753" t="s">
        <v>840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3"/>
      <c r="N1" s="753"/>
      <c r="O1" s="753"/>
      <c r="P1" s="753"/>
      <c r="Q1" s="753"/>
      <c r="R1" s="753"/>
      <c r="S1" s="753"/>
      <c r="T1" s="753"/>
      <c r="U1" s="753"/>
      <c r="V1" s="753"/>
      <c r="W1" s="753"/>
      <c r="X1" s="753"/>
      <c r="Y1" s="753"/>
      <c r="Z1" s="753"/>
      <c r="AA1" s="753"/>
      <c r="AB1" s="753"/>
      <c r="AC1" s="753"/>
      <c r="AD1" s="753"/>
      <c r="AE1" s="753"/>
      <c r="AF1" s="753"/>
      <c r="AG1" s="753"/>
      <c r="AH1" s="753"/>
      <c r="AI1" s="753"/>
      <c r="AJ1" s="753"/>
      <c r="AK1" s="753"/>
      <c r="AL1" s="753"/>
      <c r="AM1" s="753"/>
      <c r="AN1" s="753"/>
      <c r="AO1" s="753"/>
      <c r="AP1" s="1025"/>
    </row>
    <row r="2" spans="1:42" ht="42.75" customHeight="1">
      <c r="A2" s="750" t="s">
        <v>13</v>
      </c>
      <c r="B2" s="737" t="s">
        <v>33</v>
      </c>
      <c r="C2" s="773" t="s">
        <v>43</v>
      </c>
      <c r="D2" s="737" t="s">
        <v>11</v>
      </c>
      <c r="E2" s="737"/>
      <c r="F2" s="737"/>
      <c r="G2" s="737"/>
      <c r="H2" s="737"/>
      <c r="I2" s="832" t="s">
        <v>14</v>
      </c>
      <c r="J2" s="832"/>
      <c r="K2" s="832"/>
      <c r="L2" s="832"/>
      <c r="M2" s="832"/>
      <c r="N2" s="837" t="s">
        <v>4</v>
      </c>
      <c r="O2" s="837"/>
      <c r="P2" s="837"/>
      <c r="Q2" s="837"/>
      <c r="R2" s="759" t="s">
        <v>23</v>
      </c>
      <c r="S2" s="759"/>
      <c r="T2" s="759"/>
      <c r="U2" s="759"/>
      <c r="V2" s="832" t="s">
        <v>34</v>
      </c>
      <c r="W2" s="832"/>
      <c r="X2" s="832"/>
      <c r="Y2" s="737" t="s">
        <v>22</v>
      </c>
      <c r="Z2" s="737"/>
      <c r="AA2" s="737"/>
      <c r="AB2" s="737"/>
      <c r="AC2" s="737"/>
      <c r="AD2" s="737"/>
      <c r="AE2" s="737"/>
      <c r="AF2" s="737"/>
      <c r="AG2" s="832" t="s">
        <v>0</v>
      </c>
      <c r="AH2" s="832"/>
      <c r="AI2" s="832"/>
      <c r="AJ2" s="832"/>
      <c r="AK2" s="832"/>
      <c r="AL2" s="832"/>
      <c r="AM2" s="832"/>
      <c r="AN2" s="832"/>
      <c r="AO2" s="832"/>
      <c r="AP2" s="833"/>
    </row>
    <row r="3" spans="1:42" ht="52.5" customHeight="1">
      <c r="A3" s="751"/>
      <c r="B3" s="748"/>
      <c r="C3" s="735"/>
      <c r="D3" s="735" t="s">
        <v>47</v>
      </c>
      <c r="E3" s="748" t="s">
        <v>46</v>
      </c>
      <c r="F3" s="834" t="s">
        <v>10</v>
      </c>
      <c r="G3" s="835" t="s">
        <v>21</v>
      </c>
      <c r="H3" s="838" t="s">
        <v>841</v>
      </c>
      <c r="I3" s="835" t="s">
        <v>7</v>
      </c>
      <c r="J3" s="835" t="s">
        <v>6</v>
      </c>
      <c r="K3" s="835" t="s">
        <v>5</v>
      </c>
      <c r="L3" s="835" t="s">
        <v>32</v>
      </c>
      <c r="M3" s="829" t="s">
        <v>8</v>
      </c>
      <c r="N3" s="830" t="s">
        <v>31</v>
      </c>
      <c r="O3" s="830" t="s">
        <v>2</v>
      </c>
      <c r="P3" s="830" t="s">
        <v>3</v>
      </c>
      <c r="Q3" s="831" t="s">
        <v>41</v>
      </c>
      <c r="R3" s="760"/>
      <c r="S3" s="760"/>
      <c r="T3" s="760"/>
      <c r="U3" s="760"/>
      <c r="V3" s="829" t="s">
        <v>1</v>
      </c>
      <c r="W3" s="829"/>
      <c r="X3" s="829"/>
      <c r="Y3" s="748" t="s">
        <v>38</v>
      </c>
      <c r="Z3" s="748"/>
      <c r="AA3" s="748"/>
      <c r="AB3" s="748"/>
      <c r="AC3" s="748" t="s">
        <v>39</v>
      </c>
      <c r="AD3" s="748"/>
      <c r="AE3" s="748"/>
      <c r="AF3" s="748"/>
      <c r="AG3" s="755" t="s">
        <v>37</v>
      </c>
      <c r="AH3" s="755"/>
      <c r="AI3" s="755"/>
      <c r="AJ3" s="755"/>
      <c r="AK3" s="826" t="s">
        <v>40</v>
      </c>
      <c r="AL3" s="826"/>
      <c r="AM3" s="826"/>
      <c r="AN3" s="826"/>
      <c r="AO3" s="827" t="s">
        <v>41</v>
      </c>
      <c r="AP3" s="828" t="s">
        <v>44</v>
      </c>
    </row>
    <row r="4" spans="1:42" ht="76.5">
      <c r="A4" s="751"/>
      <c r="B4" s="748"/>
      <c r="C4" s="735"/>
      <c r="D4" s="735"/>
      <c r="E4" s="748"/>
      <c r="F4" s="834"/>
      <c r="G4" s="835"/>
      <c r="H4" s="836"/>
      <c r="I4" s="835"/>
      <c r="J4" s="835"/>
      <c r="K4" s="835"/>
      <c r="L4" s="835"/>
      <c r="M4" s="829"/>
      <c r="N4" s="830"/>
      <c r="O4" s="830"/>
      <c r="P4" s="830"/>
      <c r="Q4" s="831"/>
      <c r="R4" s="571" t="s">
        <v>24</v>
      </c>
      <c r="S4" s="571" t="s">
        <v>25</v>
      </c>
      <c r="T4" s="571" t="s">
        <v>26</v>
      </c>
      <c r="U4" s="571" t="s">
        <v>27</v>
      </c>
      <c r="V4" s="1024" t="s">
        <v>35</v>
      </c>
      <c r="W4" s="1024" t="s">
        <v>36</v>
      </c>
      <c r="X4" s="1024" t="s">
        <v>9</v>
      </c>
      <c r="Y4" s="1055" t="s">
        <v>15</v>
      </c>
      <c r="Z4" s="1055" t="s">
        <v>17</v>
      </c>
      <c r="AA4" s="1055" t="s">
        <v>19</v>
      </c>
      <c r="AB4" s="1055" t="s">
        <v>8</v>
      </c>
      <c r="AC4" s="1055" t="s">
        <v>15</v>
      </c>
      <c r="AD4" s="1055" t="s">
        <v>17</v>
      </c>
      <c r="AE4" s="1055" t="s">
        <v>19</v>
      </c>
      <c r="AF4" s="1055" t="s">
        <v>842</v>
      </c>
      <c r="AG4" s="569" t="s">
        <v>15</v>
      </c>
      <c r="AH4" s="569" t="s">
        <v>17</v>
      </c>
      <c r="AI4" s="569" t="s">
        <v>19</v>
      </c>
      <c r="AJ4" s="570" t="s">
        <v>27</v>
      </c>
      <c r="AK4" s="572" t="s">
        <v>15</v>
      </c>
      <c r="AL4" s="572" t="s">
        <v>17</v>
      </c>
      <c r="AM4" s="572" t="s">
        <v>19</v>
      </c>
      <c r="AN4" s="569" t="s">
        <v>843</v>
      </c>
      <c r="AO4" s="827"/>
      <c r="AP4" s="828"/>
    </row>
    <row r="5" spans="1:42" ht="15.75" thickBot="1">
      <c r="A5" s="752"/>
      <c r="B5" s="749"/>
      <c r="C5" s="1022" t="s">
        <v>12</v>
      </c>
      <c r="D5" s="736"/>
      <c r="E5" s="1022" t="s">
        <v>12</v>
      </c>
      <c r="F5" s="573"/>
      <c r="G5" s="573"/>
      <c r="H5" s="574"/>
      <c r="I5" s="1022"/>
      <c r="J5" s="1022"/>
      <c r="K5" s="1042"/>
      <c r="L5" s="1022"/>
      <c r="M5" s="1022"/>
      <c r="N5" s="1043"/>
      <c r="O5" s="1043"/>
      <c r="P5" s="1043"/>
      <c r="Q5" s="1044"/>
      <c r="R5" s="575" t="s">
        <v>28</v>
      </c>
      <c r="S5" s="575" t="s">
        <v>28</v>
      </c>
      <c r="T5" s="575" t="s">
        <v>28</v>
      </c>
      <c r="U5" s="575" t="s">
        <v>28</v>
      </c>
      <c r="V5" s="1022" t="s">
        <v>29</v>
      </c>
      <c r="W5" s="1022" t="s">
        <v>12</v>
      </c>
      <c r="X5" s="1022" t="s">
        <v>9</v>
      </c>
      <c r="Y5" s="186" t="s">
        <v>16</v>
      </c>
      <c r="Z5" s="186" t="s">
        <v>18</v>
      </c>
      <c r="AA5" s="186" t="s">
        <v>20</v>
      </c>
      <c r="AB5" s="186"/>
      <c r="AC5" s="186" t="s">
        <v>16</v>
      </c>
      <c r="AD5" s="186" t="s">
        <v>18</v>
      </c>
      <c r="AE5" s="186" t="s">
        <v>20</v>
      </c>
      <c r="AF5" s="186" t="s">
        <v>844</v>
      </c>
      <c r="AG5" s="576" t="s">
        <v>28</v>
      </c>
      <c r="AH5" s="576" t="s">
        <v>28</v>
      </c>
      <c r="AI5" s="576" t="s">
        <v>28</v>
      </c>
      <c r="AJ5" s="576" t="s">
        <v>28</v>
      </c>
      <c r="AK5" s="577" t="s">
        <v>28</v>
      </c>
      <c r="AL5" s="577" t="s">
        <v>28</v>
      </c>
      <c r="AM5" s="577" t="s">
        <v>28</v>
      </c>
      <c r="AN5" s="1045" t="s">
        <v>30</v>
      </c>
      <c r="AO5" s="1046" t="s">
        <v>30</v>
      </c>
      <c r="AP5" s="1047" t="s">
        <v>30</v>
      </c>
    </row>
    <row r="6" spans="1:42">
      <c r="A6" s="1027">
        <v>1</v>
      </c>
      <c r="B6" s="1028">
        <v>2</v>
      </c>
      <c r="C6" s="1029">
        <v>3</v>
      </c>
      <c r="D6" s="1028">
        <v>4</v>
      </c>
      <c r="E6" s="1029">
        <v>5</v>
      </c>
      <c r="F6" s="1028">
        <v>6</v>
      </c>
      <c r="G6" s="1029">
        <v>7</v>
      </c>
      <c r="H6" s="1030">
        <v>8</v>
      </c>
      <c r="I6" s="1029">
        <v>9</v>
      </c>
      <c r="J6" s="1028">
        <v>10</v>
      </c>
      <c r="K6" s="1029">
        <v>11</v>
      </c>
      <c r="L6" s="1028">
        <v>12</v>
      </c>
      <c r="M6" s="1029">
        <v>13</v>
      </c>
      <c r="N6" s="1031"/>
      <c r="O6" s="1032"/>
      <c r="P6" s="1031"/>
      <c r="Q6" s="1033"/>
      <c r="R6" s="1034">
        <v>18</v>
      </c>
      <c r="S6" s="1035">
        <v>19</v>
      </c>
      <c r="T6" s="1034">
        <v>20</v>
      </c>
      <c r="U6" s="1035">
        <v>21</v>
      </c>
      <c r="V6" s="1028">
        <v>22</v>
      </c>
      <c r="W6" s="1029">
        <v>23</v>
      </c>
      <c r="X6" s="1028">
        <v>24</v>
      </c>
      <c r="Y6" s="1029">
        <v>25</v>
      </c>
      <c r="Z6" s="1028">
        <v>26</v>
      </c>
      <c r="AA6" s="1029">
        <v>27</v>
      </c>
      <c r="AB6" s="1028">
        <v>28</v>
      </c>
      <c r="AC6" s="1029">
        <v>29</v>
      </c>
      <c r="AD6" s="1028">
        <v>30</v>
      </c>
      <c r="AE6" s="1029">
        <v>31</v>
      </c>
      <c r="AF6" s="1028">
        <v>32</v>
      </c>
      <c r="AG6" s="1036">
        <v>33</v>
      </c>
      <c r="AH6" s="1037">
        <v>34</v>
      </c>
      <c r="AI6" s="1036">
        <v>35</v>
      </c>
      <c r="AJ6" s="1037">
        <v>36</v>
      </c>
      <c r="AK6" s="1038">
        <v>37</v>
      </c>
      <c r="AL6" s="1039">
        <v>38</v>
      </c>
      <c r="AM6" s="1038">
        <v>39</v>
      </c>
      <c r="AN6" s="1039">
        <v>40</v>
      </c>
      <c r="AO6" s="1040">
        <v>41</v>
      </c>
      <c r="AP6" s="1041">
        <v>42</v>
      </c>
    </row>
    <row r="7" spans="1:42" ht="85.5">
      <c r="A7" s="766">
        <v>1</v>
      </c>
      <c r="B7" s="769" t="s">
        <v>426</v>
      </c>
      <c r="C7" s="769">
        <v>3</v>
      </c>
      <c r="D7" s="1023" t="s">
        <v>530</v>
      </c>
      <c r="E7" s="1048">
        <v>1</v>
      </c>
      <c r="F7" s="544">
        <v>44336</v>
      </c>
      <c r="G7" s="1048" t="s">
        <v>193</v>
      </c>
      <c r="H7" s="1049" t="s">
        <v>365</v>
      </c>
      <c r="I7" s="1048"/>
      <c r="J7" s="1053" t="s">
        <v>427</v>
      </c>
      <c r="K7" s="1048"/>
      <c r="L7" s="1053" t="s">
        <v>427</v>
      </c>
      <c r="M7" s="1048"/>
      <c r="N7" s="267">
        <v>684000</v>
      </c>
      <c r="O7" s="267">
        <v>735524</v>
      </c>
      <c r="P7" s="267">
        <v>108600</v>
      </c>
      <c r="Q7" s="264"/>
      <c r="R7" s="184">
        <v>0</v>
      </c>
      <c r="S7" s="184">
        <v>0</v>
      </c>
      <c r="T7" s="184">
        <v>0</v>
      </c>
      <c r="U7" s="184">
        <v>0</v>
      </c>
      <c r="V7" s="766">
        <v>10820</v>
      </c>
      <c r="W7" s="1053" t="s">
        <v>845</v>
      </c>
      <c r="X7" s="1048"/>
      <c r="Y7" s="1048"/>
      <c r="Z7" s="1048"/>
      <c r="AA7" s="1048"/>
      <c r="AB7" s="1048"/>
      <c r="AC7" s="1048"/>
      <c r="AD7" s="1048">
        <v>17</v>
      </c>
      <c r="AE7" s="1048">
        <v>6</v>
      </c>
      <c r="AF7" s="1048">
        <v>117</v>
      </c>
      <c r="AG7" s="324"/>
      <c r="AH7" s="324"/>
      <c r="AI7" s="324"/>
      <c r="AJ7" s="324"/>
      <c r="AK7" s="265">
        <v>0</v>
      </c>
      <c r="AL7" s="265">
        <v>0</v>
      </c>
      <c r="AM7" s="265">
        <v>0</v>
      </c>
      <c r="AN7" s="265">
        <v>722200</v>
      </c>
      <c r="AO7" s="1026">
        <v>722200</v>
      </c>
      <c r="AP7" s="1050">
        <v>805924</v>
      </c>
    </row>
    <row r="8" spans="1:42">
      <c r="A8" s="767"/>
      <c r="B8" s="770"/>
      <c r="C8" s="770"/>
      <c r="D8" s="1023"/>
      <c r="E8" s="1048"/>
      <c r="F8" s="1048"/>
      <c r="G8" s="1023"/>
      <c r="H8" s="1049"/>
      <c r="I8" s="1048"/>
      <c r="J8" s="1048"/>
      <c r="K8" s="1048"/>
      <c r="L8" s="1048"/>
      <c r="M8" s="1048"/>
      <c r="N8" s="267"/>
      <c r="O8" s="267"/>
      <c r="P8" s="267"/>
      <c r="Q8" s="264"/>
      <c r="R8" s="184">
        <v>0</v>
      </c>
      <c r="S8" s="184">
        <v>0</v>
      </c>
      <c r="T8" s="184">
        <v>0</v>
      </c>
      <c r="U8" s="184">
        <v>0</v>
      </c>
      <c r="V8" s="767"/>
      <c r="W8" s="1048">
        <v>0</v>
      </c>
      <c r="X8" s="1048"/>
      <c r="Y8" s="1048"/>
      <c r="Z8" s="1048"/>
      <c r="AA8" s="1048"/>
      <c r="AB8" s="1048"/>
      <c r="AC8" s="1048"/>
      <c r="AD8" s="1048"/>
      <c r="AE8" s="1048"/>
      <c r="AF8" s="1048"/>
      <c r="AG8" s="324"/>
      <c r="AH8" s="324"/>
      <c r="AI8" s="324"/>
      <c r="AJ8" s="324"/>
      <c r="AK8" s="265">
        <v>0</v>
      </c>
      <c r="AL8" s="265">
        <v>0</v>
      </c>
      <c r="AM8" s="265">
        <v>0</v>
      </c>
      <c r="AN8" s="265">
        <v>0</v>
      </c>
      <c r="AO8" s="1026">
        <v>0</v>
      </c>
      <c r="AP8" s="1050">
        <v>0</v>
      </c>
    </row>
    <row r="9" spans="1:42">
      <c r="A9" s="767"/>
      <c r="B9" s="770"/>
      <c r="C9" s="770"/>
      <c r="D9" s="1023"/>
      <c r="E9" s="1048"/>
      <c r="F9" s="1048"/>
      <c r="G9" s="1048"/>
      <c r="H9" s="1049"/>
      <c r="I9" s="1048"/>
      <c r="J9" s="1048"/>
      <c r="K9" s="1048"/>
      <c r="L9" s="1048"/>
      <c r="M9" s="1048"/>
      <c r="N9" s="267"/>
      <c r="O9" s="267"/>
      <c r="P9" s="267"/>
      <c r="Q9" s="264"/>
      <c r="R9" s="184">
        <v>0</v>
      </c>
      <c r="S9" s="184">
        <v>0</v>
      </c>
      <c r="T9" s="184">
        <v>0</v>
      </c>
      <c r="U9" s="184">
        <v>0</v>
      </c>
      <c r="V9" s="767"/>
      <c r="W9" s="1048">
        <v>0</v>
      </c>
      <c r="X9" s="1048"/>
      <c r="Y9" s="1048"/>
      <c r="Z9" s="1048"/>
      <c r="AA9" s="1048"/>
      <c r="AB9" s="1048"/>
      <c r="AC9" s="1048"/>
      <c r="AD9" s="1048"/>
      <c r="AE9" s="1048"/>
      <c r="AF9" s="1048"/>
      <c r="AG9" s="324"/>
      <c r="AH9" s="324"/>
      <c r="AI9" s="324"/>
      <c r="AJ9" s="324"/>
      <c r="AK9" s="265">
        <v>0</v>
      </c>
      <c r="AL9" s="265">
        <v>0</v>
      </c>
      <c r="AM9" s="265">
        <v>0</v>
      </c>
      <c r="AN9" s="265">
        <v>0</v>
      </c>
      <c r="AO9" s="1026">
        <v>0</v>
      </c>
      <c r="AP9" s="1050">
        <v>0</v>
      </c>
    </row>
    <row r="10" spans="1:42">
      <c r="A10" s="767"/>
      <c r="B10" s="770"/>
      <c r="C10" s="770"/>
      <c r="D10" s="1023"/>
      <c r="E10" s="1048"/>
      <c r="F10" s="568"/>
      <c r="G10" s="1048"/>
      <c r="H10" s="1049"/>
      <c r="I10" s="1048"/>
      <c r="J10" s="1048"/>
      <c r="K10" s="1048"/>
      <c r="L10" s="1048"/>
      <c r="M10" s="1048"/>
      <c r="N10" s="267"/>
      <c r="O10" s="267"/>
      <c r="P10" s="267"/>
      <c r="Q10" s="264"/>
      <c r="R10" s="184">
        <v>0</v>
      </c>
      <c r="S10" s="184">
        <v>0</v>
      </c>
      <c r="T10" s="184">
        <v>0</v>
      </c>
      <c r="U10" s="184">
        <v>0</v>
      </c>
      <c r="V10" s="767"/>
      <c r="W10" s="1048">
        <v>0</v>
      </c>
      <c r="X10" s="1048"/>
      <c r="Y10" s="1048"/>
      <c r="Z10" s="1048"/>
      <c r="AA10" s="1048"/>
      <c r="AB10" s="1048"/>
      <c r="AC10" s="1048"/>
      <c r="AD10" s="1048"/>
      <c r="AE10" s="1048"/>
      <c r="AF10" s="1048"/>
      <c r="AG10" s="324"/>
      <c r="AH10" s="324"/>
      <c r="AI10" s="324"/>
      <c r="AJ10" s="324"/>
      <c r="AK10" s="265">
        <v>0</v>
      </c>
      <c r="AL10" s="265">
        <v>0</v>
      </c>
      <c r="AM10" s="265">
        <v>0</v>
      </c>
      <c r="AN10" s="265">
        <v>0</v>
      </c>
      <c r="AO10" s="1026">
        <v>0</v>
      </c>
      <c r="AP10" s="1050">
        <v>0</v>
      </c>
    </row>
    <row r="11" spans="1:42">
      <c r="A11" s="767"/>
      <c r="B11" s="770"/>
      <c r="C11" s="770"/>
      <c r="D11" s="1023"/>
      <c r="E11" s="1048"/>
      <c r="F11" s="1048"/>
      <c r="G11" s="1023"/>
      <c r="H11" s="1049"/>
      <c r="I11" s="1048"/>
      <c r="J11" s="1048"/>
      <c r="K11" s="1048"/>
      <c r="L11" s="1048"/>
      <c r="M11" s="1048"/>
      <c r="N11" s="267"/>
      <c r="O11" s="267"/>
      <c r="P11" s="267"/>
      <c r="Q11" s="264"/>
      <c r="R11" s="184">
        <v>0</v>
      </c>
      <c r="S11" s="184">
        <v>0</v>
      </c>
      <c r="T11" s="184">
        <v>0</v>
      </c>
      <c r="U11" s="184">
        <v>0</v>
      </c>
      <c r="V11" s="767"/>
      <c r="W11" s="1048">
        <v>0</v>
      </c>
      <c r="X11" s="1048"/>
      <c r="Y11" s="1048"/>
      <c r="Z11" s="1048"/>
      <c r="AA11" s="1048"/>
      <c r="AB11" s="1048"/>
      <c r="AC11" s="1048"/>
      <c r="AD11" s="1048"/>
      <c r="AE11" s="1048"/>
      <c r="AF11" s="1048"/>
      <c r="AG11" s="324"/>
      <c r="AH11" s="324"/>
      <c r="AI11" s="324"/>
      <c r="AJ11" s="324"/>
      <c r="AK11" s="265">
        <v>0</v>
      </c>
      <c r="AL11" s="265">
        <v>0</v>
      </c>
      <c r="AM11" s="265">
        <v>0</v>
      </c>
      <c r="AN11" s="265">
        <v>0</v>
      </c>
      <c r="AO11" s="1026">
        <v>0</v>
      </c>
      <c r="AP11" s="1050">
        <v>0</v>
      </c>
    </row>
    <row r="12" spans="1:42">
      <c r="A12" s="767"/>
      <c r="B12" s="770"/>
      <c r="C12" s="770"/>
      <c r="D12" s="1023"/>
      <c r="E12" s="1048"/>
      <c r="F12" s="227"/>
      <c r="G12" s="1048"/>
      <c r="H12" s="1049"/>
      <c r="I12" s="1048"/>
      <c r="J12" s="1048"/>
      <c r="K12" s="1048"/>
      <c r="L12" s="1048"/>
      <c r="M12" s="1048"/>
      <c r="N12" s="267"/>
      <c r="O12" s="267"/>
      <c r="P12" s="267"/>
      <c r="Q12" s="264"/>
      <c r="R12" s="184">
        <v>0</v>
      </c>
      <c r="S12" s="184">
        <v>0</v>
      </c>
      <c r="T12" s="184">
        <v>0</v>
      </c>
      <c r="U12" s="184">
        <v>0</v>
      </c>
      <c r="V12" s="767"/>
      <c r="W12" s="1048">
        <v>0</v>
      </c>
      <c r="X12" s="1048"/>
      <c r="Y12" s="1048"/>
      <c r="Z12" s="1048"/>
      <c r="AA12" s="1048"/>
      <c r="AB12" s="1048"/>
      <c r="AC12" s="1048"/>
      <c r="AD12" s="1048"/>
      <c r="AE12" s="1048"/>
      <c r="AF12" s="1048"/>
      <c r="AG12" s="324"/>
      <c r="AH12" s="324"/>
      <c r="AI12" s="324"/>
      <c r="AJ12" s="324"/>
      <c r="AK12" s="265">
        <v>0</v>
      </c>
      <c r="AL12" s="265">
        <v>0</v>
      </c>
      <c r="AM12" s="265">
        <v>0</v>
      </c>
      <c r="AN12" s="265">
        <v>0</v>
      </c>
      <c r="AO12" s="1026">
        <v>0</v>
      </c>
      <c r="AP12" s="1050">
        <v>0</v>
      </c>
    </row>
    <row r="13" spans="1:42">
      <c r="A13" s="767"/>
      <c r="B13" s="770"/>
      <c r="C13" s="770"/>
      <c r="D13" s="1023"/>
      <c r="E13" s="1048"/>
      <c r="F13" s="1048"/>
      <c r="G13" s="1023"/>
      <c r="H13" s="1049"/>
      <c r="I13" s="1048"/>
      <c r="J13" s="1048"/>
      <c r="K13" s="1048"/>
      <c r="L13" s="1048"/>
      <c r="M13" s="1048"/>
      <c r="N13" s="267"/>
      <c r="O13" s="267"/>
      <c r="P13" s="267"/>
      <c r="Q13" s="264"/>
      <c r="R13" s="184">
        <v>0</v>
      </c>
      <c r="S13" s="184">
        <v>0</v>
      </c>
      <c r="T13" s="184">
        <v>0</v>
      </c>
      <c r="U13" s="184">
        <v>0</v>
      </c>
      <c r="V13" s="767"/>
      <c r="W13" s="1048">
        <v>0</v>
      </c>
      <c r="X13" s="1048"/>
      <c r="Y13" s="1048"/>
      <c r="Z13" s="1048"/>
      <c r="AA13" s="1048"/>
      <c r="AB13" s="1048"/>
      <c r="AC13" s="1048"/>
      <c r="AD13" s="1048"/>
      <c r="AE13" s="1048"/>
      <c r="AF13" s="1048"/>
      <c r="AG13" s="324"/>
      <c r="AH13" s="324"/>
      <c r="AI13" s="324"/>
      <c r="AJ13" s="324"/>
      <c r="AK13" s="265">
        <v>0</v>
      </c>
      <c r="AL13" s="265">
        <v>0</v>
      </c>
      <c r="AM13" s="265">
        <v>0</v>
      </c>
      <c r="AN13" s="265">
        <v>0</v>
      </c>
      <c r="AO13" s="1026">
        <v>0</v>
      </c>
      <c r="AP13" s="1050">
        <v>0</v>
      </c>
    </row>
    <row r="14" spans="1:42">
      <c r="A14" s="767"/>
      <c r="B14" s="770"/>
      <c r="C14" s="770"/>
      <c r="D14" s="1023"/>
      <c r="E14" s="1048"/>
      <c r="F14" s="227"/>
      <c r="G14" s="1023"/>
      <c r="H14" s="1049"/>
      <c r="I14" s="1048"/>
      <c r="J14" s="1048"/>
      <c r="K14" s="1048"/>
      <c r="L14" s="1048"/>
      <c r="M14" s="1048"/>
      <c r="N14" s="267"/>
      <c r="O14" s="267"/>
      <c r="P14" s="267"/>
      <c r="Q14" s="264"/>
      <c r="R14" s="184">
        <v>0</v>
      </c>
      <c r="S14" s="184">
        <v>0</v>
      </c>
      <c r="T14" s="184">
        <v>0</v>
      </c>
      <c r="U14" s="184">
        <v>0</v>
      </c>
      <c r="V14" s="767"/>
      <c r="W14" s="1048">
        <v>0</v>
      </c>
      <c r="X14" s="1048"/>
      <c r="Y14" s="1048"/>
      <c r="Z14" s="1048"/>
      <c r="AA14" s="1048"/>
      <c r="AB14" s="1048"/>
      <c r="AC14" s="1048"/>
      <c r="AD14" s="1048"/>
      <c r="AE14" s="1048"/>
      <c r="AF14" s="1048"/>
      <c r="AG14" s="324"/>
      <c r="AH14" s="324"/>
      <c r="AI14" s="324"/>
      <c r="AJ14" s="324"/>
      <c r="AK14" s="265">
        <v>0</v>
      </c>
      <c r="AL14" s="265">
        <v>0</v>
      </c>
      <c r="AM14" s="265">
        <v>0</v>
      </c>
      <c r="AN14" s="265">
        <v>0</v>
      </c>
      <c r="AO14" s="1026">
        <v>0</v>
      </c>
      <c r="AP14" s="1050">
        <v>0</v>
      </c>
    </row>
    <row r="15" spans="1:42">
      <c r="A15" s="767"/>
      <c r="B15" s="770"/>
      <c r="C15" s="770"/>
      <c r="D15" s="1023"/>
      <c r="E15" s="1048"/>
      <c r="F15" s="227"/>
      <c r="G15" s="1023"/>
      <c r="H15" s="1049"/>
      <c r="I15" s="1048"/>
      <c r="J15" s="1048"/>
      <c r="K15" s="1048"/>
      <c r="L15" s="1048"/>
      <c r="M15" s="1048"/>
      <c r="N15" s="267"/>
      <c r="O15" s="267"/>
      <c r="P15" s="267"/>
      <c r="Q15" s="264"/>
      <c r="R15" s="184">
        <v>0</v>
      </c>
      <c r="S15" s="184">
        <v>0</v>
      </c>
      <c r="T15" s="184">
        <v>0</v>
      </c>
      <c r="U15" s="184">
        <v>0</v>
      </c>
      <c r="V15" s="767"/>
      <c r="W15" s="1048">
        <v>0</v>
      </c>
      <c r="X15" s="1048"/>
      <c r="Y15" s="1048"/>
      <c r="Z15" s="1048"/>
      <c r="AA15" s="1048"/>
      <c r="AB15" s="1048"/>
      <c r="AC15" s="1048"/>
      <c r="AD15" s="1048"/>
      <c r="AE15" s="1048"/>
      <c r="AF15" s="1048"/>
      <c r="AG15" s="324"/>
      <c r="AH15" s="324"/>
      <c r="AI15" s="324"/>
      <c r="AJ15" s="324"/>
      <c r="AK15" s="265">
        <v>0</v>
      </c>
      <c r="AL15" s="265">
        <v>0</v>
      </c>
      <c r="AM15" s="265">
        <v>0</v>
      </c>
      <c r="AN15" s="265">
        <v>0</v>
      </c>
      <c r="AO15" s="1026">
        <v>0</v>
      </c>
      <c r="AP15" s="1050">
        <v>0</v>
      </c>
    </row>
    <row r="16" spans="1:42">
      <c r="A16" s="767"/>
      <c r="B16" s="770"/>
      <c r="C16" s="770"/>
      <c r="D16" s="1023"/>
      <c r="E16" s="1048"/>
      <c r="F16" s="1048"/>
      <c r="G16" s="1048"/>
      <c r="H16" s="1049"/>
      <c r="I16" s="1048"/>
      <c r="J16" s="1048"/>
      <c r="K16" s="1048"/>
      <c r="L16" s="1048"/>
      <c r="M16" s="1048"/>
      <c r="N16" s="267"/>
      <c r="O16" s="267"/>
      <c r="P16" s="267"/>
      <c r="Q16" s="264"/>
      <c r="R16" s="184">
        <v>0</v>
      </c>
      <c r="S16" s="184">
        <v>0</v>
      </c>
      <c r="T16" s="184">
        <v>0</v>
      </c>
      <c r="U16" s="184">
        <v>0</v>
      </c>
      <c r="V16" s="767"/>
      <c r="W16" s="1048">
        <v>0</v>
      </c>
      <c r="X16" s="1048"/>
      <c r="Y16" s="1048"/>
      <c r="Z16" s="1048"/>
      <c r="AA16" s="1048"/>
      <c r="AB16" s="1048"/>
      <c r="AC16" s="1048"/>
      <c r="AD16" s="1048"/>
      <c r="AE16" s="1048"/>
      <c r="AF16" s="1048"/>
      <c r="AG16" s="324"/>
      <c r="AH16" s="324"/>
      <c r="AI16" s="324"/>
      <c r="AJ16" s="324"/>
      <c r="AK16" s="265">
        <v>0</v>
      </c>
      <c r="AL16" s="265">
        <v>0</v>
      </c>
      <c r="AM16" s="265">
        <v>0</v>
      </c>
      <c r="AN16" s="265">
        <v>0</v>
      </c>
      <c r="AO16" s="1026">
        <v>0</v>
      </c>
      <c r="AP16" s="1050">
        <v>0</v>
      </c>
    </row>
    <row r="17" spans="1:42">
      <c r="A17" s="767"/>
      <c r="B17" s="770"/>
      <c r="C17" s="770"/>
      <c r="D17" s="1023"/>
      <c r="E17" s="1048"/>
      <c r="F17" s="227"/>
      <c r="G17" s="1048"/>
      <c r="H17" s="1049"/>
      <c r="I17" s="1048"/>
      <c r="J17" s="1048"/>
      <c r="K17" s="1048"/>
      <c r="L17" s="1048"/>
      <c r="M17" s="1048"/>
      <c r="N17" s="267"/>
      <c r="O17" s="267"/>
      <c r="P17" s="267"/>
      <c r="Q17" s="264"/>
      <c r="R17" s="184">
        <v>0</v>
      </c>
      <c r="S17" s="184">
        <v>0</v>
      </c>
      <c r="T17" s="184">
        <v>0</v>
      </c>
      <c r="U17" s="184">
        <v>0</v>
      </c>
      <c r="V17" s="767"/>
      <c r="W17" s="1048">
        <v>0</v>
      </c>
      <c r="X17" s="1048"/>
      <c r="Y17" s="1048"/>
      <c r="Z17" s="1048"/>
      <c r="AA17" s="1048"/>
      <c r="AB17" s="1048"/>
      <c r="AC17" s="1048"/>
      <c r="AD17" s="1048"/>
      <c r="AE17" s="1048"/>
      <c r="AF17" s="1048"/>
      <c r="AG17" s="324"/>
      <c r="AH17" s="324"/>
      <c r="AI17" s="324"/>
      <c r="AJ17" s="324"/>
      <c r="AK17" s="265">
        <v>0</v>
      </c>
      <c r="AL17" s="265">
        <v>0</v>
      </c>
      <c r="AM17" s="265">
        <v>0</v>
      </c>
      <c r="AN17" s="265">
        <v>0</v>
      </c>
      <c r="AO17" s="1026">
        <v>0</v>
      </c>
      <c r="AP17" s="1050">
        <v>0</v>
      </c>
    </row>
    <row r="18" spans="1:42">
      <c r="A18" s="767"/>
      <c r="B18" s="770"/>
      <c r="C18" s="770"/>
      <c r="D18" s="1023"/>
      <c r="E18" s="1048"/>
      <c r="F18" s="227"/>
      <c r="G18" s="1023"/>
      <c r="H18" s="1049"/>
      <c r="I18" s="1048"/>
      <c r="J18" s="1048"/>
      <c r="K18" s="1048"/>
      <c r="L18" s="1048"/>
      <c r="M18" s="1048"/>
      <c r="N18" s="267"/>
      <c r="O18" s="267"/>
      <c r="P18" s="267"/>
      <c r="Q18" s="264"/>
      <c r="R18" s="184">
        <v>0</v>
      </c>
      <c r="S18" s="184">
        <v>0</v>
      </c>
      <c r="T18" s="184">
        <v>0</v>
      </c>
      <c r="U18" s="184">
        <v>0</v>
      </c>
      <c r="V18" s="767"/>
      <c r="W18" s="1048">
        <v>0</v>
      </c>
      <c r="X18" s="1048"/>
      <c r="Y18" s="1048"/>
      <c r="Z18" s="1048"/>
      <c r="AA18" s="1048"/>
      <c r="AB18" s="1048"/>
      <c r="AC18" s="1048"/>
      <c r="AD18" s="1048"/>
      <c r="AE18" s="1048"/>
      <c r="AF18" s="1048"/>
      <c r="AG18" s="324"/>
      <c r="AH18" s="324"/>
      <c r="AI18" s="324"/>
      <c r="AJ18" s="324"/>
      <c r="AK18" s="265">
        <v>0</v>
      </c>
      <c r="AL18" s="265">
        <v>0</v>
      </c>
      <c r="AM18" s="265">
        <v>0</v>
      </c>
      <c r="AN18" s="265">
        <v>0</v>
      </c>
      <c r="AO18" s="1026">
        <v>0</v>
      </c>
      <c r="AP18" s="1050">
        <v>0</v>
      </c>
    </row>
    <row r="19" spans="1:42">
      <c r="A19" s="767"/>
      <c r="B19" s="770"/>
      <c r="C19" s="770"/>
      <c r="D19" s="1023"/>
      <c r="E19" s="1048"/>
      <c r="F19" s="227"/>
      <c r="G19" s="1023"/>
      <c r="H19" s="1049"/>
      <c r="I19" s="1048"/>
      <c r="J19" s="1048"/>
      <c r="K19" s="1048"/>
      <c r="L19" s="1048"/>
      <c r="M19" s="1048"/>
      <c r="N19" s="267"/>
      <c r="O19" s="267"/>
      <c r="P19" s="267"/>
      <c r="Q19" s="264"/>
      <c r="R19" s="184">
        <v>0</v>
      </c>
      <c r="S19" s="184">
        <v>0</v>
      </c>
      <c r="T19" s="184">
        <v>0</v>
      </c>
      <c r="U19" s="184">
        <v>0</v>
      </c>
      <c r="V19" s="767"/>
      <c r="W19" s="1048">
        <v>0</v>
      </c>
      <c r="X19" s="1048"/>
      <c r="Y19" s="1048"/>
      <c r="Z19" s="1048"/>
      <c r="AA19" s="1048"/>
      <c r="AB19" s="1048"/>
      <c r="AC19" s="1048"/>
      <c r="AD19" s="1048"/>
      <c r="AE19" s="1048"/>
      <c r="AF19" s="1048"/>
      <c r="AG19" s="324"/>
      <c r="AH19" s="324"/>
      <c r="AI19" s="324"/>
      <c r="AJ19" s="324"/>
      <c r="AK19" s="265">
        <v>0</v>
      </c>
      <c r="AL19" s="265">
        <v>0</v>
      </c>
      <c r="AM19" s="265">
        <v>0</v>
      </c>
      <c r="AN19" s="265">
        <v>0</v>
      </c>
      <c r="AO19" s="1026">
        <v>0</v>
      </c>
      <c r="AP19" s="1050">
        <v>0</v>
      </c>
    </row>
    <row r="20" spans="1:42">
      <c r="A20" s="767"/>
      <c r="B20" s="770"/>
      <c r="C20" s="770"/>
      <c r="D20" s="1023"/>
      <c r="E20" s="1048"/>
      <c r="F20" s="227"/>
      <c r="G20" s="1048"/>
      <c r="H20" s="1049"/>
      <c r="I20" s="1048"/>
      <c r="J20" s="1048"/>
      <c r="K20" s="1048"/>
      <c r="L20" s="1048"/>
      <c r="M20" s="1048"/>
      <c r="N20" s="267"/>
      <c r="O20" s="267"/>
      <c r="P20" s="267"/>
      <c r="Q20" s="264"/>
      <c r="R20" s="184">
        <v>0</v>
      </c>
      <c r="S20" s="184">
        <v>0</v>
      </c>
      <c r="T20" s="184">
        <v>0</v>
      </c>
      <c r="U20" s="184">
        <v>0</v>
      </c>
      <c r="V20" s="768"/>
      <c r="W20" s="1048">
        <v>0</v>
      </c>
      <c r="X20" s="1048"/>
      <c r="Y20" s="1048"/>
      <c r="Z20" s="1048"/>
      <c r="AA20" s="1048"/>
      <c r="AB20" s="1048"/>
      <c r="AC20" s="1048"/>
      <c r="AD20" s="1048"/>
      <c r="AE20" s="1048"/>
      <c r="AF20" s="1048"/>
      <c r="AG20" s="324"/>
      <c r="AH20" s="324"/>
      <c r="AI20" s="324"/>
      <c r="AJ20" s="324"/>
      <c r="AK20" s="265">
        <v>0</v>
      </c>
      <c r="AL20" s="265">
        <v>0</v>
      </c>
      <c r="AM20" s="265">
        <v>0</v>
      </c>
      <c r="AN20" s="265">
        <v>0</v>
      </c>
      <c r="AO20" s="1026">
        <v>0</v>
      </c>
      <c r="AP20" s="1050">
        <v>0</v>
      </c>
    </row>
    <row r="21" spans="1:42" ht="16.5">
      <c r="A21" s="767"/>
      <c r="B21" s="770"/>
      <c r="C21" s="770"/>
      <c r="D21" s="1016"/>
      <c r="E21" s="1052"/>
      <c r="F21" s="1052"/>
      <c r="G21" s="1052"/>
      <c r="H21" s="1052"/>
      <c r="I21" s="1052"/>
      <c r="J21" s="1052"/>
      <c r="K21" s="1052"/>
      <c r="L21" s="1052"/>
      <c r="M21" s="1052"/>
      <c r="N21" s="1052"/>
      <c r="O21" s="1052"/>
      <c r="P21" s="1052"/>
      <c r="Q21" s="1052"/>
      <c r="R21" s="1052">
        <v>0</v>
      </c>
      <c r="S21" s="1052">
        <v>0</v>
      </c>
      <c r="T21" s="1052">
        <v>0</v>
      </c>
      <c r="U21" s="1052">
        <v>0</v>
      </c>
      <c r="V21" s="1052"/>
      <c r="W21" s="1052">
        <v>0</v>
      </c>
      <c r="X21" s="1052">
        <v>0</v>
      </c>
      <c r="Y21" s="1052">
        <v>0</v>
      </c>
      <c r="Z21" s="1052">
        <v>0</v>
      </c>
      <c r="AA21" s="1052">
        <v>0</v>
      </c>
      <c r="AB21" s="1052">
        <v>0</v>
      </c>
      <c r="AC21" s="1052">
        <v>0</v>
      </c>
      <c r="AD21" s="1052">
        <v>17</v>
      </c>
      <c r="AE21" s="1052">
        <v>6</v>
      </c>
      <c r="AF21" s="1052">
        <v>117</v>
      </c>
      <c r="AG21" s="1052">
        <v>0</v>
      </c>
      <c r="AH21" s="1052">
        <v>0</v>
      </c>
      <c r="AI21" s="1052">
        <v>0</v>
      </c>
      <c r="AJ21" s="1052">
        <v>0</v>
      </c>
      <c r="AK21" s="1052">
        <v>0</v>
      </c>
      <c r="AL21" s="1052">
        <v>0</v>
      </c>
      <c r="AM21" s="1052">
        <v>0</v>
      </c>
      <c r="AN21" s="1052">
        <v>722200</v>
      </c>
      <c r="AO21" s="1052">
        <v>722200</v>
      </c>
      <c r="AP21" s="1052">
        <v>805924</v>
      </c>
    </row>
    <row r="22" spans="1:42">
      <c r="A22" s="767"/>
      <c r="B22" s="770"/>
      <c r="C22" s="770"/>
      <c r="D22" s="1023"/>
      <c r="E22" s="1048"/>
      <c r="F22" s="1048"/>
      <c r="G22" s="1048"/>
      <c r="H22" s="1049"/>
      <c r="I22" s="1048"/>
      <c r="J22" s="1048"/>
      <c r="K22" s="1048"/>
      <c r="L22" s="1048"/>
      <c r="M22" s="1048"/>
      <c r="N22" s="267"/>
      <c r="O22" s="267"/>
      <c r="P22" s="267"/>
      <c r="Q22" s="264"/>
      <c r="R22" s="184"/>
      <c r="S22" s="184"/>
      <c r="T22" s="184"/>
      <c r="U22" s="184"/>
      <c r="V22" s="766"/>
      <c r="W22" s="1048">
        <v>0</v>
      </c>
      <c r="X22" s="1048"/>
      <c r="Y22" s="1048"/>
      <c r="Z22" s="1048"/>
      <c r="AA22" s="1048"/>
      <c r="AB22" s="1048"/>
      <c r="AC22" s="1048"/>
      <c r="AD22" s="1048"/>
      <c r="AE22" s="1048"/>
      <c r="AF22" s="1048"/>
      <c r="AG22" s="324"/>
      <c r="AH22" s="324"/>
      <c r="AI22" s="324"/>
      <c r="AJ22" s="324"/>
      <c r="AK22" s="265">
        <v>0</v>
      </c>
      <c r="AL22" s="265">
        <v>0</v>
      </c>
      <c r="AM22" s="265">
        <v>0</v>
      </c>
      <c r="AN22" s="265">
        <v>0</v>
      </c>
      <c r="AO22" s="1026">
        <v>0</v>
      </c>
      <c r="AP22" s="1050">
        <v>0</v>
      </c>
    </row>
    <row r="23" spans="1:42">
      <c r="A23" s="767"/>
      <c r="B23" s="770"/>
      <c r="C23" s="770"/>
      <c r="D23" s="1023"/>
      <c r="E23" s="1048"/>
      <c r="F23" s="1048"/>
      <c r="G23" s="1048"/>
      <c r="H23" s="1049"/>
      <c r="I23" s="1048"/>
      <c r="J23" s="1048"/>
      <c r="K23" s="1048"/>
      <c r="L23" s="1048"/>
      <c r="M23" s="1048"/>
      <c r="N23" s="267"/>
      <c r="O23" s="267"/>
      <c r="P23" s="267"/>
      <c r="Q23" s="264"/>
      <c r="R23" s="184"/>
      <c r="S23" s="184"/>
      <c r="T23" s="184"/>
      <c r="U23" s="184"/>
      <c r="V23" s="767"/>
      <c r="W23" s="1048">
        <v>0</v>
      </c>
      <c r="X23" s="1048"/>
      <c r="Y23" s="1048"/>
      <c r="Z23" s="1048"/>
      <c r="AA23" s="1048"/>
      <c r="AB23" s="1048"/>
      <c r="AC23" s="1048"/>
      <c r="AD23" s="1048"/>
      <c r="AE23" s="1048"/>
      <c r="AF23" s="1048"/>
      <c r="AG23" s="324"/>
      <c r="AH23" s="324"/>
      <c r="AI23" s="324"/>
      <c r="AJ23" s="324"/>
      <c r="AK23" s="265">
        <v>0</v>
      </c>
      <c r="AL23" s="265">
        <v>0</v>
      </c>
      <c r="AM23" s="265">
        <v>0</v>
      </c>
      <c r="AN23" s="265">
        <v>0</v>
      </c>
      <c r="AO23" s="1026">
        <v>0</v>
      </c>
      <c r="AP23" s="1050">
        <v>0</v>
      </c>
    </row>
    <row r="24" spans="1:42">
      <c r="A24" s="767"/>
      <c r="B24" s="770"/>
      <c r="C24" s="770"/>
      <c r="D24" s="1023"/>
      <c r="E24" s="1048"/>
      <c r="F24" s="1048"/>
      <c r="G24" s="1048"/>
      <c r="H24" s="1049"/>
      <c r="I24" s="1048"/>
      <c r="J24" s="1048"/>
      <c r="K24" s="1048"/>
      <c r="L24" s="1048"/>
      <c r="M24" s="1048"/>
      <c r="N24" s="267"/>
      <c r="O24" s="267"/>
      <c r="P24" s="267"/>
      <c r="Q24" s="264"/>
      <c r="R24" s="184"/>
      <c r="S24" s="184"/>
      <c r="T24" s="184"/>
      <c r="U24" s="184"/>
      <c r="V24" s="767"/>
      <c r="W24" s="1048">
        <v>0</v>
      </c>
      <c r="X24" s="1048"/>
      <c r="Y24" s="1048"/>
      <c r="Z24" s="1048"/>
      <c r="AA24" s="1048"/>
      <c r="AB24" s="1048"/>
      <c r="AC24" s="1048"/>
      <c r="AD24" s="1048"/>
      <c r="AE24" s="1048"/>
      <c r="AF24" s="1048"/>
      <c r="AG24" s="324"/>
      <c r="AH24" s="324"/>
      <c r="AI24" s="324"/>
      <c r="AJ24" s="324"/>
      <c r="AK24" s="265">
        <v>0</v>
      </c>
      <c r="AL24" s="265">
        <v>0</v>
      </c>
      <c r="AM24" s="265">
        <v>0</v>
      </c>
      <c r="AN24" s="265">
        <v>0</v>
      </c>
      <c r="AO24" s="1026">
        <v>0</v>
      </c>
      <c r="AP24" s="1050">
        <v>0</v>
      </c>
    </row>
    <row r="25" spans="1:42">
      <c r="A25" s="767"/>
      <c r="B25" s="770"/>
      <c r="C25" s="770"/>
      <c r="D25" s="1048"/>
      <c r="E25" s="1048"/>
      <c r="F25" s="1048"/>
      <c r="G25" s="1048"/>
      <c r="H25" s="1049"/>
      <c r="I25" s="1048"/>
      <c r="J25" s="1048"/>
      <c r="K25" s="1048"/>
      <c r="L25" s="1048"/>
      <c r="M25" s="1048"/>
      <c r="N25" s="267"/>
      <c r="O25" s="267"/>
      <c r="P25" s="267"/>
      <c r="Q25" s="264"/>
      <c r="R25" s="184"/>
      <c r="S25" s="184"/>
      <c r="T25" s="184"/>
      <c r="U25" s="184"/>
      <c r="V25" s="768"/>
      <c r="W25" s="1048">
        <v>0</v>
      </c>
      <c r="X25" s="1048"/>
      <c r="Y25" s="1048"/>
      <c r="Z25" s="1048"/>
      <c r="AA25" s="1048"/>
      <c r="AB25" s="1048"/>
      <c r="AC25" s="1048"/>
      <c r="AD25" s="1048"/>
      <c r="AE25" s="1048"/>
      <c r="AF25" s="1048"/>
      <c r="AG25" s="324"/>
      <c r="AH25" s="324"/>
      <c r="AI25" s="324"/>
      <c r="AJ25" s="324"/>
      <c r="AK25" s="265">
        <v>0</v>
      </c>
      <c r="AL25" s="265">
        <v>0</v>
      </c>
      <c r="AM25" s="265">
        <v>0</v>
      </c>
      <c r="AN25" s="265">
        <v>0</v>
      </c>
      <c r="AO25" s="1026">
        <v>0</v>
      </c>
      <c r="AP25" s="1050">
        <v>0</v>
      </c>
    </row>
    <row r="26" spans="1:42">
      <c r="A26" s="768"/>
      <c r="B26" s="771"/>
      <c r="C26" s="771"/>
      <c r="D26" s="578"/>
      <c r="E26" s="1052"/>
      <c r="F26" s="1052"/>
      <c r="G26" s="1052"/>
      <c r="H26" s="1052"/>
      <c r="I26" s="1052"/>
      <c r="J26" s="1052"/>
      <c r="K26" s="1052"/>
      <c r="L26" s="1052"/>
      <c r="M26" s="1052"/>
      <c r="N26" s="1052"/>
      <c r="O26" s="1052"/>
      <c r="P26" s="579"/>
      <c r="Q26" s="1052"/>
      <c r="R26" s="1052">
        <v>0</v>
      </c>
      <c r="S26" s="1052">
        <v>0</v>
      </c>
      <c r="T26" s="1052">
        <v>0</v>
      </c>
      <c r="U26" s="1052">
        <v>0</v>
      </c>
      <c r="V26" s="1052"/>
      <c r="W26" s="1052">
        <v>0</v>
      </c>
      <c r="X26" s="1052">
        <v>0</v>
      </c>
      <c r="Y26" s="1052">
        <v>0</v>
      </c>
      <c r="Z26" s="1052">
        <v>0</v>
      </c>
      <c r="AA26" s="1052">
        <v>0</v>
      </c>
      <c r="AB26" s="1052">
        <v>0</v>
      </c>
      <c r="AC26" s="1052">
        <v>0</v>
      </c>
      <c r="AD26" s="1052">
        <v>0</v>
      </c>
      <c r="AE26" s="1052">
        <v>0</v>
      </c>
      <c r="AF26" s="1052">
        <v>0</v>
      </c>
      <c r="AG26" s="1052">
        <v>0</v>
      </c>
      <c r="AH26" s="1052">
        <v>0</v>
      </c>
      <c r="AI26" s="1052">
        <v>0</v>
      </c>
      <c r="AJ26" s="1052">
        <v>0</v>
      </c>
      <c r="AK26" s="1052">
        <v>0</v>
      </c>
      <c r="AL26" s="1052">
        <v>0</v>
      </c>
      <c r="AM26" s="1052">
        <v>0</v>
      </c>
      <c r="AN26" s="1052">
        <v>0</v>
      </c>
      <c r="AO26" s="1052">
        <v>0</v>
      </c>
      <c r="AP26" s="1052">
        <v>0</v>
      </c>
    </row>
    <row r="27" spans="1:42" ht="15.75" thickBot="1">
      <c r="A27" s="1051"/>
      <c r="B27" s="580"/>
      <c r="C27" s="580"/>
      <c r="D27" s="580"/>
      <c r="E27" s="580"/>
      <c r="F27" s="580"/>
      <c r="G27" s="580"/>
      <c r="H27" s="580"/>
      <c r="I27" s="580"/>
      <c r="J27" s="580"/>
      <c r="K27" s="580"/>
      <c r="L27" s="580"/>
      <c r="M27" s="580"/>
      <c r="N27" s="580"/>
      <c r="O27" s="580"/>
      <c r="P27" s="580"/>
      <c r="Q27" s="580"/>
      <c r="R27" s="580">
        <v>0</v>
      </c>
      <c r="S27" s="580">
        <v>0</v>
      </c>
      <c r="T27" s="580">
        <v>0</v>
      </c>
      <c r="U27" s="580">
        <v>0</v>
      </c>
      <c r="V27" s="580"/>
      <c r="W27" s="580">
        <v>0</v>
      </c>
      <c r="X27" s="580">
        <v>0</v>
      </c>
      <c r="Y27" s="580">
        <v>0</v>
      </c>
      <c r="Z27" s="580">
        <v>0</v>
      </c>
      <c r="AA27" s="580">
        <v>0</v>
      </c>
      <c r="AB27" s="580">
        <v>0</v>
      </c>
      <c r="AC27" s="580">
        <v>0</v>
      </c>
      <c r="AD27" s="580">
        <v>17</v>
      </c>
      <c r="AE27" s="580">
        <v>6</v>
      </c>
      <c r="AF27" s="580">
        <v>117</v>
      </c>
      <c r="AG27" s="580">
        <v>0</v>
      </c>
      <c r="AH27" s="580">
        <v>0</v>
      </c>
      <c r="AI27" s="580">
        <v>0</v>
      </c>
      <c r="AJ27" s="580">
        <v>0</v>
      </c>
      <c r="AK27" s="580">
        <v>0</v>
      </c>
      <c r="AL27" s="580">
        <v>0</v>
      </c>
      <c r="AM27" s="580">
        <v>0</v>
      </c>
      <c r="AN27" s="580">
        <v>722200</v>
      </c>
      <c r="AO27" s="580">
        <v>722200</v>
      </c>
      <c r="AP27" s="580">
        <v>805924</v>
      </c>
    </row>
    <row r="28" spans="1:42" ht="15" customHeight="1">
      <c r="A28" s="783">
        <v>2</v>
      </c>
      <c r="B28" s="1013" t="s">
        <v>846</v>
      </c>
      <c r="C28" s="1013">
        <v>5</v>
      </c>
      <c r="D28" s="294">
        <v>0</v>
      </c>
      <c r="E28" s="278">
        <v>0</v>
      </c>
      <c r="F28" s="278">
        <v>0</v>
      </c>
      <c r="G28" s="278">
        <v>0</v>
      </c>
      <c r="H28" s="401"/>
      <c r="I28" s="278"/>
      <c r="J28" s="278"/>
      <c r="K28" s="278"/>
      <c r="L28" s="278"/>
      <c r="M28" s="278"/>
      <c r="N28" s="127"/>
      <c r="O28" s="127">
        <v>0</v>
      </c>
      <c r="P28" s="127">
        <v>0</v>
      </c>
      <c r="Q28" s="273">
        <v>0</v>
      </c>
      <c r="R28" s="279">
        <v>0</v>
      </c>
      <c r="S28" s="279">
        <v>0</v>
      </c>
      <c r="T28" s="279">
        <v>0</v>
      </c>
      <c r="U28" s="279">
        <v>0</v>
      </c>
      <c r="V28" s="777"/>
      <c r="W28" s="278">
        <v>0</v>
      </c>
      <c r="X28" s="278"/>
      <c r="Y28" s="278"/>
      <c r="Z28" s="278"/>
      <c r="AA28" s="278"/>
      <c r="AB28" s="278"/>
      <c r="AC28" s="278"/>
      <c r="AD28" s="278"/>
      <c r="AE28" s="278"/>
      <c r="AF28" s="278"/>
      <c r="AG28" s="280"/>
      <c r="AH28" s="280"/>
      <c r="AI28" s="280"/>
      <c r="AJ28" s="280"/>
      <c r="AK28" s="276">
        <f>R28*Y28</f>
        <v>0</v>
      </c>
      <c r="AL28" s="276">
        <f t="shared" ref="AL28:AN41" si="0">S28*Z28</f>
        <v>0</v>
      </c>
      <c r="AM28" s="276">
        <f t="shared" si="0"/>
        <v>0</v>
      </c>
      <c r="AN28" s="276">
        <f t="shared" si="0"/>
        <v>0</v>
      </c>
      <c r="AO28" s="81">
        <v>0</v>
      </c>
      <c r="AP28" s="436">
        <f>AO28-Q28</f>
        <v>0</v>
      </c>
    </row>
    <row r="29" spans="1:42">
      <c r="A29" s="778"/>
      <c r="B29" s="809"/>
      <c r="C29" s="809"/>
      <c r="D29" s="294"/>
      <c r="E29" s="278"/>
      <c r="F29" s="278"/>
      <c r="G29" s="294"/>
      <c r="H29" s="401"/>
      <c r="I29" s="278"/>
      <c r="J29" s="278"/>
      <c r="K29" s="278"/>
      <c r="L29" s="278"/>
      <c r="M29" s="278"/>
      <c r="N29" s="127"/>
      <c r="O29" s="127"/>
      <c r="P29" s="127"/>
      <c r="Q29" s="273"/>
      <c r="R29" s="279">
        <v>0</v>
      </c>
      <c r="S29" s="279">
        <v>0</v>
      </c>
      <c r="T29" s="279">
        <v>0</v>
      </c>
      <c r="U29" s="279">
        <v>0</v>
      </c>
      <c r="V29" s="778"/>
      <c r="W29" s="278">
        <v>0</v>
      </c>
      <c r="X29" s="278"/>
      <c r="Y29" s="278"/>
      <c r="Z29" s="278"/>
      <c r="AA29" s="278"/>
      <c r="AB29" s="278"/>
      <c r="AC29" s="278"/>
      <c r="AD29" s="278"/>
      <c r="AE29" s="278"/>
      <c r="AF29" s="278"/>
      <c r="AG29" s="280"/>
      <c r="AH29" s="280"/>
      <c r="AI29" s="280"/>
      <c r="AJ29" s="280"/>
      <c r="AK29" s="276">
        <f t="shared" ref="AK29:AK41" si="1">R29*Y29</f>
        <v>0</v>
      </c>
      <c r="AL29" s="276">
        <f t="shared" si="0"/>
        <v>0</v>
      </c>
      <c r="AM29" s="276">
        <f t="shared" si="0"/>
        <v>0</v>
      </c>
      <c r="AN29" s="276">
        <f t="shared" si="0"/>
        <v>0</v>
      </c>
      <c r="AO29" s="81">
        <f t="shared" ref="AO29:AO41" si="2">AK29+AL29+AM29+AN29</f>
        <v>0</v>
      </c>
      <c r="AP29" s="436">
        <f t="shared" ref="AP29:AP41" si="3">AO29-Q29</f>
        <v>0</v>
      </c>
    </row>
    <row r="30" spans="1:42">
      <c r="A30" s="778"/>
      <c r="B30" s="809"/>
      <c r="C30" s="809"/>
      <c r="D30" s="294"/>
      <c r="E30" s="278"/>
      <c r="F30" s="278"/>
      <c r="G30" s="278"/>
      <c r="H30" s="401"/>
      <c r="I30" s="278"/>
      <c r="J30" s="278"/>
      <c r="K30" s="278"/>
      <c r="L30" s="278"/>
      <c r="M30" s="278"/>
      <c r="N30" s="127"/>
      <c r="O30" s="127"/>
      <c r="P30" s="127"/>
      <c r="Q30" s="273"/>
      <c r="R30" s="279">
        <v>0</v>
      </c>
      <c r="S30" s="279">
        <v>0</v>
      </c>
      <c r="T30" s="279">
        <v>0</v>
      </c>
      <c r="U30" s="279">
        <v>0</v>
      </c>
      <c r="V30" s="778"/>
      <c r="W30" s="278">
        <v>0</v>
      </c>
      <c r="X30" s="278"/>
      <c r="Y30" s="278"/>
      <c r="Z30" s="278"/>
      <c r="AA30" s="278"/>
      <c r="AB30" s="278"/>
      <c r="AC30" s="278"/>
      <c r="AD30" s="278"/>
      <c r="AE30" s="278"/>
      <c r="AF30" s="278"/>
      <c r="AG30" s="280"/>
      <c r="AH30" s="280"/>
      <c r="AI30" s="280"/>
      <c r="AJ30" s="280"/>
      <c r="AK30" s="276">
        <f t="shared" si="1"/>
        <v>0</v>
      </c>
      <c r="AL30" s="276">
        <f t="shared" si="0"/>
        <v>0</v>
      </c>
      <c r="AM30" s="276">
        <f t="shared" si="0"/>
        <v>0</v>
      </c>
      <c r="AN30" s="276">
        <f t="shared" si="0"/>
        <v>0</v>
      </c>
      <c r="AO30" s="81">
        <f t="shared" si="2"/>
        <v>0</v>
      </c>
      <c r="AP30" s="436">
        <f t="shared" si="3"/>
        <v>0</v>
      </c>
    </row>
    <row r="31" spans="1:42">
      <c r="A31" s="778"/>
      <c r="B31" s="809"/>
      <c r="C31" s="809"/>
      <c r="D31" s="294"/>
      <c r="E31" s="278"/>
      <c r="F31" s="1021"/>
      <c r="G31" s="278"/>
      <c r="H31" s="401"/>
      <c r="I31" s="278"/>
      <c r="J31" s="278"/>
      <c r="K31" s="278"/>
      <c r="L31" s="278"/>
      <c r="M31" s="278"/>
      <c r="N31" s="127"/>
      <c r="O31" s="127"/>
      <c r="P31" s="127"/>
      <c r="Q31" s="273"/>
      <c r="R31" s="279">
        <v>0</v>
      </c>
      <c r="S31" s="279">
        <v>0</v>
      </c>
      <c r="T31" s="279">
        <v>0</v>
      </c>
      <c r="U31" s="279">
        <v>0</v>
      </c>
      <c r="V31" s="778"/>
      <c r="W31" s="278">
        <v>0</v>
      </c>
      <c r="X31" s="278"/>
      <c r="Y31" s="278"/>
      <c r="Z31" s="278"/>
      <c r="AA31" s="278"/>
      <c r="AB31" s="278"/>
      <c r="AC31" s="278"/>
      <c r="AD31" s="278"/>
      <c r="AE31" s="278"/>
      <c r="AF31" s="278"/>
      <c r="AG31" s="280"/>
      <c r="AH31" s="280"/>
      <c r="AI31" s="280"/>
      <c r="AJ31" s="280"/>
      <c r="AK31" s="276">
        <f t="shared" si="1"/>
        <v>0</v>
      </c>
      <c r="AL31" s="276">
        <f t="shared" si="0"/>
        <v>0</v>
      </c>
      <c r="AM31" s="276">
        <f t="shared" si="0"/>
        <v>0</v>
      </c>
      <c r="AN31" s="276">
        <f t="shared" si="0"/>
        <v>0</v>
      </c>
      <c r="AO31" s="81">
        <f t="shared" si="2"/>
        <v>0</v>
      </c>
      <c r="AP31" s="436">
        <f t="shared" si="3"/>
        <v>0</v>
      </c>
    </row>
    <row r="32" spans="1:42">
      <c r="A32" s="778"/>
      <c r="B32" s="809"/>
      <c r="C32" s="809"/>
      <c r="D32" s="294"/>
      <c r="E32" s="278"/>
      <c r="F32" s="278"/>
      <c r="G32" s="294"/>
      <c r="H32" s="401"/>
      <c r="I32" s="278"/>
      <c r="J32" s="278"/>
      <c r="K32" s="278"/>
      <c r="L32" s="278"/>
      <c r="M32" s="278"/>
      <c r="N32" s="127"/>
      <c r="O32" s="127"/>
      <c r="P32" s="127"/>
      <c r="Q32" s="273"/>
      <c r="R32" s="279">
        <v>0</v>
      </c>
      <c r="S32" s="279">
        <v>0</v>
      </c>
      <c r="T32" s="279">
        <v>0</v>
      </c>
      <c r="U32" s="279">
        <v>0</v>
      </c>
      <c r="V32" s="778"/>
      <c r="W32" s="278">
        <v>0</v>
      </c>
      <c r="X32" s="278"/>
      <c r="Y32" s="278"/>
      <c r="Z32" s="278"/>
      <c r="AA32" s="278"/>
      <c r="AB32" s="278"/>
      <c r="AC32" s="278"/>
      <c r="AD32" s="278"/>
      <c r="AE32" s="278"/>
      <c r="AF32" s="278"/>
      <c r="AG32" s="280"/>
      <c r="AH32" s="280"/>
      <c r="AI32" s="280"/>
      <c r="AJ32" s="280"/>
      <c r="AK32" s="276">
        <f t="shared" si="1"/>
        <v>0</v>
      </c>
      <c r="AL32" s="276">
        <f t="shared" si="0"/>
        <v>0</v>
      </c>
      <c r="AM32" s="276">
        <f t="shared" si="0"/>
        <v>0</v>
      </c>
      <c r="AN32" s="276">
        <f t="shared" si="0"/>
        <v>0</v>
      </c>
      <c r="AO32" s="81">
        <f t="shared" si="2"/>
        <v>0</v>
      </c>
      <c r="AP32" s="436">
        <f t="shared" si="3"/>
        <v>0</v>
      </c>
    </row>
    <row r="33" spans="1:42">
      <c r="A33" s="778"/>
      <c r="B33" s="809"/>
      <c r="C33" s="809"/>
      <c r="D33" s="294"/>
      <c r="E33" s="278"/>
      <c r="F33" s="413"/>
      <c r="G33" s="278"/>
      <c r="H33" s="401"/>
      <c r="I33" s="278"/>
      <c r="J33" s="278"/>
      <c r="K33" s="278"/>
      <c r="L33" s="278"/>
      <c r="M33" s="278"/>
      <c r="N33" s="127"/>
      <c r="O33" s="127"/>
      <c r="P33" s="127"/>
      <c r="Q33" s="273"/>
      <c r="R33" s="279">
        <v>0</v>
      </c>
      <c r="S33" s="279">
        <v>0</v>
      </c>
      <c r="T33" s="279">
        <v>0</v>
      </c>
      <c r="U33" s="279">
        <v>0</v>
      </c>
      <c r="V33" s="778"/>
      <c r="W33" s="278">
        <v>0</v>
      </c>
      <c r="X33" s="278"/>
      <c r="Y33" s="278"/>
      <c r="Z33" s="278"/>
      <c r="AA33" s="278"/>
      <c r="AB33" s="278"/>
      <c r="AC33" s="278"/>
      <c r="AD33" s="278"/>
      <c r="AE33" s="278"/>
      <c r="AF33" s="278"/>
      <c r="AG33" s="280"/>
      <c r="AH33" s="280"/>
      <c r="AI33" s="280"/>
      <c r="AJ33" s="280"/>
      <c r="AK33" s="276">
        <f t="shared" si="1"/>
        <v>0</v>
      </c>
      <c r="AL33" s="276">
        <f t="shared" si="0"/>
        <v>0</v>
      </c>
      <c r="AM33" s="276">
        <f t="shared" si="0"/>
        <v>0</v>
      </c>
      <c r="AN33" s="276">
        <f t="shared" si="0"/>
        <v>0</v>
      </c>
      <c r="AO33" s="81">
        <f t="shared" si="2"/>
        <v>0</v>
      </c>
      <c r="AP33" s="436">
        <f t="shared" si="3"/>
        <v>0</v>
      </c>
    </row>
    <row r="34" spans="1:42">
      <c r="A34" s="778"/>
      <c r="B34" s="809"/>
      <c r="C34" s="809"/>
      <c r="D34" s="294"/>
      <c r="E34" s="278"/>
      <c r="F34" s="278"/>
      <c r="G34" s="294"/>
      <c r="H34" s="401"/>
      <c r="I34" s="278"/>
      <c r="J34" s="278"/>
      <c r="K34" s="278"/>
      <c r="L34" s="278"/>
      <c r="M34" s="278"/>
      <c r="N34" s="127"/>
      <c r="O34" s="127"/>
      <c r="P34" s="127"/>
      <c r="Q34" s="273"/>
      <c r="R34" s="279">
        <v>0</v>
      </c>
      <c r="S34" s="279">
        <v>0</v>
      </c>
      <c r="T34" s="279">
        <v>0</v>
      </c>
      <c r="U34" s="279">
        <v>0</v>
      </c>
      <c r="V34" s="778"/>
      <c r="W34" s="278">
        <v>0</v>
      </c>
      <c r="X34" s="278"/>
      <c r="Y34" s="278"/>
      <c r="Z34" s="278"/>
      <c r="AA34" s="278"/>
      <c r="AB34" s="278"/>
      <c r="AC34" s="278"/>
      <c r="AD34" s="278"/>
      <c r="AE34" s="278"/>
      <c r="AF34" s="278"/>
      <c r="AG34" s="280"/>
      <c r="AH34" s="280"/>
      <c r="AI34" s="280"/>
      <c r="AJ34" s="280"/>
      <c r="AK34" s="276">
        <f t="shared" si="1"/>
        <v>0</v>
      </c>
      <c r="AL34" s="276">
        <f t="shared" si="0"/>
        <v>0</v>
      </c>
      <c r="AM34" s="276">
        <f t="shared" si="0"/>
        <v>0</v>
      </c>
      <c r="AN34" s="276">
        <f t="shared" si="0"/>
        <v>0</v>
      </c>
      <c r="AO34" s="81">
        <f t="shared" si="2"/>
        <v>0</v>
      </c>
      <c r="AP34" s="436">
        <f t="shared" si="3"/>
        <v>0</v>
      </c>
    </row>
    <row r="35" spans="1:42">
      <c r="A35" s="778"/>
      <c r="B35" s="809"/>
      <c r="C35" s="809"/>
      <c r="D35" s="294"/>
      <c r="E35" s="278"/>
      <c r="F35" s="413"/>
      <c r="G35" s="294"/>
      <c r="H35" s="401"/>
      <c r="I35" s="278"/>
      <c r="J35" s="278"/>
      <c r="K35" s="278"/>
      <c r="L35" s="278"/>
      <c r="M35" s="278"/>
      <c r="N35" s="127"/>
      <c r="O35" s="127"/>
      <c r="P35" s="127"/>
      <c r="Q35" s="273"/>
      <c r="R35" s="279">
        <v>0</v>
      </c>
      <c r="S35" s="279">
        <v>0</v>
      </c>
      <c r="T35" s="279">
        <v>0</v>
      </c>
      <c r="U35" s="279">
        <v>0</v>
      </c>
      <c r="V35" s="778"/>
      <c r="W35" s="278">
        <v>0</v>
      </c>
      <c r="X35" s="278"/>
      <c r="Y35" s="278"/>
      <c r="Z35" s="278"/>
      <c r="AA35" s="278"/>
      <c r="AB35" s="278"/>
      <c r="AC35" s="278"/>
      <c r="AD35" s="278"/>
      <c r="AE35" s="278"/>
      <c r="AF35" s="278"/>
      <c r="AG35" s="280"/>
      <c r="AH35" s="280"/>
      <c r="AI35" s="280"/>
      <c r="AJ35" s="280"/>
      <c r="AK35" s="276">
        <f t="shared" si="1"/>
        <v>0</v>
      </c>
      <c r="AL35" s="276">
        <f t="shared" si="0"/>
        <v>0</v>
      </c>
      <c r="AM35" s="276">
        <f t="shared" si="0"/>
        <v>0</v>
      </c>
      <c r="AN35" s="276">
        <f t="shared" si="0"/>
        <v>0</v>
      </c>
      <c r="AO35" s="81">
        <f t="shared" si="2"/>
        <v>0</v>
      </c>
      <c r="AP35" s="436">
        <f t="shared" si="3"/>
        <v>0</v>
      </c>
    </row>
    <row r="36" spans="1:42">
      <c r="A36" s="778"/>
      <c r="B36" s="809"/>
      <c r="C36" s="809"/>
      <c r="D36" s="294"/>
      <c r="E36" s="278"/>
      <c r="F36" s="413"/>
      <c r="G36" s="294"/>
      <c r="H36" s="401"/>
      <c r="I36" s="278"/>
      <c r="J36" s="278"/>
      <c r="K36" s="278"/>
      <c r="L36" s="278"/>
      <c r="M36" s="278"/>
      <c r="N36" s="127"/>
      <c r="O36" s="127"/>
      <c r="P36" s="127"/>
      <c r="Q36" s="273"/>
      <c r="R36" s="279">
        <v>0</v>
      </c>
      <c r="S36" s="279">
        <v>0</v>
      </c>
      <c r="T36" s="279">
        <v>0</v>
      </c>
      <c r="U36" s="279">
        <v>0</v>
      </c>
      <c r="V36" s="778"/>
      <c r="W36" s="278">
        <v>0</v>
      </c>
      <c r="X36" s="278"/>
      <c r="Y36" s="278"/>
      <c r="Z36" s="278"/>
      <c r="AA36" s="278"/>
      <c r="AB36" s="278"/>
      <c r="AC36" s="278"/>
      <c r="AD36" s="278"/>
      <c r="AE36" s="278"/>
      <c r="AF36" s="278"/>
      <c r="AG36" s="280"/>
      <c r="AH36" s="280"/>
      <c r="AI36" s="280"/>
      <c r="AJ36" s="280"/>
      <c r="AK36" s="276">
        <f t="shared" si="1"/>
        <v>0</v>
      </c>
      <c r="AL36" s="276">
        <f t="shared" si="0"/>
        <v>0</v>
      </c>
      <c r="AM36" s="276">
        <f t="shared" si="0"/>
        <v>0</v>
      </c>
      <c r="AN36" s="276">
        <f t="shared" si="0"/>
        <v>0</v>
      </c>
      <c r="AO36" s="81">
        <f t="shared" si="2"/>
        <v>0</v>
      </c>
      <c r="AP36" s="436">
        <f t="shared" si="3"/>
        <v>0</v>
      </c>
    </row>
    <row r="37" spans="1:42">
      <c r="A37" s="778"/>
      <c r="B37" s="809"/>
      <c r="C37" s="809"/>
      <c r="D37" s="294"/>
      <c r="E37" s="278"/>
      <c r="F37" s="278"/>
      <c r="G37" s="278"/>
      <c r="H37" s="401"/>
      <c r="I37" s="278"/>
      <c r="J37" s="278"/>
      <c r="K37" s="278"/>
      <c r="L37" s="278"/>
      <c r="M37" s="278"/>
      <c r="N37" s="127"/>
      <c r="O37" s="127"/>
      <c r="P37" s="127"/>
      <c r="Q37" s="273"/>
      <c r="R37" s="279">
        <v>0</v>
      </c>
      <c r="S37" s="279">
        <v>0</v>
      </c>
      <c r="T37" s="279">
        <v>0</v>
      </c>
      <c r="U37" s="279">
        <v>0</v>
      </c>
      <c r="V37" s="778"/>
      <c r="W37" s="278">
        <v>0</v>
      </c>
      <c r="X37" s="278"/>
      <c r="Y37" s="278"/>
      <c r="Z37" s="278"/>
      <c r="AA37" s="278"/>
      <c r="AB37" s="278"/>
      <c r="AC37" s="278"/>
      <c r="AD37" s="278"/>
      <c r="AE37" s="278"/>
      <c r="AF37" s="278"/>
      <c r="AG37" s="280"/>
      <c r="AH37" s="280"/>
      <c r="AI37" s="280"/>
      <c r="AJ37" s="280"/>
      <c r="AK37" s="276">
        <f t="shared" si="1"/>
        <v>0</v>
      </c>
      <c r="AL37" s="276">
        <f t="shared" si="0"/>
        <v>0</v>
      </c>
      <c r="AM37" s="276">
        <f t="shared" si="0"/>
        <v>0</v>
      </c>
      <c r="AN37" s="276">
        <f t="shared" si="0"/>
        <v>0</v>
      </c>
      <c r="AO37" s="81">
        <f t="shared" si="2"/>
        <v>0</v>
      </c>
      <c r="AP37" s="436">
        <f t="shared" si="3"/>
        <v>0</v>
      </c>
    </row>
    <row r="38" spans="1:42">
      <c r="A38" s="778"/>
      <c r="B38" s="809"/>
      <c r="C38" s="809"/>
      <c r="D38" s="294"/>
      <c r="E38" s="278"/>
      <c r="F38" s="413"/>
      <c r="G38" s="278"/>
      <c r="H38" s="401"/>
      <c r="I38" s="278"/>
      <c r="J38" s="278"/>
      <c r="K38" s="278"/>
      <c r="L38" s="278"/>
      <c r="M38" s="278"/>
      <c r="N38" s="127"/>
      <c r="O38" s="127"/>
      <c r="P38" s="127"/>
      <c r="Q38" s="273"/>
      <c r="R38" s="279">
        <v>0</v>
      </c>
      <c r="S38" s="279">
        <v>0</v>
      </c>
      <c r="T38" s="279">
        <v>0</v>
      </c>
      <c r="U38" s="279">
        <v>0</v>
      </c>
      <c r="V38" s="778"/>
      <c r="W38" s="278">
        <v>0</v>
      </c>
      <c r="X38" s="278"/>
      <c r="Y38" s="278"/>
      <c r="Z38" s="278"/>
      <c r="AA38" s="278"/>
      <c r="AB38" s="278"/>
      <c r="AC38" s="278"/>
      <c r="AD38" s="278"/>
      <c r="AE38" s="278"/>
      <c r="AF38" s="278"/>
      <c r="AG38" s="280"/>
      <c r="AH38" s="280"/>
      <c r="AI38" s="280"/>
      <c r="AJ38" s="280"/>
      <c r="AK38" s="276">
        <f t="shared" si="1"/>
        <v>0</v>
      </c>
      <c r="AL38" s="276">
        <f t="shared" si="0"/>
        <v>0</v>
      </c>
      <c r="AM38" s="276">
        <f t="shared" si="0"/>
        <v>0</v>
      </c>
      <c r="AN38" s="276">
        <f t="shared" si="0"/>
        <v>0</v>
      </c>
      <c r="AO38" s="81">
        <f t="shared" si="2"/>
        <v>0</v>
      </c>
      <c r="AP38" s="436">
        <f t="shared" si="3"/>
        <v>0</v>
      </c>
    </row>
    <row r="39" spans="1:42">
      <c r="A39" s="778"/>
      <c r="B39" s="809"/>
      <c r="C39" s="809"/>
      <c r="D39" s="294"/>
      <c r="E39" s="278"/>
      <c r="F39" s="413"/>
      <c r="G39" s="294"/>
      <c r="H39" s="401"/>
      <c r="I39" s="278"/>
      <c r="J39" s="278"/>
      <c r="K39" s="278"/>
      <c r="L39" s="278"/>
      <c r="M39" s="278"/>
      <c r="N39" s="127"/>
      <c r="O39" s="127"/>
      <c r="P39" s="127"/>
      <c r="Q39" s="273"/>
      <c r="R39" s="279">
        <v>0</v>
      </c>
      <c r="S39" s="279">
        <v>0</v>
      </c>
      <c r="T39" s="279">
        <v>0</v>
      </c>
      <c r="U39" s="279">
        <v>0</v>
      </c>
      <c r="V39" s="778"/>
      <c r="W39" s="278">
        <v>0</v>
      </c>
      <c r="X39" s="278"/>
      <c r="Y39" s="278"/>
      <c r="Z39" s="278"/>
      <c r="AA39" s="278"/>
      <c r="AB39" s="278"/>
      <c r="AC39" s="278"/>
      <c r="AD39" s="278"/>
      <c r="AE39" s="278"/>
      <c r="AF39" s="278"/>
      <c r="AG39" s="280"/>
      <c r="AH39" s="280"/>
      <c r="AI39" s="280"/>
      <c r="AJ39" s="280"/>
      <c r="AK39" s="276">
        <f t="shared" si="1"/>
        <v>0</v>
      </c>
      <c r="AL39" s="276">
        <f t="shared" si="0"/>
        <v>0</v>
      </c>
      <c r="AM39" s="276">
        <f t="shared" si="0"/>
        <v>0</v>
      </c>
      <c r="AN39" s="276">
        <f t="shared" si="0"/>
        <v>0</v>
      </c>
      <c r="AO39" s="81">
        <f t="shared" si="2"/>
        <v>0</v>
      </c>
      <c r="AP39" s="436">
        <f t="shared" si="3"/>
        <v>0</v>
      </c>
    </row>
    <row r="40" spans="1:42">
      <c r="A40" s="778"/>
      <c r="B40" s="809"/>
      <c r="C40" s="809"/>
      <c r="D40" s="294"/>
      <c r="E40" s="278"/>
      <c r="F40" s="413"/>
      <c r="G40" s="294"/>
      <c r="H40" s="401"/>
      <c r="I40" s="278"/>
      <c r="J40" s="278"/>
      <c r="K40" s="278"/>
      <c r="L40" s="278"/>
      <c r="M40" s="278"/>
      <c r="N40" s="127"/>
      <c r="O40" s="127"/>
      <c r="P40" s="127"/>
      <c r="Q40" s="273"/>
      <c r="R40" s="279">
        <v>0</v>
      </c>
      <c r="S40" s="279">
        <v>0</v>
      </c>
      <c r="T40" s="279">
        <v>0</v>
      </c>
      <c r="U40" s="279">
        <v>0</v>
      </c>
      <c r="V40" s="778"/>
      <c r="W40" s="278">
        <v>0</v>
      </c>
      <c r="X40" s="278"/>
      <c r="Y40" s="278"/>
      <c r="Z40" s="278"/>
      <c r="AA40" s="278"/>
      <c r="AB40" s="278"/>
      <c r="AC40" s="278"/>
      <c r="AD40" s="278"/>
      <c r="AE40" s="278"/>
      <c r="AF40" s="278"/>
      <c r="AG40" s="280"/>
      <c r="AH40" s="280"/>
      <c r="AI40" s="280"/>
      <c r="AJ40" s="280"/>
      <c r="AK40" s="276">
        <f t="shared" si="1"/>
        <v>0</v>
      </c>
      <c r="AL40" s="276">
        <f t="shared" si="0"/>
        <v>0</v>
      </c>
      <c r="AM40" s="276">
        <f t="shared" si="0"/>
        <v>0</v>
      </c>
      <c r="AN40" s="276">
        <f t="shared" si="0"/>
        <v>0</v>
      </c>
      <c r="AO40" s="81">
        <f t="shared" si="2"/>
        <v>0</v>
      </c>
      <c r="AP40" s="436">
        <f t="shared" si="3"/>
        <v>0</v>
      </c>
    </row>
    <row r="41" spans="1:42">
      <c r="A41" s="778"/>
      <c r="B41" s="809"/>
      <c r="C41" s="809"/>
      <c r="D41" s="294"/>
      <c r="E41" s="278"/>
      <c r="F41" s="413"/>
      <c r="G41" s="278"/>
      <c r="H41" s="401"/>
      <c r="I41" s="278"/>
      <c r="J41" s="278"/>
      <c r="K41" s="278"/>
      <c r="L41" s="278"/>
      <c r="M41" s="278"/>
      <c r="N41" s="127"/>
      <c r="O41" s="127"/>
      <c r="P41" s="127"/>
      <c r="Q41" s="273"/>
      <c r="R41" s="279">
        <v>0</v>
      </c>
      <c r="S41" s="279">
        <v>0</v>
      </c>
      <c r="T41" s="279">
        <v>0</v>
      </c>
      <c r="U41" s="279">
        <v>0</v>
      </c>
      <c r="V41" s="780"/>
      <c r="W41" s="278">
        <v>0</v>
      </c>
      <c r="X41" s="278"/>
      <c r="Y41" s="278"/>
      <c r="Z41" s="278"/>
      <c r="AA41" s="278"/>
      <c r="AB41" s="278"/>
      <c r="AC41" s="278"/>
      <c r="AD41" s="278"/>
      <c r="AE41" s="278"/>
      <c r="AF41" s="278"/>
      <c r="AG41" s="280"/>
      <c r="AH41" s="280"/>
      <c r="AI41" s="280"/>
      <c r="AJ41" s="280"/>
      <c r="AK41" s="276">
        <f t="shared" si="1"/>
        <v>0</v>
      </c>
      <c r="AL41" s="276">
        <f t="shared" si="0"/>
        <v>0</v>
      </c>
      <c r="AM41" s="276">
        <f t="shared" si="0"/>
        <v>0</v>
      </c>
      <c r="AN41" s="276">
        <f t="shared" si="0"/>
        <v>0</v>
      </c>
      <c r="AO41" s="81">
        <f t="shared" si="2"/>
        <v>0</v>
      </c>
      <c r="AP41" s="436">
        <f t="shared" si="3"/>
        <v>0</v>
      </c>
    </row>
    <row r="42" spans="1:42">
      <c r="A42" s="778"/>
      <c r="B42" s="809"/>
      <c r="C42" s="809"/>
      <c r="D42" s="32"/>
      <c r="E42" s="1014"/>
      <c r="F42" s="1014"/>
      <c r="G42" s="1014"/>
      <c r="H42" s="1014"/>
      <c r="I42" s="1014"/>
      <c r="J42" s="1014"/>
      <c r="K42" s="1014"/>
      <c r="L42" s="1014"/>
      <c r="M42" s="1014"/>
      <c r="N42" s="1014"/>
      <c r="O42" s="1014"/>
      <c r="P42" s="1014"/>
      <c r="Q42" s="1014"/>
      <c r="R42" s="1014">
        <f t="shared" ref="R42:AP42" si="4">SUM(R28:R41)</f>
        <v>0</v>
      </c>
      <c r="S42" s="1014">
        <f t="shared" si="4"/>
        <v>0</v>
      </c>
      <c r="T42" s="1014">
        <f t="shared" si="4"/>
        <v>0</v>
      </c>
      <c r="U42" s="1014">
        <f t="shared" si="4"/>
        <v>0</v>
      </c>
      <c r="V42" s="1014"/>
      <c r="W42" s="1014">
        <f t="shared" si="4"/>
        <v>0</v>
      </c>
      <c r="X42" s="1014">
        <f t="shared" si="4"/>
        <v>0</v>
      </c>
      <c r="Y42" s="1014">
        <f t="shared" si="4"/>
        <v>0</v>
      </c>
      <c r="Z42" s="1014">
        <f t="shared" si="4"/>
        <v>0</v>
      </c>
      <c r="AA42" s="1014">
        <f t="shared" si="4"/>
        <v>0</v>
      </c>
      <c r="AB42" s="1014">
        <f t="shared" si="4"/>
        <v>0</v>
      </c>
      <c r="AC42" s="1014">
        <f t="shared" si="4"/>
        <v>0</v>
      </c>
      <c r="AD42" s="1014">
        <f t="shared" si="4"/>
        <v>0</v>
      </c>
      <c r="AE42" s="1014">
        <f t="shared" si="4"/>
        <v>0</v>
      </c>
      <c r="AF42" s="1014">
        <f t="shared" si="4"/>
        <v>0</v>
      </c>
      <c r="AG42" s="1014">
        <f t="shared" si="4"/>
        <v>0</v>
      </c>
      <c r="AH42" s="1014">
        <f t="shared" si="4"/>
        <v>0</v>
      </c>
      <c r="AI42" s="1014">
        <f t="shared" si="4"/>
        <v>0</v>
      </c>
      <c r="AJ42" s="1014">
        <f t="shared" si="4"/>
        <v>0</v>
      </c>
      <c r="AK42" s="1014">
        <f t="shared" si="4"/>
        <v>0</v>
      </c>
      <c r="AL42" s="1014">
        <f t="shared" si="4"/>
        <v>0</v>
      </c>
      <c r="AM42" s="1014">
        <f t="shared" si="4"/>
        <v>0</v>
      </c>
      <c r="AN42" s="1014">
        <f t="shared" si="4"/>
        <v>0</v>
      </c>
      <c r="AO42" s="1014">
        <f t="shared" si="4"/>
        <v>0</v>
      </c>
      <c r="AP42" s="1014">
        <f t="shared" si="4"/>
        <v>0</v>
      </c>
    </row>
    <row r="43" spans="1:42">
      <c r="A43" s="778"/>
      <c r="B43" s="809"/>
      <c r="C43" s="809"/>
      <c r="D43" s="294"/>
      <c r="E43" s="278"/>
      <c r="F43" s="278"/>
      <c r="G43" s="278"/>
      <c r="H43" s="401"/>
      <c r="I43" s="278"/>
      <c r="J43" s="278"/>
      <c r="K43" s="278"/>
      <c r="L43" s="278"/>
      <c r="M43" s="278"/>
      <c r="N43" s="127"/>
      <c r="O43" s="127"/>
      <c r="P43" s="127"/>
      <c r="Q43" s="273"/>
      <c r="R43" s="279"/>
      <c r="S43" s="279"/>
      <c r="T43" s="279"/>
      <c r="U43" s="279"/>
      <c r="V43" s="777"/>
      <c r="W43" s="278">
        <v>0</v>
      </c>
      <c r="X43" s="278"/>
      <c r="Y43" s="278"/>
      <c r="Z43" s="278"/>
      <c r="AA43" s="278"/>
      <c r="AB43" s="278"/>
      <c r="AC43" s="278"/>
      <c r="AD43" s="278"/>
      <c r="AE43" s="278"/>
      <c r="AF43" s="278"/>
      <c r="AG43" s="280"/>
      <c r="AH43" s="280"/>
      <c r="AI43" s="280"/>
      <c r="AJ43" s="280"/>
      <c r="AK43" s="276">
        <f>R43*Y43</f>
        <v>0</v>
      </c>
      <c r="AL43" s="276">
        <f t="shared" ref="AL43:AN46" si="5">S43*Z43</f>
        <v>0</v>
      </c>
      <c r="AM43" s="276">
        <f t="shared" si="5"/>
        <v>0</v>
      </c>
      <c r="AN43" s="276">
        <f t="shared" si="5"/>
        <v>0</v>
      </c>
      <c r="AO43" s="81">
        <f>AK43+AL43+AM43+AN43</f>
        <v>0</v>
      </c>
      <c r="AP43" s="436">
        <f>AO43-Q43</f>
        <v>0</v>
      </c>
    </row>
    <row r="44" spans="1:42">
      <c r="A44" s="778"/>
      <c r="B44" s="809"/>
      <c r="C44" s="809"/>
      <c r="D44" s="294"/>
      <c r="E44" s="278"/>
      <c r="F44" s="278"/>
      <c r="G44" s="278"/>
      <c r="H44" s="401"/>
      <c r="I44" s="278"/>
      <c r="J44" s="278"/>
      <c r="K44" s="278"/>
      <c r="L44" s="278"/>
      <c r="M44" s="278"/>
      <c r="N44" s="127"/>
      <c r="O44" s="127"/>
      <c r="P44" s="127"/>
      <c r="Q44" s="273"/>
      <c r="R44" s="279"/>
      <c r="S44" s="279"/>
      <c r="T44" s="279"/>
      <c r="U44" s="279"/>
      <c r="V44" s="778"/>
      <c r="W44" s="278">
        <v>0</v>
      </c>
      <c r="X44" s="278"/>
      <c r="Y44" s="278"/>
      <c r="Z44" s="278"/>
      <c r="AA44" s="278"/>
      <c r="AB44" s="278"/>
      <c r="AC44" s="278"/>
      <c r="AD44" s="278"/>
      <c r="AE44" s="278"/>
      <c r="AF44" s="278"/>
      <c r="AG44" s="280"/>
      <c r="AH44" s="280"/>
      <c r="AI44" s="280"/>
      <c r="AJ44" s="280"/>
      <c r="AK44" s="276">
        <f>R44*Y44</f>
        <v>0</v>
      </c>
      <c r="AL44" s="276">
        <f t="shared" si="5"/>
        <v>0</v>
      </c>
      <c r="AM44" s="276">
        <f t="shared" si="5"/>
        <v>0</v>
      </c>
      <c r="AN44" s="276">
        <f t="shared" si="5"/>
        <v>0</v>
      </c>
      <c r="AO44" s="81">
        <f>AK44+AL44+AM44+AN44</f>
        <v>0</v>
      </c>
      <c r="AP44" s="436">
        <f>AO44-Q44</f>
        <v>0</v>
      </c>
    </row>
    <row r="45" spans="1:42">
      <c r="A45" s="778"/>
      <c r="B45" s="809"/>
      <c r="C45" s="809"/>
      <c r="D45" s="294"/>
      <c r="E45" s="278"/>
      <c r="F45" s="278"/>
      <c r="G45" s="278"/>
      <c r="H45" s="401"/>
      <c r="I45" s="278"/>
      <c r="J45" s="278"/>
      <c r="K45" s="278"/>
      <c r="L45" s="278"/>
      <c r="M45" s="278"/>
      <c r="N45" s="127"/>
      <c r="O45" s="127"/>
      <c r="P45" s="127"/>
      <c r="Q45" s="273"/>
      <c r="R45" s="279"/>
      <c r="S45" s="279"/>
      <c r="T45" s="279"/>
      <c r="U45" s="279"/>
      <c r="V45" s="778"/>
      <c r="W45" s="278">
        <v>0</v>
      </c>
      <c r="X45" s="278"/>
      <c r="Y45" s="278"/>
      <c r="Z45" s="278"/>
      <c r="AA45" s="278"/>
      <c r="AB45" s="278"/>
      <c r="AC45" s="278"/>
      <c r="AD45" s="278"/>
      <c r="AE45" s="278"/>
      <c r="AF45" s="278"/>
      <c r="AG45" s="280"/>
      <c r="AH45" s="280"/>
      <c r="AI45" s="280"/>
      <c r="AJ45" s="280"/>
      <c r="AK45" s="276">
        <f>R45*Y45</f>
        <v>0</v>
      </c>
      <c r="AL45" s="276">
        <f t="shared" si="5"/>
        <v>0</v>
      </c>
      <c r="AM45" s="276">
        <f t="shared" si="5"/>
        <v>0</v>
      </c>
      <c r="AN45" s="276">
        <f t="shared" si="5"/>
        <v>0</v>
      </c>
      <c r="AO45" s="81">
        <f>AK45+AL45+AM45+AN45</f>
        <v>0</v>
      </c>
      <c r="AP45" s="436">
        <f>AO45-Q45</f>
        <v>0</v>
      </c>
    </row>
    <row r="46" spans="1:42">
      <c r="A46" s="778"/>
      <c r="B46" s="809"/>
      <c r="C46" s="809"/>
      <c r="D46" s="278"/>
      <c r="E46" s="278"/>
      <c r="F46" s="278"/>
      <c r="G46" s="278"/>
      <c r="H46" s="401"/>
      <c r="I46" s="278"/>
      <c r="J46" s="278"/>
      <c r="K46" s="278"/>
      <c r="L46" s="278"/>
      <c r="M46" s="278"/>
      <c r="N46" s="127"/>
      <c r="O46" s="127"/>
      <c r="P46" s="127"/>
      <c r="Q46" s="273"/>
      <c r="R46" s="279"/>
      <c r="S46" s="279"/>
      <c r="T46" s="279"/>
      <c r="U46" s="279"/>
      <c r="V46" s="780"/>
      <c r="W46" s="278">
        <v>0</v>
      </c>
      <c r="X46" s="278"/>
      <c r="Y46" s="278"/>
      <c r="Z46" s="278"/>
      <c r="AA46" s="278"/>
      <c r="AB46" s="278"/>
      <c r="AC46" s="278"/>
      <c r="AD46" s="278"/>
      <c r="AE46" s="278"/>
      <c r="AF46" s="278"/>
      <c r="AG46" s="280"/>
      <c r="AH46" s="280"/>
      <c r="AI46" s="280"/>
      <c r="AJ46" s="280"/>
      <c r="AK46" s="276">
        <f>R46*Y46</f>
        <v>0</v>
      </c>
      <c r="AL46" s="276">
        <f t="shared" si="5"/>
        <v>0</v>
      </c>
      <c r="AM46" s="276">
        <f t="shared" si="5"/>
        <v>0</v>
      </c>
      <c r="AN46" s="276">
        <f t="shared" si="5"/>
        <v>0</v>
      </c>
      <c r="AO46" s="81">
        <f>AK46+AL46+AM46+AN46</f>
        <v>0</v>
      </c>
      <c r="AP46" s="436">
        <f>AO46-Q46</f>
        <v>0</v>
      </c>
    </row>
    <row r="47" spans="1:42">
      <c r="A47" s="780"/>
      <c r="B47" s="1015"/>
      <c r="C47" s="1015"/>
      <c r="D47" s="1056"/>
      <c r="E47" s="1014"/>
      <c r="F47" s="1014"/>
      <c r="G47" s="1014"/>
      <c r="H47" s="1014"/>
      <c r="I47" s="1014"/>
      <c r="J47" s="1014"/>
      <c r="K47" s="1014"/>
      <c r="L47" s="1014"/>
      <c r="M47" s="1014"/>
      <c r="N47" s="1014"/>
      <c r="O47" s="1014"/>
      <c r="P47" s="1057"/>
      <c r="Q47" s="1014"/>
      <c r="R47" s="1014">
        <f t="shared" ref="R47:AP47" si="6">SUM(R43:R46)</f>
        <v>0</v>
      </c>
      <c r="S47" s="1014">
        <f t="shared" si="6"/>
        <v>0</v>
      </c>
      <c r="T47" s="1014">
        <f t="shared" si="6"/>
        <v>0</v>
      </c>
      <c r="U47" s="1014">
        <f t="shared" si="6"/>
        <v>0</v>
      </c>
      <c r="V47" s="1014"/>
      <c r="W47" s="1014">
        <f t="shared" si="6"/>
        <v>0</v>
      </c>
      <c r="X47" s="1014">
        <f t="shared" si="6"/>
        <v>0</v>
      </c>
      <c r="Y47" s="1014">
        <f t="shared" si="6"/>
        <v>0</v>
      </c>
      <c r="Z47" s="1014">
        <f t="shared" si="6"/>
        <v>0</v>
      </c>
      <c r="AA47" s="1014">
        <f t="shared" si="6"/>
        <v>0</v>
      </c>
      <c r="AB47" s="1014">
        <f t="shared" si="6"/>
        <v>0</v>
      </c>
      <c r="AC47" s="1014">
        <f t="shared" si="6"/>
        <v>0</v>
      </c>
      <c r="AD47" s="1014">
        <f t="shared" si="6"/>
        <v>0</v>
      </c>
      <c r="AE47" s="1014">
        <f t="shared" si="6"/>
        <v>0</v>
      </c>
      <c r="AF47" s="1014">
        <f t="shared" si="6"/>
        <v>0</v>
      </c>
      <c r="AG47" s="1014">
        <f t="shared" si="6"/>
        <v>0</v>
      </c>
      <c r="AH47" s="1014">
        <f t="shared" si="6"/>
        <v>0</v>
      </c>
      <c r="AI47" s="1014">
        <f t="shared" si="6"/>
        <v>0</v>
      </c>
      <c r="AJ47" s="1014">
        <f t="shared" si="6"/>
        <v>0</v>
      </c>
      <c r="AK47" s="1014">
        <f t="shared" si="6"/>
        <v>0</v>
      </c>
      <c r="AL47" s="1014">
        <f t="shared" si="6"/>
        <v>0</v>
      </c>
      <c r="AM47" s="1014">
        <f t="shared" si="6"/>
        <v>0</v>
      </c>
      <c r="AN47" s="1014">
        <f t="shared" si="6"/>
        <v>0</v>
      </c>
      <c r="AO47" s="1014">
        <f t="shared" si="6"/>
        <v>0</v>
      </c>
      <c r="AP47" s="1014">
        <f t="shared" si="6"/>
        <v>0</v>
      </c>
    </row>
    <row r="48" spans="1:42" ht="15.75" thickBot="1">
      <c r="A48" s="1051"/>
      <c r="B48" s="580"/>
      <c r="C48" s="580"/>
      <c r="D48" s="580"/>
      <c r="E48" s="580"/>
      <c r="F48" s="580"/>
      <c r="G48" s="580"/>
      <c r="H48" s="580"/>
      <c r="I48" s="580"/>
      <c r="J48" s="580"/>
      <c r="K48" s="580"/>
      <c r="L48" s="580"/>
      <c r="M48" s="580"/>
      <c r="N48" s="580"/>
      <c r="O48" s="580"/>
      <c r="P48" s="580"/>
      <c r="Q48" s="580"/>
      <c r="R48" s="580">
        <f t="shared" ref="R48:AP48" si="7">R47+R42</f>
        <v>0</v>
      </c>
      <c r="S48" s="580">
        <f t="shared" si="7"/>
        <v>0</v>
      </c>
      <c r="T48" s="580">
        <f t="shared" si="7"/>
        <v>0</v>
      </c>
      <c r="U48" s="580">
        <f t="shared" si="7"/>
        <v>0</v>
      </c>
      <c r="V48" s="580"/>
      <c r="W48" s="580">
        <f t="shared" si="7"/>
        <v>0</v>
      </c>
      <c r="X48" s="580">
        <f t="shared" si="7"/>
        <v>0</v>
      </c>
      <c r="Y48" s="580">
        <f t="shared" si="7"/>
        <v>0</v>
      </c>
      <c r="Z48" s="580">
        <f t="shared" si="7"/>
        <v>0</v>
      </c>
      <c r="AA48" s="580">
        <f t="shared" si="7"/>
        <v>0</v>
      </c>
      <c r="AB48" s="580">
        <f t="shared" si="7"/>
        <v>0</v>
      </c>
      <c r="AC48" s="580">
        <f t="shared" si="7"/>
        <v>0</v>
      </c>
      <c r="AD48" s="580">
        <f t="shared" si="7"/>
        <v>0</v>
      </c>
      <c r="AE48" s="580">
        <f t="shared" si="7"/>
        <v>0</v>
      </c>
      <c r="AF48" s="580">
        <f t="shared" si="7"/>
        <v>0</v>
      </c>
      <c r="AG48" s="580">
        <f t="shared" si="7"/>
        <v>0</v>
      </c>
      <c r="AH48" s="580">
        <f t="shared" si="7"/>
        <v>0</v>
      </c>
      <c r="AI48" s="580">
        <f t="shared" si="7"/>
        <v>0</v>
      </c>
      <c r="AJ48" s="580">
        <f t="shared" si="7"/>
        <v>0</v>
      </c>
      <c r="AK48" s="580">
        <f t="shared" si="7"/>
        <v>0</v>
      </c>
      <c r="AL48" s="580">
        <f t="shared" si="7"/>
        <v>0</v>
      </c>
      <c r="AM48" s="580">
        <f t="shared" si="7"/>
        <v>0</v>
      </c>
      <c r="AN48" s="580">
        <f t="shared" si="7"/>
        <v>0</v>
      </c>
      <c r="AO48" s="580">
        <f t="shared" si="7"/>
        <v>0</v>
      </c>
      <c r="AP48" s="580">
        <f t="shared" si="7"/>
        <v>0</v>
      </c>
    </row>
    <row r="49" spans="1:42">
      <c r="A49" s="839">
        <v>3</v>
      </c>
      <c r="B49" s="748" t="s">
        <v>907</v>
      </c>
      <c r="C49" s="748">
        <v>3</v>
      </c>
      <c r="D49" s="1023">
        <v>0</v>
      </c>
      <c r="E49" s="1048">
        <v>0</v>
      </c>
      <c r="F49" s="1048">
        <v>0</v>
      </c>
      <c r="G49" s="1048">
        <v>0</v>
      </c>
      <c r="H49" s="1049">
        <v>0</v>
      </c>
      <c r="I49" s="1048">
        <v>0</v>
      </c>
      <c r="J49" s="1048">
        <v>0</v>
      </c>
      <c r="K49" s="1048">
        <v>0</v>
      </c>
      <c r="L49" s="1048">
        <v>0</v>
      </c>
      <c r="M49" s="1048">
        <v>0</v>
      </c>
      <c r="N49" s="267">
        <v>0</v>
      </c>
      <c r="O49" s="267">
        <v>0</v>
      </c>
      <c r="P49" s="267">
        <v>0</v>
      </c>
      <c r="Q49" s="264">
        <f>N49+O49+P49</f>
        <v>0</v>
      </c>
      <c r="R49" s="184">
        <v>0</v>
      </c>
      <c r="S49" s="184">
        <v>0</v>
      </c>
      <c r="T49" s="184">
        <v>0</v>
      </c>
      <c r="U49" s="184">
        <v>0</v>
      </c>
      <c r="V49" s="766"/>
      <c r="W49" s="1048">
        <v>0</v>
      </c>
      <c r="X49" s="1048">
        <v>0</v>
      </c>
      <c r="Y49" s="1048">
        <v>0</v>
      </c>
      <c r="Z49" s="1048">
        <v>0</v>
      </c>
      <c r="AA49" s="1048">
        <v>0</v>
      </c>
      <c r="AB49" s="1048">
        <v>0</v>
      </c>
      <c r="AC49" s="1048">
        <v>0</v>
      </c>
      <c r="AD49" s="1048">
        <v>0</v>
      </c>
      <c r="AE49" s="1048">
        <v>0</v>
      </c>
      <c r="AF49" s="1048">
        <v>0</v>
      </c>
      <c r="AG49" s="1048">
        <v>0</v>
      </c>
      <c r="AH49" s="1048">
        <v>0</v>
      </c>
      <c r="AI49" s="1048">
        <v>0</v>
      </c>
      <c r="AJ49" s="1048">
        <v>0</v>
      </c>
      <c r="AK49" s="265">
        <f>R49*Y49</f>
        <v>0</v>
      </c>
      <c r="AL49" s="265">
        <f t="shared" ref="AL49:AN51" si="8">S49*Z49</f>
        <v>0</v>
      </c>
      <c r="AM49" s="265">
        <f t="shared" si="8"/>
        <v>0</v>
      </c>
      <c r="AN49" s="265">
        <f t="shared" si="8"/>
        <v>0</v>
      </c>
      <c r="AO49" s="1026">
        <v>0</v>
      </c>
      <c r="AP49" s="1050">
        <f>AO49-Q49</f>
        <v>0</v>
      </c>
    </row>
    <row r="50" spans="1:42">
      <c r="A50" s="767"/>
      <c r="B50" s="748"/>
      <c r="C50" s="748"/>
      <c r="D50" s="1023">
        <v>0</v>
      </c>
      <c r="E50" s="1048">
        <v>0</v>
      </c>
      <c r="F50" s="1048">
        <v>0</v>
      </c>
      <c r="G50" s="1023">
        <v>0</v>
      </c>
      <c r="H50" s="1049">
        <v>0</v>
      </c>
      <c r="I50" s="1023">
        <v>0</v>
      </c>
      <c r="J50" s="1023">
        <v>0</v>
      </c>
      <c r="K50" s="1023">
        <v>0</v>
      </c>
      <c r="L50" s="1023">
        <v>0</v>
      </c>
      <c r="M50" s="1023">
        <v>0</v>
      </c>
      <c r="N50" s="267">
        <v>0</v>
      </c>
      <c r="O50" s="267">
        <v>0</v>
      </c>
      <c r="P50" s="267">
        <v>0</v>
      </c>
      <c r="Q50" s="264">
        <f t="shared" ref="Q50" si="9">N50+O50+P50</f>
        <v>0</v>
      </c>
      <c r="R50" s="184">
        <v>0</v>
      </c>
      <c r="S50" s="184">
        <v>0</v>
      </c>
      <c r="T50" s="184">
        <v>0</v>
      </c>
      <c r="U50" s="184">
        <v>0</v>
      </c>
      <c r="V50" s="767"/>
      <c r="W50" s="1048">
        <v>0</v>
      </c>
      <c r="X50" s="1048">
        <v>0</v>
      </c>
      <c r="Y50" s="1048">
        <v>0</v>
      </c>
      <c r="Z50" s="1048">
        <v>0</v>
      </c>
      <c r="AA50" s="1048">
        <v>0</v>
      </c>
      <c r="AB50" s="1048">
        <v>0</v>
      </c>
      <c r="AC50" s="1048">
        <v>0</v>
      </c>
      <c r="AD50" s="1048">
        <v>0</v>
      </c>
      <c r="AE50" s="1048">
        <v>0</v>
      </c>
      <c r="AF50" s="1048">
        <v>0</v>
      </c>
      <c r="AG50" s="324">
        <v>0</v>
      </c>
      <c r="AH50" s="324">
        <v>0</v>
      </c>
      <c r="AI50" s="324">
        <v>0</v>
      </c>
      <c r="AJ50" s="324">
        <v>0</v>
      </c>
      <c r="AK50" s="265">
        <f t="shared" ref="AK50:AK51" si="10">R50*Y50</f>
        <v>0</v>
      </c>
      <c r="AL50" s="265">
        <f t="shared" si="8"/>
        <v>0</v>
      </c>
      <c r="AM50" s="265">
        <f t="shared" si="8"/>
        <v>0</v>
      </c>
      <c r="AN50" s="265">
        <f t="shared" si="8"/>
        <v>0</v>
      </c>
      <c r="AO50" s="1026">
        <f t="shared" ref="AO50:AO51" si="11">AK50+AL50+AM50+AN50</f>
        <v>0</v>
      </c>
      <c r="AP50" s="1050">
        <f t="shared" ref="AP50:AP51" si="12">AO50-Q50</f>
        <v>0</v>
      </c>
    </row>
    <row r="51" spans="1:42">
      <c r="A51" s="768"/>
      <c r="B51" s="748"/>
      <c r="C51" s="748"/>
      <c r="D51" s="1023">
        <v>0</v>
      </c>
      <c r="E51" s="1048">
        <v>0</v>
      </c>
      <c r="F51" s="1048">
        <v>0</v>
      </c>
      <c r="G51" s="1048">
        <v>0</v>
      </c>
      <c r="H51" s="1049">
        <v>0</v>
      </c>
      <c r="I51" s="1048">
        <v>0</v>
      </c>
      <c r="J51" s="1048">
        <v>0</v>
      </c>
      <c r="K51" s="1048">
        <v>0</v>
      </c>
      <c r="L51" s="1048">
        <v>0</v>
      </c>
      <c r="M51" s="1048">
        <v>0</v>
      </c>
      <c r="N51" s="267">
        <v>0</v>
      </c>
      <c r="O51" s="267">
        <v>0</v>
      </c>
      <c r="P51" s="267">
        <v>0</v>
      </c>
      <c r="Q51" s="264">
        <f>N51+O51+P51</f>
        <v>0</v>
      </c>
      <c r="R51" s="184">
        <v>0</v>
      </c>
      <c r="S51" s="184">
        <v>0</v>
      </c>
      <c r="T51" s="184">
        <v>0</v>
      </c>
      <c r="U51" s="184">
        <v>0</v>
      </c>
      <c r="V51" s="767"/>
      <c r="W51" s="1048">
        <v>0</v>
      </c>
      <c r="X51" s="1048">
        <v>0</v>
      </c>
      <c r="Y51" s="1048">
        <v>0</v>
      </c>
      <c r="Z51" s="1048">
        <v>0</v>
      </c>
      <c r="AA51" s="1048">
        <v>0</v>
      </c>
      <c r="AB51" s="1048">
        <v>0</v>
      </c>
      <c r="AC51" s="1048">
        <v>0</v>
      </c>
      <c r="AD51" s="1048">
        <v>0</v>
      </c>
      <c r="AE51" s="1048">
        <v>0</v>
      </c>
      <c r="AF51" s="1048">
        <v>0</v>
      </c>
      <c r="AG51" s="324">
        <v>0</v>
      </c>
      <c r="AH51" s="324">
        <v>0</v>
      </c>
      <c r="AI51" s="324">
        <v>0</v>
      </c>
      <c r="AJ51" s="324">
        <v>0</v>
      </c>
      <c r="AK51" s="265">
        <f t="shared" si="10"/>
        <v>0</v>
      </c>
      <c r="AL51" s="265">
        <f t="shared" si="8"/>
        <v>0</v>
      </c>
      <c r="AM51" s="265">
        <f t="shared" si="8"/>
        <v>0</v>
      </c>
      <c r="AN51" s="265">
        <f t="shared" si="8"/>
        <v>0</v>
      </c>
      <c r="AO51" s="1026">
        <f t="shared" si="11"/>
        <v>0</v>
      </c>
      <c r="AP51" s="1050">
        <f t="shared" si="12"/>
        <v>0</v>
      </c>
    </row>
    <row r="52" spans="1:42">
      <c r="A52" s="766">
        <v>4</v>
      </c>
      <c r="B52" s="748" t="s">
        <v>908</v>
      </c>
      <c r="C52" s="748">
        <v>1</v>
      </c>
      <c r="D52" s="314" t="s">
        <v>909</v>
      </c>
      <c r="E52" s="1048"/>
      <c r="F52" s="1058">
        <v>44175</v>
      </c>
      <c r="G52" s="1054" t="s">
        <v>910</v>
      </c>
      <c r="H52" s="1049"/>
      <c r="I52" s="1048">
        <v>0</v>
      </c>
      <c r="J52" s="1048">
        <v>0</v>
      </c>
      <c r="K52" s="1048"/>
      <c r="L52" s="1048"/>
      <c r="M52" s="1048"/>
      <c r="N52" s="267"/>
      <c r="O52" s="267"/>
      <c r="P52" s="267"/>
      <c r="Q52" s="264"/>
      <c r="R52" s="184">
        <v>0</v>
      </c>
      <c r="S52" s="184">
        <v>0</v>
      </c>
      <c r="T52" s="184">
        <v>0</v>
      </c>
      <c r="U52" s="184">
        <v>0</v>
      </c>
      <c r="V52" s="766"/>
      <c r="W52" s="1048">
        <v>0</v>
      </c>
      <c r="X52" s="1048"/>
      <c r="Y52" s="1048"/>
      <c r="Z52" s="1048"/>
      <c r="AA52" s="1048"/>
      <c r="AB52" s="1048"/>
      <c r="AC52" s="1048"/>
      <c r="AD52" s="1048"/>
      <c r="AE52" s="1048"/>
      <c r="AF52" s="1048"/>
      <c r="AG52" s="324"/>
      <c r="AH52" s="324"/>
      <c r="AI52" s="324"/>
      <c r="AJ52" s="324"/>
      <c r="AK52" s="265">
        <v>0</v>
      </c>
      <c r="AL52" s="265">
        <v>0</v>
      </c>
      <c r="AM52" s="265">
        <v>0</v>
      </c>
      <c r="AN52" s="265">
        <v>0</v>
      </c>
      <c r="AO52" s="1026">
        <v>0</v>
      </c>
      <c r="AP52" s="1050">
        <v>0</v>
      </c>
    </row>
    <row r="53" spans="1:42" ht="57">
      <c r="A53" s="767"/>
      <c r="B53" s="748"/>
      <c r="C53" s="748"/>
      <c r="D53" s="314" t="s">
        <v>911</v>
      </c>
      <c r="E53" s="1048"/>
      <c r="F53" s="1054" t="s">
        <v>912</v>
      </c>
      <c r="G53" s="314" t="s">
        <v>913</v>
      </c>
      <c r="H53" s="1049"/>
      <c r="I53" s="1048">
        <v>0</v>
      </c>
      <c r="J53" s="1048">
        <v>0</v>
      </c>
      <c r="K53" s="1048"/>
      <c r="L53" s="1048"/>
      <c r="M53" s="1048"/>
      <c r="N53" s="267"/>
      <c r="O53" s="267"/>
      <c r="P53" s="267"/>
      <c r="Q53" s="264"/>
      <c r="R53" s="184">
        <v>0</v>
      </c>
      <c r="S53" s="184">
        <v>0</v>
      </c>
      <c r="T53" s="184">
        <v>0</v>
      </c>
      <c r="U53" s="184">
        <v>0</v>
      </c>
      <c r="V53" s="767"/>
      <c r="W53" s="1048">
        <v>0</v>
      </c>
      <c r="X53" s="1048"/>
      <c r="Y53" s="1048"/>
      <c r="Z53" s="1048"/>
      <c r="AA53" s="1048"/>
      <c r="AB53" s="1048"/>
      <c r="AC53" s="1048"/>
      <c r="AD53" s="1048"/>
      <c r="AE53" s="1048"/>
      <c r="AF53" s="1048"/>
      <c r="AG53" s="324"/>
      <c r="AH53" s="324"/>
      <c r="AI53" s="324"/>
      <c r="AJ53" s="324"/>
      <c r="AK53" s="265">
        <v>0</v>
      </c>
      <c r="AL53" s="265">
        <v>0</v>
      </c>
      <c r="AM53" s="265">
        <v>0</v>
      </c>
      <c r="AN53" s="265">
        <v>0</v>
      </c>
      <c r="AO53" s="1026">
        <v>0</v>
      </c>
      <c r="AP53" s="1050">
        <v>0</v>
      </c>
    </row>
    <row r="54" spans="1:42" ht="57">
      <c r="A54" s="767"/>
      <c r="B54" s="748"/>
      <c r="C54" s="748"/>
      <c r="D54" s="314" t="s">
        <v>914</v>
      </c>
      <c r="E54" s="1048"/>
      <c r="F54" s="1058">
        <v>44085</v>
      </c>
      <c r="G54" s="314" t="s">
        <v>915</v>
      </c>
      <c r="H54" s="1049"/>
      <c r="I54" s="1048">
        <v>0</v>
      </c>
      <c r="J54" s="1048">
        <v>0</v>
      </c>
      <c r="K54" s="1048"/>
      <c r="L54" s="1048"/>
      <c r="M54" s="1048"/>
      <c r="N54" s="267"/>
      <c r="O54" s="267"/>
      <c r="P54" s="267"/>
      <c r="Q54" s="264"/>
      <c r="R54" s="184">
        <v>0</v>
      </c>
      <c r="S54" s="184">
        <v>0</v>
      </c>
      <c r="T54" s="184">
        <v>0</v>
      </c>
      <c r="U54" s="184">
        <v>0</v>
      </c>
      <c r="V54" s="767"/>
      <c r="W54" s="1048">
        <v>0</v>
      </c>
      <c r="X54" s="1048"/>
      <c r="Y54" s="1048"/>
      <c r="Z54" s="1048"/>
      <c r="AA54" s="1048"/>
      <c r="AB54" s="1048"/>
      <c r="AC54" s="1048"/>
      <c r="AD54" s="1048"/>
      <c r="AE54" s="1048"/>
      <c r="AF54" s="1048"/>
      <c r="AG54" s="324"/>
      <c r="AH54" s="324"/>
      <c r="AI54" s="324"/>
      <c r="AJ54" s="324"/>
      <c r="AK54" s="265">
        <v>0</v>
      </c>
      <c r="AL54" s="265">
        <v>0</v>
      </c>
      <c r="AM54" s="265">
        <v>0</v>
      </c>
      <c r="AN54" s="265">
        <v>0</v>
      </c>
      <c r="AO54" s="1026">
        <v>0</v>
      </c>
      <c r="AP54" s="1050">
        <v>0</v>
      </c>
    </row>
    <row r="55" spans="1:42" ht="57">
      <c r="A55" s="767"/>
      <c r="B55" s="748"/>
      <c r="C55" s="748"/>
      <c r="D55" s="314" t="s">
        <v>916</v>
      </c>
      <c r="E55" s="1048"/>
      <c r="F55" s="1058">
        <v>41253</v>
      </c>
      <c r="G55" s="314" t="s">
        <v>917</v>
      </c>
      <c r="H55" s="1049"/>
      <c r="I55" s="1048">
        <v>0</v>
      </c>
      <c r="J55" s="1048">
        <v>0</v>
      </c>
      <c r="K55" s="1048"/>
      <c r="L55" s="1048"/>
      <c r="M55" s="1048"/>
      <c r="N55" s="267"/>
      <c r="O55" s="267"/>
      <c r="P55" s="267"/>
      <c r="Q55" s="264"/>
      <c r="R55" s="184">
        <v>0</v>
      </c>
      <c r="S55" s="184">
        <v>0</v>
      </c>
      <c r="T55" s="184">
        <v>0</v>
      </c>
      <c r="U55" s="184">
        <v>0</v>
      </c>
      <c r="V55" s="767"/>
      <c r="W55" s="1048">
        <v>0</v>
      </c>
      <c r="X55" s="1048"/>
      <c r="Y55" s="1048"/>
      <c r="Z55" s="1048"/>
      <c r="AA55" s="1048"/>
      <c r="AB55" s="1048"/>
      <c r="AC55" s="1048"/>
      <c r="AD55" s="1048"/>
      <c r="AE55" s="1048"/>
      <c r="AF55" s="1048"/>
      <c r="AG55" s="324"/>
      <c r="AH55" s="324"/>
      <c r="AI55" s="324"/>
      <c r="AJ55" s="324"/>
      <c r="AK55" s="265">
        <v>0</v>
      </c>
      <c r="AL55" s="265">
        <v>0</v>
      </c>
      <c r="AM55" s="265">
        <v>0</v>
      </c>
      <c r="AN55" s="265">
        <v>0</v>
      </c>
      <c r="AO55" s="1026">
        <v>0</v>
      </c>
      <c r="AP55" s="1050">
        <v>0</v>
      </c>
    </row>
    <row r="56" spans="1:42">
      <c r="A56" s="767"/>
      <c r="B56" s="748"/>
      <c r="C56" s="748"/>
      <c r="D56" s="314" t="s">
        <v>918</v>
      </c>
      <c r="E56" s="1048"/>
      <c r="F56" s="1054" t="s">
        <v>919</v>
      </c>
      <c r="G56" s="1054" t="s">
        <v>920</v>
      </c>
      <c r="H56" s="1049"/>
      <c r="I56" s="1048">
        <v>0</v>
      </c>
      <c r="J56" s="1048">
        <v>0</v>
      </c>
      <c r="K56" s="1048"/>
      <c r="L56" s="1048"/>
      <c r="M56" s="1048"/>
      <c r="N56" s="267"/>
      <c r="O56" s="267"/>
      <c r="P56" s="267"/>
      <c r="Q56" s="264"/>
      <c r="R56" s="184">
        <v>0</v>
      </c>
      <c r="S56" s="184">
        <v>0</v>
      </c>
      <c r="T56" s="184">
        <v>0</v>
      </c>
      <c r="U56" s="184">
        <v>0</v>
      </c>
      <c r="V56" s="767"/>
      <c r="W56" s="1048">
        <v>0</v>
      </c>
      <c r="X56" s="1048"/>
      <c r="Y56" s="1048"/>
      <c r="Z56" s="1048"/>
      <c r="AA56" s="1048"/>
      <c r="AB56" s="1048"/>
      <c r="AC56" s="1048"/>
      <c r="AD56" s="1048"/>
      <c r="AE56" s="1048"/>
      <c r="AF56" s="1048"/>
      <c r="AG56" s="324"/>
      <c r="AH56" s="324"/>
      <c r="AI56" s="324"/>
      <c r="AJ56" s="324"/>
      <c r="AK56" s="265">
        <v>0</v>
      </c>
      <c r="AL56" s="265">
        <v>0</v>
      </c>
      <c r="AM56" s="265">
        <v>0</v>
      </c>
      <c r="AN56" s="265">
        <v>0</v>
      </c>
      <c r="AO56" s="1026">
        <v>0</v>
      </c>
      <c r="AP56" s="1050">
        <v>0</v>
      </c>
    </row>
    <row r="57" spans="1:42">
      <c r="A57" s="767"/>
      <c r="B57" s="748"/>
      <c r="C57" s="748"/>
      <c r="D57" s="314" t="s">
        <v>921</v>
      </c>
      <c r="E57" s="1048"/>
      <c r="F57" s="1058">
        <v>43872</v>
      </c>
      <c r="G57" s="1054" t="s">
        <v>922</v>
      </c>
      <c r="H57" s="1049"/>
      <c r="I57" s="1048">
        <v>0</v>
      </c>
      <c r="J57" s="1048">
        <v>0</v>
      </c>
      <c r="K57" s="1048"/>
      <c r="L57" s="1048"/>
      <c r="M57" s="1048"/>
      <c r="N57" s="267"/>
      <c r="O57" s="267"/>
      <c r="P57" s="267"/>
      <c r="Q57" s="264"/>
      <c r="R57" s="184">
        <v>0</v>
      </c>
      <c r="S57" s="184">
        <v>0</v>
      </c>
      <c r="T57" s="184">
        <v>0</v>
      </c>
      <c r="U57" s="184">
        <v>0</v>
      </c>
      <c r="V57" s="767"/>
      <c r="W57" s="1048">
        <v>0</v>
      </c>
      <c r="X57" s="1048"/>
      <c r="Y57" s="1048"/>
      <c r="Z57" s="1048"/>
      <c r="AA57" s="1048"/>
      <c r="AB57" s="1048"/>
      <c r="AC57" s="1048"/>
      <c r="AD57" s="1048"/>
      <c r="AE57" s="1048"/>
      <c r="AF57" s="1048"/>
      <c r="AG57" s="324"/>
      <c r="AH57" s="324"/>
      <c r="AI57" s="324"/>
      <c r="AJ57" s="324"/>
      <c r="AK57" s="265">
        <v>0</v>
      </c>
      <c r="AL57" s="265">
        <v>0</v>
      </c>
      <c r="AM57" s="265">
        <v>0</v>
      </c>
      <c r="AN57" s="265">
        <v>0</v>
      </c>
      <c r="AO57" s="1026">
        <v>0</v>
      </c>
      <c r="AP57" s="1050">
        <v>0</v>
      </c>
    </row>
    <row r="58" spans="1:42" ht="57">
      <c r="A58" s="767"/>
      <c r="B58" s="748"/>
      <c r="C58" s="748"/>
      <c r="D58" s="314" t="s">
        <v>923</v>
      </c>
      <c r="E58" s="1048"/>
      <c r="F58" s="1058">
        <v>44175</v>
      </c>
      <c r="G58" s="314" t="s">
        <v>924</v>
      </c>
      <c r="H58" s="1049"/>
      <c r="I58" s="1048">
        <v>0</v>
      </c>
      <c r="J58" s="1048">
        <v>0</v>
      </c>
      <c r="K58" s="1048"/>
      <c r="L58" s="1048"/>
      <c r="M58" s="1048"/>
      <c r="N58" s="267"/>
      <c r="O58" s="267"/>
      <c r="P58" s="267"/>
      <c r="Q58" s="264"/>
      <c r="R58" s="184">
        <v>0</v>
      </c>
      <c r="S58" s="184">
        <v>0</v>
      </c>
      <c r="T58" s="184">
        <v>0</v>
      </c>
      <c r="U58" s="184">
        <v>0</v>
      </c>
      <c r="V58" s="767"/>
      <c r="W58" s="1048">
        <v>0</v>
      </c>
      <c r="X58" s="1048"/>
      <c r="Y58" s="1048"/>
      <c r="Z58" s="1048"/>
      <c r="AA58" s="1048"/>
      <c r="AB58" s="1048"/>
      <c r="AC58" s="1048"/>
      <c r="AD58" s="1048"/>
      <c r="AE58" s="1048"/>
      <c r="AF58" s="1048"/>
      <c r="AG58" s="324"/>
      <c r="AH58" s="324"/>
      <c r="AI58" s="324"/>
      <c r="AJ58" s="324"/>
      <c r="AK58" s="265">
        <v>0</v>
      </c>
      <c r="AL58" s="265">
        <v>0</v>
      </c>
      <c r="AM58" s="265">
        <v>0</v>
      </c>
      <c r="AN58" s="265">
        <v>0</v>
      </c>
      <c r="AO58" s="1026">
        <v>0</v>
      </c>
      <c r="AP58" s="1050">
        <v>0</v>
      </c>
    </row>
    <row r="59" spans="1:42" ht="99.75">
      <c r="A59" s="767"/>
      <c r="B59" s="748"/>
      <c r="C59" s="748"/>
      <c r="D59" s="314" t="s">
        <v>925</v>
      </c>
      <c r="E59" s="1048"/>
      <c r="F59" s="1058">
        <v>44175</v>
      </c>
      <c r="G59" s="314" t="s">
        <v>926</v>
      </c>
      <c r="H59" s="1049"/>
      <c r="I59" s="1048">
        <v>0</v>
      </c>
      <c r="J59" s="1048">
        <v>0</v>
      </c>
      <c r="K59" s="1048"/>
      <c r="L59" s="1048"/>
      <c r="M59" s="1048"/>
      <c r="N59" s="267"/>
      <c r="O59" s="267"/>
      <c r="P59" s="267"/>
      <c r="Q59" s="264"/>
      <c r="R59" s="184">
        <v>0</v>
      </c>
      <c r="S59" s="184">
        <v>0</v>
      </c>
      <c r="T59" s="184">
        <v>0</v>
      </c>
      <c r="U59" s="184">
        <v>0</v>
      </c>
      <c r="V59" s="767"/>
      <c r="W59" s="1048">
        <v>0</v>
      </c>
      <c r="X59" s="1048"/>
      <c r="Y59" s="1048"/>
      <c r="Z59" s="1048"/>
      <c r="AA59" s="1048"/>
      <c r="AB59" s="1048"/>
      <c r="AC59" s="1048"/>
      <c r="AD59" s="1048"/>
      <c r="AE59" s="1048"/>
      <c r="AF59" s="1048"/>
      <c r="AG59" s="324"/>
      <c r="AH59" s="324"/>
      <c r="AI59" s="324"/>
      <c r="AJ59" s="324"/>
      <c r="AK59" s="265">
        <v>0</v>
      </c>
      <c r="AL59" s="265">
        <v>0</v>
      </c>
      <c r="AM59" s="265">
        <v>0</v>
      </c>
      <c r="AN59" s="265">
        <v>0</v>
      </c>
      <c r="AO59" s="1026">
        <v>0</v>
      </c>
      <c r="AP59" s="1050">
        <v>0</v>
      </c>
    </row>
    <row r="60" spans="1:42">
      <c r="A60" s="767"/>
      <c r="B60" s="748"/>
      <c r="C60" s="748"/>
      <c r="D60" s="314" t="s">
        <v>106</v>
      </c>
      <c r="E60" s="1048"/>
      <c r="F60" s="1058">
        <v>44238</v>
      </c>
      <c r="G60" s="1054" t="s">
        <v>927</v>
      </c>
      <c r="H60" s="1049"/>
      <c r="I60" s="1048">
        <v>0</v>
      </c>
      <c r="J60" s="1048">
        <v>0</v>
      </c>
      <c r="K60" s="1048"/>
      <c r="L60" s="1048"/>
      <c r="M60" s="1048"/>
      <c r="N60" s="267"/>
      <c r="O60" s="267"/>
      <c r="P60" s="267"/>
      <c r="Q60" s="264"/>
      <c r="R60" s="184">
        <v>0</v>
      </c>
      <c r="S60" s="184">
        <v>0</v>
      </c>
      <c r="T60" s="184">
        <v>0</v>
      </c>
      <c r="U60" s="184">
        <v>0</v>
      </c>
      <c r="V60" s="767"/>
      <c r="W60" s="1048">
        <v>0</v>
      </c>
      <c r="X60" s="1048"/>
      <c r="Y60" s="1048"/>
      <c r="Z60" s="1048"/>
      <c r="AA60" s="1048"/>
      <c r="AB60" s="1048"/>
      <c r="AC60" s="1048"/>
      <c r="AD60" s="1048"/>
      <c r="AE60" s="1048"/>
      <c r="AF60" s="1048"/>
      <c r="AG60" s="324"/>
      <c r="AH60" s="324"/>
      <c r="AI60" s="324"/>
      <c r="AJ60" s="324"/>
      <c r="AK60" s="265">
        <v>0</v>
      </c>
      <c r="AL60" s="265">
        <v>0</v>
      </c>
      <c r="AM60" s="265">
        <v>0</v>
      </c>
      <c r="AN60" s="265">
        <v>0</v>
      </c>
      <c r="AO60" s="1026">
        <v>0</v>
      </c>
      <c r="AP60" s="1050">
        <v>0</v>
      </c>
    </row>
    <row r="61" spans="1:42">
      <c r="A61" s="767"/>
      <c r="B61" s="748"/>
      <c r="C61" s="748"/>
      <c r="D61" s="1023"/>
      <c r="E61" s="1048"/>
      <c r="F61" s="1048"/>
      <c r="G61" s="1048"/>
      <c r="H61" s="1049"/>
      <c r="I61" s="1048"/>
      <c r="J61" s="1048"/>
      <c r="K61" s="1048"/>
      <c r="L61" s="1048"/>
      <c r="M61" s="1048"/>
      <c r="N61" s="267"/>
      <c r="O61" s="267"/>
      <c r="P61" s="267"/>
      <c r="Q61" s="264"/>
      <c r="R61" s="184">
        <v>0</v>
      </c>
      <c r="S61" s="184">
        <v>0</v>
      </c>
      <c r="T61" s="184">
        <v>0</v>
      </c>
      <c r="U61" s="184">
        <v>0</v>
      </c>
      <c r="V61" s="767"/>
      <c r="W61" s="1048">
        <v>0</v>
      </c>
      <c r="X61" s="1048"/>
      <c r="Y61" s="1048"/>
      <c r="Z61" s="1048"/>
      <c r="AA61" s="1048"/>
      <c r="AB61" s="1048"/>
      <c r="AC61" s="1048"/>
      <c r="AD61" s="1048"/>
      <c r="AE61" s="1048"/>
      <c r="AF61" s="1048"/>
      <c r="AG61" s="324"/>
      <c r="AH61" s="324"/>
      <c r="AI61" s="324"/>
      <c r="AJ61" s="324"/>
      <c r="AK61" s="265">
        <v>0</v>
      </c>
      <c r="AL61" s="265">
        <v>0</v>
      </c>
      <c r="AM61" s="265">
        <v>0</v>
      </c>
      <c r="AN61" s="265">
        <v>0</v>
      </c>
      <c r="AO61" s="1026">
        <v>0</v>
      </c>
      <c r="AP61" s="1050">
        <v>0</v>
      </c>
    </row>
    <row r="62" spans="1:42">
      <c r="A62" s="767"/>
      <c r="B62" s="748"/>
      <c r="C62" s="748"/>
      <c r="D62" s="1023"/>
      <c r="E62" s="1048"/>
      <c r="F62" s="227"/>
      <c r="G62" s="1048"/>
      <c r="H62" s="1049"/>
      <c r="I62" s="1048"/>
      <c r="J62" s="1048"/>
      <c r="K62" s="1048"/>
      <c r="L62" s="1048"/>
      <c r="M62" s="1048"/>
      <c r="N62" s="267"/>
      <c r="O62" s="267"/>
      <c r="P62" s="267"/>
      <c r="Q62" s="264"/>
      <c r="R62" s="184">
        <v>0</v>
      </c>
      <c r="S62" s="184">
        <v>0</v>
      </c>
      <c r="T62" s="184">
        <v>0</v>
      </c>
      <c r="U62" s="184">
        <v>0</v>
      </c>
      <c r="V62" s="767"/>
      <c r="W62" s="1048">
        <v>0</v>
      </c>
      <c r="X62" s="1048"/>
      <c r="Y62" s="1048"/>
      <c r="Z62" s="1048"/>
      <c r="AA62" s="1048"/>
      <c r="AB62" s="1048"/>
      <c r="AC62" s="1048"/>
      <c r="AD62" s="1048"/>
      <c r="AE62" s="1048"/>
      <c r="AF62" s="1048"/>
      <c r="AG62" s="324"/>
      <c r="AH62" s="324"/>
      <c r="AI62" s="324"/>
      <c r="AJ62" s="324"/>
      <c r="AK62" s="265">
        <v>0</v>
      </c>
      <c r="AL62" s="265">
        <v>0</v>
      </c>
      <c r="AM62" s="265">
        <v>0</v>
      </c>
      <c r="AN62" s="265">
        <v>0</v>
      </c>
      <c r="AO62" s="1026">
        <v>0</v>
      </c>
      <c r="AP62" s="1050">
        <v>0</v>
      </c>
    </row>
    <row r="63" spans="1:42">
      <c r="A63" s="767"/>
      <c r="B63" s="748"/>
      <c r="C63" s="748"/>
      <c r="D63" s="1023"/>
      <c r="E63" s="1048"/>
      <c r="F63" s="227"/>
      <c r="G63" s="1023"/>
      <c r="H63" s="1049"/>
      <c r="I63" s="1048"/>
      <c r="J63" s="1048"/>
      <c r="K63" s="1048"/>
      <c r="L63" s="1048"/>
      <c r="M63" s="1048"/>
      <c r="N63" s="267"/>
      <c r="O63" s="267"/>
      <c r="P63" s="267"/>
      <c r="Q63" s="264"/>
      <c r="R63" s="184">
        <v>0</v>
      </c>
      <c r="S63" s="184">
        <v>0</v>
      </c>
      <c r="T63" s="184">
        <v>0</v>
      </c>
      <c r="U63" s="184">
        <v>0</v>
      </c>
      <c r="V63" s="767"/>
      <c r="W63" s="1048">
        <v>0</v>
      </c>
      <c r="X63" s="1048"/>
      <c r="Y63" s="1048"/>
      <c r="Z63" s="1048"/>
      <c r="AA63" s="1048"/>
      <c r="AB63" s="1048"/>
      <c r="AC63" s="1048"/>
      <c r="AD63" s="1048"/>
      <c r="AE63" s="1048"/>
      <c r="AF63" s="1048"/>
      <c r="AG63" s="324"/>
      <c r="AH63" s="324"/>
      <c r="AI63" s="324"/>
      <c r="AJ63" s="324"/>
      <c r="AK63" s="265">
        <v>0</v>
      </c>
      <c r="AL63" s="265">
        <v>0</v>
      </c>
      <c r="AM63" s="265">
        <v>0</v>
      </c>
      <c r="AN63" s="265">
        <v>0</v>
      </c>
      <c r="AO63" s="1026">
        <v>0</v>
      </c>
      <c r="AP63" s="1050">
        <v>0</v>
      </c>
    </row>
    <row r="64" spans="1:42">
      <c r="A64" s="767"/>
      <c r="B64" s="748"/>
      <c r="C64" s="748"/>
      <c r="D64" s="1023"/>
      <c r="E64" s="1048"/>
      <c r="F64" s="227"/>
      <c r="G64" s="1023"/>
      <c r="H64" s="1049"/>
      <c r="I64" s="1048"/>
      <c r="J64" s="1048"/>
      <c r="K64" s="1048"/>
      <c r="L64" s="1048"/>
      <c r="M64" s="1048"/>
      <c r="N64" s="267"/>
      <c r="O64" s="267"/>
      <c r="P64" s="267"/>
      <c r="Q64" s="264"/>
      <c r="R64" s="184">
        <v>0</v>
      </c>
      <c r="S64" s="184">
        <v>0</v>
      </c>
      <c r="T64" s="184">
        <v>0</v>
      </c>
      <c r="U64" s="184">
        <v>0</v>
      </c>
      <c r="V64" s="767"/>
      <c r="W64" s="1048">
        <v>0</v>
      </c>
      <c r="X64" s="1048"/>
      <c r="Y64" s="1048"/>
      <c r="Z64" s="1048"/>
      <c r="AA64" s="1048"/>
      <c r="AB64" s="1048"/>
      <c r="AC64" s="1048"/>
      <c r="AD64" s="1048"/>
      <c r="AE64" s="1048"/>
      <c r="AF64" s="1048"/>
      <c r="AG64" s="324"/>
      <c r="AH64" s="324"/>
      <c r="AI64" s="324"/>
      <c r="AJ64" s="324"/>
      <c r="AK64" s="265">
        <v>0</v>
      </c>
      <c r="AL64" s="265">
        <v>0</v>
      </c>
      <c r="AM64" s="265">
        <v>0</v>
      </c>
      <c r="AN64" s="265">
        <v>0</v>
      </c>
      <c r="AO64" s="1026">
        <v>0</v>
      </c>
      <c r="AP64" s="1050">
        <v>0</v>
      </c>
    </row>
    <row r="65" spans="1:42">
      <c r="A65" s="768"/>
      <c r="B65" s="748"/>
      <c r="C65" s="748"/>
      <c r="D65" s="1023"/>
      <c r="E65" s="1048"/>
      <c r="F65" s="227"/>
      <c r="G65" s="1048"/>
      <c r="H65" s="1049"/>
      <c r="I65" s="1048"/>
      <c r="J65" s="1048"/>
      <c r="K65" s="1048"/>
      <c r="L65" s="1048"/>
      <c r="M65" s="1048"/>
      <c r="N65" s="267"/>
      <c r="O65" s="267"/>
      <c r="P65" s="267"/>
      <c r="Q65" s="264"/>
      <c r="R65" s="184">
        <v>0</v>
      </c>
      <c r="S65" s="184">
        <v>0</v>
      </c>
      <c r="T65" s="184">
        <v>0</v>
      </c>
      <c r="U65" s="184">
        <v>0</v>
      </c>
      <c r="V65" s="768"/>
      <c r="W65" s="1048">
        <v>0</v>
      </c>
      <c r="X65" s="1048"/>
      <c r="Y65" s="1048"/>
      <c r="Z65" s="1048"/>
      <c r="AA65" s="1048"/>
      <c r="AB65" s="1048"/>
      <c r="AC65" s="1048"/>
      <c r="AD65" s="1048"/>
      <c r="AE65" s="1048"/>
      <c r="AF65" s="1048"/>
      <c r="AG65" s="324"/>
      <c r="AH65" s="324"/>
      <c r="AI65" s="324"/>
      <c r="AJ65" s="324"/>
      <c r="AK65" s="265">
        <v>0</v>
      </c>
      <c r="AL65" s="265">
        <v>0</v>
      </c>
      <c r="AM65" s="265">
        <v>0</v>
      </c>
      <c r="AN65" s="265">
        <v>0</v>
      </c>
      <c r="AO65" s="1026">
        <v>0</v>
      </c>
      <c r="AP65" s="1050">
        <v>0</v>
      </c>
    </row>
    <row r="66" spans="1:42" ht="16.5">
      <c r="A66" s="748">
        <v>5</v>
      </c>
      <c r="B66" s="748" t="s">
        <v>928</v>
      </c>
      <c r="C66" s="1023">
        <v>0</v>
      </c>
      <c r="D66" s="1048">
        <v>0</v>
      </c>
      <c r="E66" s="1048">
        <v>0</v>
      </c>
      <c r="F66" s="1048">
        <v>0</v>
      </c>
      <c r="G66" s="1049">
        <v>0</v>
      </c>
      <c r="H66" s="1048">
        <v>0</v>
      </c>
      <c r="I66" s="1048">
        <v>0</v>
      </c>
      <c r="J66" s="1048"/>
      <c r="K66" s="1048">
        <v>0</v>
      </c>
      <c r="L66" s="1048">
        <v>0</v>
      </c>
      <c r="M66" s="267">
        <v>0</v>
      </c>
      <c r="N66" s="267">
        <v>0</v>
      </c>
      <c r="O66" s="267">
        <v>0</v>
      </c>
      <c r="P66" s="264">
        <v>0</v>
      </c>
      <c r="Q66" s="184">
        <v>0</v>
      </c>
      <c r="R66" s="184">
        <v>0</v>
      </c>
      <c r="S66" s="184">
        <v>0</v>
      </c>
      <c r="T66" s="184">
        <v>0</v>
      </c>
      <c r="U66" s="766">
        <v>12936</v>
      </c>
      <c r="V66" s="1048">
        <v>0</v>
      </c>
      <c r="W66" s="1048"/>
      <c r="X66" s="1048">
        <v>0</v>
      </c>
      <c r="Y66" s="1048">
        <v>0</v>
      </c>
      <c r="Z66" s="1048">
        <v>0</v>
      </c>
      <c r="AA66" s="1048">
        <v>0</v>
      </c>
      <c r="AB66" s="1048">
        <v>0</v>
      </c>
      <c r="AC66" s="1048">
        <v>0</v>
      </c>
      <c r="AD66" s="1048">
        <v>0</v>
      </c>
      <c r="AE66" s="1048">
        <v>0</v>
      </c>
      <c r="AF66" s="324">
        <v>0</v>
      </c>
      <c r="AG66" s="324">
        <v>0</v>
      </c>
      <c r="AH66" s="324">
        <v>0</v>
      </c>
      <c r="AI66" s="324">
        <v>0</v>
      </c>
      <c r="AJ66" s="265">
        <f>Q66*X66</f>
        <v>0</v>
      </c>
      <c r="AK66" s="265">
        <f t="shared" ref="AK66:AM79" si="13">R66*Y66</f>
        <v>0</v>
      </c>
      <c r="AL66" s="265">
        <f t="shared" si="13"/>
        <v>0</v>
      </c>
      <c r="AM66" s="265">
        <f t="shared" si="13"/>
        <v>0</v>
      </c>
      <c r="AN66" s="1026">
        <v>0</v>
      </c>
      <c r="AO66" s="1050">
        <f>AN66-P66</f>
        <v>0</v>
      </c>
      <c r="AP66" s="1016"/>
    </row>
    <row r="67" spans="1:42" ht="16.5">
      <c r="A67" s="748"/>
      <c r="B67" s="748"/>
      <c r="C67" s="1023"/>
      <c r="D67" s="1048"/>
      <c r="E67" s="1048"/>
      <c r="F67" s="1023"/>
      <c r="G67" s="1049"/>
      <c r="H67" s="1048"/>
      <c r="I67" s="1048"/>
      <c r="J67" s="1048"/>
      <c r="K67" s="1048"/>
      <c r="L67" s="1048"/>
      <c r="M67" s="267"/>
      <c r="N67" s="267"/>
      <c r="O67" s="267"/>
      <c r="P67" s="264"/>
      <c r="Q67" s="184">
        <v>0</v>
      </c>
      <c r="R67" s="184">
        <v>0</v>
      </c>
      <c r="S67" s="184">
        <v>0</v>
      </c>
      <c r="T67" s="184">
        <v>0</v>
      </c>
      <c r="U67" s="767"/>
      <c r="V67" s="1048">
        <v>0</v>
      </c>
      <c r="W67" s="1048"/>
      <c r="X67" s="1048"/>
      <c r="Y67" s="1048"/>
      <c r="Z67" s="1048"/>
      <c r="AA67" s="1048"/>
      <c r="AB67" s="1048"/>
      <c r="AC67" s="1048"/>
      <c r="AD67" s="1048"/>
      <c r="AE67" s="1048"/>
      <c r="AF67" s="324"/>
      <c r="AG67" s="324"/>
      <c r="AH67" s="324"/>
      <c r="AI67" s="324"/>
      <c r="AJ67" s="265">
        <f t="shared" ref="AJ67:AJ79" si="14">Q67*X67</f>
        <v>0</v>
      </c>
      <c r="AK67" s="265">
        <f t="shared" si="13"/>
        <v>0</v>
      </c>
      <c r="AL67" s="265">
        <f t="shared" si="13"/>
        <v>0</v>
      </c>
      <c r="AM67" s="265">
        <f t="shared" si="13"/>
        <v>0</v>
      </c>
      <c r="AN67" s="1026">
        <f t="shared" ref="AN67:AN79" si="15">AJ67+AK67+AL67+AM67</f>
        <v>0</v>
      </c>
      <c r="AO67" s="1050">
        <f t="shared" ref="AO67:AO79" si="16">AN67-P67</f>
        <v>0</v>
      </c>
      <c r="AP67" s="1016"/>
    </row>
    <row r="68" spans="1:42" ht="16.5">
      <c r="A68" s="748"/>
      <c r="B68" s="748"/>
      <c r="C68" s="1023"/>
      <c r="D68" s="1048"/>
      <c r="E68" s="1048"/>
      <c r="F68" s="1048"/>
      <c r="G68" s="1049"/>
      <c r="H68" s="1048"/>
      <c r="I68" s="1048"/>
      <c r="J68" s="1048"/>
      <c r="K68" s="1048"/>
      <c r="L68" s="1048"/>
      <c r="M68" s="267"/>
      <c r="N68" s="267"/>
      <c r="O68" s="267"/>
      <c r="P68" s="264"/>
      <c r="Q68" s="184">
        <v>0</v>
      </c>
      <c r="R68" s="184">
        <v>0</v>
      </c>
      <c r="S68" s="184">
        <v>0</v>
      </c>
      <c r="T68" s="184">
        <v>0</v>
      </c>
      <c r="U68" s="767"/>
      <c r="V68" s="1048">
        <v>0</v>
      </c>
      <c r="W68" s="1048"/>
      <c r="X68" s="1048"/>
      <c r="Y68" s="1048"/>
      <c r="Z68" s="1048"/>
      <c r="AA68" s="1048"/>
      <c r="AB68" s="1048"/>
      <c r="AC68" s="1048"/>
      <c r="AD68" s="1048"/>
      <c r="AE68" s="1048"/>
      <c r="AF68" s="324"/>
      <c r="AG68" s="324"/>
      <c r="AH68" s="324"/>
      <c r="AI68" s="324"/>
      <c r="AJ68" s="265">
        <f t="shared" si="14"/>
        <v>0</v>
      </c>
      <c r="AK68" s="265">
        <f t="shared" si="13"/>
        <v>0</v>
      </c>
      <c r="AL68" s="265">
        <f t="shared" si="13"/>
        <v>0</v>
      </c>
      <c r="AM68" s="265">
        <f t="shared" si="13"/>
        <v>0</v>
      </c>
      <c r="AN68" s="1026">
        <f t="shared" si="15"/>
        <v>0</v>
      </c>
      <c r="AO68" s="1050">
        <f t="shared" si="16"/>
        <v>0</v>
      </c>
      <c r="AP68" s="1016"/>
    </row>
    <row r="69" spans="1:42" ht="16.5">
      <c r="A69" s="748"/>
      <c r="B69" s="748"/>
      <c r="C69" s="1023"/>
      <c r="D69" s="1048"/>
      <c r="E69" s="568"/>
      <c r="F69" s="1048"/>
      <c r="G69" s="1049"/>
      <c r="H69" s="1048"/>
      <c r="I69" s="1048"/>
      <c r="J69" s="1048"/>
      <c r="K69" s="1048"/>
      <c r="L69" s="1048"/>
      <c r="M69" s="267"/>
      <c r="N69" s="267"/>
      <c r="O69" s="267"/>
      <c r="P69" s="264"/>
      <c r="Q69" s="184">
        <v>0</v>
      </c>
      <c r="R69" s="184">
        <v>0</v>
      </c>
      <c r="S69" s="184">
        <v>0</v>
      </c>
      <c r="T69" s="184">
        <v>0</v>
      </c>
      <c r="U69" s="767"/>
      <c r="V69" s="1048">
        <v>0</v>
      </c>
      <c r="W69" s="1048"/>
      <c r="X69" s="1048"/>
      <c r="Y69" s="1048"/>
      <c r="Z69" s="1048"/>
      <c r="AA69" s="1048"/>
      <c r="AB69" s="1048"/>
      <c r="AC69" s="1048"/>
      <c r="AD69" s="1048"/>
      <c r="AE69" s="1048"/>
      <c r="AF69" s="324"/>
      <c r="AG69" s="324"/>
      <c r="AH69" s="324"/>
      <c r="AI69" s="324"/>
      <c r="AJ69" s="265">
        <f t="shared" si="14"/>
        <v>0</v>
      </c>
      <c r="AK69" s="265">
        <f t="shared" si="13"/>
        <v>0</v>
      </c>
      <c r="AL69" s="265">
        <f t="shared" si="13"/>
        <v>0</v>
      </c>
      <c r="AM69" s="265">
        <f t="shared" si="13"/>
        <v>0</v>
      </c>
      <c r="AN69" s="1026">
        <f t="shared" si="15"/>
        <v>0</v>
      </c>
      <c r="AO69" s="1050">
        <f t="shared" si="16"/>
        <v>0</v>
      </c>
      <c r="AP69" s="1016"/>
    </row>
    <row r="70" spans="1:42" ht="16.5">
      <c r="A70" s="748"/>
      <c r="B70" s="748"/>
      <c r="C70" s="1023"/>
      <c r="D70" s="1048"/>
      <c r="E70" s="1048"/>
      <c r="F70" s="1023"/>
      <c r="G70" s="1049"/>
      <c r="H70" s="1048"/>
      <c r="I70" s="1048"/>
      <c r="J70" s="1048"/>
      <c r="K70" s="1048"/>
      <c r="L70" s="1048"/>
      <c r="M70" s="267"/>
      <c r="N70" s="267"/>
      <c r="O70" s="267"/>
      <c r="P70" s="264"/>
      <c r="Q70" s="184">
        <v>0</v>
      </c>
      <c r="R70" s="184">
        <v>0</v>
      </c>
      <c r="S70" s="184">
        <v>0</v>
      </c>
      <c r="T70" s="184">
        <v>0</v>
      </c>
      <c r="U70" s="767"/>
      <c r="V70" s="1048">
        <v>0</v>
      </c>
      <c r="W70" s="1048"/>
      <c r="X70" s="1048"/>
      <c r="Y70" s="1048"/>
      <c r="Z70" s="1048"/>
      <c r="AA70" s="1048"/>
      <c r="AB70" s="1048"/>
      <c r="AC70" s="1048"/>
      <c r="AD70" s="1048"/>
      <c r="AE70" s="1048"/>
      <c r="AF70" s="324"/>
      <c r="AG70" s="324"/>
      <c r="AH70" s="324"/>
      <c r="AI70" s="324"/>
      <c r="AJ70" s="265">
        <f t="shared" si="14"/>
        <v>0</v>
      </c>
      <c r="AK70" s="265">
        <f t="shared" si="13"/>
        <v>0</v>
      </c>
      <c r="AL70" s="265">
        <f t="shared" si="13"/>
        <v>0</v>
      </c>
      <c r="AM70" s="265">
        <f t="shared" si="13"/>
        <v>0</v>
      </c>
      <c r="AN70" s="1026">
        <f t="shared" si="15"/>
        <v>0</v>
      </c>
      <c r="AO70" s="1050">
        <f t="shared" si="16"/>
        <v>0</v>
      </c>
      <c r="AP70" s="1016"/>
    </row>
    <row r="71" spans="1:42" ht="16.5">
      <c r="A71" s="748"/>
      <c r="B71" s="748"/>
      <c r="C71" s="1023"/>
      <c r="D71" s="1048"/>
      <c r="E71" s="227"/>
      <c r="F71" s="1048"/>
      <c r="G71" s="1049"/>
      <c r="H71" s="1048"/>
      <c r="I71" s="1048"/>
      <c r="J71" s="1048"/>
      <c r="K71" s="1048"/>
      <c r="L71" s="1048"/>
      <c r="M71" s="267"/>
      <c r="N71" s="267"/>
      <c r="O71" s="267"/>
      <c r="P71" s="264"/>
      <c r="Q71" s="184">
        <v>0</v>
      </c>
      <c r="R71" s="184">
        <v>0</v>
      </c>
      <c r="S71" s="184">
        <v>0</v>
      </c>
      <c r="T71" s="184">
        <v>0</v>
      </c>
      <c r="U71" s="767"/>
      <c r="V71" s="1048">
        <v>0</v>
      </c>
      <c r="W71" s="1048"/>
      <c r="X71" s="1048"/>
      <c r="Y71" s="1048"/>
      <c r="Z71" s="1048"/>
      <c r="AA71" s="1048"/>
      <c r="AB71" s="1048"/>
      <c r="AC71" s="1048"/>
      <c r="AD71" s="1048"/>
      <c r="AE71" s="1048"/>
      <c r="AF71" s="324"/>
      <c r="AG71" s="324"/>
      <c r="AH71" s="324"/>
      <c r="AI71" s="324"/>
      <c r="AJ71" s="265">
        <f t="shared" si="14"/>
        <v>0</v>
      </c>
      <c r="AK71" s="265">
        <f t="shared" si="13"/>
        <v>0</v>
      </c>
      <c r="AL71" s="265">
        <f t="shared" si="13"/>
        <v>0</v>
      </c>
      <c r="AM71" s="265">
        <f t="shared" si="13"/>
        <v>0</v>
      </c>
      <c r="AN71" s="1026">
        <f t="shared" si="15"/>
        <v>0</v>
      </c>
      <c r="AO71" s="1050">
        <f t="shared" si="16"/>
        <v>0</v>
      </c>
      <c r="AP71" s="1016"/>
    </row>
    <row r="72" spans="1:42" ht="16.5">
      <c r="A72" s="748"/>
      <c r="B72" s="748"/>
      <c r="C72" s="1023"/>
      <c r="D72" s="1048"/>
      <c r="E72" s="1048"/>
      <c r="F72" s="1023"/>
      <c r="G72" s="1049"/>
      <c r="H72" s="1048"/>
      <c r="I72" s="1048"/>
      <c r="J72" s="1048"/>
      <c r="K72" s="1048"/>
      <c r="L72" s="1048"/>
      <c r="M72" s="267"/>
      <c r="N72" s="267"/>
      <c r="O72" s="267"/>
      <c r="P72" s="264"/>
      <c r="Q72" s="184">
        <v>0</v>
      </c>
      <c r="R72" s="184">
        <v>0</v>
      </c>
      <c r="S72" s="184">
        <v>0</v>
      </c>
      <c r="T72" s="184">
        <v>0</v>
      </c>
      <c r="U72" s="767"/>
      <c r="V72" s="1048">
        <v>0</v>
      </c>
      <c r="W72" s="1048"/>
      <c r="X72" s="1048"/>
      <c r="Y72" s="1048"/>
      <c r="Z72" s="1048"/>
      <c r="AA72" s="1048"/>
      <c r="AB72" s="1048"/>
      <c r="AC72" s="1048"/>
      <c r="AD72" s="1048"/>
      <c r="AE72" s="1048"/>
      <c r="AF72" s="324"/>
      <c r="AG72" s="324"/>
      <c r="AH72" s="324"/>
      <c r="AI72" s="324"/>
      <c r="AJ72" s="265">
        <f t="shared" si="14"/>
        <v>0</v>
      </c>
      <c r="AK72" s="265">
        <f t="shared" si="13"/>
        <v>0</v>
      </c>
      <c r="AL72" s="265">
        <f t="shared" si="13"/>
        <v>0</v>
      </c>
      <c r="AM72" s="265">
        <f t="shared" si="13"/>
        <v>0</v>
      </c>
      <c r="AN72" s="1026">
        <f t="shared" si="15"/>
        <v>0</v>
      </c>
      <c r="AO72" s="1050">
        <f t="shared" si="16"/>
        <v>0</v>
      </c>
      <c r="AP72" s="1016"/>
    </row>
    <row r="73" spans="1:42" ht="16.5">
      <c r="A73" s="748"/>
      <c r="B73" s="748"/>
      <c r="C73" s="1023"/>
      <c r="D73" s="1048"/>
      <c r="E73" s="227"/>
      <c r="F73" s="1023"/>
      <c r="G73" s="1049"/>
      <c r="H73" s="1048"/>
      <c r="I73" s="1048"/>
      <c r="J73" s="1048"/>
      <c r="K73" s="1048"/>
      <c r="L73" s="1048"/>
      <c r="M73" s="267"/>
      <c r="N73" s="267"/>
      <c r="O73" s="267"/>
      <c r="P73" s="264"/>
      <c r="Q73" s="184">
        <v>0</v>
      </c>
      <c r="R73" s="184">
        <v>0</v>
      </c>
      <c r="S73" s="184">
        <v>0</v>
      </c>
      <c r="T73" s="184">
        <v>0</v>
      </c>
      <c r="U73" s="767"/>
      <c r="V73" s="1048">
        <v>0</v>
      </c>
      <c r="W73" s="1048"/>
      <c r="X73" s="1048"/>
      <c r="Y73" s="1048"/>
      <c r="Z73" s="1048"/>
      <c r="AA73" s="1048"/>
      <c r="AB73" s="1048"/>
      <c r="AC73" s="1048"/>
      <c r="AD73" s="1048"/>
      <c r="AE73" s="1048"/>
      <c r="AF73" s="324"/>
      <c r="AG73" s="324"/>
      <c r="AH73" s="324"/>
      <c r="AI73" s="324"/>
      <c r="AJ73" s="265">
        <f t="shared" si="14"/>
        <v>0</v>
      </c>
      <c r="AK73" s="265">
        <f t="shared" si="13"/>
        <v>0</v>
      </c>
      <c r="AL73" s="265">
        <f t="shared" si="13"/>
        <v>0</v>
      </c>
      <c r="AM73" s="265">
        <f t="shared" si="13"/>
        <v>0</v>
      </c>
      <c r="AN73" s="1026">
        <f t="shared" si="15"/>
        <v>0</v>
      </c>
      <c r="AO73" s="1050">
        <f t="shared" si="16"/>
        <v>0</v>
      </c>
      <c r="AP73" s="1016"/>
    </row>
    <row r="74" spans="1:42" ht="16.5">
      <c r="A74" s="748"/>
      <c r="B74" s="748"/>
      <c r="C74" s="1023"/>
      <c r="D74" s="1048"/>
      <c r="E74" s="227"/>
      <c r="F74" s="1023"/>
      <c r="G74" s="1049"/>
      <c r="H74" s="1048"/>
      <c r="I74" s="1048"/>
      <c r="J74" s="1048"/>
      <c r="K74" s="1048"/>
      <c r="L74" s="1048"/>
      <c r="M74" s="267"/>
      <c r="N74" s="267"/>
      <c r="O74" s="267"/>
      <c r="P74" s="264"/>
      <c r="Q74" s="184">
        <v>0</v>
      </c>
      <c r="R74" s="184">
        <v>0</v>
      </c>
      <c r="S74" s="184">
        <v>0</v>
      </c>
      <c r="T74" s="184">
        <v>0</v>
      </c>
      <c r="U74" s="767"/>
      <c r="V74" s="1048">
        <v>0</v>
      </c>
      <c r="W74" s="1048"/>
      <c r="X74" s="1048"/>
      <c r="Y74" s="1048"/>
      <c r="Z74" s="1048"/>
      <c r="AA74" s="1048"/>
      <c r="AB74" s="1048"/>
      <c r="AC74" s="1048"/>
      <c r="AD74" s="1048"/>
      <c r="AE74" s="1048"/>
      <c r="AF74" s="324"/>
      <c r="AG74" s="324"/>
      <c r="AH74" s="324"/>
      <c r="AI74" s="324"/>
      <c r="AJ74" s="265">
        <f t="shared" si="14"/>
        <v>0</v>
      </c>
      <c r="AK74" s="265">
        <f t="shared" si="13"/>
        <v>0</v>
      </c>
      <c r="AL74" s="265">
        <f t="shared" si="13"/>
        <v>0</v>
      </c>
      <c r="AM74" s="265">
        <f t="shared" si="13"/>
        <v>0</v>
      </c>
      <c r="AN74" s="1026">
        <f t="shared" si="15"/>
        <v>0</v>
      </c>
      <c r="AO74" s="1050">
        <f t="shared" si="16"/>
        <v>0</v>
      </c>
      <c r="AP74" s="1016"/>
    </row>
    <row r="75" spans="1:42" ht="16.5">
      <c r="A75" s="748"/>
      <c r="B75" s="748"/>
      <c r="C75" s="1023"/>
      <c r="D75" s="1048"/>
      <c r="E75" s="1048"/>
      <c r="F75" s="1048"/>
      <c r="G75" s="1049"/>
      <c r="H75" s="1048"/>
      <c r="I75" s="1048"/>
      <c r="J75" s="1048"/>
      <c r="K75" s="1048"/>
      <c r="L75" s="1048"/>
      <c r="M75" s="267"/>
      <c r="N75" s="267"/>
      <c r="O75" s="267"/>
      <c r="P75" s="264"/>
      <c r="Q75" s="184">
        <v>0</v>
      </c>
      <c r="R75" s="184">
        <v>0</v>
      </c>
      <c r="S75" s="184">
        <v>0</v>
      </c>
      <c r="T75" s="184">
        <v>0</v>
      </c>
      <c r="U75" s="767"/>
      <c r="V75" s="1048">
        <v>0</v>
      </c>
      <c r="W75" s="1048"/>
      <c r="X75" s="1048"/>
      <c r="Y75" s="1048"/>
      <c r="Z75" s="1048"/>
      <c r="AA75" s="1048"/>
      <c r="AB75" s="1048"/>
      <c r="AC75" s="1048"/>
      <c r="AD75" s="1048"/>
      <c r="AE75" s="1048"/>
      <c r="AF75" s="324"/>
      <c r="AG75" s="324"/>
      <c r="AH75" s="324"/>
      <c r="AI75" s="324"/>
      <c r="AJ75" s="265">
        <f t="shared" si="14"/>
        <v>0</v>
      </c>
      <c r="AK75" s="265">
        <f t="shared" si="13"/>
        <v>0</v>
      </c>
      <c r="AL75" s="265">
        <f t="shared" si="13"/>
        <v>0</v>
      </c>
      <c r="AM75" s="265">
        <f t="shared" si="13"/>
        <v>0</v>
      </c>
      <c r="AN75" s="1026">
        <f t="shared" si="15"/>
        <v>0</v>
      </c>
      <c r="AO75" s="1050">
        <f t="shared" si="16"/>
        <v>0</v>
      </c>
      <c r="AP75" s="1016"/>
    </row>
    <row r="76" spans="1:42" ht="16.5">
      <c r="A76" s="748"/>
      <c r="B76" s="748"/>
      <c r="C76" s="1023"/>
      <c r="D76" s="1048"/>
      <c r="E76" s="227"/>
      <c r="F76" s="1048"/>
      <c r="G76" s="1049"/>
      <c r="H76" s="1048"/>
      <c r="I76" s="1048"/>
      <c r="J76" s="1048"/>
      <c r="K76" s="1048"/>
      <c r="L76" s="1048"/>
      <c r="M76" s="267"/>
      <c r="N76" s="267"/>
      <c r="O76" s="267"/>
      <c r="P76" s="264"/>
      <c r="Q76" s="184">
        <v>0</v>
      </c>
      <c r="R76" s="184">
        <v>0</v>
      </c>
      <c r="S76" s="184">
        <v>0</v>
      </c>
      <c r="T76" s="184">
        <v>0</v>
      </c>
      <c r="U76" s="767"/>
      <c r="V76" s="1048">
        <v>0</v>
      </c>
      <c r="W76" s="1048"/>
      <c r="X76" s="1048"/>
      <c r="Y76" s="1048"/>
      <c r="Z76" s="1048"/>
      <c r="AA76" s="1048"/>
      <c r="AB76" s="1048"/>
      <c r="AC76" s="1048"/>
      <c r="AD76" s="1048"/>
      <c r="AE76" s="1048"/>
      <c r="AF76" s="324"/>
      <c r="AG76" s="324"/>
      <c r="AH76" s="324"/>
      <c r="AI76" s="324"/>
      <c r="AJ76" s="265">
        <f t="shared" si="14"/>
        <v>0</v>
      </c>
      <c r="AK76" s="265">
        <f t="shared" si="13"/>
        <v>0</v>
      </c>
      <c r="AL76" s="265">
        <f t="shared" si="13"/>
        <v>0</v>
      </c>
      <c r="AM76" s="265">
        <f t="shared" si="13"/>
        <v>0</v>
      </c>
      <c r="AN76" s="1026">
        <f t="shared" si="15"/>
        <v>0</v>
      </c>
      <c r="AO76" s="1050">
        <f t="shared" si="16"/>
        <v>0</v>
      </c>
      <c r="AP76" s="1016"/>
    </row>
    <row r="77" spans="1:42" ht="16.5">
      <c r="A77" s="748"/>
      <c r="B77" s="748"/>
      <c r="C77" s="1023"/>
      <c r="D77" s="1048"/>
      <c r="E77" s="227"/>
      <c r="F77" s="1023"/>
      <c r="G77" s="1049"/>
      <c r="H77" s="1048"/>
      <c r="I77" s="1048"/>
      <c r="J77" s="1048"/>
      <c r="K77" s="1048"/>
      <c r="L77" s="1048"/>
      <c r="M77" s="267"/>
      <c r="N77" s="267"/>
      <c r="O77" s="267"/>
      <c r="P77" s="264"/>
      <c r="Q77" s="184">
        <v>0</v>
      </c>
      <c r="R77" s="184">
        <v>0</v>
      </c>
      <c r="S77" s="184">
        <v>0</v>
      </c>
      <c r="T77" s="184">
        <v>0</v>
      </c>
      <c r="U77" s="767"/>
      <c r="V77" s="1048">
        <v>0</v>
      </c>
      <c r="W77" s="1048"/>
      <c r="X77" s="1048"/>
      <c r="Y77" s="1048"/>
      <c r="Z77" s="1048"/>
      <c r="AA77" s="1048"/>
      <c r="AB77" s="1048"/>
      <c r="AC77" s="1048"/>
      <c r="AD77" s="1048"/>
      <c r="AE77" s="1048"/>
      <c r="AF77" s="324"/>
      <c r="AG77" s="324"/>
      <c r="AH77" s="324"/>
      <c r="AI77" s="324"/>
      <c r="AJ77" s="265">
        <f t="shared" si="14"/>
        <v>0</v>
      </c>
      <c r="AK77" s="265">
        <f t="shared" si="13"/>
        <v>0</v>
      </c>
      <c r="AL77" s="265">
        <f t="shared" si="13"/>
        <v>0</v>
      </c>
      <c r="AM77" s="265">
        <f t="shared" si="13"/>
        <v>0</v>
      </c>
      <c r="AN77" s="1026">
        <f t="shared" si="15"/>
        <v>0</v>
      </c>
      <c r="AO77" s="1050">
        <f t="shared" si="16"/>
        <v>0</v>
      </c>
      <c r="AP77" s="1016"/>
    </row>
    <row r="78" spans="1:42" ht="16.5">
      <c r="A78" s="748"/>
      <c r="B78" s="748"/>
      <c r="C78" s="1023"/>
      <c r="D78" s="1048"/>
      <c r="E78" s="227"/>
      <c r="F78" s="1023"/>
      <c r="G78" s="1049"/>
      <c r="H78" s="1048"/>
      <c r="I78" s="1048"/>
      <c r="J78" s="1048"/>
      <c r="K78" s="1048"/>
      <c r="L78" s="1048"/>
      <c r="M78" s="267"/>
      <c r="N78" s="267"/>
      <c r="O78" s="267"/>
      <c r="P78" s="264"/>
      <c r="Q78" s="184">
        <v>0</v>
      </c>
      <c r="R78" s="184">
        <v>0</v>
      </c>
      <c r="S78" s="184">
        <v>0</v>
      </c>
      <c r="T78" s="184">
        <v>0</v>
      </c>
      <c r="U78" s="767"/>
      <c r="V78" s="1048">
        <v>0</v>
      </c>
      <c r="W78" s="1048"/>
      <c r="X78" s="1048"/>
      <c r="Y78" s="1048"/>
      <c r="Z78" s="1048"/>
      <c r="AA78" s="1048"/>
      <c r="AB78" s="1048"/>
      <c r="AC78" s="1048"/>
      <c r="AD78" s="1048"/>
      <c r="AE78" s="1048"/>
      <c r="AF78" s="324"/>
      <c r="AG78" s="324"/>
      <c r="AH78" s="324"/>
      <c r="AI78" s="324"/>
      <c r="AJ78" s="265">
        <f t="shared" si="14"/>
        <v>0</v>
      </c>
      <c r="AK78" s="265">
        <f t="shared" si="13"/>
        <v>0</v>
      </c>
      <c r="AL78" s="265">
        <f t="shared" si="13"/>
        <v>0</v>
      </c>
      <c r="AM78" s="265">
        <f t="shared" si="13"/>
        <v>0</v>
      </c>
      <c r="AN78" s="1026">
        <f t="shared" si="15"/>
        <v>0</v>
      </c>
      <c r="AO78" s="1050">
        <f t="shared" si="16"/>
        <v>0</v>
      </c>
      <c r="AP78" s="1016"/>
    </row>
    <row r="79" spans="1:42" ht="16.5">
      <c r="A79" s="748"/>
      <c r="B79" s="748"/>
      <c r="C79" s="1023"/>
      <c r="D79" s="1048"/>
      <c r="E79" s="227"/>
      <c r="F79" s="1048"/>
      <c r="G79" s="1049"/>
      <c r="H79" s="1048"/>
      <c r="I79" s="1048"/>
      <c r="J79" s="1048"/>
      <c r="K79" s="1048"/>
      <c r="L79" s="1048"/>
      <c r="M79" s="267"/>
      <c r="N79" s="267"/>
      <c r="O79" s="267"/>
      <c r="P79" s="264"/>
      <c r="Q79" s="184">
        <v>0</v>
      </c>
      <c r="R79" s="184">
        <v>0</v>
      </c>
      <c r="S79" s="184">
        <v>0</v>
      </c>
      <c r="T79" s="184">
        <v>0</v>
      </c>
      <c r="U79" s="768"/>
      <c r="V79" s="1048">
        <v>0</v>
      </c>
      <c r="W79" s="1048"/>
      <c r="X79" s="1048"/>
      <c r="Y79" s="1048"/>
      <c r="Z79" s="1048"/>
      <c r="AA79" s="1048"/>
      <c r="AB79" s="1048"/>
      <c r="AC79" s="1048"/>
      <c r="AD79" s="1048"/>
      <c r="AE79" s="1048"/>
      <c r="AF79" s="324"/>
      <c r="AG79" s="324"/>
      <c r="AH79" s="324"/>
      <c r="AI79" s="324"/>
      <c r="AJ79" s="265">
        <f t="shared" si="14"/>
        <v>0</v>
      </c>
      <c r="AK79" s="265">
        <f t="shared" si="13"/>
        <v>0</v>
      </c>
      <c r="AL79" s="265">
        <f t="shared" si="13"/>
        <v>0</v>
      </c>
      <c r="AM79" s="265">
        <f t="shared" si="13"/>
        <v>0</v>
      </c>
      <c r="AN79" s="1026">
        <f t="shared" si="15"/>
        <v>0</v>
      </c>
      <c r="AO79" s="1050">
        <f t="shared" si="16"/>
        <v>0</v>
      </c>
      <c r="AP79" s="1016"/>
    </row>
    <row r="80" spans="1:42">
      <c r="A80" s="1048">
        <v>6</v>
      </c>
      <c r="B80" s="1023" t="s">
        <v>929</v>
      </c>
      <c r="C80" s="1023">
        <v>11</v>
      </c>
      <c r="D80" s="1023">
        <v>0</v>
      </c>
      <c r="E80" s="1048">
        <v>0</v>
      </c>
      <c r="F80" s="1048">
        <v>0</v>
      </c>
      <c r="G80" s="1048">
        <v>0</v>
      </c>
      <c r="H80" s="1049">
        <v>0</v>
      </c>
      <c r="I80" s="1048">
        <v>0</v>
      </c>
      <c r="J80" s="1048">
        <v>0</v>
      </c>
      <c r="K80" s="1048">
        <v>0</v>
      </c>
      <c r="L80" s="1048">
        <v>0</v>
      </c>
      <c r="M80" s="1048">
        <v>0</v>
      </c>
      <c r="N80" s="267">
        <v>0</v>
      </c>
      <c r="O80" s="267">
        <v>0</v>
      </c>
      <c r="P80" s="267">
        <v>0</v>
      </c>
      <c r="Q80" s="264">
        <v>0</v>
      </c>
      <c r="R80" s="184">
        <v>0</v>
      </c>
      <c r="S80" s="184">
        <v>0</v>
      </c>
      <c r="T80" s="184">
        <v>0</v>
      </c>
      <c r="U80" s="184">
        <v>0</v>
      </c>
      <c r="V80" s="1054"/>
      <c r="W80" s="1048">
        <v>0</v>
      </c>
      <c r="X80" s="1048">
        <v>0</v>
      </c>
      <c r="Y80" s="1048">
        <v>0</v>
      </c>
      <c r="Z80" s="1048">
        <v>0</v>
      </c>
      <c r="AA80" s="1048">
        <v>0</v>
      </c>
      <c r="AB80" s="1048">
        <v>0</v>
      </c>
      <c r="AC80" s="1048">
        <v>0</v>
      </c>
      <c r="AD80" s="1048">
        <v>0</v>
      </c>
      <c r="AE80" s="1048">
        <v>0</v>
      </c>
      <c r="AF80" s="1048">
        <v>0</v>
      </c>
      <c r="AG80" s="324">
        <v>0</v>
      </c>
      <c r="AH80" s="324">
        <v>0</v>
      </c>
      <c r="AI80" s="324">
        <v>0</v>
      </c>
      <c r="AJ80" s="324">
        <v>0</v>
      </c>
      <c r="AK80" s="265">
        <v>0</v>
      </c>
      <c r="AL80" s="265">
        <v>0</v>
      </c>
      <c r="AM80" s="265">
        <v>0</v>
      </c>
      <c r="AN80" s="265">
        <v>0</v>
      </c>
      <c r="AO80" s="1026">
        <v>0</v>
      </c>
      <c r="AP80" s="1050">
        <v>0</v>
      </c>
    </row>
    <row r="81" spans="1:42">
      <c r="A81" s="766">
        <v>7</v>
      </c>
      <c r="B81" s="748" t="s">
        <v>930</v>
      </c>
      <c r="C81" s="748">
        <v>6</v>
      </c>
      <c r="D81" s="184">
        <v>0</v>
      </c>
      <c r="E81" s="184">
        <v>0</v>
      </c>
      <c r="F81" s="184">
        <v>0</v>
      </c>
      <c r="G81" s="184">
        <v>0</v>
      </c>
      <c r="H81" s="184">
        <v>0</v>
      </c>
      <c r="I81" s="184">
        <v>0</v>
      </c>
      <c r="J81" s="184">
        <v>0</v>
      </c>
      <c r="K81" s="184">
        <v>0</v>
      </c>
      <c r="L81" s="184">
        <v>0</v>
      </c>
      <c r="M81" s="184">
        <v>0</v>
      </c>
      <c r="N81" s="184">
        <v>0</v>
      </c>
      <c r="O81" s="184">
        <v>0</v>
      </c>
      <c r="P81" s="184">
        <v>0</v>
      </c>
      <c r="Q81" s="184">
        <v>0</v>
      </c>
      <c r="R81" s="184">
        <v>0</v>
      </c>
      <c r="S81" s="184">
        <v>0</v>
      </c>
      <c r="T81" s="184">
        <v>0</v>
      </c>
      <c r="U81" s="184">
        <v>0</v>
      </c>
      <c r="V81" s="766">
        <v>7240</v>
      </c>
      <c r="W81" s="1048">
        <v>0</v>
      </c>
      <c r="X81" s="1048">
        <v>0</v>
      </c>
      <c r="Y81" s="1048">
        <v>0</v>
      </c>
      <c r="Z81" s="1048">
        <v>0</v>
      </c>
      <c r="AA81" s="1048">
        <v>0</v>
      </c>
      <c r="AB81" s="1048">
        <v>0</v>
      </c>
      <c r="AC81" s="1048">
        <v>0</v>
      </c>
      <c r="AD81" s="1048">
        <v>0</v>
      </c>
      <c r="AE81" s="1048">
        <v>0</v>
      </c>
      <c r="AF81" s="1048">
        <v>0</v>
      </c>
      <c r="AG81" s="1048">
        <v>0</v>
      </c>
      <c r="AH81" s="1048">
        <v>0</v>
      </c>
      <c r="AI81" s="1048">
        <v>0</v>
      </c>
      <c r="AJ81" s="1048">
        <v>0</v>
      </c>
      <c r="AK81" s="265">
        <v>0</v>
      </c>
      <c r="AL81" s="265">
        <v>0</v>
      </c>
      <c r="AM81" s="265">
        <v>0</v>
      </c>
      <c r="AN81" s="265">
        <v>0</v>
      </c>
      <c r="AO81" s="1026">
        <v>0</v>
      </c>
      <c r="AP81" s="1050">
        <v>0</v>
      </c>
    </row>
    <row r="82" spans="1:42">
      <c r="A82" s="767"/>
      <c r="B82" s="748"/>
      <c r="C82" s="748"/>
      <c r="D82" s="184">
        <v>0</v>
      </c>
      <c r="E82" s="184">
        <v>0</v>
      </c>
      <c r="F82" s="184">
        <v>0</v>
      </c>
      <c r="G82" s="184">
        <v>0</v>
      </c>
      <c r="H82" s="184">
        <v>0</v>
      </c>
      <c r="I82" s="184">
        <v>0</v>
      </c>
      <c r="J82" s="184">
        <v>0</v>
      </c>
      <c r="K82" s="184">
        <v>0</v>
      </c>
      <c r="L82" s="184">
        <v>0</v>
      </c>
      <c r="M82" s="184">
        <v>0</v>
      </c>
      <c r="N82" s="184">
        <v>0</v>
      </c>
      <c r="O82" s="184">
        <v>0</v>
      </c>
      <c r="P82" s="184">
        <v>0</v>
      </c>
      <c r="Q82" s="184">
        <v>0</v>
      </c>
      <c r="R82" s="184">
        <v>0</v>
      </c>
      <c r="S82" s="184">
        <v>0</v>
      </c>
      <c r="T82" s="184">
        <v>0</v>
      </c>
      <c r="U82" s="184">
        <v>0</v>
      </c>
      <c r="V82" s="767"/>
      <c r="W82" s="1048">
        <v>0</v>
      </c>
      <c r="X82" s="1048">
        <v>0</v>
      </c>
      <c r="Y82" s="1048">
        <v>0</v>
      </c>
      <c r="Z82" s="1048">
        <v>0</v>
      </c>
      <c r="AA82" s="1048">
        <v>0</v>
      </c>
      <c r="AB82" s="1048">
        <v>0</v>
      </c>
      <c r="AC82" s="1048">
        <v>0</v>
      </c>
      <c r="AD82" s="1048">
        <v>0</v>
      </c>
      <c r="AE82" s="1048">
        <v>0</v>
      </c>
      <c r="AF82" s="1048">
        <v>0</v>
      </c>
      <c r="AG82" s="1048">
        <v>0</v>
      </c>
      <c r="AH82" s="1048">
        <v>0</v>
      </c>
      <c r="AI82" s="1048">
        <v>0</v>
      </c>
      <c r="AJ82" s="1048">
        <v>0</v>
      </c>
      <c r="AK82" s="265">
        <v>0</v>
      </c>
      <c r="AL82" s="265">
        <v>0</v>
      </c>
      <c r="AM82" s="265">
        <v>0</v>
      </c>
      <c r="AN82" s="265">
        <v>0</v>
      </c>
      <c r="AO82" s="1026">
        <v>0</v>
      </c>
      <c r="AP82" s="1050">
        <v>0</v>
      </c>
    </row>
    <row r="83" spans="1:42">
      <c r="A83" s="767"/>
      <c r="B83" s="748"/>
      <c r="C83" s="748"/>
      <c r="D83" s="184">
        <v>0</v>
      </c>
      <c r="E83" s="184">
        <v>0</v>
      </c>
      <c r="F83" s="184">
        <v>0</v>
      </c>
      <c r="G83" s="184">
        <v>0</v>
      </c>
      <c r="H83" s="184">
        <v>0</v>
      </c>
      <c r="I83" s="184">
        <v>0</v>
      </c>
      <c r="J83" s="184">
        <v>0</v>
      </c>
      <c r="K83" s="184">
        <v>0</v>
      </c>
      <c r="L83" s="184">
        <v>0</v>
      </c>
      <c r="M83" s="184">
        <v>0</v>
      </c>
      <c r="N83" s="184">
        <v>0</v>
      </c>
      <c r="O83" s="184">
        <v>0</v>
      </c>
      <c r="P83" s="184">
        <v>0</v>
      </c>
      <c r="Q83" s="184">
        <v>0</v>
      </c>
      <c r="R83" s="184">
        <v>0</v>
      </c>
      <c r="S83" s="184">
        <v>0</v>
      </c>
      <c r="T83" s="184">
        <v>0</v>
      </c>
      <c r="U83" s="184">
        <v>0</v>
      </c>
      <c r="V83" s="767"/>
      <c r="W83" s="1048">
        <v>0</v>
      </c>
      <c r="X83" s="1048">
        <v>0</v>
      </c>
      <c r="Y83" s="1048">
        <v>0</v>
      </c>
      <c r="Z83" s="1048">
        <v>0</v>
      </c>
      <c r="AA83" s="1048">
        <v>0</v>
      </c>
      <c r="AB83" s="1048">
        <v>0</v>
      </c>
      <c r="AC83" s="1048">
        <v>0</v>
      </c>
      <c r="AD83" s="1048">
        <v>0</v>
      </c>
      <c r="AE83" s="1048">
        <v>0</v>
      </c>
      <c r="AF83" s="1048">
        <v>0</v>
      </c>
      <c r="AG83" s="1048">
        <v>0</v>
      </c>
      <c r="AH83" s="1048">
        <v>0</v>
      </c>
      <c r="AI83" s="1048">
        <v>0</v>
      </c>
      <c r="AJ83" s="1048">
        <v>0</v>
      </c>
      <c r="AK83" s="265">
        <v>0</v>
      </c>
      <c r="AL83" s="265">
        <v>0</v>
      </c>
      <c r="AM83" s="265">
        <v>0</v>
      </c>
      <c r="AN83" s="265">
        <v>0</v>
      </c>
      <c r="AO83" s="1026">
        <v>0</v>
      </c>
      <c r="AP83" s="1050">
        <v>0</v>
      </c>
    </row>
    <row r="84" spans="1:42">
      <c r="A84" s="767"/>
      <c r="B84" s="748"/>
      <c r="C84" s="748"/>
      <c r="D84" s="184">
        <v>0</v>
      </c>
      <c r="E84" s="184">
        <v>0</v>
      </c>
      <c r="F84" s="184">
        <v>0</v>
      </c>
      <c r="G84" s="184">
        <v>0</v>
      </c>
      <c r="H84" s="184">
        <v>0</v>
      </c>
      <c r="I84" s="184">
        <v>0</v>
      </c>
      <c r="J84" s="184">
        <v>0</v>
      </c>
      <c r="K84" s="184">
        <v>0</v>
      </c>
      <c r="L84" s="184">
        <v>0</v>
      </c>
      <c r="M84" s="184">
        <v>0</v>
      </c>
      <c r="N84" s="184">
        <v>0</v>
      </c>
      <c r="O84" s="184">
        <v>0</v>
      </c>
      <c r="P84" s="184">
        <v>0</v>
      </c>
      <c r="Q84" s="184">
        <v>0</v>
      </c>
      <c r="R84" s="184">
        <v>0</v>
      </c>
      <c r="S84" s="184">
        <v>0</v>
      </c>
      <c r="T84" s="184">
        <v>0</v>
      </c>
      <c r="U84" s="184">
        <v>0</v>
      </c>
      <c r="V84" s="767"/>
      <c r="W84" s="1048">
        <v>0</v>
      </c>
      <c r="X84" s="1048">
        <v>0</v>
      </c>
      <c r="Y84" s="1048">
        <v>0</v>
      </c>
      <c r="Z84" s="1048">
        <v>0</v>
      </c>
      <c r="AA84" s="1048">
        <v>0</v>
      </c>
      <c r="AB84" s="1048">
        <v>0</v>
      </c>
      <c r="AC84" s="1048">
        <v>0</v>
      </c>
      <c r="AD84" s="1048">
        <v>0</v>
      </c>
      <c r="AE84" s="1048">
        <v>0</v>
      </c>
      <c r="AF84" s="1048">
        <v>0</v>
      </c>
      <c r="AG84" s="1048">
        <v>0</v>
      </c>
      <c r="AH84" s="1048">
        <v>0</v>
      </c>
      <c r="AI84" s="1048">
        <v>0</v>
      </c>
      <c r="AJ84" s="1048">
        <v>0</v>
      </c>
      <c r="AK84" s="265">
        <v>0</v>
      </c>
      <c r="AL84" s="265">
        <v>0</v>
      </c>
      <c r="AM84" s="265">
        <v>0</v>
      </c>
      <c r="AN84" s="265">
        <v>0</v>
      </c>
      <c r="AO84" s="1026">
        <v>0</v>
      </c>
      <c r="AP84" s="1050">
        <v>0</v>
      </c>
    </row>
    <row r="85" spans="1:42">
      <c r="A85" s="767"/>
      <c r="B85" s="748"/>
      <c r="C85" s="748"/>
      <c r="D85" s="184">
        <v>0</v>
      </c>
      <c r="E85" s="184">
        <v>0</v>
      </c>
      <c r="F85" s="184">
        <v>0</v>
      </c>
      <c r="G85" s="184">
        <v>0</v>
      </c>
      <c r="H85" s="184">
        <v>0</v>
      </c>
      <c r="I85" s="184">
        <v>0</v>
      </c>
      <c r="J85" s="184">
        <v>0</v>
      </c>
      <c r="K85" s="184">
        <v>0</v>
      </c>
      <c r="L85" s="184">
        <v>0</v>
      </c>
      <c r="M85" s="184">
        <v>0</v>
      </c>
      <c r="N85" s="184">
        <v>0</v>
      </c>
      <c r="O85" s="184">
        <v>0</v>
      </c>
      <c r="P85" s="184">
        <v>0</v>
      </c>
      <c r="Q85" s="184">
        <v>0</v>
      </c>
      <c r="R85" s="184">
        <v>0</v>
      </c>
      <c r="S85" s="184">
        <v>0</v>
      </c>
      <c r="T85" s="184">
        <v>0</v>
      </c>
      <c r="U85" s="184">
        <v>0</v>
      </c>
      <c r="V85" s="767"/>
      <c r="W85" s="1048">
        <v>0</v>
      </c>
      <c r="X85" s="1048">
        <v>0</v>
      </c>
      <c r="Y85" s="1048">
        <v>0</v>
      </c>
      <c r="Z85" s="1048">
        <v>0</v>
      </c>
      <c r="AA85" s="1048">
        <v>0</v>
      </c>
      <c r="AB85" s="1048">
        <v>0</v>
      </c>
      <c r="AC85" s="1048">
        <v>0</v>
      </c>
      <c r="AD85" s="1048">
        <v>0</v>
      </c>
      <c r="AE85" s="1048">
        <v>0</v>
      </c>
      <c r="AF85" s="1048">
        <v>0</v>
      </c>
      <c r="AG85" s="1048">
        <v>0</v>
      </c>
      <c r="AH85" s="1048">
        <v>0</v>
      </c>
      <c r="AI85" s="1048">
        <v>0</v>
      </c>
      <c r="AJ85" s="1048">
        <v>0</v>
      </c>
      <c r="AK85" s="265">
        <v>0</v>
      </c>
      <c r="AL85" s="265">
        <v>0</v>
      </c>
      <c r="AM85" s="265">
        <v>0</v>
      </c>
      <c r="AN85" s="265">
        <v>0</v>
      </c>
      <c r="AO85" s="1026">
        <v>0</v>
      </c>
      <c r="AP85" s="1050">
        <v>0</v>
      </c>
    </row>
    <row r="86" spans="1:42">
      <c r="A86" s="767"/>
      <c r="B86" s="748"/>
      <c r="C86" s="748"/>
      <c r="D86" s="184">
        <v>0</v>
      </c>
      <c r="E86" s="184">
        <v>0</v>
      </c>
      <c r="F86" s="184">
        <v>0</v>
      </c>
      <c r="G86" s="184">
        <v>0</v>
      </c>
      <c r="H86" s="184">
        <v>0</v>
      </c>
      <c r="I86" s="184">
        <v>0</v>
      </c>
      <c r="J86" s="184">
        <v>0</v>
      </c>
      <c r="K86" s="184">
        <v>0</v>
      </c>
      <c r="L86" s="184">
        <v>0</v>
      </c>
      <c r="M86" s="184">
        <v>0</v>
      </c>
      <c r="N86" s="184">
        <v>0</v>
      </c>
      <c r="O86" s="184">
        <v>0</v>
      </c>
      <c r="P86" s="184">
        <v>0</v>
      </c>
      <c r="Q86" s="184">
        <v>0</v>
      </c>
      <c r="R86" s="184">
        <v>0</v>
      </c>
      <c r="S86" s="184">
        <v>0</v>
      </c>
      <c r="T86" s="184">
        <v>0</v>
      </c>
      <c r="U86" s="184">
        <v>0</v>
      </c>
      <c r="V86" s="767"/>
      <c r="W86" s="1048">
        <v>0</v>
      </c>
      <c r="X86" s="1048">
        <v>0</v>
      </c>
      <c r="Y86" s="1048">
        <v>0</v>
      </c>
      <c r="Z86" s="1048">
        <v>0</v>
      </c>
      <c r="AA86" s="1048">
        <v>0</v>
      </c>
      <c r="AB86" s="1048">
        <v>0</v>
      </c>
      <c r="AC86" s="1048">
        <v>0</v>
      </c>
      <c r="AD86" s="1048">
        <v>0</v>
      </c>
      <c r="AE86" s="1048">
        <v>0</v>
      </c>
      <c r="AF86" s="1048">
        <v>0</v>
      </c>
      <c r="AG86" s="1048">
        <v>0</v>
      </c>
      <c r="AH86" s="1048">
        <v>0</v>
      </c>
      <c r="AI86" s="1048">
        <v>0</v>
      </c>
      <c r="AJ86" s="1048">
        <v>0</v>
      </c>
      <c r="AK86" s="265">
        <v>0</v>
      </c>
      <c r="AL86" s="265">
        <v>0</v>
      </c>
      <c r="AM86" s="265">
        <v>0</v>
      </c>
      <c r="AN86" s="265">
        <v>0</v>
      </c>
      <c r="AO86" s="1026">
        <v>0</v>
      </c>
      <c r="AP86" s="1050">
        <v>0</v>
      </c>
    </row>
    <row r="87" spans="1:42">
      <c r="A87" s="767"/>
      <c r="B87" s="748"/>
      <c r="C87" s="748"/>
      <c r="D87" s="184">
        <v>0</v>
      </c>
      <c r="E87" s="184">
        <v>0</v>
      </c>
      <c r="F87" s="184">
        <v>0</v>
      </c>
      <c r="G87" s="184">
        <v>0</v>
      </c>
      <c r="H87" s="184">
        <v>0</v>
      </c>
      <c r="I87" s="184">
        <v>0</v>
      </c>
      <c r="J87" s="184">
        <v>0</v>
      </c>
      <c r="K87" s="184">
        <v>0</v>
      </c>
      <c r="L87" s="184">
        <v>0</v>
      </c>
      <c r="M87" s="184">
        <v>0</v>
      </c>
      <c r="N87" s="184">
        <v>0</v>
      </c>
      <c r="O87" s="184">
        <v>0</v>
      </c>
      <c r="P87" s="184">
        <v>0</v>
      </c>
      <c r="Q87" s="184">
        <v>0</v>
      </c>
      <c r="R87" s="184">
        <v>0</v>
      </c>
      <c r="S87" s="184">
        <v>0</v>
      </c>
      <c r="T87" s="184">
        <v>0</v>
      </c>
      <c r="U87" s="184">
        <v>0</v>
      </c>
      <c r="V87" s="767"/>
      <c r="W87" s="1048">
        <v>0</v>
      </c>
      <c r="X87" s="1048">
        <v>0</v>
      </c>
      <c r="Y87" s="1048">
        <v>0</v>
      </c>
      <c r="Z87" s="1048">
        <v>0</v>
      </c>
      <c r="AA87" s="1048">
        <v>0</v>
      </c>
      <c r="AB87" s="1048">
        <v>0</v>
      </c>
      <c r="AC87" s="1048">
        <v>0</v>
      </c>
      <c r="AD87" s="1048">
        <v>0</v>
      </c>
      <c r="AE87" s="1048">
        <v>0</v>
      </c>
      <c r="AF87" s="1048">
        <v>0</v>
      </c>
      <c r="AG87" s="1048">
        <v>0</v>
      </c>
      <c r="AH87" s="1048">
        <v>0</v>
      </c>
      <c r="AI87" s="1048">
        <v>0</v>
      </c>
      <c r="AJ87" s="1048">
        <v>0</v>
      </c>
      <c r="AK87" s="265">
        <v>0</v>
      </c>
      <c r="AL87" s="265">
        <v>0</v>
      </c>
      <c r="AM87" s="265">
        <v>0</v>
      </c>
      <c r="AN87" s="265">
        <v>0</v>
      </c>
      <c r="AO87" s="1026">
        <v>0</v>
      </c>
      <c r="AP87" s="1050">
        <v>0</v>
      </c>
    </row>
    <row r="88" spans="1:42">
      <c r="A88" s="767"/>
      <c r="B88" s="748"/>
      <c r="C88" s="748"/>
      <c r="D88" s="184">
        <v>0</v>
      </c>
      <c r="E88" s="184">
        <v>0</v>
      </c>
      <c r="F88" s="184">
        <v>0</v>
      </c>
      <c r="G88" s="184">
        <v>0</v>
      </c>
      <c r="H88" s="184">
        <v>0</v>
      </c>
      <c r="I88" s="184">
        <v>0</v>
      </c>
      <c r="J88" s="184">
        <v>0</v>
      </c>
      <c r="K88" s="184">
        <v>0</v>
      </c>
      <c r="L88" s="184">
        <v>0</v>
      </c>
      <c r="M88" s="184">
        <v>0</v>
      </c>
      <c r="N88" s="184">
        <v>0</v>
      </c>
      <c r="O88" s="184">
        <v>0</v>
      </c>
      <c r="P88" s="184">
        <v>0</v>
      </c>
      <c r="Q88" s="184">
        <v>0</v>
      </c>
      <c r="R88" s="184">
        <v>0</v>
      </c>
      <c r="S88" s="184">
        <v>0</v>
      </c>
      <c r="T88" s="184">
        <v>0</v>
      </c>
      <c r="U88" s="184">
        <v>0</v>
      </c>
      <c r="V88" s="767"/>
      <c r="W88" s="1048">
        <v>0</v>
      </c>
      <c r="X88" s="1048">
        <v>0</v>
      </c>
      <c r="Y88" s="1048">
        <v>0</v>
      </c>
      <c r="Z88" s="1048">
        <v>0</v>
      </c>
      <c r="AA88" s="1048">
        <v>0</v>
      </c>
      <c r="AB88" s="1048">
        <v>0</v>
      </c>
      <c r="AC88" s="1048">
        <v>0</v>
      </c>
      <c r="AD88" s="1048">
        <v>0</v>
      </c>
      <c r="AE88" s="1048">
        <v>0</v>
      </c>
      <c r="AF88" s="1048">
        <v>0</v>
      </c>
      <c r="AG88" s="1048">
        <v>0</v>
      </c>
      <c r="AH88" s="1048">
        <v>0</v>
      </c>
      <c r="AI88" s="1048">
        <v>0</v>
      </c>
      <c r="AJ88" s="1048">
        <v>0</v>
      </c>
      <c r="AK88" s="265">
        <v>0</v>
      </c>
      <c r="AL88" s="265">
        <v>0</v>
      </c>
      <c r="AM88" s="265">
        <v>0</v>
      </c>
      <c r="AN88" s="265">
        <v>0</v>
      </c>
      <c r="AO88" s="1026">
        <v>0</v>
      </c>
      <c r="AP88" s="1050">
        <v>0</v>
      </c>
    </row>
    <row r="89" spans="1:42">
      <c r="A89" s="767"/>
      <c r="B89" s="748"/>
      <c r="C89" s="748"/>
      <c r="D89" s="184">
        <v>0</v>
      </c>
      <c r="E89" s="184">
        <v>0</v>
      </c>
      <c r="F89" s="184">
        <v>0</v>
      </c>
      <c r="G89" s="184">
        <v>0</v>
      </c>
      <c r="H89" s="184">
        <v>0</v>
      </c>
      <c r="I89" s="184">
        <v>0</v>
      </c>
      <c r="J89" s="184">
        <v>0</v>
      </c>
      <c r="K89" s="184">
        <v>0</v>
      </c>
      <c r="L89" s="184">
        <v>0</v>
      </c>
      <c r="M89" s="184">
        <v>0</v>
      </c>
      <c r="N89" s="184">
        <v>0</v>
      </c>
      <c r="O89" s="184">
        <v>0</v>
      </c>
      <c r="P89" s="184">
        <v>0</v>
      </c>
      <c r="Q89" s="184">
        <v>0</v>
      </c>
      <c r="R89" s="184">
        <v>0</v>
      </c>
      <c r="S89" s="184">
        <v>0</v>
      </c>
      <c r="T89" s="184">
        <v>0</v>
      </c>
      <c r="U89" s="184">
        <v>0</v>
      </c>
      <c r="V89" s="767"/>
      <c r="W89" s="1048">
        <v>0</v>
      </c>
      <c r="X89" s="1048">
        <v>0</v>
      </c>
      <c r="Y89" s="1048">
        <v>0</v>
      </c>
      <c r="Z89" s="1048">
        <v>0</v>
      </c>
      <c r="AA89" s="1048">
        <v>0</v>
      </c>
      <c r="AB89" s="1048">
        <v>0</v>
      </c>
      <c r="AC89" s="1048">
        <v>0</v>
      </c>
      <c r="AD89" s="1048">
        <v>0</v>
      </c>
      <c r="AE89" s="1048">
        <v>0</v>
      </c>
      <c r="AF89" s="1048">
        <v>0</v>
      </c>
      <c r="AG89" s="1048">
        <v>0</v>
      </c>
      <c r="AH89" s="1048">
        <v>0</v>
      </c>
      <c r="AI89" s="1048">
        <v>0</v>
      </c>
      <c r="AJ89" s="1048">
        <v>0</v>
      </c>
      <c r="AK89" s="265">
        <v>0</v>
      </c>
      <c r="AL89" s="265">
        <v>0</v>
      </c>
      <c r="AM89" s="265">
        <v>0</v>
      </c>
      <c r="AN89" s="265">
        <v>0</v>
      </c>
      <c r="AO89" s="1026">
        <v>0</v>
      </c>
      <c r="AP89" s="1050">
        <v>0</v>
      </c>
    </row>
    <row r="90" spans="1:42">
      <c r="A90" s="767"/>
      <c r="B90" s="748"/>
      <c r="C90" s="748"/>
      <c r="D90" s="184">
        <v>0</v>
      </c>
      <c r="E90" s="184">
        <v>0</v>
      </c>
      <c r="F90" s="184">
        <v>0</v>
      </c>
      <c r="G90" s="184">
        <v>0</v>
      </c>
      <c r="H90" s="184">
        <v>0</v>
      </c>
      <c r="I90" s="184">
        <v>0</v>
      </c>
      <c r="J90" s="184">
        <v>0</v>
      </c>
      <c r="K90" s="184">
        <v>0</v>
      </c>
      <c r="L90" s="184">
        <v>0</v>
      </c>
      <c r="M90" s="184">
        <v>0</v>
      </c>
      <c r="N90" s="184">
        <v>0</v>
      </c>
      <c r="O90" s="184">
        <v>0</v>
      </c>
      <c r="P90" s="184">
        <v>0</v>
      </c>
      <c r="Q90" s="184">
        <v>0</v>
      </c>
      <c r="R90" s="184">
        <v>0</v>
      </c>
      <c r="S90" s="184">
        <v>0</v>
      </c>
      <c r="T90" s="184">
        <v>0</v>
      </c>
      <c r="U90" s="184">
        <v>0</v>
      </c>
      <c r="V90" s="767"/>
      <c r="W90" s="1048">
        <v>0</v>
      </c>
      <c r="X90" s="1048">
        <v>0</v>
      </c>
      <c r="Y90" s="1048">
        <v>0</v>
      </c>
      <c r="Z90" s="1048">
        <v>0</v>
      </c>
      <c r="AA90" s="1048">
        <v>0</v>
      </c>
      <c r="AB90" s="1048">
        <v>0</v>
      </c>
      <c r="AC90" s="1048">
        <v>0</v>
      </c>
      <c r="AD90" s="1048">
        <v>0</v>
      </c>
      <c r="AE90" s="1048">
        <v>0</v>
      </c>
      <c r="AF90" s="1048">
        <v>0</v>
      </c>
      <c r="AG90" s="1048">
        <v>0</v>
      </c>
      <c r="AH90" s="1048">
        <v>0</v>
      </c>
      <c r="AI90" s="1048">
        <v>0</v>
      </c>
      <c r="AJ90" s="1048">
        <v>0</v>
      </c>
      <c r="AK90" s="265">
        <v>0</v>
      </c>
      <c r="AL90" s="265">
        <v>0</v>
      </c>
      <c r="AM90" s="265">
        <v>0</v>
      </c>
      <c r="AN90" s="265">
        <v>0</v>
      </c>
      <c r="AO90" s="1026">
        <v>0</v>
      </c>
      <c r="AP90" s="1050">
        <v>0</v>
      </c>
    </row>
    <row r="91" spans="1:42">
      <c r="A91" s="767"/>
      <c r="B91" s="748"/>
      <c r="C91" s="748"/>
      <c r="D91" s="184">
        <v>0</v>
      </c>
      <c r="E91" s="184">
        <v>0</v>
      </c>
      <c r="F91" s="184">
        <v>0</v>
      </c>
      <c r="G91" s="184">
        <v>0</v>
      </c>
      <c r="H91" s="184">
        <v>0</v>
      </c>
      <c r="I91" s="184">
        <v>0</v>
      </c>
      <c r="J91" s="184">
        <v>0</v>
      </c>
      <c r="K91" s="184">
        <v>0</v>
      </c>
      <c r="L91" s="184">
        <v>0</v>
      </c>
      <c r="M91" s="184">
        <v>0</v>
      </c>
      <c r="N91" s="184">
        <v>0</v>
      </c>
      <c r="O91" s="184">
        <v>0</v>
      </c>
      <c r="P91" s="184">
        <v>0</v>
      </c>
      <c r="Q91" s="184">
        <v>0</v>
      </c>
      <c r="R91" s="184">
        <v>0</v>
      </c>
      <c r="S91" s="184">
        <v>0</v>
      </c>
      <c r="T91" s="184">
        <v>0</v>
      </c>
      <c r="U91" s="184">
        <v>0</v>
      </c>
      <c r="V91" s="767"/>
      <c r="W91" s="1048">
        <v>0</v>
      </c>
      <c r="X91" s="1048">
        <v>0</v>
      </c>
      <c r="Y91" s="1048">
        <v>0</v>
      </c>
      <c r="Z91" s="1048">
        <v>0</v>
      </c>
      <c r="AA91" s="1048">
        <v>0</v>
      </c>
      <c r="AB91" s="1048">
        <v>0</v>
      </c>
      <c r="AC91" s="1048">
        <v>0</v>
      </c>
      <c r="AD91" s="1048">
        <v>0</v>
      </c>
      <c r="AE91" s="1048">
        <v>0</v>
      </c>
      <c r="AF91" s="1048">
        <v>0</v>
      </c>
      <c r="AG91" s="1048">
        <v>0</v>
      </c>
      <c r="AH91" s="1048">
        <v>0</v>
      </c>
      <c r="AI91" s="1048">
        <v>0</v>
      </c>
      <c r="AJ91" s="1048">
        <v>0</v>
      </c>
      <c r="AK91" s="265">
        <v>0</v>
      </c>
      <c r="AL91" s="265">
        <v>0</v>
      </c>
      <c r="AM91" s="265">
        <v>0</v>
      </c>
      <c r="AN91" s="265">
        <v>0</v>
      </c>
      <c r="AO91" s="1026">
        <v>0</v>
      </c>
      <c r="AP91" s="1050">
        <v>0</v>
      </c>
    </row>
    <row r="92" spans="1:42">
      <c r="A92" s="767"/>
      <c r="B92" s="748"/>
      <c r="C92" s="748"/>
      <c r="D92" s="184">
        <v>0</v>
      </c>
      <c r="E92" s="184">
        <v>0</v>
      </c>
      <c r="F92" s="184">
        <v>0</v>
      </c>
      <c r="G92" s="184">
        <v>0</v>
      </c>
      <c r="H92" s="184">
        <v>0</v>
      </c>
      <c r="I92" s="184">
        <v>0</v>
      </c>
      <c r="J92" s="184">
        <v>0</v>
      </c>
      <c r="K92" s="184">
        <v>0</v>
      </c>
      <c r="L92" s="184">
        <v>0</v>
      </c>
      <c r="M92" s="184">
        <v>0</v>
      </c>
      <c r="N92" s="184">
        <v>0</v>
      </c>
      <c r="O92" s="184">
        <v>0</v>
      </c>
      <c r="P92" s="184">
        <v>0</v>
      </c>
      <c r="Q92" s="184">
        <v>0</v>
      </c>
      <c r="R92" s="184">
        <v>0</v>
      </c>
      <c r="S92" s="184">
        <v>0</v>
      </c>
      <c r="T92" s="184">
        <v>0</v>
      </c>
      <c r="U92" s="184">
        <v>0</v>
      </c>
      <c r="V92" s="767"/>
      <c r="W92" s="1048">
        <v>0</v>
      </c>
      <c r="X92" s="1048">
        <v>0</v>
      </c>
      <c r="Y92" s="1048">
        <v>0</v>
      </c>
      <c r="Z92" s="1048">
        <v>0</v>
      </c>
      <c r="AA92" s="1048">
        <v>0</v>
      </c>
      <c r="AB92" s="1048">
        <v>0</v>
      </c>
      <c r="AC92" s="1048">
        <v>0</v>
      </c>
      <c r="AD92" s="1048">
        <v>0</v>
      </c>
      <c r="AE92" s="1048">
        <v>0</v>
      </c>
      <c r="AF92" s="1048">
        <v>0</v>
      </c>
      <c r="AG92" s="1048">
        <v>0</v>
      </c>
      <c r="AH92" s="1048">
        <v>0</v>
      </c>
      <c r="AI92" s="1048">
        <v>0</v>
      </c>
      <c r="AJ92" s="1048">
        <v>0</v>
      </c>
      <c r="AK92" s="265">
        <v>0</v>
      </c>
      <c r="AL92" s="265">
        <v>0</v>
      </c>
      <c r="AM92" s="265">
        <v>0</v>
      </c>
      <c r="AN92" s="265">
        <v>0</v>
      </c>
      <c r="AO92" s="1026">
        <v>0</v>
      </c>
      <c r="AP92" s="1050">
        <v>0</v>
      </c>
    </row>
    <row r="93" spans="1:42">
      <c r="A93" s="767"/>
      <c r="B93" s="748"/>
      <c r="C93" s="748"/>
      <c r="D93" s="184">
        <v>0</v>
      </c>
      <c r="E93" s="184">
        <v>0</v>
      </c>
      <c r="F93" s="184">
        <v>0</v>
      </c>
      <c r="G93" s="184">
        <v>0</v>
      </c>
      <c r="H93" s="184">
        <v>0</v>
      </c>
      <c r="I93" s="184">
        <v>0</v>
      </c>
      <c r="J93" s="184">
        <v>0</v>
      </c>
      <c r="K93" s="184">
        <v>0</v>
      </c>
      <c r="L93" s="184">
        <v>0</v>
      </c>
      <c r="M93" s="184">
        <v>0</v>
      </c>
      <c r="N93" s="184">
        <v>0</v>
      </c>
      <c r="O93" s="184">
        <v>0</v>
      </c>
      <c r="P93" s="184">
        <v>0</v>
      </c>
      <c r="Q93" s="184">
        <v>0</v>
      </c>
      <c r="R93" s="184">
        <v>0</v>
      </c>
      <c r="S93" s="184">
        <v>0</v>
      </c>
      <c r="T93" s="184">
        <v>0</v>
      </c>
      <c r="U93" s="184">
        <v>0</v>
      </c>
      <c r="V93" s="767"/>
      <c r="W93" s="1048">
        <v>0</v>
      </c>
      <c r="X93" s="1048">
        <v>0</v>
      </c>
      <c r="Y93" s="1048">
        <v>0</v>
      </c>
      <c r="Z93" s="1048">
        <v>0</v>
      </c>
      <c r="AA93" s="1048">
        <v>0</v>
      </c>
      <c r="AB93" s="1048">
        <v>0</v>
      </c>
      <c r="AC93" s="1048">
        <v>0</v>
      </c>
      <c r="AD93" s="1048">
        <v>0</v>
      </c>
      <c r="AE93" s="1048">
        <v>0</v>
      </c>
      <c r="AF93" s="1048">
        <v>0</v>
      </c>
      <c r="AG93" s="1048">
        <v>0</v>
      </c>
      <c r="AH93" s="1048">
        <v>0</v>
      </c>
      <c r="AI93" s="1048">
        <v>0</v>
      </c>
      <c r="AJ93" s="1048">
        <v>0</v>
      </c>
      <c r="AK93" s="265">
        <v>0</v>
      </c>
      <c r="AL93" s="265">
        <v>0</v>
      </c>
      <c r="AM93" s="265">
        <v>0</v>
      </c>
      <c r="AN93" s="265">
        <v>0</v>
      </c>
      <c r="AO93" s="1026">
        <v>0</v>
      </c>
      <c r="AP93" s="1050">
        <v>0</v>
      </c>
    </row>
    <row r="94" spans="1:42">
      <c r="A94" s="768"/>
      <c r="B94" s="748"/>
      <c r="C94" s="748"/>
      <c r="D94" s="184">
        <v>0</v>
      </c>
      <c r="E94" s="184">
        <v>0</v>
      </c>
      <c r="F94" s="184">
        <v>0</v>
      </c>
      <c r="G94" s="184">
        <v>0</v>
      </c>
      <c r="H94" s="184">
        <v>0</v>
      </c>
      <c r="I94" s="184">
        <v>0</v>
      </c>
      <c r="J94" s="184">
        <v>0</v>
      </c>
      <c r="K94" s="184">
        <v>0</v>
      </c>
      <c r="L94" s="184">
        <v>0</v>
      </c>
      <c r="M94" s="184">
        <v>0</v>
      </c>
      <c r="N94" s="184">
        <v>0</v>
      </c>
      <c r="O94" s="184">
        <v>0</v>
      </c>
      <c r="P94" s="184">
        <v>0</v>
      </c>
      <c r="Q94" s="184">
        <v>0</v>
      </c>
      <c r="R94" s="184">
        <v>0</v>
      </c>
      <c r="S94" s="184">
        <v>0</v>
      </c>
      <c r="T94" s="184">
        <v>0</v>
      </c>
      <c r="U94" s="184">
        <v>0</v>
      </c>
      <c r="V94" s="768"/>
      <c r="W94" s="1048">
        <v>0</v>
      </c>
      <c r="X94" s="1048">
        <v>0</v>
      </c>
      <c r="Y94" s="1048">
        <v>0</v>
      </c>
      <c r="Z94" s="1048">
        <v>0</v>
      </c>
      <c r="AA94" s="1048">
        <v>0</v>
      </c>
      <c r="AB94" s="1048">
        <v>0</v>
      </c>
      <c r="AC94" s="1048">
        <v>0</v>
      </c>
      <c r="AD94" s="1048">
        <v>0</v>
      </c>
      <c r="AE94" s="1048">
        <v>0</v>
      </c>
      <c r="AF94" s="1048">
        <v>0</v>
      </c>
      <c r="AG94" s="1048">
        <v>0</v>
      </c>
      <c r="AH94" s="1048">
        <v>0</v>
      </c>
      <c r="AI94" s="1048">
        <v>0</v>
      </c>
      <c r="AJ94" s="1048">
        <v>0</v>
      </c>
      <c r="AK94" s="265">
        <v>0</v>
      </c>
      <c r="AL94" s="265">
        <v>0</v>
      </c>
      <c r="AM94" s="265">
        <v>0</v>
      </c>
      <c r="AN94" s="265">
        <v>0</v>
      </c>
      <c r="AO94" s="1026">
        <v>0</v>
      </c>
      <c r="AP94" s="1050">
        <v>0</v>
      </c>
    </row>
    <row r="95" spans="1:42" ht="16.5">
      <c r="A95" s="1017">
        <v>8</v>
      </c>
      <c r="B95" s="748" t="s">
        <v>931</v>
      </c>
      <c r="C95" s="1060"/>
      <c r="D95" s="1060">
        <v>0</v>
      </c>
      <c r="E95" s="1060">
        <v>0</v>
      </c>
      <c r="F95" s="1060">
        <v>0</v>
      </c>
      <c r="G95" s="1060">
        <v>0</v>
      </c>
      <c r="H95" s="1060">
        <v>0</v>
      </c>
      <c r="I95" s="1060">
        <v>0</v>
      </c>
      <c r="J95" s="1060">
        <v>0</v>
      </c>
      <c r="K95" s="1060">
        <v>0</v>
      </c>
      <c r="L95" s="1060">
        <v>0</v>
      </c>
      <c r="M95" s="1060">
        <v>0</v>
      </c>
      <c r="N95" s="1060">
        <v>0</v>
      </c>
      <c r="O95" s="1060">
        <v>0</v>
      </c>
      <c r="P95" s="1060">
        <v>0</v>
      </c>
      <c r="Q95" s="1060">
        <v>0</v>
      </c>
      <c r="R95" s="1060">
        <v>0</v>
      </c>
      <c r="S95" s="1060">
        <v>0</v>
      </c>
      <c r="T95" s="1060">
        <v>0</v>
      </c>
      <c r="U95" s="1060">
        <v>0</v>
      </c>
      <c r="V95" s="1060">
        <v>0</v>
      </c>
      <c r="W95" s="1060">
        <v>0</v>
      </c>
      <c r="X95" s="1060">
        <v>0</v>
      </c>
      <c r="Y95" s="1060">
        <v>0</v>
      </c>
      <c r="Z95" s="1060">
        <v>0</v>
      </c>
      <c r="AA95" s="1060">
        <v>0</v>
      </c>
      <c r="AB95" s="1060">
        <v>0</v>
      </c>
      <c r="AC95" s="1060">
        <v>0</v>
      </c>
      <c r="AD95" s="1060">
        <v>0</v>
      </c>
      <c r="AE95" s="1060">
        <v>0</v>
      </c>
      <c r="AF95" s="1060">
        <v>0</v>
      </c>
      <c r="AG95" s="1060">
        <v>0</v>
      </c>
      <c r="AH95" s="1060">
        <v>0</v>
      </c>
      <c r="AI95" s="1060">
        <v>0</v>
      </c>
      <c r="AJ95" s="1060">
        <v>0</v>
      </c>
      <c r="AK95" s="1060">
        <v>0</v>
      </c>
      <c r="AL95" s="1060">
        <v>0</v>
      </c>
      <c r="AM95" s="1060">
        <v>0</v>
      </c>
      <c r="AN95" s="1060">
        <v>0</v>
      </c>
      <c r="AO95" s="1060">
        <v>0</v>
      </c>
      <c r="AP95" s="1060">
        <v>0</v>
      </c>
    </row>
    <row r="96" spans="1:42" ht="16.5">
      <c r="A96" s="1018"/>
      <c r="B96" s="748"/>
      <c r="C96" s="1060"/>
      <c r="D96" s="1060"/>
      <c r="E96" s="1060"/>
      <c r="F96" s="1060"/>
      <c r="G96" s="1060"/>
      <c r="H96" s="1060"/>
      <c r="I96" s="1060"/>
      <c r="J96" s="1060"/>
      <c r="K96" s="1060"/>
      <c r="L96" s="1060"/>
      <c r="M96" s="1060"/>
      <c r="N96" s="1060"/>
      <c r="O96" s="1060"/>
      <c r="P96" s="1060"/>
      <c r="Q96" s="1060"/>
      <c r="R96" s="1060">
        <v>0</v>
      </c>
      <c r="S96" s="1060">
        <v>0</v>
      </c>
      <c r="T96" s="1060">
        <v>0</v>
      </c>
      <c r="U96" s="1060">
        <v>0</v>
      </c>
      <c r="V96" s="1060"/>
      <c r="W96" s="1060">
        <v>0</v>
      </c>
      <c r="X96" s="1060"/>
      <c r="Y96" s="1060"/>
      <c r="Z96" s="1060"/>
      <c r="AA96" s="1060"/>
      <c r="AB96" s="1060"/>
      <c r="AC96" s="1060"/>
      <c r="AD96" s="1060"/>
      <c r="AE96" s="1060"/>
      <c r="AF96" s="1060"/>
      <c r="AG96" s="1060"/>
      <c r="AH96" s="1060"/>
      <c r="AI96" s="1060"/>
      <c r="AJ96" s="1060"/>
      <c r="AK96" s="1060">
        <v>0</v>
      </c>
      <c r="AL96" s="1060">
        <v>0</v>
      </c>
      <c r="AM96" s="1060">
        <v>0</v>
      </c>
      <c r="AN96" s="1060">
        <v>0</v>
      </c>
      <c r="AO96" s="1060">
        <v>0</v>
      </c>
      <c r="AP96" s="1060">
        <v>0</v>
      </c>
    </row>
    <row r="97" spans="1:42" ht="16.5">
      <c r="A97" s="1018"/>
      <c r="B97" s="748"/>
      <c r="C97" s="1060"/>
      <c r="D97" s="1060"/>
      <c r="E97" s="1060"/>
      <c r="F97" s="1060"/>
      <c r="G97" s="1060"/>
      <c r="H97" s="1060"/>
      <c r="I97" s="1060"/>
      <c r="J97" s="1060"/>
      <c r="K97" s="1060"/>
      <c r="L97" s="1060"/>
      <c r="M97" s="1060"/>
      <c r="N97" s="1060"/>
      <c r="O97" s="1060"/>
      <c r="P97" s="1060"/>
      <c r="Q97" s="1060"/>
      <c r="R97" s="1060">
        <v>0</v>
      </c>
      <c r="S97" s="1060">
        <v>0</v>
      </c>
      <c r="T97" s="1060">
        <v>0</v>
      </c>
      <c r="U97" s="1060">
        <v>0</v>
      </c>
      <c r="V97" s="1060"/>
      <c r="W97" s="1060">
        <v>0</v>
      </c>
      <c r="X97" s="1060"/>
      <c r="Y97" s="1060"/>
      <c r="Z97" s="1060"/>
      <c r="AA97" s="1060"/>
      <c r="AB97" s="1060"/>
      <c r="AC97" s="1060"/>
      <c r="AD97" s="1060"/>
      <c r="AE97" s="1060"/>
      <c r="AF97" s="1060"/>
      <c r="AG97" s="1060"/>
      <c r="AH97" s="1060"/>
      <c r="AI97" s="1060"/>
      <c r="AJ97" s="1060"/>
      <c r="AK97" s="1060">
        <v>0</v>
      </c>
      <c r="AL97" s="1060">
        <v>0</v>
      </c>
      <c r="AM97" s="1060">
        <v>0</v>
      </c>
      <c r="AN97" s="1060">
        <v>0</v>
      </c>
      <c r="AO97" s="1060">
        <v>0</v>
      </c>
      <c r="AP97" s="1060">
        <v>0</v>
      </c>
    </row>
    <row r="98" spans="1:42" ht="16.5">
      <c r="A98" s="1018"/>
      <c r="B98" s="748"/>
      <c r="C98" s="1060"/>
      <c r="D98" s="1060"/>
      <c r="E98" s="1060"/>
      <c r="F98" s="1060"/>
      <c r="G98" s="1060"/>
      <c r="H98" s="1060"/>
      <c r="I98" s="1060"/>
      <c r="J98" s="1060"/>
      <c r="K98" s="1060"/>
      <c r="L98" s="1060"/>
      <c r="M98" s="1060"/>
      <c r="N98" s="1060"/>
      <c r="O98" s="1060"/>
      <c r="P98" s="1060"/>
      <c r="Q98" s="1060"/>
      <c r="R98" s="1060">
        <v>0</v>
      </c>
      <c r="S98" s="1060">
        <v>0</v>
      </c>
      <c r="T98" s="1060">
        <v>0</v>
      </c>
      <c r="U98" s="1060">
        <v>0</v>
      </c>
      <c r="V98" s="1060"/>
      <c r="W98" s="1060">
        <v>0</v>
      </c>
      <c r="X98" s="1060"/>
      <c r="Y98" s="1060"/>
      <c r="Z98" s="1060"/>
      <c r="AA98" s="1060"/>
      <c r="AB98" s="1060"/>
      <c r="AC98" s="1060"/>
      <c r="AD98" s="1060"/>
      <c r="AE98" s="1060"/>
      <c r="AF98" s="1060"/>
      <c r="AG98" s="1060"/>
      <c r="AH98" s="1060"/>
      <c r="AI98" s="1060"/>
      <c r="AJ98" s="1060"/>
      <c r="AK98" s="1060">
        <v>0</v>
      </c>
      <c r="AL98" s="1060">
        <v>0</v>
      </c>
      <c r="AM98" s="1060">
        <v>0</v>
      </c>
      <c r="AN98" s="1060">
        <v>0</v>
      </c>
      <c r="AO98" s="1060">
        <v>0</v>
      </c>
      <c r="AP98" s="1060">
        <v>0</v>
      </c>
    </row>
    <row r="99" spans="1:42" ht="16.5">
      <c r="A99" s="1018"/>
      <c r="B99" s="748"/>
      <c r="C99" s="1060"/>
      <c r="D99" s="1060"/>
      <c r="E99" s="1060"/>
      <c r="F99" s="1060"/>
      <c r="G99" s="1060"/>
      <c r="H99" s="1060"/>
      <c r="I99" s="1060"/>
      <c r="J99" s="1060"/>
      <c r="K99" s="1060"/>
      <c r="L99" s="1060"/>
      <c r="M99" s="1060"/>
      <c r="N99" s="1060"/>
      <c r="O99" s="1060"/>
      <c r="P99" s="1060"/>
      <c r="Q99" s="1060"/>
      <c r="R99" s="1060">
        <v>0</v>
      </c>
      <c r="S99" s="1060">
        <v>0</v>
      </c>
      <c r="T99" s="1060">
        <v>0</v>
      </c>
      <c r="U99" s="1060">
        <v>0</v>
      </c>
      <c r="V99" s="1060"/>
      <c r="W99" s="1060">
        <v>0</v>
      </c>
      <c r="X99" s="1060"/>
      <c r="Y99" s="1060"/>
      <c r="Z99" s="1060"/>
      <c r="AA99" s="1060"/>
      <c r="AB99" s="1060"/>
      <c r="AC99" s="1060"/>
      <c r="AD99" s="1060"/>
      <c r="AE99" s="1060"/>
      <c r="AF99" s="1060"/>
      <c r="AG99" s="1060"/>
      <c r="AH99" s="1060"/>
      <c r="AI99" s="1060"/>
      <c r="AJ99" s="1060"/>
      <c r="AK99" s="1060">
        <v>0</v>
      </c>
      <c r="AL99" s="1060">
        <v>0</v>
      </c>
      <c r="AM99" s="1060">
        <v>0</v>
      </c>
      <c r="AN99" s="1060">
        <v>0</v>
      </c>
      <c r="AO99" s="1060">
        <v>0</v>
      </c>
      <c r="AP99" s="1060">
        <v>0</v>
      </c>
    </row>
    <row r="100" spans="1:42" ht="16.5">
      <c r="A100" s="1018"/>
      <c r="B100" s="748"/>
      <c r="C100" s="1060"/>
      <c r="D100" s="1060"/>
      <c r="E100" s="1060"/>
      <c r="F100" s="1060"/>
      <c r="G100" s="1060"/>
      <c r="H100" s="1060"/>
      <c r="I100" s="1060"/>
      <c r="J100" s="1060"/>
      <c r="K100" s="1060"/>
      <c r="L100" s="1060"/>
      <c r="M100" s="1060"/>
      <c r="N100" s="1060"/>
      <c r="O100" s="1060"/>
      <c r="P100" s="1060"/>
      <c r="Q100" s="1060"/>
      <c r="R100" s="1060">
        <v>0</v>
      </c>
      <c r="S100" s="1060">
        <v>0</v>
      </c>
      <c r="T100" s="1060">
        <v>0</v>
      </c>
      <c r="U100" s="1060">
        <v>0</v>
      </c>
      <c r="V100" s="1060"/>
      <c r="W100" s="1060">
        <v>0</v>
      </c>
      <c r="X100" s="1060"/>
      <c r="Y100" s="1060"/>
      <c r="Z100" s="1060"/>
      <c r="AA100" s="1060"/>
      <c r="AB100" s="1060"/>
      <c r="AC100" s="1060"/>
      <c r="AD100" s="1060"/>
      <c r="AE100" s="1060"/>
      <c r="AF100" s="1060"/>
      <c r="AG100" s="1060"/>
      <c r="AH100" s="1060"/>
      <c r="AI100" s="1060"/>
      <c r="AJ100" s="1060"/>
      <c r="AK100" s="1060">
        <v>0</v>
      </c>
      <c r="AL100" s="1060">
        <v>0</v>
      </c>
      <c r="AM100" s="1060">
        <v>0</v>
      </c>
      <c r="AN100" s="1060">
        <v>0</v>
      </c>
      <c r="AO100" s="1060">
        <v>0</v>
      </c>
      <c r="AP100" s="1060">
        <v>0</v>
      </c>
    </row>
    <row r="101" spans="1:42" ht="16.5">
      <c r="A101" s="1018"/>
      <c r="B101" s="748"/>
      <c r="C101" s="1060"/>
      <c r="D101" s="1060"/>
      <c r="E101" s="1060"/>
      <c r="F101" s="1060"/>
      <c r="G101" s="1060"/>
      <c r="H101" s="1060"/>
      <c r="I101" s="1060"/>
      <c r="J101" s="1060"/>
      <c r="K101" s="1060"/>
      <c r="L101" s="1060"/>
      <c r="M101" s="1060"/>
      <c r="N101" s="1060"/>
      <c r="O101" s="1060"/>
      <c r="P101" s="1060"/>
      <c r="Q101" s="1060"/>
      <c r="R101" s="1060">
        <v>0</v>
      </c>
      <c r="S101" s="1060">
        <v>0</v>
      </c>
      <c r="T101" s="1060">
        <v>0</v>
      </c>
      <c r="U101" s="1060">
        <v>0</v>
      </c>
      <c r="V101" s="1060"/>
      <c r="W101" s="1060">
        <v>0</v>
      </c>
      <c r="X101" s="1060"/>
      <c r="Y101" s="1060"/>
      <c r="Z101" s="1060"/>
      <c r="AA101" s="1060"/>
      <c r="AB101" s="1060"/>
      <c r="AC101" s="1060"/>
      <c r="AD101" s="1060"/>
      <c r="AE101" s="1060"/>
      <c r="AF101" s="1060"/>
      <c r="AG101" s="1060"/>
      <c r="AH101" s="1060"/>
      <c r="AI101" s="1060"/>
      <c r="AJ101" s="1060"/>
      <c r="AK101" s="1060">
        <v>0</v>
      </c>
      <c r="AL101" s="1060">
        <v>0</v>
      </c>
      <c r="AM101" s="1060">
        <v>0</v>
      </c>
      <c r="AN101" s="1060">
        <v>0</v>
      </c>
      <c r="AO101" s="1060">
        <v>0</v>
      </c>
      <c r="AP101" s="1060">
        <v>0</v>
      </c>
    </row>
    <row r="102" spans="1:42" ht="16.5">
      <c r="A102" s="1018"/>
      <c r="B102" s="748"/>
      <c r="C102" s="1060"/>
      <c r="D102" s="1060"/>
      <c r="E102" s="1060"/>
      <c r="F102" s="1060"/>
      <c r="G102" s="1060"/>
      <c r="H102" s="1060"/>
      <c r="I102" s="1060"/>
      <c r="J102" s="1060"/>
      <c r="K102" s="1060"/>
      <c r="L102" s="1060"/>
      <c r="M102" s="1060"/>
      <c r="N102" s="1060"/>
      <c r="O102" s="1060"/>
      <c r="P102" s="1060"/>
      <c r="Q102" s="1060"/>
      <c r="R102" s="1060">
        <v>0</v>
      </c>
      <c r="S102" s="1060">
        <v>0</v>
      </c>
      <c r="T102" s="1060">
        <v>0</v>
      </c>
      <c r="U102" s="1060">
        <v>0</v>
      </c>
      <c r="V102" s="1060"/>
      <c r="W102" s="1060">
        <v>0</v>
      </c>
      <c r="X102" s="1060"/>
      <c r="Y102" s="1060"/>
      <c r="Z102" s="1060"/>
      <c r="AA102" s="1060"/>
      <c r="AB102" s="1060"/>
      <c r="AC102" s="1060"/>
      <c r="AD102" s="1060"/>
      <c r="AE102" s="1060"/>
      <c r="AF102" s="1060"/>
      <c r="AG102" s="1060"/>
      <c r="AH102" s="1060"/>
      <c r="AI102" s="1060"/>
      <c r="AJ102" s="1060"/>
      <c r="AK102" s="1060">
        <v>0</v>
      </c>
      <c r="AL102" s="1060">
        <v>0</v>
      </c>
      <c r="AM102" s="1060">
        <v>0</v>
      </c>
      <c r="AN102" s="1060">
        <v>0</v>
      </c>
      <c r="AO102" s="1060">
        <v>0</v>
      </c>
      <c r="AP102" s="1060">
        <v>0</v>
      </c>
    </row>
    <row r="103" spans="1:42" ht="16.5">
      <c r="A103" s="1018"/>
      <c r="B103" s="748"/>
      <c r="C103" s="1060"/>
      <c r="D103" s="1060"/>
      <c r="E103" s="1060"/>
      <c r="F103" s="1060"/>
      <c r="G103" s="1060"/>
      <c r="H103" s="1060"/>
      <c r="I103" s="1060"/>
      <c r="J103" s="1060"/>
      <c r="K103" s="1060"/>
      <c r="L103" s="1060"/>
      <c r="M103" s="1060"/>
      <c r="N103" s="1060"/>
      <c r="O103" s="1060"/>
      <c r="P103" s="1060"/>
      <c r="Q103" s="1060"/>
      <c r="R103" s="1060">
        <v>0</v>
      </c>
      <c r="S103" s="1060">
        <v>0</v>
      </c>
      <c r="T103" s="1060">
        <v>0</v>
      </c>
      <c r="U103" s="1060">
        <v>0</v>
      </c>
      <c r="V103" s="1060"/>
      <c r="W103" s="1060">
        <v>0</v>
      </c>
      <c r="X103" s="1060"/>
      <c r="Y103" s="1060"/>
      <c r="Z103" s="1060"/>
      <c r="AA103" s="1060"/>
      <c r="AB103" s="1060"/>
      <c r="AC103" s="1060"/>
      <c r="AD103" s="1060"/>
      <c r="AE103" s="1060"/>
      <c r="AF103" s="1060"/>
      <c r="AG103" s="1060"/>
      <c r="AH103" s="1060"/>
      <c r="AI103" s="1060"/>
      <c r="AJ103" s="1060"/>
      <c r="AK103" s="1060">
        <v>0</v>
      </c>
      <c r="AL103" s="1060">
        <v>0</v>
      </c>
      <c r="AM103" s="1060">
        <v>0</v>
      </c>
      <c r="AN103" s="1060">
        <v>0</v>
      </c>
      <c r="AO103" s="1060">
        <v>0</v>
      </c>
      <c r="AP103" s="1060">
        <v>0</v>
      </c>
    </row>
    <row r="104" spans="1:42" ht="16.5">
      <c r="A104" s="1018"/>
      <c r="B104" s="748"/>
      <c r="C104" s="1060"/>
      <c r="D104" s="1060"/>
      <c r="E104" s="1060"/>
      <c r="F104" s="1060"/>
      <c r="G104" s="1060"/>
      <c r="H104" s="1060"/>
      <c r="I104" s="1060"/>
      <c r="J104" s="1060"/>
      <c r="K104" s="1060"/>
      <c r="L104" s="1060"/>
      <c r="M104" s="1060"/>
      <c r="N104" s="1060"/>
      <c r="O104" s="1060"/>
      <c r="P104" s="1060"/>
      <c r="Q104" s="1060"/>
      <c r="R104" s="1060">
        <v>0</v>
      </c>
      <c r="S104" s="1060">
        <v>0</v>
      </c>
      <c r="T104" s="1060">
        <v>0</v>
      </c>
      <c r="U104" s="1060">
        <v>0</v>
      </c>
      <c r="V104" s="1060"/>
      <c r="W104" s="1060">
        <v>0</v>
      </c>
      <c r="X104" s="1060"/>
      <c r="Y104" s="1060"/>
      <c r="Z104" s="1060"/>
      <c r="AA104" s="1060"/>
      <c r="AB104" s="1060"/>
      <c r="AC104" s="1060"/>
      <c r="AD104" s="1060"/>
      <c r="AE104" s="1060"/>
      <c r="AF104" s="1060"/>
      <c r="AG104" s="1060"/>
      <c r="AH104" s="1060"/>
      <c r="AI104" s="1060"/>
      <c r="AJ104" s="1060"/>
      <c r="AK104" s="1060">
        <v>0</v>
      </c>
      <c r="AL104" s="1060">
        <v>0</v>
      </c>
      <c r="AM104" s="1060">
        <v>0</v>
      </c>
      <c r="AN104" s="1060">
        <v>0</v>
      </c>
      <c r="AO104" s="1060">
        <v>0</v>
      </c>
      <c r="AP104" s="1060">
        <v>0</v>
      </c>
    </row>
    <row r="105" spans="1:42" ht="16.5">
      <c r="A105" s="1018"/>
      <c r="B105" s="748"/>
      <c r="C105" s="1060"/>
      <c r="D105" s="1060"/>
      <c r="E105" s="1060"/>
      <c r="F105" s="1060"/>
      <c r="G105" s="1060"/>
      <c r="H105" s="1060"/>
      <c r="I105" s="1060"/>
      <c r="J105" s="1060"/>
      <c r="K105" s="1060"/>
      <c r="L105" s="1060"/>
      <c r="M105" s="1060"/>
      <c r="N105" s="1060"/>
      <c r="O105" s="1060"/>
      <c r="P105" s="1060"/>
      <c r="Q105" s="1060"/>
      <c r="R105" s="1060">
        <v>0</v>
      </c>
      <c r="S105" s="1060">
        <v>0</v>
      </c>
      <c r="T105" s="1060">
        <v>0</v>
      </c>
      <c r="U105" s="1060">
        <v>0</v>
      </c>
      <c r="V105" s="1060"/>
      <c r="W105" s="1060">
        <v>0</v>
      </c>
      <c r="X105" s="1060"/>
      <c r="Y105" s="1060"/>
      <c r="Z105" s="1060"/>
      <c r="AA105" s="1060"/>
      <c r="AB105" s="1060"/>
      <c r="AC105" s="1060"/>
      <c r="AD105" s="1060"/>
      <c r="AE105" s="1060"/>
      <c r="AF105" s="1060"/>
      <c r="AG105" s="1060"/>
      <c r="AH105" s="1060"/>
      <c r="AI105" s="1060"/>
      <c r="AJ105" s="1060"/>
      <c r="AK105" s="1060">
        <v>0</v>
      </c>
      <c r="AL105" s="1060">
        <v>0</v>
      </c>
      <c r="AM105" s="1060">
        <v>0</v>
      </c>
      <c r="AN105" s="1060">
        <v>0</v>
      </c>
      <c r="AO105" s="1060">
        <v>0</v>
      </c>
      <c r="AP105" s="1060">
        <v>0</v>
      </c>
    </row>
    <row r="106" spans="1:42" ht="16.5">
      <c r="A106" s="1018"/>
      <c r="B106" s="748"/>
      <c r="C106" s="1060"/>
      <c r="D106" s="1060"/>
      <c r="E106" s="1060"/>
      <c r="F106" s="1060"/>
      <c r="G106" s="1060"/>
      <c r="H106" s="1060"/>
      <c r="I106" s="1060"/>
      <c r="J106" s="1060"/>
      <c r="K106" s="1060"/>
      <c r="L106" s="1060"/>
      <c r="M106" s="1060"/>
      <c r="N106" s="1060"/>
      <c r="O106" s="1060"/>
      <c r="P106" s="1060"/>
      <c r="Q106" s="1060"/>
      <c r="R106" s="1060">
        <v>0</v>
      </c>
      <c r="S106" s="1060">
        <v>0</v>
      </c>
      <c r="T106" s="1060">
        <v>0</v>
      </c>
      <c r="U106" s="1060">
        <v>0</v>
      </c>
      <c r="V106" s="1060"/>
      <c r="W106" s="1060">
        <v>0</v>
      </c>
      <c r="X106" s="1060"/>
      <c r="Y106" s="1060"/>
      <c r="Z106" s="1060"/>
      <c r="AA106" s="1060"/>
      <c r="AB106" s="1060"/>
      <c r="AC106" s="1060"/>
      <c r="AD106" s="1060"/>
      <c r="AE106" s="1060"/>
      <c r="AF106" s="1060"/>
      <c r="AG106" s="1060"/>
      <c r="AH106" s="1060"/>
      <c r="AI106" s="1060"/>
      <c r="AJ106" s="1060"/>
      <c r="AK106" s="1060">
        <v>0</v>
      </c>
      <c r="AL106" s="1060">
        <v>0</v>
      </c>
      <c r="AM106" s="1060">
        <v>0</v>
      </c>
      <c r="AN106" s="1060">
        <v>0</v>
      </c>
      <c r="AO106" s="1060">
        <v>0</v>
      </c>
      <c r="AP106" s="1060">
        <v>0</v>
      </c>
    </row>
    <row r="107" spans="1:42" ht="16.5">
      <c r="A107" s="1018"/>
      <c r="B107" s="748"/>
      <c r="C107" s="1060"/>
      <c r="D107" s="1060"/>
      <c r="E107" s="1060"/>
      <c r="F107" s="1060"/>
      <c r="G107" s="1060"/>
      <c r="H107" s="1060"/>
      <c r="I107" s="1060"/>
      <c r="J107" s="1060"/>
      <c r="K107" s="1060"/>
      <c r="L107" s="1060"/>
      <c r="M107" s="1060"/>
      <c r="N107" s="1060"/>
      <c r="O107" s="1060"/>
      <c r="P107" s="1060"/>
      <c r="Q107" s="1060"/>
      <c r="R107" s="1060">
        <v>0</v>
      </c>
      <c r="S107" s="1060">
        <v>0</v>
      </c>
      <c r="T107" s="1060">
        <v>0</v>
      </c>
      <c r="U107" s="1060">
        <v>0</v>
      </c>
      <c r="V107" s="1060"/>
      <c r="W107" s="1060">
        <v>0</v>
      </c>
      <c r="X107" s="1060"/>
      <c r="Y107" s="1060"/>
      <c r="Z107" s="1060"/>
      <c r="AA107" s="1060"/>
      <c r="AB107" s="1060"/>
      <c r="AC107" s="1060"/>
      <c r="AD107" s="1060"/>
      <c r="AE107" s="1060"/>
      <c r="AF107" s="1060"/>
      <c r="AG107" s="1060"/>
      <c r="AH107" s="1060"/>
      <c r="AI107" s="1060"/>
      <c r="AJ107" s="1060"/>
      <c r="AK107" s="1060">
        <v>0</v>
      </c>
      <c r="AL107" s="1060">
        <v>0</v>
      </c>
      <c r="AM107" s="1060">
        <v>0</v>
      </c>
      <c r="AN107" s="1060">
        <v>0</v>
      </c>
      <c r="AO107" s="1060">
        <v>0</v>
      </c>
      <c r="AP107" s="1060">
        <v>0</v>
      </c>
    </row>
    <row r="108" spans="1:42" ht="16.5">
      <c r="A108" s="1019"/>
      <c r="B108" s="748"/>
      <c r="C108" s="1060"/>
      <c r="D108" s="1060"/>
      <c r="E108" s="1060"/>
      <c r="F108" s="1060"/>
      <c r="G108" s="1060"/>
      <c r="H108" s="1060"/>
      <c r="I108" s="1060"/>
      <c r="J108" s="1060"/>
      <c r="K108" s="1060"/>
      <c r="L108" s="1060"/>
      <c r="M108" s="1060"/>
      <c r="N108" s="1060"/>
      <c r="O108" s="1060"/>
      <c r="P108" s="1060"/>
      <c r="Q108" s="1060"/>
      <c r="R108" s="1060">
        <v>0</v>
      </c>
      <c r="S108" s="1060">
        <v>0</v>
      </c>
      <c r="T108" s="1060">
        <v>0</v>
      </c>
      <c r="U108" s="1060">
        <v>0</v>
      </c>
      <c r="V108" s="1060"/>
      <c r="W108" s="1060">
        <v>0</v>
      </c>
      <c r="X108" s="1060"/>
      <c r="Y108" s="1060"/>
      <c r="Z108" s="1060"/>
      <c r="AA108" s="1060"/>
      <c r="AB108" s="1060"/>
      <c r="AC108" s="1060"/>
      <c r="AD108" s="1060"/>
      <c r="AE108" s="1060"/>
      <c r="AF108" s="1060"/>
      <c r="AG108" s="1060"/>
      <c r="AH108" s="1060"/>
      <c r="AI108" s="1060"/>
      <c r="AJ108" s="1060"/>
      <c r="AK108" s="1060">
        <v>0</v>
      </c>
      <c r="AL108" s="1060">
        <v>0</v>
      </c>
      <c r="AM108" s="1060">
        <v>0</v>
      </c>
      <c r="AN108" s="1060">
        <v>0</v>
      </c>
      <c r="AO108" s="1060">
        <v>0</v>
      </c>
      <c r="AP108" s="1060">
        <v>0</v>
      </c>
    </row>
    <row r="109" spans="1:42">
      <c r="A109" s="766">
        <v>9</v>
      </c>
      <c r="B109" s="769" t="s">
        <v>932</v>
      </c>
      <c r="C109" s="748">
        <v>8</v>
      </c>
      <c r="D109" s="1024" t="s">
        <v>902</v>
      </c>
      <c r="E109" s="1020">
        <v>1</v>
      </c>
      <c r="F109" s="1020" t="s">
        <v>933</v>
      </c>
      <c r="G109" s="1020" t="s">
        <v>934</v>
      </c>
      <c r="H109" s="1059" t="s">
        <v>49</v>
      </c>
      <c r="I109" s="1048"/>
      <c r="J109" s="1048"/>
      <c r="K109" s="1048"/>
      <c r="L109" s="1048"/>
      <c r="M109" s="1048"/>
      <c r="N109" s="267">
        <v>275880</v>
      </c>
      <c r="O109" s="267">
        <v>5717550</v>
      </c>
      <c r="P109" s="267">
        <v>158000</v>
      </c>
      <c r="Q109" s="264">
        <v>6151430</v>
      </c>
      <c r="R109" s="184">
        <v>0</v>
      </c>
      <c r="S109" s="184">
        <v>0</v>
      </c>
      <c r="T109" s="184">
        <v>0</v>
      </c>
      <c r="U109" s="184">
        <v>0</v>
      </c>
      <c r="V109" s="766">
        <v>38816</v>
      </c>
      <c r="W109" s="1048">
        <v>0</v>
      </c>
      <c r="X109" s="1048"/>
      <c r="Y109" s="1048"/>
      <c r="Z109" s="1048"/>
      <c r="AA109" s="1048"/>
      <c r="AB109" s="1048">
        <v>444</v>
      </c>
      <c r="AC109" s="1048"/>
      <c r="AD109" s="1048"/>
      <c r="AE109" s="1048"/>
      <c r="AF109" s="1048">
        <v>444</v>
      </c>
      <c r="AG109" s="324"/>
      <c r="AH109" s="324"/>
      <c r="AI109" s="324"/>
      <c r="AJ109" s="324">
        <v>444</v>
      </c>
      <c r="AK109" s="265">
        <v>0</v>
      </c>
      <c r="AL109" s="265">
        <v>0</v>
      </c>
      <c r="AM109" s="265">
        <v>0</v>
      </c>
      <c r="AN109" s="265">
        <v>0</v>
      </c>
      <c r="AO109" s="1026">
        <v>0</v>
      </c>
      <c r="AP109" s="1050">
        <v>-6151430</v>
      </c>
    </row>
    <row r="110" spans="1:42">
      <c r="A110" s="767"/>
      <c r="B110" s="770"/>
      <c r="C110" s="748"/>
      <c r="D110" s="1024" t="s">
        <v>935</v>
      </c>
      <c r="E110" s="1020">
        <v>2</v>
      </c>
      <c r="F110" s="1020" t="s">
        <v>936</v>
      </c>
      <c r="G110" s="1020" t="s">
        <v>937</v>
      </c>
      <c r="H110" s="1059" t="s">
        <v>49</v>
      </c>
      <c r="I110" s="1048"/>
      <c r="J110" s="1048"/>
      <c r="K110" s="1048"/>
      <c r="L110" s="1048"/>
      <c r="M110" s="1048"/>
      <c r="N110" s="267">
        <v>134500</v>
      </c>
      <c r="O110" s="267">
        <v>677340</v>
      </c>
      <c r="P110" s="267">
        <v>98500</v>
      </c>
      <c r="Q110" s="264">
        <v>910340</v>
      </c>
      <c r="R110" s="184">
        <v>25000</v>
      </c>
      <c r="S110" s="184">
        <v>0</v>
      </c>
      <c r="T110" s="184">
        <v>0</v>
      </c>
      <c r="U110" s="184">
        <v>0</v>
      </c>
      <c r="V110" s="767"/>
      <c r="W110" s="1048">
        <v>27464</v>
      </c>
      <c r="X110" s="1048"/>
      <c r="Y110" s="1048">
        <v>4</v>
      </c>
      <c r="Z110" s="1048"/>
      <c r="AA110" s="1048"/>
      <c r="AB110" s="1048"/>
      <c r="AC110" s="1048">
        <v>4</v>
      </c>
      <c r="AD110" s="1048"/>
      <c r="AE110" s="1048"/>
      <c r="AF110" s="1048"/>
      <c r="AG110" s="324">
        <v>4</v>
      </c>
      <c r="AH110" s="324"/>
      <c r="AI110" s="324"/>
      <c r="AJ110" s="324"/>
      <c r="AK110" s="265">
        <v>100000</v>
      </c>
      <c r="AL110" s="265">
        <v>0</v>
      </c>
      <c r="AM110" s="265">
        <v>0</v>
      </c>
      <c r="AN110" s="265">
        <v>0</v>
      </c>
      <c r="AO110" s="1026">
        <v>100000</v>
      </c>
      <c r="AP110" s="1050">
        <v>-810340</v>
      </c>
    </row>
    <row r="111" spans="1:42">
      <c r="A111" s="767"/>
      <c r="B111" s="770"/>
      <c r="C111" s="748"/>
      <c r="D111" s="1023"/>
      <c r="E111" s="1048"/>
      <c r="F111" s="1048"/>
      <c r="G111" s="1023"/>
      <c r="H111" s="1049"/>
      <c r="I111" s="1048"/>
      <c r="J111" s="1048"/>
      <c r="K111" s="1048"/>
      <c r="L111" s="1048"/>
      <c r="M111" s="1048"/>
      <c r="N111" s="267"/>
      <c r="O111" s="267"/>
      <c r="P111" s="267"/>
      <c r="Q111" s="264"/>
      <c r="R111" s="184">
        <v>0</v>
      </c>
      <c r="S111" s="184">
        <v>0</v>
      </c>
      <c r="T111" s="184">
        <v>0</v>
      </c>
      <c r="U111" s="184">
        <v>0</v>
      </c>
      <c r="V111" s="767"/>
      <c r="W111" s="1048">
        <v>0</v>
      </c>
      <c r="X111" s="1048"/>
      <c r="Y111" s="1048"/>
      <c r="Z111" s="1048"/>
      <c r="AA111" s="1048"/>
      <c r="AB111" s="1048"/>
      <c r="AC111" s="1048"/>
      <c r="AD111" s="1048"/>
      <c r="AE111" s="1048"/>
      <c r="AF111" s="1048"/>
      <c r="AG111" s="324"/>
      <c r="AH111" s="324"/>
      <c r="AI111" s="324"/>
      <c r="AJ111" s="324"/>
      <c r="AK111" s="265">
        <v>0</v>
      </c>
      <c r="AL111" s="265">
        <v>0</v>
      </c>
      <c r="AM111" s="265">
        <v>0</v>
      </c>
      <c r="AN111" s="265">
        <v>0</v>
      </c>
      <c r="AO111" s="1026">
        <v>0</v>
      </c>
      <c r="AP111" s="1050">
        <v>0</v>
      </c>
    </row>
    <row r="112" spans="1:42">
      <c r="A112" s="767"/>
      <c r="B112" s="770"/>
      <c r="C112" s="748"/>
      <c r="D112" s="1023"/>
      <c r="E112" s="1048"/>
      <c r="F112" s="227"/>
      <c r="G112" s="1048"/>
      <c r="H112" s="1049"/>
      <c r="I112" s="1048"/>
      <c r="J112" s="1048"/>
      <c r="K112" s="1048"/>
      <c r="L112" s="1048"/>
      <c r="M112" s="1048"/>
      <c r="N112" s="267"/>
      <c r="O112" s="267"/>
      <c r="P112" s="267"/>
      <c r="Q112" s="264"/>
      <c r="R112" s="184">
        <v>0</v>
      </c>
      <c r="S112" s="184">
        <v>0</v>
      </c>
      <c r="T112" s="184">
        <v>0</v>
      </c>
      <c r="U112" s="184">
        <v>0</v>
      </c>
      <c r="V112" s="767"/>
      <c r="W112" s="1048">
        <v>0</v>
      </c>
      <c r="X112" s="1048"/>
      <c r="Y112" s="1048"/>
      <c r="Z112" s="1048"/>
      <c r="AA112" s="1048"/>
      <c r="AB112" s="1048"/>
      <c r="AC112" s="1048"/>
      <c r="AD112" s="1048"/>
      <c r="AE112" s="1048"/>
      <c r="AF112" s="1048"/>
      <c r="AG112" s="324"/>
      <c r="AH112" s="324"/>
      <c r="AI112" s="324"/>
      <c r="AJ112" s="324"/>
      <c r="AK112" s="265">
        <v>0</v>
      </c>
      <c r="AL112" s="265">
        <v>0</v>
      </c>
      <c r="AM112" s="265">
        <v>0</v>
      </c>
      <c r="AN112" s="265">
        <v>0</v>
      </c>
      <c r="AO112" s="1026">
        <v>0</v>
      </c>
      <c r="AP112" s="1050">
        <v>0</v>
      </c>
    </row>
    <row r="113" spans="1:42">
      <c r="A113" s="767"/>
      <c r="B113" s="770"/>
      <c r="C113" s="748"/>
      <c r="D113" s="1023"/>
      <c r="E113" s="1048"/>
      <c r="F113" s="1048"/>
      <c r="G113" s="1023"/>
      <c r="H113" s="1049"/>
      <c r="I113" s="1048"/>
      <c r="J113" s="1048"/>
      <c r="K113" s="1048"/>
      <c r="L113" s="1048"/>
      <c r="M113" s="1048"/>
      <c r="N113" s="267"/>
      <c r="O113" s="267"/>
      <c r="P113" s="267"/>
      <c r="Q113" s="264"/>
      <c r="R113" s="184">
        <v>0</v>
      </c>
      <c r="S113" s="184">
        <v>0</v>
      </c>
      <c r="T113" s="184">
        <v>0</v>
      </c>
      <c r="U113" s="184">
        <v>0</v>
      </c>
      <c r="V113" s="767"/>
      <c r="W113" s="1048">
        <v>0</v>
      </c>
      <c r="X113" s="1048"/>
      <c r="Y113" s="1048"/>
      <c r="Z113" s="1048"/>
      <c r="AA113" s="1048"/>
      <c r="AB113" s="1048"/>
      <c r="AC113" s="1048"/>
      <c r="AD113" s="1048"/>
      <c r="AE113" s="1048"/>
      <c r="AF113" s="1048"/>
      <c r="AG113" s="324"/>
      <c r="AH113" s="324"/>
      <c r="AI113" s="324"/>
      <c r="AJ113" s="324"/>
      <c r="AK113" s="265">
        <v>0</v>
      </c>
      <c r="AL113" s="265">
        <v>0</v>
      </c>
      <c r="AM113" s="265">
        <v>0</v>
      </c>
      <c r="AN113" s="265">
        <v>0</v>
      </c>
      <c r="AO113" s="1026">
        <v>0</v>
      </c>
      <c r="AP113" s="1050">
        <v>0</v>
      </c>
    </row>
    <row r="114" spans="1:42">
      <c r="A114" s="767"/>
      <c r="B114" s="770"/>
      <c r="C114" s="748"/>
      <c r="D114" s="1023"/>
      <c r="E114" s="1048"/>
      <c r="F114" s="227"/>
      <c r="G114" s="1023"/>
      <c r="H114" s="1049"/>
      <c r="I114" s="1048"/>
      <c r="J114" s="1048"/>
      <c r="K114" s="1048"/>
      <c r="L114" s="1048"/>
      <c r="M114" s="1048"/>
      <c r="N114" s="267"/>
      <c r="O114" s="267"/>
      <c r="P114" s="267"/>
      <c r="Q114" s="264"/>
      <c r="R114" s="184">
        <v>0</v>
      </c>
      <c r="S114" s="184">
        <v>0</v>
      </c>
      <c r="T114" s="184">
        <v>0</v>
      </c>
      <c r="U114" s="184">
        <v>0</v>
      </c>
      <c r="V114" s="767"/>
      <c r="W114" s="1048">
        <v>0</v>
      </c>
      <c r="X114" s="1048"/>
      <c r="Y114" s="1048"/>
      <c r="Z114" s="1048"/>
      <c r="AA114" s="1048"/>
      <c r="AB114" s="1048"/>
      <c r="AC114" s="1048"/>
      <c r="AD114" s="1048"/>
      <c r="AE114" s="1048"/>
      <c r="AF114" s="1048"/>
      <c r="AG114" s="324"/>
      <c r="AH114" s="324"/>
      <c r="AI114" s="324"/>
      <c r="AJ114" s="324"/>
      <c r="AK114" s="265">
        <v>0</v>
      </c>
      <c r="AL114" s="265">
        <v>0</v>
      </c>
      <c r="AM114" s="265">
        <v>0</v>
      </c>
      <c r="AN114" s="265">
        <v>0</v>
      </c>
      <c r="AO114" s="1026">
        <v>0</v>
      </c>
      <c r="AP114" s="1050">
        <v>0</v>
      </c>
    </row>
    <row r="115" spans="1:42">
      <c r="A115" s="767"/>
      <c r="B115" s="770"/>
      <c r="C115" s="748"/>
      <c r="D115" s="1023"/>
      <c r="E115" s="1048"/>
      <c r="F115" s="227"/>
      <c r="G115" s="1023"/>
      <c r="H115" s="1049"/>
      <c r="I115" s="1048"/>
      <c r="J115" s="1048"/>
      <c r="K115" s="1048"/>
      <c r="L115" s="1048"/>
      <c r="M115" s="1048"/>
      <c r="N115" s="267"/>
      <c r="O115" s="267"/>
      <c r="P115" s="267"/>
      <c r="Q115" s="264"/>
      <c r="R115" s="184">
        <v>0</v>
      </c>
      <c r="S115" s="184">
        <v>0</v>
      </c>
      <c r="T115" s="184">
        <v>0</v>
      </c>
      <c r="U115" s="184">
        <v>0</v>
      </c>
      <c r="V115" s="767"/>
      <c r="W115" s="1048">
        <v>0</v>
      </c>
      <c r="X115" s="1048"/>
      <c r="Y115" s="1048"/>
      <c r="Z115" s="1048"/>
      <c r="AA115" s="1048"/>
      <c r="AB115" s="1048"/>
      <c r="AC115" s="1048"/>
      <c r="AD115" s="1048"/>
      <c r="AE115" s="1048"/>
      <c r="AF115" s="1048"/>
      <c r="AG115" s="324"/>
      <c r="AH115" s="324"/>
      <c r="AI115" s="324"/>
      <c r="AJ115" s="324"/>
      <c r="AK115" s="265">
        <v>0</v>
      </c>
      <c r="AL115" s="265">
        <v>0</v>
      </c>
      <c r="AM115" s="265">
        <v>0</v>
      </c>
      <c r="AN115" s="265">
        <v>0</v>
      </c>
      <c r="AO115" s="1026">
        <v>0</v>
      </c>
      <c r="AP115" s="1050">
        <v>0</v>
      </c>
    </row>
    <row r="116" spans="1:42">
      <c r="A116" s="767"/>
      <c r="B116" s="770"/>
      <c r="C116" s="748"/>
      <c r="D116" s="1023"/>
      <c r="E116" s="1048"/>
      <c r="F116" s="1048"/>
      <c r="G116" s="1048"/>
      <c r="H116" s="1049"/>
      <c r="I116" s="1048"/>
      <c r="J116" s="1048"/>
      <c r="K116" s="1048"/>
      <c r="L116" s="1048"/>
      <c r="M116" s="1048"/>
      <c r="N116" s="267"/>
      <c r="O116" s="267"/>
      <c r="P116" s="267"/>
      <c r="Q116" s="264"/>
      <c r="R116" s="184">
        <v>0</v>
      </c>
      <c r="S116" s="184">
        <v>0</v>
      </c>
      <c r="T116" s="184">
        <v>0</v>
      </c>
      <c r="U116" s="184">
        <v>0</v>
      </c>
      <c r="V116" s="767"/>
      <c r="W116" s="1048">
        <v>0</v>
      </c>
      <c r="X116" s="1048"/>
      <c r="Y116" s="1048"/>
      <c r="Z116" s="1048"/>
      <c r="AA116" s="1048"/>
      <c r="AB116" s="1048"/>
      <c r="AC116" s="1048"/>
      <c r="AD116" s="1048"/>
      <c r="AE116" s="1048"/>
      <c r="AF116" s="1048"/>
      <c r="AG116" s="324"/>
      <c r="AH116" s="324"/>
      <c r="AI116" s="324"/>
      <c r="AJ116" s="324"/>
      <c r="AK116" s="265">
        <v>0</v>
      </c>
      <c r="AL116" s="265">
        <v>0</v>
      </c>
      <c r="AM116" s="265">
        <v>0</v>
      </c>
      <c r="AN116" s="265">
        <v>0</v>
      </c>
      <c r="AO116" s="1026">
        <v>0</v>
      </c>
      <c r="AP116" s="1050">
        <v>0</v>
      </c>
    </row>
    <row r="117" spans="1:42">
      <c r="A117" s="767"/>
      <c r="B117" s="770"/>
      <c r="C117" s="748"/>
      <c r="D117" s="1023"/>
      <c r="E117" s="1048"/>
      <c r="F117" s="227"/>
      <c r="G117" s="1048"/>
      <c r="H117" s="1049"/>
      <c r="I117" s="1048"/>
      <c r="J117" s="1048"/>
      <c r="K117" s="1048"/>
      <c r="L117" s="1048"/>
      <c r="M117" s="1048"/>
      <c r="N117" s="267"/>
      <c r="O117" s="267"/>
      <c r="P117" s="267"/>
      <c r="Q117" s="264"/>
      <c r="R117" s="184">
        <v>0</v>
      </c>
      <c r="S117" s="184">
        <v>0</v>
      </c>
      <c r="T117" s="184">
        <v>0</v>
      </c>
      <c r="U117" s="184">
        <v>0</v>
      </c>
      <c r="V117" s="767"/>
      <c r="W117" s="1048">
        <v>0</v>
      </c>
      <c r="X117" s="1048"/>
      <c r="Y117" s="1048"/>
      <c r="Z117" s="1048"/>
      <c r="AA117" s="1048"/>
      <c r="AB117" s="1048"/>
      <c r="AC117" s="1048"/>
      <c r="AD117" s="1048"/>
      <c r="AE117" s="1048"/>
      <c r="AF117" s="1048"/>
      <c r="AG117" s="324"/>
      <c r="AH117" s="324"/>
      <c r="AI117" s="324"/>
      <c r="AJ117" s="324"/>
      <c r="AK117" s="265">
        <v>0</v>
      </c>
      <c r="AL117" s="265">
        <v>0</v>
      </c>
      <c r="AM117" s="265">
        <v>0</v>
      </c>
      <c r="AN117" s="265">
        <v>0</v>
      </c>
      <c r="AO117" s="1026">
        <v>0</v>
      </c>
      <c r="AP117" s="1050">
        <v>0</v>
      </c>
    </row>
    <row r="118" spans="1:42">
      <c r="A118" s="767"/>
      <c r="B118" s="770"/>
      <c r="C118" s="748"/>
      <c r="D118" s="1023"/>
      <c r="E118" s="1048"/>
      <c r="F118" s="227"/>
      <c r="G118" s="1023"/>
      <c r="H118" s="1049"/>
      <c r="I118" s="1048"/>
      <c r="J118" s="1048"/>
      <c r="K118" s="1048"/>
      <c r="L118" s="1048"/>
      <c r="M118" s="1048"/>
      <c r="N118" s="267"/>
      <c r="O118" s="267"/>
      <c r="P118" s="267"/>
      <c r="Q118" s="264"/>
      <c r="R118" s="184">
        <v>0</v>
      </c>
      <c r="S118" s="184">
        <v>0</v>
      </c>
      <c r="T118" s="184">
        <v>0</v>
      </c>
      <c r="U118" s="184">
        <v>0</v>
      </c>
      <c r="V118" s="767"/>
      <c r="W118" s="1048">
        <v>0</v>
      </c>
      <c r="X118" s="1048"/>
      <c r="Y118" s="1048"/>
      <c r="Z118" s="1048"/>
      <c r="AA118" s="1048"/>
      <c r="AB118" s="1048"/>
      <c r="AC118" s="1048"/>
      <c r="AD118" s="1048"/>
      <c r="AE118" s="1048"/>
      <c r="AF118" s="1048"/>
      <c r="AG118" s="324"/>
      <c r="AH118" s="324"/>
      <c r="AI118" s="324"/>
      <c r="AJ118" s="324"/>
      <c r="AK118" s="265">
        <v>0</v>
      </c>
      <c r="AL118" s="265">
        <v>0</v>
      </c>
      <c r="AM118" s="265">
        <v>0</v>
      </c>
      <c r="AN118" s="265">
        <v>0</v>
      </c>
      <c r="AO118" s="1026">
        <v>0</v>
      </c>
      <c r="AP118" s="1050">
        <v>0</v>
      </c>
    </row>
    <row r="119" spans="1:42">
      <c r="A119" s="767"/>
      <c r="B119" s="770"/>
      <c r="C119" s="748"/>
      <c r="D119" s="1023"/>
      <c r="E119" s="1048"/>
      <c r="F119" s="227"/>
      <c r="G119" s="1023"/>
      <c r="H119" s="1049"/>
      <c r="I119" s="1048"/>
      <c r="J119" s="1048"/>
      <c r="K119" s="1048"/>
      <c r="L119" s="1048"/>
      <c r="M119" s="1048"/>
      <c r="N119" s="267"/>
      <c r="O119" s="267"/>
      <c r="P119" s="267"/>
      <c r="Q119" s="264"/>
      <c r="R119" s="184">
        <v>0</v>
      </c>
      <c r="S119" s="184">
        <v>0</v>
      </c>
      <c r="T119" s="184">
        <v>0</v>
      </c>
      <c r="U119" s="184">
        <v>0</v>
      </c>
      <c r="V119" s="767"/>
      <c r="W119" s="1048">
        <v>0</v>
      </c>
      <c r="X119" s="1048"/>
      <c r="Y119" s="1048"/>
      <c r="Z119" s="1048"/>
      <c r="AA119" s="1048"/>
      <c r="AB119" s="1048"/>
      <c r="AC119" s="1048"/>
      <c r="AD119" s="1048"/>
      <c r="AE119" s="1048"/>
      <c r="AF119" s="1048"/>
      <c r="AG119" s="324"/>
      <c r="AH119" s="324"/>
      <c r="AI119" s="324"/>
      <c r="AJ119" s="324"/>
      <c r="AK119" s="265">
        <v>0</v>
      </c>
      <c r="AL119" s="265">
        <v>0</v>
      </c>
      <c r="AM119" s="265">
        <v>0</v>
      </c>
      <c r="AN119" s="265">
        <v>0</v>
      </c>
      <c r="AO119" s="1026">
        <v>0</v>
      </c>
      <c r="AP119" s="1050">
        <v>0</v>
      </c>
    </row>
    <row r="120" spans="1:42">
      <c r="A120" s="768"/>
      <c r="B120" s="771"/>
      <c r="C120" s="748"/>
      <c r="D120" s="1023"/>
      <c r="E120" s="1048"/>
      <c r="F120" s="227"/>
      <c r="G120" s="1048"/>
      <c r="H120" s="1049"/>
      <c r="I120" s="1048"/>
      <c r="J120" s="1048"/>
      <c r="K120" s="1048"/>
      <c r="L120" s="1048"/>
      <c r="M120" s="1048"/>
      <c r="N120" s="267"/>
      <c r="O120" s="267"/>
      <c r="P120" s="267"/>
      <c r="Q120" s="264"/>
      <c r="R120" s="184">
        <v>0</v>
      </c>
      <c r="S120" s="184">
        <v>0</v>
      </c>
      <c r="T120" s="184">
        <v>0</v>
      </c>
      <c r="U120" s="184">
        <v>0</v>
      </c>
      <c r="V120" s="768"/>
      <c r="W120" s="1048">
        <v>0</v>
      </c>
      <c r="X120" s="1048"/>
      <c r="Y120" s="1048"/>
      <c r="Z120" s="1048"/>
      <c r="AA120" s="1048"/>
      <c r="AB120" s="1048"/>
      <c r="AC120" s="1048"/>
      <c r="AD120" s="1048"/>
      <c r="AE120" s="1048"/>
      <c r="AF120" s="1048"/>
      <c r="AG120" s="324"/>
      <c r="AH120" s="324"/>
      <c r="AI120" s="324"/>
      <c r="AJ120" s="324"/>
      <c r="AK120" s="265">
        <v>0</v>
      </c>
      <c r="AL120" s="265">
        <v>0</v>
      </c>
      <c r="AM120" s="265">
        <v>0</v>
      </c>
      <c r="AN120" s="265">
        <v>0</v>
      </c>
      <c r="AO120" s="1026">
        <v>0</v>
      </c>
      <c r="AP120" s="1050">
        <v>0</v>
      </c>
    </row>
    <row r="121" spans="1:42">
      <c r="A121" s="748">
        <v>10</v>
      </c>
      <c r="B121" s="748" t="s">
        <v>938</v>
      </c>
      <c r="C121" s="1023">
        <v>0</v>
      </c>
      <c r="D121" s="1048">
        <v>0</v>
      </c>
      <c r="E121" s="1048">
        <v>0</v>
      </c>
      <c r="F121" s="1048">
        <v>0</v>
      </c>
      <c r="G121" s="1049">
        <v>0</v>
      </c>
      <c r="H121" s="1048">
        <v>0</v>
      </c>
      <c r="I121" s="1048">
        <v>0</v>
      </c>
      <c r="J121" s="1048">
        <v>0</v>
      </c>
      <c r="K121" s="1048">
        <v>0</v>
      </c>
      <c r="L121" s="1048">
        <v>0</v>
      </c>
      <c r="M121" s="267">
        <v>0</v>
      </c>
      <c r="N121" s="267">
        <v>0</v>
      </c>
      <c r="O121" s="267">
        <v>0</v>
      </c>
      <c r="P121" s="264">
        <v>0</v>
      </c>
      <c r="Q121" s="184">
        <v>0</v>
      </c>
      <c r="R121" s="184">
        <v>0</v>
      </c>
      <c r="S121" s="184">
        <v>0</v>
      </c>
      <c r="T121" s="184">
        <v>0</v>
      </c>
      <c r="U121" s="766"/>
      <c r="V121" s="1048">
        <v>0</v>
      </c>
      <c r="W121" s="1048"/>
      <c r="X121" s="1048">
        <v>0</v>
      </c>
      <c r="Y121" s="1048">
        <v>0</v>
      </c>
      <c r="Z121" s="1048">
        <v>0</v>
      </c>
      <c r="AA121" s="1048">
        <v>0</v>
      </c>
      <c r="AB121" s="1048">
        <v>0</v>
      </c>
      <c r="AC121" s="1048">
        <v>0</v>
      </c>
      <c r="AD121" s="1048">
        <v>0</v>
      </c>
      <c r="AE121" s="1048">
        <v>0</v>
      </c>
      <c r="AF121" s="324">
        <v>0</v>
      </c>
      <c r="AG121" s="324">
        <v>0</v>
      </c>
      <c r="AH121" s="324">
        <v>0</v>
      </c>
      <c r="AI121" s="324">
        <v>0</v>
      </c>
      <c r="AJ121" s="265">
        <v>0</v>
      </c>
      <c r="AK121" s="265">
        <v>0</v>
      </c>
      <c r="AL121" s="265">
        <v>0</v>
      </c>
      <c r="AM121" s="265">
        <v>0</v>
      </c>
      <c r="AN121" s="1026">
        <v>0</v>
      </c>
      <c r="AO121" s="1050">
        <v>0</v>
      </c>
      <c r="AP121" s="581"/>
    </row>
    <row r="122" spans="1:42">
      <c r="A122" s="748"/>
      <c r="B122" s="748"/>
      <c r="C122" s="1023"/>
      <c r="D122" s="1048"/>
      <c r="E122" s="1048"/>
      <c r="F122" s="1023"/>
      <c r="G122" s="1049"/>
      <c r="H122" s="1048"/>
      <c r="I122" s="1048"/>
      <c r="J122" s="1048"/>
      <c r="K122" s="1048"/>
      <c r="L122" s="1048"/>
      <c r="M122" s="267"/>
      <c r="N122" s="267"/>
      <c r="O122" s="267"/>
      <c r="P122" s="264"/>
      <c r="Q122" s="184">
        <v>0</v>
      </c>
      <c r="R122" s="184">
        <v>0</v>
      </c>
      <c r="S122" s="184">
        <v>0</v>
      </c>
      <c r="T122" s="184">
        <v>0</v>
      </c>
      <c r="U122" s="767"/>
      <c r="V122" s="1048">
        <v>0</v>
      </c>
      <c r="W122" s="1048"/>
      <c r="X122" s="1048"/>
      <c r="Y122" s="1048"/>
      <c r="Z122" s="1048"/>
      <c r="AA122" s="1048"/>
      <c r="AB122" s="1048"/>
      <c r="AC122" s="1048"/>
      <c r="AD122" s="1048"/>
      <c r="AE122" s="1048"/>
      <c r="AF122" s="324"/>
      <c r="AG122" s="324"/>
      <c r="AH122" s="324"/>
      <c r="AI122" s="324"/>
      <c r="AJ122" s="265">
        <v>0</v>
      </c>
      <c r="AK122" s="265">
        <v>0</v>
      </c>
      <c r="AL122" s="265">
        <v>0</v>
      </c>
      <c r="AM122" s="265">
        <v>0</v>
      </c>
      <c r="AN122" s="1026">
        <v>0</v>
      </c>
      <c r="AO122" s="1050">
        <v>0</v>
      </c>
      <c r="AP122" s="581"/>
    </row>
    <row r="123" spans="1:42">
      <c r="A123" s="748"/>
      <c r="B123" s="748"/>
      <c r="C123" s="1023"/>
      <c r="D123" s="1048"/>
      <c r="E123" s="1048"/>
      <c r="F123" s="1048"/>
      <c r="G123" s="1049"/>
      <c r="H123" s="1048"/>
      <c r="I123" s="1048"/>
      <c r="J123" s="1048"/>
      <c r="K123" s="1048"/>
      <c r="L123" s="1048"/>
      <c r="M123" s="267"/>
      <c r="N123" s="267"/>
      <c r="O123" s="267"/>
      <c r="P123" s="264"/>
      <c r="Q123" s="184">
        <v>0</v>
      </c>
      <c r="R123" s="184">
        <v>0</v>
      </c>
      <c r="S123" s="184">
        <v>0</v>
      </c>
      <c r="T123" s="184">
        <v>0</v>
      </c>
      <c r="U123" s="767"/>
      <c r="V123" s="1048">
        <v>0</v>
      </c>
      <c r="W123" s="1048"/>
      <c r="X123" s="1048"/>
      <c r="Y123" s="1048"/>
      <c r="Z123" s="1048"/>
      <c r="AA123" s="1048"/>
      <c r="AB123" s="1048"/>
      <c r="AC123" s="1048"/>
      <c r="AD123" s="1048"/>
      <c r="AE123" s="1048"/>
      <c r="AF123" s="324"/>
      <c r="AG123" s="324"/>
      <c r="AH123" s="324"/>
      <c r="AI123" s="324"/>
      <c r="AJ123" s="265">
        <v>0</v>
      </c>
      <c r="AK123" s="265">
        <v>0</v>
      </c>
      <c r="AL123" s="265">
        <v>0</v>
      </c>
      <c r="AM123" s="265">
        <v>0</v>
      </c>
      <c r="AN123" s="1026">
        <v>0</v>
      </c>
      <c r="AO123" s="1050">
        <v>0</v>
      </c>
      <c r="AP123" s="581"/>
    </row>
    <row r="124" spans="1:42">
      <c r="A124" s="748"/>
      <c r="B124" s="748"/>
      <c r="C124" s="1023"/>
      <c r="D124" s="1048"/>
      <c r="E124" s="568"/>
      <c r="F124" s="1048"/>
      <c r="G124" s="1049"/>
      <c r="H124" s="1048"/>
      <c r="I124" s="1048"/>
      <c r="J124" s="1048"/>
      <c r="K124" s="1048"/>
      <c r="L124" s="1048"/>
      <c r="M124" s="267"/>
      <c r="N124" s="267"/>
      <c r="O124" s="267"/>
      <c r="P124" s="264"/>
      <c r="Q124" s="184">
        <v>0</v>
      </c>
      <c r="R124" s="184">
        <v>0</v>
      </c>
      <c r="S124" s="184">
        <v>0</v>
      </c>
      <c r="T124" s="184">
        <v>0</v>
      </c>
      <c r="U124" s="767"/>
      <c r="V124" s="1048">
        <v>0</v>
      </c>
      <c r="W124" s="1048"/>
      <c r="X124" s="1048"/>
      <c r="Y124" s="1048"/>
      <c r="Z124" s="1048"/>
      <c r="AA124" s="1048"/>
      <c r="AB124" s="1048"/>
      <c r="AC124" s="1048"/>
      <c r="AD124" s="1048"/>
      <c r="AE124" s="1048"/>
      <c r="AF124" s="324"/>
      <c r="AG124" s="324"/>
      <c r="AH124" s="324"/>
      <c r="AI124" s="324"/>
      <c r="AJ124" s="265">
        <v>0</v>
      </c>
      <c r="AK124" s="265">
        <v>0</v>
      </c>
      <c r="AL124" s="265">
        <v>0</v>
      </c>
      <c r="AM124" s="265">
        <v>0</v>
      </c>
      <c r="AN124" s="1026">
        <v>0</v>
      </c>
      <c r="AO124" s="1050">
        <v>0</v>
      </c>
      <c r="AP124" s="581"/>
    </row>
    <row r="125" spans="1:42">
      <c r="A125" s="748"/>
      <c r="B125" s="748"/>
      <c r="C125" s="1023"/>
      <c r="D125" s="1048"/>
      <c r="E125" s="1048"/>
      <c r="F125" s="1023"/>
      <c r="G125" s="1049"/>
      <c r="H125" s="1048"/>
      <c r="I125" s="1048"/>
      <c r="J125" s="1048"/>
      <c r="K125" s="1048"/>
      <c r="L125" s="1048"/>
      <c r="M125" s="267"/>
      <c r="N125" s="267"/>
      <c r="O125" s="267"/>
      <c r="P125" s="264"/>
      <c r="Q125" s="184">
        <v>0</v>
      </c>
      <c r="R125" s="184">
        <v>0</v>
      </c>
      <c r="S125" s="184">
        <v>0</v>
      </c>
      <c r="T125" s="184">
        <v>0</v>
      </c>
      <c r="U125" s="767"/>
      <c r="V125" s="1048">
        <v>0</v>
      </c>
      <c r="W125" s="1048"/>
      <c r="X125" s="1048"/>
      <c r="Y125" s="1048"/>
      <c r="Z125" s="1048"/>
      <c r="AA125" s="1048"/>
      <c r="AB125" s="1048"/>
      <c r="AC125" s="1048"/>
      <c r="AD125" s="1048"/>
      <c r="AE125" s="1048"/>
      <c r="AF125" s="324"/>
      <c r="AG125" s="324"/>
      <c r="AH125" s="324"/>
      <c r="AI125" s="324"/>
      <c r="AJ125" s="265">
        <v>0</v>
      </c>
      <c r="AK125" s="265">
        <v>0</v>
      </c>
      <c r="AL125" s="265">
        <v>0</v>
      </c>
      <c r="AM125" s="265">
        <v>0</v>
      </c>
      <c r="AN125" s="1026">
        <v>0</v>
      </c>
      <c r="AO125" s="1050">
        <v>0</v>
      </c>
      <c r="AP125" s="581"/>
    </row>
    <row r="126" spans="1:42">
      <c r="A126" s="748"/>
      <c r="B126" s="748"/>
      <c r="C126" s="1023"/>
      <c r="D126" s="1048"/>
      <c r="E126" s="227"/>
      <c r="F126" s="1048"/>
      <c r="G126" s="1049"/>
      <c r="H126" s="1048"/>
      <c r="I126" s="1048"/>
      <c r="J126" s="1048"/>
      <c r="K126" s="1048"/>
      <c r="L126" s="1048"/>
      <c r="M126" s="267"/>
      <c r="N126" s="267"/>
      <c r="O126" s="267"/>
      <c r="P126" s="264"/>
      <c r="Q126" s="184">
        <v>0</v>
      </c>
      <c r="R126" s="184">
        <v>0</v>
      </c>
      <c r="S126" s="184">
        <v>0</v>
      </c>
      <c r="T126" s="184">
        <v>0</v>
      </c>
      <c r="U126" s="767"/>
      <c r="V126" s="1048">
        <v>0</v>
      </c>
      <c r="W126" s="1048"/>
      <c r="X126" s="1048"/>
      <c r="Y126" s="1048"/>
      <c r="Z126" s="1048"/>
      <c r="AA126" s="1048"/>
      <c r="AB126" s="1048"/>
      <c r="AC126" s="1048"/>
      <c r="AD126" s="1048"/>
      <c r="AE126" s="1048"/>
      <c r="AF126" s="324"/>
      <c r="AG126" s="324"/>
      <c r="AH126" s="324"/>
      <c r="AI126" s="324"/>
      <c r="AJ126" s="265">
        <v>0</v>
      </c>
      <c r="AK126" s="265">
        <v>0</v>
      </c>
      <c r="AL126" s="265">
        <v>0</v>
      </c>
      <c r="AM126" s="265">
        <v>0</v>
      </c>
      <c r="AN126" s="1026">
        <v>0</v>
      </c>
      <c r="AO126" s="1050">
        <v>0</v>
      </c>
      <c r="AP126" s="581"/>
    </row>
    <row r="127" spans="1:42">
      <c r="A127" s="748"/>
      <c r="B127" s="748"/>
      <c r="C127" s="1023"/>
      <c r="D127" s="1048"/>
      <c r="E127" s="1048"/>
      <c r="F127" s="1023"/>
      <c r="G127" s="1049"/>
      <c r="H127" s="1048"/>
      <c r="I127" s="1048"/>
      <c r="J127" s="1048"/>
      <c r="K127" s="1048"/>
      <c r="L127" s="1048"/>
      <c r="M127" s="267"/>
      <c r="N127" s="267"/>
      <c r="O127" s="267"/>
      <c r="P127" s="264"/>
      <c r="Q127" s="184">
        <v>0</v>
      </c>
      <c r="R127" s="184">
        <v>0</v>
      </c>
      <c r="S127" s="184">
        <v>0</v>
      </c>
      <c r="T127" s="184">
        <v>0</v>
      </c>
      <c r="U127" s="767"/>
      <c r="V127" s="1048">
        <v>0</v>
      </c>
      <c r="W127" s="1048"/>
      <c r="X127" s="1048"/>
      <c r="Y127" s="1048"/>
      <c r="Z127" s="1048"/>
      <c r="AA127" s="1048"/>
      <c r="AB127" s="1048"/>
      <c r="AC127" s="1048"/>
      <c r="AD127" s="1048"/>
      <c r="AE127" s="1048"/>
      <c r="AF127" s="324"/>
      <c r="AG127" s="324"/>
      <c r="AH127" s="324"/>
      <c r="AI127" s="324"/>
      <c r="AJ127" s="265">
        <v>0</v>
      </c>
      <c r="AK127" s="265">
        <v>0</v>
      </c>
      <c r="AL127" s="265">
        <v>0</v>
      </c>
      <c r="AM127" s="265">
        <v>0</v>
      </c>
      <c r="AN127" s="1026">
        <v>0</v>
      </c>
      <c r="AO127" s="1050">
        <v>0</v>
      </c>
      <c r="AP127" s="581"/>
    </row>
    <row r="128" spans="1:42">
      <c r="A128" s="748"/>
      <c r="B128" s="748"/>
      <c r="C128" s="1023"/>
      <c r="D128" s="1048"/>
      <c r="E128" s="227"/>
      <c r="F128" s="1023"/>
      <c r="G128" s="1049"/>
      <c r="H128" s="1048"/>
      <c r="I128" s="1048"/>
      <c r="J128" s="1048"/>
      <c r="K128" s="1048"/>
      <c r="L128" s="1048"/>
      <c r="M128" s="267"/>
      <c r="N128" s="267"/>
      <c r="O128" s="267"/>
      <c r="P128" s="264"/>
      <c r="Q128" s="184">
        <v>0</v>
      </c>
      <c r="R128" s="184">
        <v>0</v>
      </c>
      <c r="S128" s="184">
        <v>0</v>
      </c>
      <c r="T128" s="184">
        <v>0</v>
      </c>
      <c r="U128" s="767"/>
      <c r="V128" s="1048">
        <v>0</v>
      </c>
      <c r="W128" s="1048"/>
      <c r="X128" s="1048"/>
      <c r="Y128" s="1048"/>
      <c r="Z128" s="1048"/>
      <c r="AA128" s="1048"/>
      <c r="AB128" s="1048"/>
      <c r="AC128" s="1048"/>
      <c r="AD128" s="1048"/>
      <c r="AE128" s="1048"/>
      <c r="AF128" s="324"/>
      <c r="AG128" s="324"/>
      <c r="AH128" s="324"/>
      <c r="AI128" s="324"/>
      <c r="AJ128" s="265">
        <v>0</v>
      </c>
      <c r="AK128" s="265">
        <v>0</v>
      </c>
      <c r="AL128" s="265">
        <v>0</v>
      </c>
      <c r="AM128" s="265">
        <v>0</v>
      </c>
      <c r="AN128" s="1026">
        <v>0</v>
      </c>
      <c r="AO128" s="1050">
        <v>0</v>
      </c>
      <c r="AP128" s="581"/>
    </row>
    <row r="129" spans="1:42">
      <c r="A129" s="748"/>
      <c r="B129" s="748"/>
      <c r="C129" s="1023"/>
      <c r="D129" s="1048"/>
      <c r="E129" s="227"/>
      <c r="F129" s="1023"/>
      <c r="G129" s="1049"/>
      <c r="H129" s="1048"/>
      <c r="I129" s="1048"/>
      <c r="J129" s="1048"/>
      <c r="K129" s="1048"/>
      <c r="L129" s="1048"/>
      <c r="M129" s="267"/>
      <c r="N129" s="267"/>
      <c r="O129" s="267"/>
      <c r="P129" s="264"/>
      <c r="Q129" s="184">
        <v>0</v>
      </c>
      <c r="R129" s="184">
        <v>0</v>
      </c>
      <c r="S129" s="184">
        <v>0</v>
      </c>
      <c r="T129" s="184">
        <v>0</v>
      </c>
      <c r="U129" s="767"/>
      <c r="V129" s="1048">
        <v>0</v>
      </c>
      <c r="W129" s="1048"/>
      <c r="X129" s="1048"/>
      <c r="Y129" s="1048"/>
      <c r="Z129" s="1048"/>
      <c r="AA129" s="1048"/>
      <c r="AB129" s="1048"/>
      <c r="AC129" s="1048"/>
      <c r="AD129" s="1048"/>
      <c r="AE129" s="1048"/>
      <c r="AF129" s="324"/>
      <c r="AG129" s="324"/>
      <c r="AH129" s="324"/>
      <c r="AI129" s="324"/>
      <c r="AJ129" s="265">
        <v>0</v>
      </c>
      <c r="AK129" s="265">
        <v>0</v>
      </c>
      <c r="AL129" s="265">
        <v>0</v>
      </c>
      <c r="AM129" s="265">
        <v>0</v>
      </c>
      <c r="AN129" s="1026">
        <v>0</v>
      </c>
      <c r="AO129" s="1050">
        <v>0</v>
      </c>
      <c r="AP129" s="581"/>
    </row>
    <row r="130" spans="1:42">
      <c r="A130" s="748"/>
      <c r="B130" s="748"/>
      <c r="C130" s="1023"/>
      <c r="D130" s="1048"/>
      <c r="E130" s="1048"/>
      <c r="F130" s="1048"/>
      <c r="G130" s="1049"/>
      <c r="H130" s="1048"/>
      <c r="I130" s="1048"/>
      <c r="J130" s="1048"/>
      <c r="K130" s="1048"/>
      <c r="L130" s="1048"/>
      <c r="M130" s="267"/>
      <c r="N130" s="267"/>
      <c r="O130" s="267"/>
      <c r="P130" s="264"/>
      <c r="Q130" s="184">
        <v>0</v>
      </c>
      <c r="R130" s="184">
        <v>0</v>
      </c>
      <c r="S130" s="184">
        <v>0</v>
      </c>
      <c r="T130" s="184">
        <v>0</v>
      </c>
      <c r="U130" s="767"/>
      <c r="V130" s="1048">
        <v>0</v>
      </c>
      <c r="W130" s="1048"/>
      <c r="X130" s="1048"/>
      <c r="Y130" s="1048"/>
      <c r="Z130" s="1048"/>
      <c r="AA130" s="1048"/>
      <c r="AB130" s="1048"/>
      <c r="AC130" s="1048"/>
      <c r="AD130" s="1048"/>
      <c r="AE130" s="1048"/>
      <c r="AF130" s="324"/>
      <c r="AG130" s="324"/>
      <c r="AH130" s="324"/>
      <c r="AI130" s="324"/>
      <c r="AJ130" s="265">
        <v>0</v>
      </c>
      <c r="AK130" s="265">
        <v>0</v>
      </c>
      <c r="AL130" s="265">
        <v>0</v>
      </c>
      <c r="AM130" s="265">
        <v>0</v>
      </c>
      <c r="AN130" s="1026">
        <v>0</v>
      </c>
      <c r="AO130" s="1050">
        <v>0</v>
      </c>
      <c r="AP130" s="581"/>
    </row>
    <row r="131" spans="1:42">
      <c r="A131" s="748"/>
      <c r="B131" s="748"/>
      <c r="C131" s="1023"/>
      <c r="D131" s="1048"/>
      <c r="E131" s="227"/>
      <c r="F131" s="1048"/>
      <c r="G131" s="1049"/>
      <c r="H131" s="1048"/>
      <c r="I131" s="1048"/>
      <c r="J131" s="1048"/>
      <c r="K131" s="1048"/>
      <c r="L131" s="1048"/>
      <c r="M131" s="267"/>
      <c r="N131" s="267"/>
      <c r="O131" s="267"/>
      <c r="P131" s="264"/>
      <c r="Q131" s="184">
        <v>0</v>
      </c>
      <c r="R131" s="184">
        <v>0</v>
      </c>
      <c r="S131" s="184">
        <v>0</v>
      </c>
      <c r="T131" s="184">
        <v>0</v>
      </c>
      <c r="U131" s="767"/>
      <c r="V131" s="1048">
        <v>0</v>
      </c>
      <c r="W131" s="1048"/>
      <c r="X131" s="1048"/>
      <c r="Y131" s="1048"/>
      <c r="Z131" s="1048"/>
      <c r="AA131" s="1048"/>
      <c r="AB131" s="1048"/>
      <c r="AC131" s="1048"/>
      <c r="AD131" s="1048"/>
      <c r="AE131" s="1048"/>
      <c r="AF131" s="324"/>
      <c r="AG131" s="324"/>
      <c r="AH131" s="324"/>
      <c r="AI131" s="324"/>
      <c r="AJ131" s="265">
        <v>0</v>
      </c>
      <c r="AK131" s="265">
        <v>0</v>
      </c>
      <c r="AL131" s="265">
        <v>0</v>
      </c>
      <c r="AM131" s="265">
        <v>0</v>
      </c>
      <c r="AN131" s="1026">
        <v>0</v>
      </c>
      <c r="AO131" s="1050">
        <v>0</v>
      </c>
      <c r="AP131" s="581"/>
    </row>
    <row r="132" spans="1:42">
      <c r="A132" s="748"/>
      <c r="B132" s="748"/>
      <c r="C132" s="1023"/>
      <c r="D132" s="1048"/>
      <c r="E132" s="227"/>
      <c r="F132" s="1023"/>
      <c r="G132" s="1049"/>
      <c r="H132" s="1048"/>
      <c r="I132" s="1048"/>
      <c r="J132" s="1048"/>
      <c r="K132" s="1048"/>
      <c r="L132" s="1048"/>
      <c r="M132" s="267"/>
      <c r="N132" s="267"/>
      <c r="O132" s="267"/>
      <c r="P132" s="264"/>
      <c r="Q132" s="184">
        <v>0</v>
      </c>
      <c r="R132" s="184">
        <v>0</v>
      </c>
      <c r="S132" s="184">
        <v>0</v>
      </c>
      <c r="T132" s="184">
        <v>0</v>
      </c>
      <c r="U132" s="767"/>
      <c r="V132" s="1048">
        <v>0</v>
      </c>
      <c r="W132" s="1048"/>
      <c r="X132" s="1048"/>
      <c r="Y132" s="1048"/>
      <c r="Z132" s="1048"/>
      <c r="AA132" s="1048"/>
      <c r="AB132" s="1048"/>
      <c r="AC132" s="1048"/>
      <c r="AD132" s="1048"/>
      <c r="AE132" s="1048"/>
      <c r="AF132" s="324"/>
      <c r="AG132" s="324"/>
      <c r="AH132" s="324"/>
      <c r="AI132" s="324"/>
      <c r="AJ132" s="265">
        <v>0</v>
      </c>
      <c r="AK132" s="265">
        <v>0</v>
      </c>
      <c r="AL132" s="265">
        <v>0</v>
      </c>
      <c r="AM132" s="265">
        <v>0</v>
      </c>
      <c r="AN132" s="1026">
        <v>0</v>
      </c>
      <c r="AO132" s="1050">
        <v>0</v>
      </c>
      <c r="AP132" s="581"/>
    </row>
    <row r="133" spans="1:42">
      <c r="A133" s="748"/>
      <c r="B133" s="748"/>
      <c r="C133" s="1023"/>
      <c r="D133" s="1048"/>
      <c r="E133" s="227"/>
      <c r="F133" s="1023"/>
      <c r="G133" s="1049"/>
      <c r="H133" s="1048"/>
      <c r="I133" s="1048"/>
      <c r="J133" s="1048"/>
      <c r="K133" s="1048"/>
      <c r="L133" s="1048"/>
      <c r="M133" s="267"/>
      <c r="N133" s="267"/>
      <c r="O133" s="267"/>
      <c r="P133" s="264"/>
      <c r="Q133" s="184">
        <v>0</v>
      </c>
      <c r="R133" s="184">
        <v>0</v>
      </c>
      <c r="S133" s="184">
        <v>0</v>
      </c>
      <c r="T133" s="184">
        <v>0</v>
      </c>
      <c r="U133" s="767"/>
      <c r="V133" s="1048">
        <v>0</v>
      </c>
      <c r="W133" s="1048"/>
      <c r="X133" s="1048"/>
      <c r="Y133" s="1048"/>
      <c r="Z133" s="1048"/>
      <c r="AA133" s="1048"/>
      <c r="AB133" s="1048"/>
      <c r="AC133" s="1048"/>
      <c r="AD133" s="1048"/>
      <c r="AE133" s="1048"/>
      <c r="AF133" s="324"/>
      <c r="AG133" s="324"/>
      <c r="AH133" s="324"/>
      <c r="AI133" s="324"/>
      <c r="AJ133" s="265">
        <v>0</v>
      </c>
      <c r="AK133" s="265">
        <v>0</v>
      </c>
      <c r="AL133" s="265">
        <v>0</v>
      </c>
      <c r="AM133" s="265">
        <v>0</v>
      </c>
      <c r="AN133" s="1026">
        <v>0</v>
      </c>
      <c r="AO133" s="1050">
        <v>0</v>
      </c>
      <c r="AP133" s="581"/>
    </row>
    <row r="134" spans="1:42" ht="15.75" thickBot="1">
      <c r="A134" s="748"/>
      <c r="B134" s="748"/>
      <c r="C134" s="1023"/>
      <c r="D134" s="1048"/>
      <c r="E134" s="227"/>
      <c r="F134" s="1048"/>
      <c r="G134" s="1049"/>
      <c r="H134" s="1048"/>
      <c r="I134" s="1048"/>
      <c r="J134" s="1048"/>
      <c r="K134" s="1048"/>
      <c r="L134" s="1048"/>
      <c r="M134" s="267"/>
      <c r="N134" s="267"/>
      <c r="O134" s="267"/>
      <c r="P134" s="264"/>
      <c r="Q134" s="184">
        <v>0</v>
      </c>
      <c r="R134" s="184">
        <v>0</v>
      </c>
      <c r="S134" s="184">
        <v>0</v>
      </c>
      <c r="T134" s="184">
        <v>0</v>
      </c>
      <c r="U134" s="768"/>
      <c r="V134" s="1048">
        <v>0</v>
      </c>
      <c r="W134" s="1048"/>
      <c r="X134" s="1048"/>
      <c r="Y134" s="1048"/>
      <c r="Z134" s="1048"/>
      <c r="AA134" s="1048"/>
      <c r="AB134" s="1048"/>
      <c r="AC134" s="1048"/>
      <c r="AD134" s="1048"/>
      <c r="AE134" s="1048"/>
      <c r="AF134" s="324"/>
      <c r="AG134" s="324"/>
      <c r="AH134" s="324"/>
      <c r="AI134" s="324"/>
      <c r="AJ134" s="265">
        <v>0</v>
      </c>
      <c r="AK134" s="265">
        <v>0</v>
      </c>
      <c r="AL134" s="265">
        <v>0</v>
      </c>
      <c r="AM134" s="265">
        <v>0</v>
      </c>
      <c r="AN134" s="1026">
        <v>0</v>
      </c>
      <c r="AO134" s="1050">
        <v>0</v>
      </c>
      <c r="AP134" s="581"/>
    </row>
    <row r="135" spans="1:42" ht="15.75" thickBot="1">
      <c r="A135" s="259"/>
      <c r="B135" s="285" t="s">
        <v>42</v>
      </c>
      <c r="C135" s="285">
        <f>SUM(C75:C134)</f>
        <v>25</v>
      </c>
      <c r="D135" s="285"/>
      <c r="E135" s="285">
        <f>SUM(E75:E134)</f>
        <v>3</v>
      </c>
      <c r="F135" s="285"/>
      <c r="G135" s="285"/>
      <c r="H135" s="285"/>
      <c r="I135" s="285"/>
      <c r="J135" s="285"/>
      <c r="K135" s="285"/>
      <c r="L135" s="285"/>
      <c r="M135" s="285"/>
      <c r="N135" s="285">
        <f t="shared" ref="N135:AP135" si="17">SUM(N75:N134)</f>
        <v>410380</v>
      </c>
      <c r="O135" s="285">
        <f t="shared" si="17"/>
        <v>6394890</v>
      </c>
      <c r="P135" s="285">
        <f t="shared" si="17"/>
        <v>256500</v>
      </c>
      <c r="Q135" s="285">
        <f t="shared" si="17"/>
        <v>7061770</v>
      </c>
      <c r="R135" s="285">
        <f t="shared" si="17"/>
        <v>25000</v>
      </c>
      <c r="S135" s="285">
        <f t="shared" si="17"/>
        <v>0</v>
      </c>
      <c r="T135" s="285">
        <f t="shared" si="17"/>
        <v>0</v>
      </c>
      <c r="U135" s="285">
        <f t="shared" si="17"/>
        <v>0</v>
      </c>
      <c r="V135" s="285">
        <f t="shared" si="17"/>
        <v>46056</v>
      </c>
      <c r="W135" s="285">
        <f t="shared" si="17"/>
        <v>27464</v>
      </c>
      <c r="X135" s="285">
        <f t="shared" si="17"/>
        <v>0</v>
      </c>
      <c r="Y135" s="285">
        <f t="shared" si="17"/>
        <v>4</v>
      </c>
      <c r="Z135" s="285">
        <f t="shared" si="17"/>
        <v>0</v>
      </c>
      <c r="AA135" s="285">
        <f t="shared" si="17"/>
        <v>0</v>
      </c>
      <c r="AB135" s="285">
        <f t="shared" si="17"/>
        <v>444</v>
      </c>
      <c r="AC135" s="285">
        <f t="shared" si="17"/>
        <v>4</v>
      </c>
      <c r="AD135" s="285">
        <f t="shared" si="17"/>
        <v>0</v>
      </c>
      <c r="AE135" s="285">
        <f t="shared" si="17"/>
        <v>0</v>
      </c>
      <c r="AF135" s="285">
        <f t="shared" si="17"/>
        <v>444</v>
      </c>
      <c r="AG135" s="285">
        <f t="shared" si="17"/>
        <v>4</v>
      </c>
      <c r="AH135" s="285">
        <f t="shared" si="17"/>
        <v>0</v>
      </c>
      <c r="AI135" s="285">
        <f t="shared" si="17"/>
        <v>0</v>
      </c>
      <c r="AJ135" s="285">
        <f t="shared" si="17"/>
        <v>444</v>
      </c>
      <c r="AK135" s="285">
        <f t="shared" si="17"/>
        <v>100000</v>
      </c>
      <c r="AL135" s="285">
        <f t="shared" si="17"/>
        <v>0</v>
      </c>
      <c r="AM135" s="285">
        <f t="shared" si="17"/>
        <v>0</v>
      </c>
      <c r="AN135" s="285">
        <f t="shared" si="17"/>
        <v>0</v>
      </c>
      <c r="AO135" s="285">
        <f t="shared" si="17"/>
        <v>100000</v>
      </c>
      <c r="AP135" s="452">
        <f t="shared" si="17"/>
        <v>-6961770</v>
      </c>
    </row>
  </sheetData>
  <mergeCells count="66">
    <mergeCell ref="B109:B120"/>
    <mergeCell ref="C109:C120"/>
    <mergeCell ref="V109:V120"/>
    <mergeCell ref="A109:A120"/>
    <mergeCell ref="A121:A134"/>
    <mergeCell ref="B121:B134"/>
    <mergeCell ref="U121:U134"/>
    <mergeCell ref="V81:V94"/>
    <mergeCell ref="B81:B94"/>
    <mergeCell ref="C81:C94"/>
    <mergeCell ref="A81:A94"/>
    <mergeCell ref="B95:B108"/>
    <mergeCell ref="A95:A108"/>
    <mergeCell ref="A49:A51"/>
    <mergeCell ref="A52:A65"/>
    <mergeCell ref="A66:A79"/>
    <mergeCell ref="B66:B79"/>
    <mergeCell ref="U66:U79"/>
    <mergeCell ref="B49:B51"/>
    <mergeCell ref="C49:C51"/>
    <mergeCell ref="V49:V51"/>
    <mergeCell ref="B52:B65"/>
    <mergeCell ref="C52:C65"/>
    <mergeCell ref="V52:V65"/>
    <mergeCell ref="A28:A47"/>
    <mergeCell ref="C28:C47"/>
    <mergeCell ref="V43:V46"/>
    <mergeCell ref="B28:B47"/>
    <mergeCell ref="V28:V41"/>
    <mergeCell ref="B7:B26"/>
    <mergeCell ref="A7:A26"/>
    <mergeCell ref="C7:C26"/>
    <mergeCell ref="V7:V20"/>
    <mergeCell ref="K3:K4"/>
    <mergeCell ref="L3:L4"/>
    <mergeCell ref="M3:M4"/>
    <mergeCell ref="P3:P4"/>
    <mergeCell ref="O3:O4"/>
    <mergeCell ref="V22:V25"/>
    <mergeCell ref="A1:AO1"/>
    <mergeCell ref="A2:A5"/>
    <mergeCell ref="B2:B5"/>
    <mergeCell ref="D3:D5"/>
    <mergeCell ref="E3:E4"/>
    <mergeCell ref="F3:F4"/>
    <mergeCell ref="G3:G4"/>
    <mergeCell ref="H3:H4"/>
    <mergeCell ref="AK3:AN3"/>
    <mergeCell ref="AO3:AO4"/>
    <mergeCell ref="C2:C4"/>
    <mergeCell ref="R2:U3"/>
    <mergeCell ref="Y2:AF2"/>
    <mergeCell ref="I2:M2"/>
    <mergeCell ref="N2:Q2"/>
    <mergeCell ref="I3:I4"/>
    <mergeCell ref="AG2:AP2"/>
    <mergeCell ref="AP3:AP4"/>
    <mergeCell ref="V2:X2"/>
    <mergeCell ref="AG3:AJ3"/>
    <mergeCell ref="D2:H2"/>
    <mergeCell ref="J3:J4"/>
    <mergeCell ref="Y3:AB3"/>
    <mergeCell ref="AC3:AF3"/>
    <mergeCell ref="N3:N4"/>
    <mergeCell ref="V3:X3"/>
    <mergeCell ref="Q3:Q4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Q52"/>
  <sheetViews>
    <sheetView topLeftCell="R1" zoomScale="85" zoomScaleNormal="85" workbookViewId="0">
      <selection sqref="A1:AP1"/>
    </sheetView>
  </sheetViews>
  <sheetFormatPr defaultRowHeight="15"/>
  <cols>
    <col min="1" max="3" width="9.28515625" bestFit="1" customWidth="1"/>
    <col min="4" max="4" width="12.85546875" customWidth="1"/>
    <col min="5" max="5" width="9.28515625" bestFit="1" customWidth="1"/>
    <col min="6" max="6" width="11.85546875" customWidth="1"/>
    <col min="7" max="7" width="9.28515625" bestFit="1" customWidth="1"/>
    <col min="8" max="8" width="13.5703125" customWidth="1"/>
    <col min="9" max="11" width="9.28515625" bestFit="1" customWidth="1"/>
    <col min="12" max="12" width="11.5703125" customWidth="1"/>
    <col min="13" max="13" width="9.28515625" bestFit="1" customWidth="1"/>
    <col min="14" max="14" width="10.85546875" customWidth="1"/>
    <col min="15" max="15" width="11.5703125" customWidth="1"/>
    <col min="16" max="16" width="10.85546875" customWidth="1"/>
    <col min="17" max="17" width="11.42578125" customWidth="1"/>
    <col min="18" max="18" width="9.7109375" bestFit="1" customWidth="1"/>
    <col min="19" max="27" width="9.28515625" bestFit="1" customWidth="1"/>
    <col min="28" max="28" width="9.42578125" bestFit="1" customWidth="1"/>
    <col min="29" max="32" width="9.28515625" bestFit="1" customWidth="1"/>
    <col min="33" max="33" width="11.28515625" bestFit="1" customWidth="1"/>
    <col min="34" max="34" width="10" bestFit="1" customWidth="1"/>
    <col min="35" max="35" width="11.28515625" bestFit="1" customWidth="1"/>
    <col min="36" max="36" width="10.85546875" customWidth="1"/>
    <col min="37" max="37" width="11.28515625" bestFit="1" customWidth="1"/>
    <col min="38" max="38" width="10" bestFit="1" customWidth="1"/>
    <col min="39" max="39" width="9.28515625" bestFit="1" customWidth="1"/>
    <col min="40" max="42" width="10.5703125" customWidth="1"/>
    <col min="43" max="43" width="9.28515625" bestFit="1" customWidth="1"/>
  </cols>
  <sheetData>
    <row r="1" spans="1:43" ht="44.25" customHeight="1" thickBot="1">
      <c r="A1" s="867" t="s">
        <v>828</v>
      </c>
      <c r="B1" s="867"/>
      <c r="C1" s="867"/>
      <c r="D1" s="867"/>
      <c r="E1" s="867"/>
      <c r="F1" s="867"/>
      <c r="G1" s="867"/>
      <c r="H1" s="867"/>
      <c r="I1" s="867"/>
      <c r="J1" s="867"/>
      <c r="K1" s="867"/>
      <c r="L1" s="867"/>
      <c r="M1" s="867"/>
      <c r="N1" s="867"/>
      <c r="O1" s="867"/>
      <c r="P1" s="867"/>
      <c r="Q1" s="867"/>
      <c r="R1" s="867"/>
      <c r="S1" s="867"/>
      <c r="T1" s="867"/>
      <c r="U1" s="867"/>
      <c r="V1" s="867"/>
      <c r="W1" s="867"/>
      <c r="X1" s="867"/>
      <c r="Y1" s="867"/>
      <c r="Z1" s="867"/>
      <c r="AA1" s="867"/>
      <c r="AB1" s="867"/>
      <c r="AC1" s="867"/>
      <c r="AD1" s="867"/>
      <c r="AE1" s="867"/>
      <c r="AF1" s="867"/>
      <c r="AG1" s="867"/>
      <c r="AH1" s="867"/>
      <c r="AI1" s="867"/>
      <c r="AJ1" s="867"/>
      <c r="AK1" s="867"/>
      <c r="AL1" s="867"/>
      <c r="AM1" s="867"/>
      <c r="AN1" s="867"/>
      <c r="AO1" s="867"/>
      <c r="AP1" s="867"/>
      <c r="AQ1" s="9"/>
    </row>
    <row r="2" spans="1:43" ht="38.25" customHeight="1">
      <c r="A2" s="868" t="s">
        <v>13</v>
      </c>
      <c r="B2" s="871" t="s">
        <v>33</v>
      </c>
      <c r="C2" s="873" t="s">
        <v>43</v>
      </c>
      <c r="D2" s="871" t="s">
        <v>11</v>
      </c>
      <c r="E2" s="871"/>
      <c r="F2" s="871"/>
      <c r="G2" s="871"/>
      <c r="H2" s="871"/>
      <c r="I2" s="875" t="s">
        <v>14</v>
      </c>
      <c r="J2" s="875"/>
      <c r="K2" s="875"/>
      <c r="L2" s="875"/>
      <c r="M2" s="875"/>
      <c r="N2" s="876" t="s">
        <v>4</v>
      </c>
      <c r="O2" s="876"/>
      <c r="P2" s="876"/>
      <c r="Q2" s="876"/>
      <c r="R2" s="877" t="s">
        <v>23</v>
      </c>
      <c r="S2" s="877"/>
      <c r="T2" s="877"/>
      <c r="U2" s="877"/>
      <c r="V2" s="875" t="s">
        <v>34</v>
      </c>
      <c r="W2" s="875"/>
      <c r="X2" s="875"/>
      <c r="Y2" s="871" t="s">
        <v>22</v>
      </c>
      <c r="Z2" s="871"/>
      <c r="AA2" s="871"/>
      <c r="AB2" s="871"/>
      <c r="AC2" s="871"/>
      <c r="AD2" s="871"/>
      <c r="AE2" s="871"/>
      <c r="AF2" s="871"/>
      <c r="AG2" s="875" t="s">
        <v>0</v>
      </c>
      <c r="AH2" s="875"/>
      <c r="AI2" s="875"/>
      <c r="AJ2" s="875"/>
      <c r="AK2" s="875"/>
      <c r="AL2" s="875"/>
      <c r="AM2" s="875"/>
      <c r="AN2" s="875"/>
      <c r="AO2" s="875"/>
      <c r="AP2" s="879"/>
      <c r="AQ2" s="453"/>
    </row>
    <row r="3" spans="1:43" ht="54" customHeight="1">
      <c r="A3" s="869"/>
      <c r="B3" s="860"/>
      <c r="C3" s="874"/>
      <c r="D3" s="874" t="s">
        <v>47</v>
      </c>
      <c r="E3" s="860" t="s">
        <v>46</v>
      </c>
      <c r="F3" s="866" t="s">
        <v>10</v>
      </c>
      <c r="G3" s="865" t="s">
        <v>21</v>
      </c>
      <c r="H3" s="853" t="s">
        <v>829</v>
      </c>
      <c r="I3" s="865" t="s">
        <v>7</v>
      </c>
      <c r="J3" s="865" t="s">
        <v>6</v>
      </c>
      <c r="K3" s="865" t="s">
        <v>5</v>
      </c>
      <c r="L3" s="865" t="s">
        <v>32</v>
      </c>
      <c r="M3" s="854" t="s">
        <v>8</v>
      </c>
      <c r="N3" s="855" t="s">
        <v>31</v>
      </c>
      <c r="O3" s="855" t="s">
        <v>2</v>
      </c>
      <c r="P3" s="855" t="s">
        <v>3</v>
      </c>
      <c r="Q3" s="856" t="s">
        <v>41</v>
      </c>
      <c r="R3" s="878"/>
      <c r="S3" s="878"/>
      <c r="T3" s="878"/>
      <c r="U3" s="878"/>
      <c r="V3" s="854" t="s">
        <v>1</v>
      </c>
      <c r="W3" s="854"/>
      <c r="X3" s="854"/>
      <c r="Y3" s="860" t="s">
        <v>38</v>
      </c>
      <c r="Z3" s="860"/>
      <c r="AA3" s="860"/>
      <c r="AB3" s="860"/>
      <c r="AC3" s="860" t="s">
        <v>39</v>
      </c>
      <c r="AD3" s="860"/>
      <c r="AE3" s="860"/>
      <c r="AF3" s="860"/>
      <c r="AG3" s="861" t="s">
        <v>37</v>
      </c>
      <c r="AH3" s="861"/>
      <c r="AI3" s="861"/>
      <c r="AJ3" s="861"/>
      <c r="AK3" s="862" t="s">
        <v>40</v>
      </c>
      <c r="AL3" s="862"/>
      <c r="AM3" s="862"/>
      <c r="AN3" s="862"/>
      <c r="AO3" s="863" t="s">
        <v>41</v>
      </c>
      <c r="AP3" s="864" t="s">
        <v>44</v>
      </c>
      <c r="AQ3" s="857" t="s">
        <v>286</v>
      </c>
    </row>
    <row r="4" spans="1:43" ht="67.5">
      <c r="A4" s="869"/>
      <c r="B4" s="860"/>
      <c r="C4" s="874"/>
      <c r="D4" s="874"/>
      <c r="E4" s="860"/>
      <c r="F4" s="866"/>
      <c r="G4" s="865"/>
      <c r="H4" s="853"/>
      <c r="I4" s="865"/>
      <c r="J4" s="865"/>
      <c r="K4" s="865"/>
      <c r="L4" s="865"/>
      <c r="M4" s="854"/>
      <c r="N4" s="855"/>
      <c r="O4" s="855"/>
      <c r="P4" s="855"/>
      <c r="Q4" s="856"/>
      <c r="R4" s="512" t="s">
        <v>24</v>
      </c>
      <c r="S4" s="512" t="s">
        <v>25</v>
      </c>
      <c r="T4" s="512" t="s">
        <v>26</v>
      </c>
      <c r="U4" s="512" t="s">
        <v>27</v>
      </c>
      <c r="V4" s="455" t="s">
        <v>35</v>
      </c>
      <c r="W4" s="455" t="s">
        <v>36</v>
      </c>
      <c r="X4" s="455" t="s">
        <v>9</v>
      </c>
      <c r="Y4" s="454" t="s">
        <v>15</v>
      </c>
      <c r="Z4" s="454" t="s">
        <v>17</v>
      </c>
      <c r="AA4" s="454" t="s">
        <v>19</v>
      </c>
      <c r="AB4" s="454" t="s">
        <v>8</v>
      </c>
      <c r="AC4" s="454" t="s">
        <v>15</v>
      </c>
      <c r="AD4" s="454" t="s">
        <v>17</v>
      </c>
      <c r="AE4" s="454" t="s">
        <v>19</v>
      </c>
      <c r="AF4" s="454" t="s">
        <v>8</v>
      </c>
      <c r="AG4" s="513" t="s">
        <v>15</v>
      </c>
      <c r="AH4" s="513" t="s">
        <v>17</v>
      </c>
      <c r="AI4" s="513" t="s">
        <v>19</v>
      </c>
      <c r="AJ4" s="514" t="s">
        <v>27</v>
      </c>
      <c r="AK4" s="515" t="s">
        <v>15</v>
      </c>
      <c r="AL4" s="515" t="s">
        <v>17</v>
      </c>
      <c r="AM4" s="515" t="s">
        <v>19</v>
      </c>
      <c r="AN4" s="516" t="s">
        <v>27</v>
      </c>
      <c r="AO4" s="863"/>
      <c r="AP4" s="864"/>
      <c r="AQ4" s="858"/>
    </row>
    <row r="5" spans="1:43" ht="15.75" thickBot="1">
      <c r="A5" s="870"/>
      <c r="B5" s="872"/>
      <c r="C5" s="456" t="s">
        <v>12</v>
      </c>
      <c r="D5" s="880"/>
      <c r="E5" s="456" t="s">
        <v>12</v>
      </c>
      <c r="F5" s="517"/>
      <c r="G5" s="517"/>
      <c r="H5" s="518"/>
      <c r="I5" s="456"/>
      <c r="J5" s="456"/>
      <c r="K5" s="457"/>
      <c r="L5" s="456"/>
      <c r="M5" s="456"/>
      <c r="N5" s="458" t="s">
        <v>30</v>
      </c>
      <c r="O5" s="458" t="s">
        <v>30</v>
      </c>
      <c r="P5" s="458" t="s">
        <v>30</v>
      </c>
      <c r="Q5" s="459" t="s">
        <v>30</v>
      </c>
      <c r="R5" s="519" t="s">
        <v>28</v>
      </c>
      <c r="S5" s="519" t="s">
        <v>28</v>
      </c>
      <c r="T5" s="519" t="s">
        <v>28</v>
      </c>
      <c r="U5" s="519" t="s">
        <v>28</v>
      </c>
      <c r="V5" s="456" t="s">
        <v>29</v>
      </c>
      <c r="W5" s="456" t="s">
        <v>12</v>
      </c>
      <c r="X5" s="456" t="s">
        <v>9</v>
      </c>
      <c r="Y5" s="520" t="s">
        <v>16</v>
      </c>
      <c r="Z5" s="520" t="s">
        <v>18</v>
      </c>
      <c r="AA5" s="520" t="s">
        <v>20</v>
      </c>
      <c r="AB5" s="520"/>
      <c r="AC5" s="520" t="s">
        <v>16</v>
      </c>
      <c r="AD5" s="520" t="s">
        <v>18</v>
      </c>
      <c r="AE5" s="520" t="s">
        <v>20</v>
      </c>
      <c r="AF5" s="520"/>
      <c r="AG5" s="521" t="s">
        <v>28</v>
      </c>
      <c r="AH5" s="521" t="s">
        <v>28</v>
      </c>
      <c r="AI5" s="521" t="s">
        <v>28</v>
      </c>
      <c r="AJ5" s="521" t="s">
        <v>28</v>
      </c>
      <c r="AK5" s="522" t="s">
        <v>28</v>
      </c>
      <c r="AL5" s="522" t="s">
        <v>28</v>
      </c>
      <c r="AM5" s="522" t="s">
        <v>28</v>
      </c>
      <c r="AN5" s="460" t="s">
        <v>30</v>
      </c>
      <c r="AO5" s="461" t="s">
        <v>30</v>
      </c>
      <c r="AP5" s="462" t="s">
        <v>30</v>
      </c>
      <c r="AQ5" s="859"/>
    </row>
    <row r="6" spans="1:43" ht="15.75" thickBot="1">
      <c r="A6" s="463">
        <v>1</v>
      </c>
      <c r="B6" s="464">
        <v>2</v>
      </c>
      <c r="C6" s="295">
        <v>3</v>
      </c>
      <c r="D6" s="464">
        <v>4</v>
      </c>
      <c r="E6" s="295">
        <v>5</v>
      </c>
      <c r="F6" s="464">
        <v>6</v>
      </c>
      <c r="G6" s="295">
        <v>7</v>
      </c>
      <c r="H6" s="465">
        <v>8</v>
      </c>
      <c r="I6" s="295">
        <v>9</v>
      </c>
      <c r="J6" s="464">
        <v>10</v>
      </c>
      <c r="K6" s="295">
        <v>11</v>
      </c>
      <c r="L6" s="464">
        <v>12</v>
      </c>
      <c r="M6" s="295">
        <v>13</v>
      </c>
      <c r="N6" s="466">
        <v>14</v>
      </c>
      <c r="O6" s="467">
        <v>15</v>
      </c>
      <c r="P6" s="466">
        <v>16</v>
      </c>
      <c r="Q6" s="468">
        <v>17</v>
      </c>
      <c r="R6" s="469">
        <v>18</v>
      </c>
      <c r="S6" s="470">
        <v>19</v>
      </c>
      <c r="T6" s="469">
        <v>20</v>
      </c>
      <c r="U6" s="470">
        <v>21</v>
      </c>
      <c r="V6" s="464">
        <v>22</v>
      </c>
      <c r="W6" s="295">
        <v>23</v>
      </c>
      <c r="X6" s="464">
        <v>24</v>
      </c>
      <c r="Y6" s="295">
        <v>25</v>
      </c>
      <c r="Z6" s="464">
        <v>26</v>
      </c>
      <c r="AA6" s="295">
        <v>27</v>
      </c>
      <c r="AB6" s="464">
        <v>28</v>
      </c>
      <c r="AC6" s="295">
        <v>29</v>
      </c>
      <c r="AD6" s="464">
        <v>30</v>
      </c>
      <c r="AE6" s="295">
        <v>31</v>
      </c>
      <c r="AF6" s="464">
        <v>32</v>
      </c>
      <c r="AG6" s="471">
        <v>33</v>
      </c>
      <c r="AH6" s="472">
        <v>34</v>
      </c>
      <c r="AI6" s="471">
        <v>35</v>
      </c>
      <c r="AJ6" s="472">
        <v>36</v>
      </c>
      <c r="AK6" s="473">
        <v>37</v>
      </c>
      <c r="AL6" s="474">
        <v>38</v>
      </c>
      <c r="AM6" s="473">
        <v>39</v>
      </c>
      <c r="AN6" s="474">
        <v>40</v>
      </c>
      <c r="AO6" s="475">
        <v>41</v>
      </c>
      <c r="AP6" s="476">
        <v>42</v>
      </c>
      <c r="AQ6" s="477">
        <v>43</v>
      </c>
    </row>
    <row r="7" spans="1:43" ht="213.75">
      <c r="A7" s="750">
        <v>1</v>
      </c>
      <c r="B7" s="850" t="s">
        <v>253</v>
      </c>
      <c r="C7" s="839">
        <v>3</v>
      </c>
      <c r="D7" s="478" t="s">
        <v>141</v>
      </c>
      <c r="E7" s="479">
        <v>1</v>
      </c>
      <c r="F7" s="479" t="s">
        <v>485</v>
      </c>
      <c r="G7" s="478" t="s">
        <v>486</v>
      </c>
      <c r="H7" s="480" t="s">
        <v>52</v>
      </c>
      <c r="I7" s="479"/>
      <c r="J7" s="481"/>
      <c r="K7" s="479"/>
      <c r="L7" s="478" t="s">
        <v>487</v>
      </c>
      <c r="M7" s="478"/>
      <c r="N7" s="267">
        <v>214000</v>
      </c>
      <c r="O7" s="267">
        <v>670000</v>
      </c>
      <c r="P7" s="267">
        <v>15000</v>
      </c>
      <c r="Q7" s="303">
        <f>N7+O7+P7</f>
        <v>899000</v>
      </c>
      <c r="R7" s="236"/>
      <c r="S7" s="282"/>
      <c r="T7" s="236"/>
      <c r="U7" s="282">
        <v>15000</v>
      </c>
      <c r="V7" s="848">
        <v>4045</v>
      </c>
      <c r="W7" s="310">
        <v>32</v>
      </c>
      <c r="X7" s="233">
        <v>0.03</v>
      </c>
      <c r="Y7" s="310">
        <v>0</v>
      </c>
      <c r="Z7" s="233">
        <v>32</v>
      </c>
      <c r="AA7" s="310">
        <v>7</v>
      </c>
      <c r="AB7" s="233">
        <v>40</v>
      </c>
      <c r="AC7" s="310">
        <v>0</v>
      </c>
      <c r="AD7" s="233">
        <v>65.150000000000006</v>
      </c>
      <c r="AE7" s="310">
        <v>0</v>
      </c>
      <c r="AF7" s="233">
        <v>0</v>
      </c>
      <c r="AG7" s="326">
        <v>0</v>
      </c>
      <c r="AH7" s="482">
        <v>675000</v>
      </c>
      <c r="AI7" s="326">
        <v>0</v>
      </c>
      <c r="AJ7" s="482"/>
      <c r="AK7" s="283">
        <f>R7*Y7</f>
        <v>0</v>
      </c>
      <c r="AL7" s="283">
        <f t="shared" ref="AL7:AN18" si="0">S7*Z7</f>
        <v>0</v>
      </c>
      <c r="AM7" s="283">
        <f t="shared" si="0"/>
        <v>0</v>
      </c>
      <c r="AN7" s="283">
        <f t="shared" si="0"/>
        <v>600000</v>
      </c>
      <c r="AO7" s="319">
        <f>AK7+AL7+AM7+AN7</f>
        <v>600000</v>
      </c>
      <c r="AP7" s="320">
        <f t="shared" ref="AP7:AP51" si="1">AO7-Q7</f>
        <v>-299000</v>
      </c>
      <c r="AQ7" s="483" t="s">
        <v>830</v>
      </c>
    </row>
    <row r="8" spans="1:43" ht="57">
      <c r="A8" s="751"/>
      <c r="B8" s="842"/>
      <c r="C8" s="767"/>
      <c r="D8" s="248" t="s">
        <v>254</v>
      </c>
      <c r="E8" s="240">
        <v>1</v>
      </c>
      <c r="F8" s="240" t="s">
        <v>255</v>
      </c>
      <c r="G8" s="240" t="s">
        <v>256</v>
      </c>
      <c r="H8" s="429" t="s">
        <v>52</v>
      </c>
      <c r="I8" s="240"/>
      <c r="J8" s="240"/>
      <c r="K8" s="240"/>
      <c r="L8" s="523" t="s">
        <v>257</v>
      </c>
      <c r="M8" s="240"/>
      <c r="N8" s="373">
        <v>0</v>
      </c>
      <c r="O8" s="290">
        <v>0</v>
      </c>
      <c r="P8" s="373">
        <v>0</v>
      </c>
      <c r="Q8" s="338">
        <f>N8+O8+P8</f>
        <v>0</v>
      </c>
      <c r="R8" s="484">
        <v>0</v>
      </c>
      <c r="S8" s="269"/>
      <c r="T8" s="269"/>
      <c r="U8" s="374"/>
      <c r="V8" s="841"/>
      <c r="W8" s="240">
        <v>0</v>
      </c>
      <c r="X8" s="248"/>
      <c r="Y8" s="240">
        <v>0</v>
      </c>
      <c r="Z8" s="248">
        <v>0</v>
      </c>
      <c r="AA8" s="240">
        <v>0</v>
      </c>
      <c r="AB8" s="248">
        <v>0</v>
      </c>
      <c r="AC8" s="240">
        <v>0</v>
      </c>
      <c r="AD8" s="248">
        <v>0</v>
      </c>
      <c r="AE8" s="240">
        <v>0</v>
      </c>
      <c r="AF8" s="248">
        <v>0</v>
      </c>
      <c r="AG8" s="327">
        <v>0</v>
      </c>
      <c r="AH8" s="375">
        <v>0</v>
      </c>
      <c r="AI8" s="327">
        <v>0</v>
      </c>
      <c r="AJ8" s="375">
        <v>0</v>
      </c>
      <c r="AK8" s="376">
        <f>R8*Y8</f>
        <v>0</v>
      </c>
      <c r="AL8" s="376">
        <f t="shared" si="0"/>
        <v>0</v>
      </c>
      <c r="AM8" s="376">
        <f t="shared" si="0"/>
        <v>0</v>
      </c>
      <c r="AN8" s="376">
        <f t="shared" si="0"/>
        <v>0</v>
      </c>
      <c r="AO8" s="431">
        <f>AK8+AL8+AM8+AN8</f>
        <v>0</v>
      </c>
      <c r="AP8" s="485">
        <f t="shared" si="1"/>
        <v>0</v>
      </c>
      <c r="AQ8" s="486" t="s">
        <v>504</v>
      </c>
    </row>
    <row r="9" spans="1:43" ht="100.5" thickBot="1">
      <c r="A9" s="751"/>
      <c r="B9" s="842"/>
      <c r="C9" s="767"/>
      <c r="D9" s="138" t="s">
        <v>258</v>
      </c>
      <c r="E9" s="183">
        <v>1</v>
      </c>
      <c r="F9" s="183" t="s">
        <v>255</v>
      </c>
      <c r="G9" s="183" t="s">
        <v>259</v>
      </c>
      <c r="H9" s="231" t="s">
        <v>52</v>
      </c>
      <c r="I9" s="183"/>
      <c r="J9" s="183"/>
      <c r="K9" s="183"/>
      <c r="L9" s="524" t="s">
        <v>257</v>
      </c>
      <c r="M9" s="183"/>
      <c r="N9" s="266">
        <v>183000</v>
      </c>
      <c r="O9" s="266">
        <v>760950</v>
      </c>
      <c r="P9" s="267">
        <v>10000</v>
      </c>
      <c r="Q9" s="264">
        <f>N9+O9+P9</f>
        <v>953950</v>
      </c>
      <c r="R9" s="487"/>
      <c r="S9" s="184"/>
      <c r="T9" s="184"/>
      <c r="U9" s="184"/>
      <c r="V9" s="841"/>
      <c r="W9" s="183">
        <v>2</v>
      </c>
      <c r="X9" s="183"/>
      <c r="Y9" s="183">
        <v>0</v>
      </c>
      <c r="Z9" s="183">
        <v>7.11</v>
      </c>
      <c r="AA9" s="183">
        <v>5.17</v>
      </c>
      <c r="AB9" s="183">
        <v>0</v>
      </c>
      <c r="AC9" s="183">
        <v>12.27</v>
      </c>
      <c r="AD9" s="183">
        <v>0</v>
      </c>
      <c r="AE9" s="183">
        <v>0</v>
      </c>
      <c r="AF9" s="183">
        <v>12.27</v>
      </c>
      <c r="AG9" s="324">
        <v>0.3</v>
      </c>
      <c r="AH9" s="324">
        <v>1</v>
      </c>
      <c r="AI9" s="324">
        <v>0.7</v>
      </c>
      <c r="AJ9" s="324">
        <v>0</v>
      </c>
      <c r="AK9" s="265">
        <f>R9*Y9</f>
        <v>0</v>
      </c>
      <c r="AL9" s="265">
        <f t="shared" si="0"/>
        <v>0</v>
      </c>
      <c r="AM9" s="265">
        <f t="shared" si="0"/>
        <v>0</v>
      </c>
      <c r="AN9" s="265">
        <f t="shared" si="0"/>
        <v>0</v>
      </c>
      <c r="AO9" s="114">
        <f>AK9+AL9+AM9+AN9</f>
        <v>0</v>
      </c>
      <c r="AP9" s="488">
        <f t="shared" si="1"/>
        <v>-953950</v>
      </c>
      <c r="AQ9" s="489" t="s">
        <v>488</v>
      </c>
    </row>
    <row r="10" spans="1:43" ht="157.5" thickBot="1">
      <c r="A10" s="821"/>
      <c r="B10" s="766"/>
      <c r="C10" s="767"/>
      <c r="D10" s="314" t="s">
        <v>258</v>
      </c>
      <c r="E10" s="230">
        <v>1</v>
      </c>
      <c r="F10" s="230" t="s">
        <v>543</v>
      </c>
      <c r="G10" s="230" t="s">
        <v>260</v>
      </c>
      <c r="H10" s="232" t="s">
        <v>52</v>
      </c>
      <c r="I10" s="230"/>
      <c r="J10" s="230"/>
      <c r="K10" s="230"/>
      <c r="L10" s="525" t="s">
        <v>257</v>
      </c>
      <c r="M10" s="230"/>
      <c r="N10" s="266">
        <v>0</v>
      </c>
      <c r="O10" s="266">
        <v>39600</v>
      </c>
      <c r="P10" s="266">
        <v>0</v>
      </c>
      <c r="Q10" s="332">
        <f>N10+O10+P10</f>
        <v>39600</v>
      </c>
      <c r="R10" s="490"/>
      <c r="S10" s="304"/>
      <c r="T10" s="304"/>
      <c r="U10" s="304"/>
      <c r="V10" s="841"/>
      <c r="W10" s="230">
        <v>8</v>
      </c>
      <c r="X10" s="230">
        <v>0</v>
      </c>
      <c r="Y10" s="230">
        <v>0</v>
      </c>
      <c r="Z10" s="230">
        <v>0</v>
      </c>
      <c r="AA10" s="230">
        <v>0</v>
      </c>
      <c r="AB10" s="314">
        <v>0</v>
      </c>
      <c r="AC10" s="230">
        <v>0</v>
      </c>
      <c r="AD10" s="230">
        <v>0</v>
      </c>
      <c r="AE10" s="230">
        <v>0</v>
      </c>
      <c r="AF10" s="230">
        <v>0</v>
      </c>
      <c r="AG10" s="331">
        <v>0</v>
      </c>
      <c r="AH10" s="331">
        <v>0.6</v>
      </c>
      <c r="AI10" s="331">
        <v>0</v>
      </c>
      <c r="AJ10" s="331">
        <v>5.66</v>
      </c>
      <c r="AK10" s="333">
        <f t="shared" ref="AK10:AN25" si="2">R10*Y10</f>
        <v>0</v>
      </c>
      <c r="AL10" s="333">
        <f t="shared" si="0"/>
        <v>0</v>
      </c>
      <c r="AM10" s="333">
        <f t="shared" si="0"/>
        <v>0</v>
      </c>
      <c r="AN10" s="333">
        <f t="shared" si="0"/>
        <v>0</v>
      </c>
      <c r="AO10" s="117">
        <f t="shared" ref="AO10:AO51" si="3">AK10+AL10+AM10+AN10</f>
        <v>0</v>
      </c>
      <c r="AP10" s="491">
        <f t="shared" si="1"/>
        <v>-39600</v>
      </c>
      <c r="AQ10" s="492" t="s">
        <v>831</v>
      </c>
    </row>
    <row r="11" spans="1:43" ht="99.75">
      <c r="A11" s="824">
        <v>2</v>
      </c>
      <c r="B11" s="839" t="s">
        <v>246</v>
      </c>
      <c r="C11" s="839">
        <v>4</v>
      </c>
      <c r="D11" s="526" t="s">
        <v>247</v>
      </c>
      <c r="E11" s="493">
        <v>1</v>
      </c>
      <c r="F11" s="357" t="s">
        <v>248</v>
      </c>
      <c r="G11" s="414" t="s">
        <v>249</v>
      </c>
      <c r="H11" s="527" t="s">
        <v>49</v>
      </c>
      <c r="I11" s="357"/>
      <c r="J11" s="357"/>
      <c r="K11" s="357"/>
      <c r="L11" s="357"/>
      <c r="M11" s="528"/>
      <c r="N11" s="529">
        <v>160000</v>
      </c>
      <c r="O11" s="529">
        <v>935000</v>
      </c>
      <c r="P11" s="529">
        <v>0</v>
      </c>
      <c r="Q11" s="530">
        <f t="shared" ref="Q11:Q51" si="4">N11+O11+P11</f>
        <v>1095000</v>
      </c>
      <c r="R11" s="422"/>
      <c r="S11" s="531">
        <v>0</v>
      </c>
      <c r="T11" s="494">
        <v>0</v>
      </c>
      <c r="U11" s="422"/>
      <c r="V11" s="839">
        <v>6840</v>
      </c>
      <c r="W11" s="357">
        <v>0</v>
      </c>
      <c r="X11" s="357">
        <v>0</v>
      </c>
      <c r="Y11" s="357">
        <v>0</v>
      </c>
      <c r="Z11" s="357">
        <v>0</v>
      </c>
      <c r="AA11" s="357">
        <v>0.32</v>
      </c>
      <c r="AB11" s="414">
        <v>0</v>
      </c>
      <c r="AC11" s="357">
        <v>0</v>
      </c>
      <c r="AD11" s="357">
        <v>0</v>
      </c>
      <c r="AE11" s="357">
        <v>0</v>
      </c>
      <c r="AF11" s="357">
        <v>0</v>
      </c>
      <c r="AG11" s="532">
        <v>0</v>
      </c>
      <c r="AH11" s="532">
        <v>0</v>
      </c>
      <c r="AI11" s="532">
        <v>0</v>
      </c>
      <c r="AJ11" s="532">
        <v>0</v>
      </c>
      <c r="AK11" s="533">
        <f t="shared" si="2"/>
        <v>0</v>
      </c>
      <c r="AL11" s="533">
        <f t="shared" si="0"/>
        <v>0</v>
      </c>
      <c r="AM11" s="533">
        <f t="shared" si="0"/>
        <v>0</v>
      </c>
      <c r="AN11" s="533">
        <f t="shared" si="0"/>
        <v>0</v>
      </c>
      <c r="AO11" s="495">
        <f t="shared" si="3"/>
        <v>0</v>
      </c>
      <c r="AP11" s="320">
        <f t="shared" si="1"/>
        <v>-1095000</v>
      </c>
      <c r="AQ11" s="362" t="s">
        <v>488</v>
      </c>
    </row>
    <row r="12" spans="1:43" ht="114">
      <c r="A12" s="822"/>
      <c r="B12" s="767"/>
      <c r="C12" s="767"/>
      <c r="D12" s="534" t="s">
        <v>250</v>
      </c>
      <c r="E12" s="183">
        <v>1</v>
      </c>
      <c r="F12" s="138" t="s">
        <v>251</v>
      </c>
      <c r="G12" s="138" t="s">
        <v>252</v>
      </c>
      <c r="H12" s="231" t="s">
        <v>49</v>
      </c>
      <c r="I12" s="183"/>
      <c r="J12" s="183"/>
      <c r="K12" s="183"/>
      <c r="L12" s="183"/>
      <c r="M12" s="183"/>
      <c r="N12" s="267">
        <v>0</v>
      </c>
      <c r="O12" s="267">
        <v>0</v>
      </c>
      <c r="P12" s="267">
        <v>0</v>
      </c>
      <c r="Q12" s="264">
        <f t="shared" si="4"/>
        <v>0</v>
      </c>
      <c r="R12" s="184"/>
      <c r="S12" s="184">
        <v>0</v>
      </c>
      <c r="T12" s="237">
        <v>0</v>
      </c>
      <c r="U12" s="184">
        <v>0</v>
      </c>
      <c r="V12" s="767"/>
      <c r="W12" s="183">
        <v>0</v>
      </c>
      <c r="X12" s="183">
        <v>0</v>
      </c>
      <c r="Y12" s="183">
        <v>0</v>
      </c>
      <c r="Z12" s="183">
        <v>0</v>
      </c>
      <c r="AA12" s="183">
        <v>0</v>
      </c>
      <c r="AB12" s="138"/>
      <c r="AC12" s="183">
        <v>0</v>
      </c>
      <c r="AD12" s="183">
        <v>0</v>
      </c>
      <c r="AE12" s="183">
        <v>0</v>
      </c>
      <c r="AF12" s="183">
        <v>0</v>
      </c>
      <c r="AG12" s="324">
        <v>0</v>
      </c>
      <c r="AH12" s="324">
        <v>0</v>
      </c>
      <c r="AI12" s="324">
        <v>0</v>
      </c>
      <c r="AJ12" s="324">
        <v>0</v>
      </c>
      <c r="AK12" s="265">
        <f t="shared" si="2"/>
        <v>0</v>
      </c>
      <c r="AL12" s="265">
        <f t="shared" si="0"/>
        <v>0</v>
      </c>
      <c r="AM12" s="265">
        <f t="shared" si="0"/>
        <v>0</v>
      </c>
      <c r="AN12" s="265">
        <f t="shared" si="0"/>
        <v>0</v>
      </c>
      <c r="AO12" s="114">
        <f t="shared" si="3"/>
        <v>0</v>
      </c>
      <c r="AP12" s="298">
        <f t="shared" si="1"/>
        <v>0</v>
      </c>
      <c r="AQ12" s="483" t="s">
        <v>489</v>
      </c>
    </row>
    <row r="13" spans="1:43" ht="100.5" thickBot="1">
      <c r="A13" s="822"/>
      <c r="B13" s="767"/>
      <c r="C13" s="767"/>
      <c r="D13" s="138" t="s">
        <v>490</v>
      </c>
      <c r="E13" s="183">
        <v>1</v>
      </c>
      <c r="F13" s="183" t="s">
        <v>491</v>
      </c>
      <c r="G13" s="138" t="s">
        <v>492</v>
      </c>
      <c r="H13" s="231" t="s">
        <v>49</v>
      </c>
      <c r="I13" s="183"/>
      <c r="J13" s="183"/>
      <c r="K13" s="183"/>
      <c r="L13" s="183"/>
      <c r="M13" s="183"/>
      <c r="N13" s="267">
        <v>114000</v>
      </c>
      <c r="O13" s="267">
        <v>470000</v>
      </c>
      <c r="P13" s="267"/>
      <c r="Q13" s="264">
        <f t="shared" si="4"/>
        <v>584000</v>
      </c>
      <c r="R13" s="184"/>
      <c r="S13" s="184"/>
      <c r="T13" s="237"/>
      <c r="U13" s="184"/>
      <c r="V13" s="767"/>
      <c r="W13" s="183"/>
      <c r="X13" s="183"/>
      <c r="Y13" s="183"/>
      <c r="Z13" s="183">
        <v>5400</v>
      </c>
      <c r="AA13" s="183"/>
      <c r="AB13" s="138"/>
      <c r="AC13" s="183"/>
      <c r="AD13" s="183"/>
      <c r="AE13" s="183"/>
      <c r="AF13" s="183"/>
      <c r="AG13" s="324"/>
      <c r="AH13" s="324"/>
      <c r="AI13" s="324"/>
      <c r="AJ13" s="324"/>
      <c r="AK13" s="265">
        <f t="shared" si="2"/>
        <v>0</v>
      </c>
      <c r="AL13" s="265">
        <f t="shared" si="0"/>
        <v>0</v>
      </c>
      <c r="AM13" s="265">
        <f t="shared" si="0"/>
        <v>0</v>
      </c>
      <c r="AN13" s="265">
        <f t="shared" si="0"/>
        <v>0</v>
      </c>
      <c r="AO13" s="114">
        <f t="shared" si="3"/>
        <v>0</v>
      </c>
      <c r="AP13" s="298">
        <f t="shared" si="1"/>
        <v>-584000</v>
      </c>
      <c r="AQ13" s="496" t="s">
        <v>488</v>
      </c>
    </row>
    <row r="14" spans="1:43" ht="100.5" thickBot="1">
      <c r="A14" s="823"/>
      <c r="B14" s="840"/>
      <c r="C14" s="840"/>
      <c r="D14" s="137" t="s">
        <v>493</v>
      </c>
      <c r="E14" s="309">
        <v>1</v>
      </c>
      <c r="F14" s="309" t="s">
        <v>494</v>
      </c>
      <c r="G14" s="137" t="s">
        <v>495</v>
      </c>
      <c r="H14" s="317" t="s">
        <v>49</v>
      </c>
      <c r="I14" s="309"/>
      <c r="J14" s="309"/>
      <c r="K14" s="309"/>
      <c r="L14" s="309"/>
      <c r="M14" s="309"/>
      <c r="N14" s="291">
        <v>163000</v>
      </c>
      <c r="O14" s="291">
        <v>470000</v>
      </c>
      <c r="P14" s="291">
        <v>0</v>
      </c>
      <c r="Q14" s="302">
        <f t="shared" si="4"/>
        <v>633000</v>
      </c>
      <c r="R14" s="292"/>
      <c r="S14" s="292"/>
      <c r="T14" s="371"/>
      <c r="U14" s="292"/>
      <c r="V14" s="840"/>
      <c r="W14" s="309"/>
      <c r="X14" s="309"/>
      <c r="Y14" s="309"/>
      <c r="Z14" s="309"/>
      <c r="AA14" s="309">
        <v>0.32</v>
      </c>
      <c r="AB14" s="137"/>
      <c r="AC14" s="309"/>
      <c r="AD14" s="309"/>
      <c r="AE14" s="309"/>
      <c r="AF14" s="309"/>
      <c r="AG14" s="325"/>
      <c r="AH14" s="325"/>
      <c r="AI14" s="325"/>
      <c r="AJ14" s="325"/>
      <c r="AK14" s="268">
        <f t="shared" si="2"/>
        <v>0</v>
      </c>
      <c r="AL14" s="268">
        <f t="shared" si="0"/>
        <v>0</v>
      </c>
      <c r="AM14" s="268">
        <f t="shared" si="0"/>
        <v>0</v>
      </c>
      <c r="AN14" s="268">
        <f t="shared" si="0"/>
        <v>0</v>
      </c>
      <c r="AO14" s="175">
        <f t="shared" si="3"/>
        <v>0</v>
      </c>
      <c r="AP14" s="497">
        <f t="shared" si="1"/>
        <v>-633000</v>
      </c>
      <c r="AQ14" s="496" t="s">
        <v>488</v>
      </c>
    </row>
    <row r="15" spans="1:43" ht="71.25" thickBot="1">
      <c r="A15" s="822">
        <v>3</v>
      </c>
      <c r="B15" s="767" t="s">
        <v>238</v>
      </c>
      <c r="C15" s="767">
        <v>9</v>
      </c>
      <c r="D15" s="248" t="s">
        <v>239</v>
      </c>
      <c r="E15" s="240">
        <v>2</v>
      </c>
      <c r="F15" s="535">
        <v>43629</v>
      </c>
      <c r="G15" s="536" t="s">
        <v>240</v>
      </c>
      <c r="H15" s="537" t="s">
        <v>241</v>
      </c>
      <c r="I15" s="240" t="s">
        <v>496</v>
      </c>
      <c r="J15" s="240"/>
      <c r="K15" s="240"/>
      <c r="L15" s="248" t="s">
        <v>497</v>
      </c>
      <c r="M15" s="248"/>
      <c r="N15" s="290"/>
      <c r="O15" s="290"/>
      <c r="P15" s="290">
        <v>0</v>
      </c>
      <c r="Q15" s="538">
        <f t="shared" si="4"/>
        <v>0</v>
      </c>
      <c r="R15" s="269"/>
      <c r="S15" s="269"/>
      <c r="T15" s="374"/>
      <c r="U15" s="269">
        <v>27000</v>
      </c>
      <c r="V15" s="841">
        <v>5675</v>
      </c>
      <c r="W15" s="240"/>
      <c r="X15" s="240">
        <v>0</v>
      </c>
      <c r="Y15" s="240">
        <v>0</v>
      </c>
      <c r="Z15" s="240"/>
      <c r="AA15" s="240"/>
      <c r="AB15" s="248"/>
      <c r="AC15" s="240"/>
      <c r="AD15" s="240"/>
      <c r="AE15" s="240"/>
      <c r="AF15" s="240"/>
      <c r="AG15" s="327"/>
      <c r="AH15" s="327"/>
      <c r="AI15" s="327"/>
      <c r="AJ15" s="327"/>
      <c r="AK15" s="376">
        <f t="shared" si="2"/>
        <v>0</v>
      </c>
      <c r="AL15" s="376">
        <f t="shared" si="2"/>
        <v>0</v>
      </c>
      <c r="AM15" s="376">
        <f t="shared" si="0"/>
        <v>0</v>
      </c>
      <c r="AN15" s="376">
        <f t="shared" si="0"/>
        <v>0</v>
      </c>
      <c r="AO15" s="431">
        <f t="shared" si="3"/>
        <v>0</v>
      </c>
      <c r="AP15" s="485">
        <f t="shared" si="1"/>
        <v>0</v>
      </c>
      <c r="AQ15" s="498" t="s">
        <v>504</v>
      </c>
    </row>
    <row r="16" spans="1:43" ht="57.75" thickBot="1">
      <c r="A16" s="822"/>
      <c r="B16" s="767"/>
      <c r="C16" s="767"/>
      <c r="D16" s="138" t="s">
        <v>190</v>
      </c>
      <c r="E16" s="183">
        <v>2</v>
      </c>
      <c r="F16" s="539">
        <v>43710</v>
      </c>
      <c r="G16" s="188" t="s">
        <v>242</v>
      </c>
      <c r="H16" s="138" t="s">
        <v>498</v>
      </c>
      <c r="I16" s="183"/>
      <c r="J16" s="183"/>
      <c r="K16" s="183"/>
      <c r="L16" s="138" t="s">
        <v>497</v>
      </c>
      <c r="M16" s="183"/>
      <c r="N16" s="267">
        <v>578235</v>
      </c>
      <c r="O16" s="267">
        <v>654500</v>
      </c>
      <c r="P16" s="267">
        <v>39400</v>
      </c>
      <c r="Q16" s="540">
        <f t="shared" si="4"/>
        <v>1272135</v>
      </c>
      <c r="R16" s="184">
        <v>0</v>
      </c>
      <c r="S16" s="184"/>
      <c r="T16" s="237"/>
      <c r="U16" s="184">
        <v>12000</v>
      </c>
      <c r="V16" s="841"/>
      <c r="W16" s="183"/>
      <c r="X16" s="427">
        <v>0</v>
      </c>
      <c r="Y16" s="183">
        <v>3.15</v>
      </c>
      <c r="Z16" s="183"/>
      <c r="AA16" s="183"/>
      <c r="AB16" s="138">
        <v>124.4</v>
      </c>
      <c r="AC16" s="183"/>
      <c r="AD16" s="183"/>
      <c r="AE16" s="183"/>
      <c r="AF16" s="183">
        <v>0</v>
      </c>
      <c r="AG16" s="324">
        <v>90500</v>
      </c>
      <c r="AH16" s="324"/>
      <c r="AI16" s="324"/>
      <c r="AJ16" s="324">
        <v>2222440</v>
      </c>
      <c r="AK16" s="265">
        <f>R15*Y16</f>
        <v>0</v>
      </c>
      <c r="AL16" s="265">
        <f t="shared" si="2"/>
        <v>0</v>
      </c>
      <c r="AM16" s="265">
        <f t="shared" si="0"/>
        <v>0</v>
      </c>
      <c r="AN16" s="265">
        <f t="shared" si="0"/>
        <v>1492800</v>
      </c>
      <c r="AO16" s="114">
        <f t="shared" si="3"/>
        <v>1492800</v>
      </c>
      <c r="AP16" s="488">
        <f t="shared" si="1"/>
        <v>220665</v>
      </c>
      <c r="AQ16" s="483" t="s">
        <v>504</v>
      </c>
    </row>
    <row r="17" spans="1:43" ht="72" thickBot="1">
      <c r="A17" s="822"/>
      <c r="B17" s="767"/>
      <c r="C17" s="767"/>
      <c r="D17" s="314" t="s">
        <v>141</v>
      </c>
      <c r="E17" s="230">
        <v>1</v>
      </c>
      <c r="F17" s="539">
        <v>43813</v>
      </c>
      <c r="G17" s="541" t="s">
        <v>94</v>
      </c>
      <c r="H17" s="425" t="s">
        <v>244</v>
      </c>
      <c r="I17" s="230"/>
      <c r="J17" s="230"/>
      <c r="K17" s="230"/>
      <c r="L17" s="314" t="s">
        <v>497</v>
      </c>
      <c r="M17" s="230"/>
      <c r="N17" s="267">
        <v>871500</v>
      </c>
      <c r="O17" s="267">
        <v>1349250</v>
      </c>
      <c r="P17" s="267">
        <v>39300</v>
      </c>
      <c r="Q17" s="540">
        <f t="shared" si="4"/>
        <v>2260050</v>
      </c>
      <c r="R17" s="184"/>
      <c r="S17" s="184"/>
      <c r="T17" s="237"/>
      <c r="U17" s="184">
        <v>14000</v>
      </c>
      <c r="V17" s="841"/>
      <c r="W17" s="183"/>
      <c r="X17" s="183">
        <v>0</v>
      </c>
      <c r="Y17" s="183"/>
      <c r="Z17" s="183"/>
      <c r="AA17" s="183"/>
      <c r="AB17" s="138">
        <v>256</v>
      </c>
      <c r="AC17" s="183"/>
      <c r="AD17" s="183"/>
      <c r="AE17" s="183"/>
      <c r="AF17" s="183"/>
      <c r="AG17" s="324"/>
      <c r="AH17" s="324"/>
      <c r="AI17" s="324"/>
      <c r="AJ17" s="324">
        <v>3486000</v>
      </c>
      <c r="AK17" s="265">
        <f t="shared" ref="AK17:AK18" si="5">R17*Y17</f>
        <v>0</v>
      </c>
      <c r="AL17" s="265">
        <f t="shared" si="2"/>
        <v>0</v>
      </c>
      <c r="AM17" s="265">
        <f t="shared" si="0"/>
        <v>0</v>
      </c>
      <c r="AN17" s="265">
        <f t="shared" si="0"/>
        <v>3584000</v>
      </c>
      <c r="AO17" s="114">
        <f t="shared" si="3"/>
        <v>3584000</v>
      </c>
      <c r="AP17" s="488">
        <f t="shared" si="1"/>
        <v>1323950</v>
      </c>
      <c r="AQ17" s="483"/>
    </row>
    <row r="18" spans="1:43" ht="57.75" thickBot="1">
      <c r="A18" s="823"/>
      <c r="B18" s="840"/>
      <c r="C18" s="840"/>
      <c r="D18" s="137" t="s">
        <v>190</v>
      </c>
      <c r="E18" s="309">
        <v>2</v>
      </c>
      <c r="F18" s="369">
        <v>2018</v>
      </c>
      <c r="G18" s="369" t="s">
        <v>245</v>
      </c>
      <c r="H18" s="340" t="s">
        <v>243</v>
      </c>
      <c r="I18" s="309"/>
      <c r="J18" s="309"/>
      <c r="K18" s="309"/>
      <c r="L18" s="137" t="s">
        <v>497</v>
      </c>
      <c r="M18" s="309"/>
      <c r="N18" s="291">
        <v>594040</v>
      </c>
      <c r="O18" s="291">
        <v>574000</v>
      </c>
      <c r="P18" s="291">
        <v>39300</v>
      </c>
      <c r="Q18" s="540">
        <f t="shared" si="4"/>
        <v>1207340</v>
      </c>
      <c r="R18" s="292">
        <v>30000</v>
      </c>
      <c r="S18" s="292"/>
      <c r="T18" s="371"/>
      <c r="U18" s="292">
        <v>61000</v>
      </c>
      <c r="V18" s="849"/>
      <c r="W18" s="309"/>
      <c r="X18" s="309">
        <v>0</v>
      </c>
      <c r="Y18" s="309">
        <v>35.5</v>
      </c>
      <c r="Z18" s="309"/>
      <c r="AA18" s="309"/>
      <c r="AB18" s="137">
        <v>101.19</v>
      </c>
      <c r="AC18" s="309"/>
      <c r="AD18" s="309"/>
      <c r="AE18" s="309"/>
      <c r="AF18" s="309"/>
      <c r="AG18" s="325">
        <v>207500</v>
      </c>
      <c r="AH18" s="325"/>
      <c r="AI18" s="325"/>
      <c r="AJ18" s="325">
        <v>2376160</v>
      </c>
      <c r="AK18" s="268">
        <f t="shared" si="5"/>
        <v>1065000</v>
      </c>
      <c r="AL18" s="268">
        <f t="shared" si="2"/>
        <v>0</v>
      </c>
      <c r="AM18" s="268">
        <f t="shared" si="0"/>
        <v>0</v>
      </c>
      <c r="AN18" s="268">
        <f t="shared" si="0"/>
        <v>6172590</v>
      </c>
      <c r="AO18" s="175">
        <f t="shared" si="3"/>
        <v>7237590</v>
      </c>
      <c r="AP18" s="499">
        <f t="shared" si="1"/>
        <v>6030250</v>
      </c>
      <c r="AQ18" s="483" t="s">
        <v>504</v>
      </c>
    </row>
    <row r="19" spans="1:43" ht="42.75">
      <c r="A19" s="824">
        <v>4</v>
      </c>
      <c r="B19" s="839" t="s">
        <v>223</v>
      </c>
      <c r="C19" s="839">
        <v>12</v>
      </c>
      <c r="D19" s="248" t="s">
        <v>224</v>
      </c>
      <c r="E19" s="500">
        <v>1</v>
      </c>
      <c r="F19" s="542">
        <v>44026</v>
      </c>
      <c r="G19" s="248" t="s">
        <v>225</v>
      </c>
      <c r="H19" s="429" t="s">
        <v>49</v>
      </c>
      <c r="I19" s="240">
        <v>1</v>
      </c>
      <c r="J19" s="240"/>
      <c r="K19" s="240"/>
      <c r="L19" s="248" t="s">
        <v>32</v>
      </c>
      <c r="M19" s="240"/>
      <c r="N19" s="290"/>
      <c r="O19" s="290"/>
      <c r="P19" s="290"/>
      <c r="Q19" s="338">
        <f t="shared" si="4"/>
        <v>0</v>
      </c>
      <c r="R19" s="269"/>
      <c r="S19" s="269"/>
      <c r="T19" s="269"/>
      <c r="U19" s="269">
        <v>25000</v>
      </c>
      <c r="V19" s="848">
        <v>5982</v>
      </c>
      <c r="W19" s="240"/>
      <c r="X19" s="543"/>
      <c r="Y19" s="240"/>
      <c r="Z19" s="240"/>
      <c r="AA19" s="240"/>
      <c r="AB19" s="240"/>
      <c r="AC19" s="240"/>
      <c r="AD19" s="240"/>
      <c r="AE19" s="240"/>
      <c r="AF19" s="240"/>
      <c r="AG19" s="327"/>
      <c r="AH19" s="327"/>
      <c r="AI19" s="327"/>
      <c r="AJ19" s="327"/>
      <c r="AK19" s="376">
        <f>R19*Y19</f>
        <v>0</v>
      </c>
      <c r="AL19" s="376">
        <f t="shared" si="2"/>
        <v>0</v>
      </c>
      <c r="AM19" s="376">
        <f t="shared" si="2"/>
        <v>0</v>
      </c>
      <c r="AN19" s="376">
        <f>U19*AB19</f>
        <v>0</v>
      </c>
      <c r="AO19" s="431">
        <f t="shared" si="3"/>
        <v>0</v>
      </c>
      <c r="AP19" s="501">
        <f t="shared" si="1"/>
        <v>0</v>
      </c>
      <c r="AQ19" s="248"/>
    </row>
    <row r="20" spans="1:43" ht="171">
      <c r="A20" s="822"/>
      <c r="B20" s="767"/>
      <c r="C20" s="767"/>
      <c r="D20" s="138" t="s">
        <v>226</v>
      </c>
      <c r="E20" s="502">
        <v>1</v>
      </c>
      <c r="F20" s="544">
        <v>44146</v>
      </c>
      <c r="G20" s="138" t="s">
        <v>227</v>
      </c>
      <c r="H20" s="231" t="s">
        <v>49</v>
      </c>
      <c r="I20" s="183"/>
      <c r="J20" s="183">
        <v>1</v>
      </c>
      <c r="K20" s="183"/>
      <c r="L20" s="138" t="s">
        <v>32</v>
      </c>
      <c r="M20" s="183"/>
      <c r="N20" s="267">
        <v>1313848</v>
      </c>
      <c r="O20" s="267">
        <v>2215716</v>
      </c>
      <c r="P20" s="267">
        <v>42800</v>
      </c>
      <c r="Q20" s="264">
        <f t="shared" si="4"/>
        <v>3572364</v>
      </c>
      <c r="R20" s="184"/>
      <c r="S20" s="184"/>
      <c r="T20" s="184"/>
      <c r="U20" s="184">
        <v>12000</v>
      </c>
      <c r="V20" s="841"/>
      <c r="W20" s="183">
        <v>22</v>
      </c>
      <c r="X20" s="545"/>
      <c r="Y20" s="183"/>
      <c r="Z20" s="183">
        <v>680</v>
      </c>
      <c r="AA20" s="183">
        <v>70</v>
      </c>
      <c r="AB20" s="183"/>
      <c r="AC20" s="183"/>
      <c r="AD20" s="183"/>
      <c r="AE20" s="183"/>
      <c r="AF20" s="183"/>
      <c r="AG20" s="324"/>
      <c r="AH20" s="324"/>
      <c r="AI20" s="324"/>
      <c r="AJ20" s="324">
        <v>405000</v>
      </c>
      <c r="AK20" s="265">
        <f t="shared" ref="AK20:AN35" si="6">R20*Y20</f>
        <v>0</v>
      </c>
      <c r="AL20" s="265">
        <f t="shared" si="2"/>
        <v>0</v>
      </c>
      <c r="AM20" s="265">
        <f t="shared" si="2"/>
        <v>0</v>
      </c>
      <c r="AN20" s="265">
        <f t="shared" si="2"/>
        <v>0</v>
      </c>
      <c r="AO20" s="114">
        <f t="shared" si="3"/>
        <v>0</v>
      </c>
      <c r="AP20" s="298">
        <f t="shared" si="1"/>
        <v>-3572364</v>
      </c>
      <c r="AQ20" s="138" t="s">
        <v>544</v>
      </c>
    </row>
    <row r="21" spans="1:43" ht="185.25">
      <c r="A21" s="822"/>
      <c r="B21" s="767"/>
      <c r="C21" s="767"/>
      <c r="D21" s="138" t="s">
        <v>51</v>
      </c>
      <c r="E21" s="502">
        <v>1</v>
      </c>
      <c r="F21" s="544">
        <v>44022</v>
      </c>
      <c r="G21" s="138" t="s">
        <v>228</v>
      </c>
      <c r="H21" s="231" t="s">
        <v>49</v>
      </c>
      <c r="I21" s="183"/>
      <c r="J21" s="183">
        <v>1</v>
      </c>
      <c r="K21" s="183"/>
      <c r="L21" s="138" t="s">
        <v>32</v>
      </c>
      <c r="M21" s="183"/>
      <c r="N21" s="267">
        <v>924000</v>
      </c>
      <c r="O21" s="267">
        <v>278465</v>
      </c>
      <c r="P21" s="267">
        <v>0</v>
      </c>
      <c r="Q21" s="264">
        <f t="shared" si="4"/>
        <v>1202465</v>
      </c>
      <c r="R21" s="184"/>
      <c r="S21" s="184"/>
      <c r="T21" s="184"/>
      <c r="U21" s="184">
        <v>10000</v>
      </c>
      <c r="V21" s="841"/>
      <c r="W21" s="183">
        <v>0</v>
      </c>
      <c r="X21" s="545"/>
      <c r="Y21" s="183"/>
      <c r="Z21" s="183"/>
      <c r="AA21" s="183">
        <v>210</v>
      </c>
      <c r="AB21" s="183"/>
      <c r="AC21" s="183"/>
      <c r="AD21" s="183"/>
      <c r="AE21" s="183"/>
      <c r="AF21" s="183"/>
      <c r="AG21" s="324"/>
      <c r="AH21" s="324"/>
      <c r="AI21" s="324"/>
      <c r="AJ21" s="324">
        <v>0</v>
      </c>
      <c r="AK21" s="265">
        <f t="shared" si="6"/>
        <v>0</v>
      </c>
      <c r="AL21" s="265">
        <f t="shared" si="2"/>
        <v>0</v>
      </c>
      <c r="AM21" s="265">
        <f t="shared" si="2"/>
        <v>0</v>
      </c>
      <c r="AN21" s="265">
        <f t="shared" si="2"/>
        <v>0</v>
      </c>
      <c r="AO21" s="114">
        <f t="shared" si="3"/>
        <v>0</v>
      </c>
      <c r="AP21" s="298">
        <f t="shared" si="1"/>
        <v>-1202465</v>
      </c>
      <c r="AQ21" s="138" t="s">
        <v>499</v>
      </c>
    </row>
    <row r="22" spans="1:43" ht="28.5">
      <c r="A22" s="822"/>
      <c r="B22" s="767"/>
      <c r="C22" s="767"/>
      <c r="D22" s="138" t="s">
        <v>229</v>
      </c>
      <c r="E22" s="502">
        <v>1</v>
      </c>
      <c r="F22" s="544">
        <v>44023</v>
      </c>
      <c r="G22" s="138" t="s">
        <v>230</v>
      </c>
      <c r="H22" s="231" t="s">
        <v>49</v>
      </c>
      <c r="I22" s="183"/>
      <c r="J22" s="183"/>
      <c r="K22" s="183"/>
      <c r="L22" s="138" t="s">
        <v>32</v>
      </c>
      <c r="M22" s="183"/>
      <c r="N22" s="267">
        <v>0</v>
      </c>
      <c r="O22" s="267">
        <v>0</v>
      </c>
      <c r="P22" s="267">
        <v>0</v>
      </c>
      <c r="Q22" s="264">
        <f t="shared" si="4"/>
        <v>0</v>
      </c>
      <c r="R22" s="184"/>
      <c r="S22" s="184"/>
      <c r="T22" s="184"/>
      <c r="U22" s="184">
        <v>7000</v>
      </c>
      <c r="V22" s="841"/>
      <c r="W22" s="183"/>
      <c r="X22" s="545"/>
      <c r="Y22" s="183"/>
      <c r="Z22" s="183"/>
      <c r="AA22" s="183"/>
      <c r="AB22" s="183"/>
      <c r="AC22" s="183"/>
      <c r="AD22" s="183"/>
      <c r="AE22" s="183"/>
      <c r="AF22" s="183"/>
      <c r="AG22" s="324"/>
      <c r="AH22" s="324"/>
      <c r="AI22" s="324"/>
      <c r="AJ22" s="324"/>
      <c r="AK22" s="265">
        <f t="shared" si="6"/>
        <v>0</v>
      </c>
      <c r="AL22" s="265">
        <f t="shared" si="2"/>
        <v>0</v>
      </c>
      <c r="AM22" s="265">
        <f t="shared" si="2"/>
        <v>0</v>
      </c>
      <c r="AN22" s="265">
        <f t="shared" si="2"/>
        <v>0</v>
      </c>
      <c r="AO22" s="114">
        <f t="shared" si="3"/>
        <v>0</v>
      </c>
      <c r="AP22" s="298">
        <f t="shared" si="1"/>
        <v>0</v>
      </c>
      <c r="AQ22" s="138"/>
    </row>
    <row r="23" spans="1:43" ht="28.5">
      <c r="A23" s="822"/>
      <c r="B23" s="767"/>
      <c r="C23" s="767"/>
      <c r="D23" s="138" t="s">
        <v>231</v>
      </c>
      <c r="E23" s="502" t="s">
        <v>56</v>
      </c>
      <c r="F23" s="544">
        <v>44024</v>
      </c>
      <c r="G23" s="138" t="s">
        <v>232</v>
      </c>
      <c r="H23" s="231" t="s">
        <v>49</v>
      </c>
      <c r="I23" s="183"/>
      <c r="J23" s="183"/>
      <c r="K23" s="183"/>
      <c r="L23" s="138" t="s">
        <v>32</v>
      </c>
      <c r="M23" s="183"/>
      <c r="N23" s="267">
        <v>0</v>
      </c>
      <c r="O23" s="267">
        <v>0</v>
      </c>
      <c r="P23" s="267">
        <v>0</v>
      </c>
      <c r="Q23" s="332">
        <f t="shared" si="4"/>
        <v>0</v>
      </c>
      <c r="R23" s="546"/>
      <c r="S23" s="546"/>
      <c r="T23" s="546"/>
      <c r="U23" s="546">
        <v>8000</v>
      </c>
      <c r="V23" s="841"/>
      <c r="W23" s="239"/>
      <c r="X23" s="547"/>
      <c r="Y23" s="239"/>
      <c r="Z23" s="239"/>
      <c r="AA23" s="239"/>
      <c r="AB23" s="239"/>
      <c r="AC23" s="239"/>
      <c r="AD23" s="239"/>
      <c r="AE23" s="239"/>
      <c r="AF23" s="239"/>
      <c r="AG23" s="548"/>
      <c r="AH23" s="548"/>
      <c r="AI23" s="548"/>
      <c r="AJ23" s="548"/>
      <c r="AK23" s="333">
        <f t="shared" si="6"/>
        <v>0</v>
      </c>
      <c r="AL23" s="333">
        <f t="shared" si="2"/>
        <v>0</v>
      </c>
      <c r="AM23" s="333">
        <f t="shared" si="2"/>
        <v>0</v>
      </c>
      <c r="AN23" s="333">
        <f t="shared" si="2"/>
        <v>0</v>
      </c>
      <c r="AO23" s="117">
        <f t="shared" si="3"/>
        <v>0</v>
      </c>
      <c r="AP23" s="503">
        <f t="shared" si="1"/>
        <v>0</v>
      </c>
      <c r="AQ23" s="138"/>
    </row>
    <row r="24" spans="1:43" ht="28.5">
      <c r="A24" s="822"/>
      <c r="B24" s="767"/>
      <c r="C24" s="767"/>
      <c r="D24" s="138" t="s">
        <v>233</v>
      </c>
      <c r="E24" s="502" t="s">
        <v>56</v>
      </c>
      <c r="F24" s="544">
        <v>44025</v>
      </c>
      <c r="G24" s="138" t="s">
        <v>234</v>
      </c>
      <c r="H24" s="231"/>
      <c r="I24" s="183"/>
      <c r="J24" s="183"/>
      <c r="K24" s="183"/>
      <c r="L24" s="138" t="s">
        <v>32</v>
      </c>
      <c r="M24" s="183"/>
      <c r="N24" s="267"/>
      <c r="O24" s="267"/>
      <c r="P24" s="267"/>
      <c r="Q24" s="332">
        <f t="shared" si="4"/>
        <v>0</v>
      </c>
      <c r="R24" s="184"/>
      <c r="S24" s="184"/>
      <c r="T24" s="184"/>
      <c r="U24" s="184">
        <v>12000</v>
      </c>
      <c r="V24" s="841"/>
      <c r="W24" s="183"/>
      <c r="X24" s="545"/>
      <c r="Y24" s="183"/>
      <c r="Z24" s="183"/>
      <c r="AA24" s="183"/>
      <c r="AB24" s="183"/>
      <c r="AC24" s="183"/>
      <c r="AD24" s="183"/>
      <c r="AE24" s="183"/>
      <c r="AF24" s="183"/>
      <c r="AG24" s="324"/>
      <c r="AH24" s="324"/>
      <c r="AI24" s="324"/>
      <c r="AJ24" s="324"/>
      <c r="AK24" s="333">
        <f t="shared" si="6"/>
        <v>0</v>
      </c>
      <c r="AL24" s="333">
        <f t="shared" si="2"/>
        <v>0</v>
      </c>
      <c r="AM24" s="333">
        <f t="shared" si="2"/>
        <v>0</v>
      </c>
      <c r="AN24" s="333">
        <f t="shared" si="2"/>
        <v>0</v>
      </c>
      <c r="AO24" s="117">
        <f t="shared" si="3"/>
        <v>0</v>
      </c>
      <c r="AP24" s="503">
        <f t="shared" si="1"/>
        <v>0</v>
      </c>
      <c r="AQ24" s="138"/>
    </row>
    <row r="25" spans="1:43" ht="42.75">
      <c r="A25" s="822"/>
      <c r="B25" s="767"/>
      <c r="C25" s="767"/>
      <c r="D25" s="138" t="s">
        <v>235</v>
      </c>
      <c r="E25" s="502">
        <v>1</v>
      </c>
      <c r="F25" s="544">
        <v>44025</v>
      </c>
      <c r="G25" s="138" t="s">
        <v>236</v>
      </c>
      <c r="H25" s="231"/>
      <c r="I25" s="183"/>
      <c r="J25" s="183"/>
      <c r="K25" s="183"/>
      <c r="L25" s="138" t="s">
        <v>32</v>
      </c>
      <c r="M25" s="183"/>
      <c r="N25" s="267">
        <v>0</v>
      </c>
      <c r="O25" s="267">
        <v>0</v>
      </c>
      <c r="P25" s="267">
        <v>0</v>
      </c>
      <c r="Q25" s="332">
        <f t="shared" si="4"/>
        <v>0</v>
      </c>
      <c r="R25" s="184"/>
      <c r="S25" s="184"/>
      <c r="T25" s="184"/>
      <c r="U25" s="184">
        <v>8000</v>
      </c>
      <c r="V25" s="841"/>
      <c r="W25" s="183"/>
      <c r="X25" s="545"/>
      <c r="Y25" s="183"/>
      <c r="Z25" s="183"/>
      <c r="AA25" s="183"/>
      <c r="AB25" s="183"/>
      <c r="AC25" s="183"/>
      <c r="AD25" s="183"/>
      <c r="AE25" s="183"/>
      <c r="AF25" s="183"/>
      <c r="AG25" s="324"/>
      <c r="AH25" s="324"/>
      <c r="AI25" s="324"/>
      <c r="AJ25" s="324"/>
      <c r="AK25" s="333">
        <f t="shared" si="6"/>
        <v>0</v>
      </c>
      <c r="AL25" s="333">
        <f t="shared" si="2"/>
        <v>0</v>
      </c>
      <c r="AM25" s="333">
        <f t="shared" si="2"/>
        <v>0</v>
      </c>
      <c r="AN25" s="333">
        <f t="shared" si="2"/>
        <v>0</v>
      </c>
      <c r="AO25" s="117">
        <f t="shared" si="3"/>
        <v>0</v>
      </c>
      <c r="AP25" s="503">
        <f t="shared" si="1"/>
        <v>0</v>
      </c>
      <c r="AQ25" s="138"/>
    </row>
    <row r="26" spans="1:43" ht="257.25" thickBot="1">
      <c r="A26" s="823"/>
      <c r="B26" s="840"/>
      <c r="C26" s="840"/>
      <c r="D26" s="137" t="s">
        <v>55</v>
      </c>
      <c r="E26" s="504">
        <v>1</v>
      </c>
      <c r="F26" s="549">
        <v>44020</v>
      </c>
      <c r="G26" s="309" t="s">
        <v>237</v>
      </c>
      <c r="H26" s="317" t="s">
        <v>49</v>
      </c>
      <c r="I26" s="309"/>
      <c r="J26" s="309">
        <v>1</v>
      </c>
      <c r="K26" s="309"/>
      <c r="L26" s="137" t="s">
        <v>32</v>
      </c>
      <c r="M26" s="309"/>
      <c r="N26" s="291">
        <v>1155587</v>
      </c>
      <c r="O26" s="291">
        <v>1717310</v>
      </c>
      <c r="P26" s="291">
        <v>0</v>
      </c>
      <c r="Q26" s="302">
        <f t="shared" si="4"/>
        <v>2872897</v>
      </c>
      <c r="R26" s="550"/>
      <c r="S26" s="550"/>
      <c r="T26" s="550"/>
      <c r="U26" s="550">
        <v>100</v>
      </c>
      <c r="V26" s="849"/>
      <c r="W26" s="309">
        <v>3396</v>
      </c>
      <c r="X26" s="309"/>
      <c r="Y26" s="309"/>
      <c r="Z26" s="309"/>
      <c r="AA26" s="309"/>
      <c r="AB26" s="309"/>
      <c r="AC26" s="309"/>
      <c r="AD26" s="309"/>
      <c r="AE26" s="309"/>
      <c r="AF26" s="309"/>
      <c r="AG26" s="325">
        <v>0</v>
      </c>
      <c r="AH26" s="325">
        <v>0</v>
      </c>
      <c r="AI26" s="325">
        <v>0</v>
      </c>
      <c r="AJ26" s="325">
        <v>1859210</v>
      </c>
      <c r="AK26" s="268">
        <f t="shared" si="6"/>
        <v>0</v>
      </c>
      <c r="AL26" s="268">
        <f t="shared" si="6"/>
        <v>0</v>
      </c>
      <c r="AM26" s="268">
        <f t="shared" si="6"/>
        <v>0</v>
      </c>
      <c r="AN26" s="268">
        <f t="shared" si="6"/>
        <v>0</v>
      </c>
      <c r="AO26" s="175">
        <f t="shared" si="3"/>
        <v>0</v>
      </c>
      <c r="AP26" s="497">
        <f t="shared" si="1"/>
        <v>-2872897</v>
      </c>
      <c r="AQ26" s="483" t="s">
        <v>287</v>
      </c>
    </row>
    <row r="27" spans="1:43" ht="228">
      <c r="A27" s="750">
        <v>5</v>
      </c>
      <c r="B27" s="850" t="s">
        <v>288</v>
      </c>
      <c r="C27" s="850">
        <v>12</v>
      </c>
      <c r="D27" s="233" t="s">
        <v>51</v>
      </c>
      <c r="E27" s="310">
        <v>1</v>
      </c>
      <c r="F27" s="551">
        <v>43819</v>
      </c>
      <c r="G27" s="310" t="s">
        <v>289</v>
      </c>
      <c r="H27" s="318" t="s">
        <v>49</v>
      </c>
      <c r="I27" s="310"/>
      <c r="J27" s="310"/>
      <c r="K27" s="310"/>
      <c r="L27" s="310"/>
      <c r="M27" s="310"/>
      <c r="N27" s="296"/>
      <c r="O27" s="296">
        <v>1183600</v>
      </c>
      <c r="P27" s="296"/>
      <c r="Q27" s="303">
        <f t="shared" si="4"/>
        <v>1183600</v>
      </c>
      <c r="R27" s="282"/>
      <c r="S27" s="282"/>
      <c r="T27" s="282">
        <v>16500</v>
      </c>
      <c r="U27" s="282">
        <v>0</v>
      </c>
      <c r="V27" s="851">
        <v>16087</v>
      </c>
      <c r="W27" s="310"/>
      <c r="X27" s="310"/>
      <c r="Y27" s="310"/>
      <c r="Z27" s="310"/>
      <c r="AA27" s="310"/>
      <c r="AB27" s="310"/>
      <c r="AC27" s="310"/>
      <c r="AD27" s="310"/>
      <c r="AE27" s="310"/>
      <c r="AF27" s="310"/>
      <c r="AG27" s="326"/>
      <c r="AH27" s="326"/>
      <c r="AI27" s="326"/>
      <c r="AJ27" s="326"/>
      <c r="AK27" s="283">
        <f t="shared" si="6"/>
        <v>0</v>
      </c>
      <c r="AL27" s="283">
        <f t="shared" si="6"/>
        <v>0</v>
      </c>
      <c r="AM27" s="283">
        <f t="shared" si="6"/>
        <v>0</v>
      </c>
      <c r="AN27" s="283">
        <f t="shared" si="6"/>
        <v>0</v>
      </c>
      <c r="AO27" s="319">
        <f t="shared" si="3"/>
        <v>0</v>
      </c>
      <c r="AP27" s="320">
        <f t="shared" si="1"/>
        <v>-1183600</v>
      </c>
      <c r="AQ27" s="138" t="s">
        <v>500</v>
      </c>
    </row>
    <row r="28" spans="1:43" ht="242.25">
      <c r="A28" s="751"/>
      <c r="B28" s="842"/>
      <c r="C28" s="842"/>
      <c r="D28" s="138" t="s">
        <v>290</v>
      </c>
      <c r="E28" s="183">
        <v>1</v>
      </c>
      <c r="F28" s="227">
        <v>43741</v>
      </c>
      <c r="G28" s="183" t="s">
        <v>291</v>
      </c>
      <c r="H28" s="231" t="s">
        <v>49</v>
      </c>
      <c r="I28" s="183"/>
      <c r="J28" s="183"/>
      <c r="K28" s="183"/>
      <c r="L28" s="183"/>
      <c r="M28" s="183"/>
      <c r="N28" s="267">
        <v>0</v>
      </c>
      <c r="O28" s="267">
        <v>2913960</v>
      </c>
      <c r="P28" s="267">
        <v>0</v>
      </c>
      <c r="Q28" s="264">
        <f t="shared" si="4"/>
        <v>2913960</v>
      </c>
      <c r="R28" s="184"/>
      <c r="S28" s="184"/>
      <c r="T28" s="184"/>
      <c r="U28" s="184"/>
      <c r="V28" s="844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  <c r="AG28" s="324"/>
      <c r="AH28" s="324"/>
      <c r="AI28" s="324"/>
      <c r="AJ28" s="324"/>
      <c r="AK28" s="265">
        <f t="shared" si="6"/>
        <v>0</v>
      </c>
      <c r="AL28" s="265">
        <f t="shared" si="6"/>
        <v>0</v>
      </c>
      <c r="AM28" s="265">
        <f t="shared" si="6"/>
        <v>0</v>
      </c>
      <c r="AN28" s="265">
        <f t="shared" si="6"/>
        <v>0</v>
      </c>
      <c r="AO28" s="114">
        <f t="shared" si="3"/>
        <v>0</v>
      </c>
      <c r="AP28" s="298">
        <f t="shared" si="1"/>
        <v>-2913960</v>
      </c>
      <c r="AQ28" s="483" t="s">
        <v>501</v>
      </c>
    </row>
    <row r="29" spans="1:43" ht="28.5">
      <c r="A29" s="751"/>
      <c r="B29" s="842"/>
      <c r="C29" s="842"/>
      <c r="D29" s="138" t="s">
        <v>292</v>
      </c>
      <c r="E29" s="183">
        <v>1</v>
      </c>
      <c r="F29" s="227">
        <v>43781</v>
      </c>
      <c r="G29" s="183" t="s">
        <v>293</v>
      </c>
      <c r="H29" s="231" t="s">
        <v>49</v>
      </c>
      <c r="I29" s="183" t="s">
        <v>294</v>
      </c>
      <c r="J29" s="297"/>
      <c r="K29" s="183"/>
      <c r="L29" s="183"/>
      <c r="M29" s="183"/>
      <c r="N29" s="267">
        <v>0</v>
      </c>
      <c r="O29" s="267">
        <v>0</v>
      </c>
      <c r="P29" s="127">
        <v>0</v>
      </c>
      <c r="Q29" s="264">
        <f t="shared" si="4"/>
        <v>0</v>
      </c>
      <c r="R29" s="184"/>
      <c r="S29" s="184"/>
      <c r="T29" s="184"/>
      <c r="U29" s="184">
        <v>8000</v>
      </c>
      <c r="V29" s="844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324"/>
      <c r="AH29" s="324"/>
      <c r="AI29" s="324"/>
      <c r="AJ29" s="324"/>
      <c r="AK29" s="265">
        <f t="shared" si="6"/>
        <v>0</v>
      </c>
      <c r="AL29" s="265">
        <f t="shared" si="6"/>
        <v>0</v>
      </c>
      <c r="AM29" s="265">
        <f t="shared" si="6"/>
        <v>0</v>
      </c>
      <c r="AN29" s="265">
        <f t="shared" si="6"/>
        <v>0</v>
      </c>
      <c r="AO29" s="114">
        <f t="shared" si="3"/>
        <v>0</v>
      </c>
      <c r="AP29" s="298">
        <f t="shared" si="1"/>
        <v>0</v>
      </c>
      <c r="AQ29" s="483"/>
    </row>
    <row r="30" spans="1:43" ht="142.5">
      <c r="A30" s="751"/>
      <c r="B30" s="842"/>
      <c r="C30" s="842"/>
      <c r="D30" s="138" t="s">
        <v>48</v>
      </c>
      <c r="E30" s="183">
        <v>1</v>
      </c>
      <c r="F30" s="227">
        <v>43781</v>
      </c>
      <c r="G30" s="183"/>
      <c r="H30" s="231" t="s">
        <v>49</v>
      </c>
      <c r="I30" s="183"/>
      <c r="J30" s="297"/>
      <c r="K30" s="183"/>
      <c r="L30" s="183"/>
      <c r="M30" s="183"/>
      <c r="N30" s="267"/>
      <c r="O30" s="267">
        <v>885300</v>
      </c>
      <c r="P30" s="267">
        <v>208300</v>
      </c>
      <c r="Q30" s="264">
        <f t="shared" si="4"/>
        <v>1093600</v>
      </c>
      <c r="R30" s="184"/>
      <c r="S30" s="184"/>
      <c r="T30" s="184"/>
      <c r="U30" s="184">
        <v>20000</v>
      </c>
      <c r="V30" s="844"/>
      <c r="W30" s="183"/>
      <c r="X30" s="183"/>
      <c r="Y30" s="183"/>
      <c r="Z30" s="183"/>
      <c r="AA30" s="183"/>
      <c r="AB30" s="183"/>
      <c r="AC30" s="183"/>
      <c r="AD30" s="183"/>
      <c r="AE30" s="183"/>
      <c r="AF30" s="183"/>
      <c r="AG30" s="324"/>
      <c r="AH30" s="324"/>
      <c r="AI30" s="324"/>
      <c r="AJ30" s="324"/>
      <c r="AK30" s="265">
        <f t="shared" si="6"/>
        <v>0</v>
      </c>
      <c r="AL30" s="265">
        <f t="shared" si="6"/>
        <v>0</v>
      </c>
      <c r="AM30" s="265">
        <f t="shared" si="6"/>
        <v>0</v>
      </c>
      <c r="AN30" s="265">
        <f t="shared" si="6"/>
        <v>0</v>
      </c>
      <c r="AO30" s="114">
        <f t="shared" si="3"/>
        <v>0</v>
      </c>
      <c r="AP30" s="298">
        <f t="shared" si="1"/>
        <v>-1093600</v>
      </c>
      <c r="AQ30" s="483" t="s">
        <v>502</v>
      </c>
    </row>
    <row r="31" spans="1:43" ht="186" thickBot="1">
      <c r="A31" s="821"/>
      <c r="B31" s="766"/>
      <c r="C31" s="766"/>
      <c r="D31" s="230" t="s">
        <v>50</v>
      </c>
      <c r="E31" s="230">
        <v>1</v>
      </c>
      <c r="F31" s="230" t="s">
        <v>295</v>
      </c>
      <c r="G31" s="230" t="s">
        <v>60</v>
      </c>
      <c r="H31" s="232" t="s">
        <v>49</v>
      </c>
      <c r="I31" s="230" t="s">
        <v>296</v>
      </c>
      <c r="J31" s="300"/>
      <c r="K31" s="230"/>
      <c r="L31" s="230"/>
      <c r="M31" s="230"/>
      <c r="N31" s="266"/>
      <c r="O31" s="266">
        <v>2724000</v>
      </c>
      <c r="P31" s="266">
        <v>187000</v>
      </c>
      <c r="Q31" s="332">
        <f t="shared" si="4"/>
        <v>2911000</v>
      </c>
      <c r="R31" s="304"/>
      <c r="S31" s="304"/>
      <c r="T31" s="304"/>
      <c r="U31" s="304">
        <v>7000</v>
      </c>
      <c r="V31" s="852"/>
      <c r="W31" s="230"/>
      <c r="X31" s="230"/>
      <c r="Y31" s="230"/>
      <c r="Z31" s="230"/>
      <c r="AA31" s="230"/>
      <c r="AB31" s="230"/>
      <c r="AC31" s="230"/>
      <c r="AD31" s="230"/>
      <c r="AE31" s="230"/>
      <c r="AF31" s="230"/>
      <c r="AG31" s="331"/>
      <c r="AH31" s="331">
        <v>258258</v>
      </c>
      <c r="AI31" s="331"/>
      <c r="AJ31" s="331"/>
      <c r="AK31" s="333">
        <f t="shared" si="6"/>
        <v>0</v>
      </c>
      <c r="AL31" s="333">
        <f t="shared" si="6"/>
        <v>0</v>
      </c>
      <c r="AM31" s="333">
        <f t="shared" si="6"/>
        <v>0</v>
      </c>
      <c r="AN31" s="333">
        <f t="shared" si="6"/>
        <v>0</v>
      </c>
      <c r="AO31" s="117">
        <f t="shared" si="3"/>
        <v>0</v>
      </c>
      <c r="AP31" s="503">
        <f t="shared" si="1"/>
        <v>-2911000</v>
      </c>
      <c r="AQ31" s="489" t="s">
        <v>503</v>
      </c>
    </row>
    <row r="32" spans="1:43" ht="214.5" thickBot="1">
      <c r="A32" s="252">
        <v>6</v>
      </c>
      <c r="B32" s="337" t="s">
        <v>297</v>
      </c>
      <c r="C32" s="337">
        <v>8</v>
      </c>
      <c r="D32" s="552" t="s">
        <v>298</v>
      </c>
      <c r="E32" s="337">
        <v>10</v>
      </c>
      <c r="F32" s="552" t="s">
        <v>299</v>
      </c>
      <c r="G32" s="337"/>
      <c r="H32" s="553" t="s">
        <v>61</v>
      </c>
      <c r="I32" s="337"/>
      <c r="J32" s="337"/>
      <c r="K32" s="337"/>
      <c r="L32" s="337" t="s">
        <v>300</v>
      </c>
      <c r="M32" s="337"/>
      <c r="N32" s="342">
        <v>765500</v>
      </c>
      <c r="O32" s="342">
        <v>1618700</v>
      </c>
      <c r="P32" s="342">
        <v>317400</v>
      </c>
      <c r="Q32" s="343">
        <f t="shared" si="4"/>
        <v>2701600</v>
      </c>
      <c r="R32" s="344"/>
      <c r="S32" s="344"/>
      <c r="T32" s="344"/>
      <c r="U32" s="344">
        <v>15</v>
      </c>
      <c r="V32" s="337">
        <v>6066</v>
      </c>
      <c r="W32" s="337"/>
      <c r="X32" s="337"/>
      <c r="Y32" s="337"/>
      <c r="Z32" s="337">
        <v>2200</v>
      </c>
      <c r="AA32" s="337"/>
      <c r="AB32" s="337">
        <v>340</v>
      </c>
      <c r="AC32" s="337"/>
      <c r="AD32" s="337"/>
      <c r="AE32" s="337"/>
      <c r="AF32" s="337"/>
      <c r="AG32" s="345"/>
      <c r="AH32" s="345"/>
      <c r="AI32" s="345"/>
      <c r="AJ32" s="345"/>
      <c r="AK32" s="346">
        <f t="shared" si="6"/>
        <v>0</v>
      </c>
      <c r="AL32" s="346">
        <f t="shared" si="6"/>
        <v>0</v>
      </c>
      <c r="AM32" s="346">
        <f t="shared" si="6"/>
        <v>0</v>
      </c>
      <c r="AN32" s="346">
        <f t="shared" si="6"/>
        <v>5100</v>
      </c>
      <c r="AO32" s="262">
        <f t="shared" si="3"/>
        <v>5100</v>
      </c>
      <c r="AP32" s="505">
        <f t="shared" si="1"/>
        <v>-2696500</v>
      </c>
      <c r="AQ32" s="138" t="s">
        <v>832</v>
      </c>
    </row>
    <row r="33" spans="1:43" ht="198.75" thickBot="1">
      <c r="A33" s="824">
        <v>7</v>
      </c>
      <c r="B33" s="839" t="s">
        <v>301</v>
      </c>
      <c r="C33" s="839">
        <v>6</v>
      </c>
      <c r="D33" s="248" t="s">
        <v>302</v>
      </c>
      <c r="E33" s="240">
        <v>1</v>
      </c>
      <c r="F33" s="240" t="s">
        <v>303</v>
      </c>
      <c r="G33" s="240" t="s">
        <v>193</v>
      </c>
      <c r="H33" s="429" t="s">
        <v>304</v>
      </c>
      <c r="I33" s="240">
        <v>0</v>
      </c>
      <c r="J33" s="240">
        <v>0</v>
      </c>
      <c r="K33" s="240">
        <v>0</v>
      </c>
      <c r="L33" s="240">
        <v>0</v>
      </c>
      <c r="M33" s="240">
        <v>0</v>
      </c>
      <c r="N33" s="290"/>
      <c r="O33" s="290">
        <v>20400</v>
      </c>
      <c r="P33" s="290">
        <v>0</v>
      </c>
      <c r="Q33" s="554">
        <f t="shared" si="4"/>
        <v>20400</v>
      </c>
      <c r="R33" s="269">
        <v>0</v>
      </c>
      <c r="S33" s="269">
        <v>0</v>
      </c>
      <c r="T33" s="269">
        <v>0</v>
      </c>
      <c r="U33" s="269">
        <v>18000</v>
      </c>
      <c r="V33" s="841">
        <v>24610</v>
      </c>
      <c r="W33" s="240">
        <v>0</v>
      </c>
      <c r="X33" s="240">
        <v>0</v>
      </c>
      <c r="Y33" s="240">
        <v>0</v>
      </c>
      <c r="Z33" s="240">
        <v>0</v>
      </c>
      <c r="AA33" s="240">
        <v>0</v>
      </c>
      <c r="AB33" s="240"/>
      <c r="AC33" s="240">
        <v>0</v>
      </c>
      <c r="AD33" s="240">
        <v>0</v>
      </c>
      <c r="AE33" s="240">
        <v>0</v>
      </c>
      <c r="AF33" s="240">
        <v>0</v>
      </c>
      <c r="AG33" s="327">
        <v>0</v>
      </c>
      <c r="AH33" s="327">
        <v>0</v>
      </c>
      <c r="AI33" s="327">
        <v>0</v>
      </c>
      <c r="AJ33" s="327">
        <v>0</v>
      </c>
      <c r="AK33" s="555">
        <f t="shared" si="6"/>
        <v>0</v>
      </c>
      <c r="AL33" s="555">
        <f t="shared" si="6"/>
        <v>0</v>
      </c>
      <c r="AM33" s="555">
        <f t="shared" si="6"/>
        <v>0</v>
      </c>
      <c r="AN33" s="555">
        <f t="shared" si="6"/>
        <v>0</v>
      </c>
      <c r="AO33" s="506">
        <f t="shared" si="3"/>
        <v>0</v>
      </c>
      <c r="AP33" s="507">
        <f t="shared" si="1"/>
        <v>-20400</v>
      </c>
      <c r="AQ33" s="556" t="s">
        <v>524</v>
      </c>
    </row>
    <row r="34" spans="1:43" ht="86.25" thickBot="1">
      <c r="A34" s="822"/>
      <c r="B34" s="767"/>
      <c r="C34" s="767"/>
      <c r="D34" s="138" t="s">
        <v>305</v>
      </c>
      <c r="E34" s="183">
        <v>1</v>
      </c>
      <c r="F34" s="183" t="s">
        <v>303</v>
      </c>
      <c r="G34" s="183" t="s">
        <v>306</v>
      </c>
      <c r="H34" s="231" t="s">
        <v>304</v>
      </c>
      <c r="I34" s="183">
        <v>0</v>
      </c>
      <c r="J34" s="183">
        <v>0</v>
      </c>
      <c r="K34" s="183">
        <v>0</v>
      </c>
      <c r="L34" s="183">
        <v>0</v>
      </c>
      <c r="M34" s="183">
        <v>0</v>
      </c>
      <c r="N34" s="267"/>
      <c r="O34" s="267"/>
      <c r="P34" s="267">
        <v>0</v>
      </c>
      <c r="Q34" s="343">
        <f t="shared" si="4"/>
        <v>0</v>
      </c>
      <c r="R34" s="184">
        <v>0</v>
      </c>
      <c r="S34" s="184">
        <v>0</v>
      </c>
      <c r="T34" s="184">
        <v>0</v>
      </c>
      <c r="U34" s="184">
        <v>2000</v>
      </c>
      <c r="V34" s="841"/>
      <c r="W34" s="183">
        <v>0</v>
      </c>
      <c r="X34" s="183">
        <v>0</v>
      </c>
      <c r="Y34" s="183">
        <v>0</v>
      </c>
      <c r="Z34" s="183">
        <v>0</v>
      </c>
      <c r="AA34" s="183">
        <v>0</v>
      </c>
      <c r="AB34" s="183"/>
      <c r="AC34" s="183">
        <v>0</v>
      </c>
      <c r="AD34" s="183">
        <v>0</v>
      </c>
      <c r="AE34" s="183">
        <v>0</v>
      </c>
      <c r="AF34" s="183">
        <v>0</v>
      </c>
      <c r="AG34" s="324">
        <v>0</v>
      </c>
      <c r="AH34" s="324">
        <v>0</v>
      </c>
      <c r="AI34" s="324">
        <v>0</v>
      </c>
      <c r="AJ34" s="324">
        <v>0</v>
      </c>
      <c r="AK34" s="346">
        <f t="shared" si="6"/>
        <v>0</v>
      </c>
      <c r="AL34" s="346">
        <f t="shared" si="6"/>
        <v>0</v>
      </c>
      <c r="AM34" s="346">
        <f t="shared" si="6"/>
        <v>0</v>
      </c>
      <c r="AN34" s="346">
        <f t="shared" si="6"/>
        <v>0</v>
      </c>
      <c r="AO34" s="262">
        <f t="shared" si="3"/>
        <v>0</v>
      </c>
      <c r="AP34" s="505">
        <f t="shared" si="1"/>
        <v>0</v>
      </c>
      <c r="AQ34" s="556" t="s">
        <v>545</v>
      </c>
    </row>
    <row r="35" spans="1:43" ht="66.75" thickBot="1">
      <c r="A35" s="822"/>
      <c r="B35" s="767"/>
      <c r="C35" s="767"/>
      <c r="D35" s="382" t="s">
        <v>307</v>
      </c>
      <c r="E35" s="239">
        <v>1</v>
      </c>
      <c r="F35" s="230" t="s">
        <v>303</v>
      </c>
      <c r="G35" s="230" t="s">
        <v>308</v>
      </c>
      <c r="H35" s="359" t="s">
        <v>304</v>
      </c>
      <c r="I35" s="230">
        <v>0</v>
      </c>
      <c r="J35" s="230">
        <v>0</v>
      </c>
      <c r="K35" s="230">
        <v>0</v>
      </c>
      <c r="L35" s="230">
        <v>0</v>
      </c>
      <c r="M35" s="230">
        <v>0</v>
      </c>
      <c r="N35" s="266">
        <v>0</v>
      </c>
      <c r="O35" s="266"/>
      <c r="P35" s="266"/>
      <c r="Q35" s="343">
        <f t="shared" si="4"/>
        <v>0</v>
      </c>
      <c r="R35" s="184">
        <v>0</v>
      </c>
      <c r="S35" s="184">
        <v>0</v>
      </c>
      <c r="T35" s="184">
        <v>0</v>
      </c>
      <c r="U35" s="184">
        <v>0</v>
      </c>
      <c r="V35" s="841"/>
      <c r="W35" s="183">
        <v>0</v>
      </c>
      <c r="X35" s="183">
        <v>0</v>
      </c>
      <c r="Y35" s="183">
        <v>0</v>
      </c>
      <c r="Z35" s="183">
        <v>0</v>
      </c>
      <c r="AA35" s="183">
        <v>0</v>
      </c>
      <c r="AB35" s="183">
        <v>0</v>
      </c>
      <c r="AC35" s="183">
        <v>0</v>
      </c>
      <c r="AD35" s="183">
        <v>0</v>
      </c>
      <c r="AE35" s="183">
        <v>0</v>
      </c>
      <c r="AF35" s="183">
        <v>0</v>
      </c>
      <c r="AG35" s="324">
        <v>0</v>
      </c>
      <c r="AH35" s="324">
        <v>0</v>
      </c>
      <c r="AI35" s="324">
        <v>0</v>
      </c>
      <c r="AJ35" s="324">
        <v>0</v>
      </c>
      <c r="AK35" s="346">
        <f t="shared" si="6"/>
        <v>0</v>
      </c>
      <c r="AL35" s="346">
        <f t="shared" si="6"/>
        <v>0</v>
      </c>
      <c r="AM35" s="346">
        <f t="shared" si="6"/>
        <v>0</v>
      </c>
      <c r="AN35" s="346">
        <f t="shared" si="6"/>
        <v>0</v>
      </c>
      <c r="AO35" s="262">
        <f t="shared" si="3"/>
        <v>0</v>
      </c>
      <c r="AP35" s="505">
        <f t="shared" si="1"/>
        <v>0</v>
      </c>
      <c r="AQ35" s="508" t="s">
        <v>545</v>
      </c>
    </row>
    <row r="36" spans="1:43" ht="66.75" thickBot="1">
      <c r="A36" s="822"/>
      <c r="B36" s="767"/>
      <c r="C36" s="767"/>
      <c r="D36" s="138" t="s">
        <v>309</v>
      </c>
      <c r="E36" s="183">
        <v>1</v>
      </c>
      <c r="F36" s="183" t="s">
        <v>303</v>
      </c>
      <c r="G36" s="188" t="s">
        <v>59</v>
      </c>
      <c r="H36" s="231" t="s">
        <v>304</v>
      </c>
      <c r="I36" s="183">
        <v>0</v>
      </c>
      <c r="J36" s="183">
        <v>0</v>
      </c>
      <c r="K36" s="183">
        <v>0</v>
      </c>
      <c r="L36" s="183">
        <v>0</v>
      </c>
      <c r="M36" s="183">
        <v>0</v>
      </c>
      <c r="N36" s="267">
        <v>0</v>
      </c>
      <c r="O36" s="267">
        <v>0</v>
      </c>
      <c r="P36" s="267">
        <v>0</v>
      </c>
      <c r="Q36" s="343">
        <f t="shared" si="4"/>
        <v>0</v>
      </c>
      <c r="R36" s="184">
        <v>0</v>
      </c>
      <c r="S36" s="184">
        <v>0</v>
      </c>
      <c r="T36" s="184">
        <v>0</v>
      </c>
      <c r="U36" s="184">
        <v>0</v>
      </c>
      <c r="V36" s="841"/>
      <c r="W36" s="183">
        <v>0</v>
      </c>
      <c r="X36" s="183">
        <v>0</v>
      </c>
      <c r="Y36" s="183">
        <v>0</v>
      </c>
      <c r="Z36" s="183">
        <v>0</v>
      </c>
      <c r="AA36" s="183">
        <v>0</v>
      </c>
      <c r="AB36" s="183">
        <v>0</v>
      </c>
      <c r="AC36" s="183">
        <v>0</v>
      </c>
      <c r="AD36" s="183">
        <v>0</v>
      </c>
      <c r="AE36" s="183">
        <v>0</v>
      </c>
      <c r="AF36" s="183">
        <v>0</v>
      </c>
      <c r="AG36" s="324">
        <v>0</v>
      </c>
      <c r="AH36" s="324">
        <v>0</v>
      </c>
      <c r="AI36" s="324">
        <v>0</v>
      </c>
      <c r="AJ36" s="324">
        <v>0</v>
      </c>
      <c r="AK36" s="346">
        <f t="shared" ref="AK36:AN51" si="7">R36*Y36</f>
        <v>0</v>
      </c>
      <c r="AL36" s="346">
        <f t="shared" si="7"/>
        <v>0</v>
      </c>
      <c r="AM36" s="346">
        <f t="shared" si="7"/>
        <v>0</v>
      </c>
      <c r="AN36" s="346">
        <f t="shared" si="7"/>
        <v>0</v>
      </c>
      <c r="AO36" s="262">
        <f t="shared" si="3"/>
        <v>0</v>
      </c>
      <c r="AP36" s="505">
        <f t="shared" si="1"/>
        <v>0</v>
      </c>
      <c r="AQ36" s="508" t="s">
        <v>545</v>
      </c>
    </row>
    <row r="37" spans="1:43" ht="149.25" thickBot="1">
      <c r="A37" s="822"/>
      <c r="B37" s="767"/>
      <c r="C37" s="767"/>
      <c r="D37" s="382" t="s">
        <v>310</v>
      </c>
      <c r="E37" s="239">
        <v>1</v>
      </c>
      <c r="F37" s="230" t="s">
        <v>303</v>
      </c>
      <c r="G37" s="203"/>
      <c r="H37" s="359" t="s">
        <v>304</v>
      </c>
      <c r="I37" s="230">
        <v>0</v>
      </c>
      <c r="J37" s="183">
        <v>0</v>
      </c>
      <c r="K37" s="183">
        <v>0</v>
      </c>
      <c r="L37" s="183">
        <v>0</v>
      </c>
      <c r="M37" s="183">
        <v>0</v>
      </c>
      <c r="N37" s="267">
        <v>0</v>
      </c>
      <c r="O37" s="267">
        <v>279500</v>
      </c>
      <c r="P37" s="267">
        <v>0</v>
      </c>
      <c r="Q37" s="343">
        <f t="shared" si="4"/>
        <v>279500</v>
      </c>
      <c r="R37" s="184">
        <v>0</v>
      </c>
      <c r="S37" s="184">
        <v>0</v>
      </c>
      <c r="T37" s="184">
        <v>0</v>
      </c>
      <c r="U37" s="184">
        <v>0</v>
      </c>
      <c r="V37" s="841"/>
      <c r="W37" s="183">
        <v>0</v>
      </c>
      <c r="X37" s="183">
        <v>0</v>
      </c>
      <c r="Y37" s="183">
        <v>0</v>
      </c>
      <c r="Z37" s="183">
        <v>0</v>
      </c>
      <c r="AA37" s="183">
        <v>0</v>
      </c>
      <c r="AB37" s="183">
        <v>0</v>
      </c>
      <c r="AC37" s="183">
        <v>0</v>
      </c>
      <c r="AD37" s="183">
        <v>0</v>
      </c>
      <c r="AE37" s="183">
        <v>0</v>
      </c>
      <c r="AF37" s="183">
        <v>0</v>
      </c>
      <c r="AG37" s="324">
        <v>459200</v>
      </c>
      <c r="AH37" s="324">
        <v>0</v>
      </c>
      <c r="AI37" s="324">
        <v>0</v>
      </c>
      <c r="AJ37" s="324">
        <v>0</v>
      </c>
      <c r="AK37" s="346">
        <f t="shared" si="7"/>
        <v>0</v>
      </c>
      <c r="AL37" s="346">
        <f t="shared" si="7"/>
        <v>0</v>
      </c>
      <c r="AM37" s="346">
        <f t="shared" si="7"/>
        <v>0</v>
      </c>
      <c r="AN37" s="346">
        <f t="shared" si="7"/>
        <v>0</v>
      </c>
      <c r="AO37" s="262">
        <f t="shared" si="3"/>
        <v>0</v>
      </c>
      <c r="AP37" s="505">
        <f t="shared" si="1"/>
        <v>-279500</v>
      </c>
      <c r="AQ37" s="509" t="s">
        <v>546</v>
      </c>
    </row>
    <row r="38" spans="1:43" ht="66">
      <c r="A38" s="822"/>
      <c r="B38" s="767"/>
      <c r="C38" s="767"/>
      <c r="D38" s="138" t="s">
        <v>311</v>
      </c>
      <c r="E38" s="183">
        <v>1</v>
      </c>
      <c r="F38" s="188" t="s">
        <v>303</v>
      </c>
      <c r="G38" s="188"/>
      <c r="H38" s="231" t="s">
        <v>304</v>
      </c>
      <c r="I38" s="183">
        <v>0</v>
      </c>
      <c r="J38" s="230">
        <v>0</v>
      </c>
      <c r="K38" s="230">
        <v>0</v>
      </c>
      <c r="L38" s="230">
        <v>0</v>
      </c>
      <c r="M38" s="230">
        <v>0</v>
      </c>
      <c r="N38" s="266">
        <v>0</v>
      </c>
      <c r="O38" s="266">
        <v>0</v>
      </c>
      <c r="P38" s="266">
        <v>0</v>
      </c>
      <c r="Q38" s="421">
        <f t="shared" si="4"/>
        <v>0</v>
      </c>
      <c r="R38" s="304">
        <v>0</v>
      </c>
      <c r="S38" s="304">
        <v>0</v>
      </c>
      <c r="T38" s="304">
        <v>0</v>
      </c>
      <c r="U38" s="304">
        <v>0</v>
      </c>
      <c r="V38" s="841"/>
      <c r="W38" s="230">
        <v>0</v>
      </c>
      <c r="X38" s="230">
        <v>0</v>
      </c>
      <c r="Y38" s="230">
        <v>0</v>
      </c>
      <c r="Z38" s="230">
        <v>0</v>
      </c>
      <c r="AA38" s="230">
        <v>0</v>
      </c>
      <c r="AB38" s="230">
        <v>0</v>
      </c>
      <c r="AC38" s="230">
        <v>0</v>
      </c>
      <c r="AD38" s="230">
        <v>0</v>
      </c>
      <c r="AE38" s="230">
        <v>0</v>
      </c>
      <c r="AF38" s="230">
        <v>0</v>
      </c>
      <c r="AG38" s="331">
        <v>0</v>
      </c>
      <c r="AH38" s="331">
        <v>0</v>
      </c>
      <c r="AI38" s="331">
        <v>0</v>
      </c>
      <c r="AJ38" s="331">
        <v>0</v>
      </c>
      <c r="AK38" s="533">
        <f t="shared" si="7"/>
        <v>0</v>
      </c>
      <c r="AL38" s="533">
        <f t="shared" si="7"/>
        <v>0</v>
      </c>
      <c r="AM38" s="533">
        <f t="shared" si="7"/>
        <v>0</v>
      </c>
      <c r="AN38" s="533">
        <f t="shared" si="7"/>
        <v>0</v>
      </c>
      <c r="AO38" s="495">
        <f t="shared" si="3"/>
        <v>0</v>
      </c>
      <c r="AP38" s="510">
        <f t="shared" si="1"/>
        <v>0</v>
      </c>
      <c r="AQ38" s="509" t="s">
        <v>504</v>
      </c>
    </row>
    <row r="39" spans="1:43" ht="66">
      <c r="A39" s="822"/>
      <c r="B39" s="767"/>
      <c r="C39" s="767"/>
      <c r="D39" s="138" t="s">
        <v>312</v>
      </c>
      <c r="E39" s="183">
        <v>1</v>
      </c>
      <c r="F39" s="183" t="s">
        <v>303</v>
      </c>
      <c r="G39" s="188"/>
      <c r="H39" s="231" t="s">
        <v>304</v>
      </c>
      <c r="I39" s="183">
        <v>0</v>
      </c>
      <c r="J39" s="183">
        <v>0</v>
      </c>
      <c r="K39" s="183">
        <v>0</v>
      </c>
      <c r="L39" s="183">
        <v>0</v>
      </c>
      <c r="M39" s="183">
        <v>0</v>
      </c>
      <c r="N39" s="267">
        <v>0</v>
      </c>
      <c r="O39" s="267">
        <v>0</v>
      </c>
      <c r="P39" s="267">
        <v>0</v>
      </c>
      <c r="Q39" s="264">
        <f t="shared" si="4"/>
        <v>0</v>
      </c>
      <c r="R39" s="184">
        <v>0</v>
      </c>
      <c r="S39" s="184">
        <v>0</v>
      </c>
      <c r="T39" s="184">
        <v>0</v>
      </c>
      <c r="U39" s="184">
        <v>0</v>
      </c>
      <c r="V39" s="841"/>
      <c r="W39" s="183">
        <v>0</v>
      </c>
      <c r="X39" s="183">
        <v>0</v>
      </c>
      <c r="Y39" s="183">
        <v>0</v>
      </c>
      <c r="Z39" s="183">
        <v>0</v>
      </c>
      <c r="AA39" s="183">
        <v>0</v>
      </c>
      <c r="AB39" s="183">
        <v>0</v>
      </c>
      <c r="AC39" s="183">
        <v>0</v>
      </c>
      <c r="AD39" s="183">
        <v>0</v>
      </c>
      <c r="AE39" s="183">
        <v>0</v>
      </c>
      <c r="AF39" s="183">
        <v>0</v>
      </c>
      <c r="AG39" s="324">
        <v>0</v>
      </c>
      <c r="AH39" s="324">
        <v>0</v>
      </c>
      <c r="AI39" s="324">
        <v>0</v>
      </c>
      <c r="AJ39" s="324">
        <v>0</v>
      </c>
      <c r="AK39" s="265">
        <f t="shared" si="7"/>
        <v>0</v>
      </c>
      <c r="AL39" s="265">
        <f t="shared" si="7"/>
        <v>0</v>
      </c>
      <c r="AM39" s="265">
        <f t="shared" si="7"/>
        <v>0</v>
      </c>
      <c r="AN39" s="265">
        <f t="shared" si="7"/>
        <v>0</v>
      </c>
      <c r="AO39" s="114">
        <f t="shared" si="3"/>
        <v>0</v>
      </c>
      <c r="AP39" s="298">
        <f t="shared" si="1"/>
        <v>0</v>
      </c>
      <c r="AQ39" s="509" t="s">
        <v>504</v>
      </c>
    </row>
    <row r="40" spans="1:43" ht="66.75" thickBot="1">
      <c r="A40" s="823"/>
      <c r="B40" s="840"/>
      <c r="C40" s="840"/>
      <c r="D40" s="382" t="s">
        <v>313</v>
      </c>
      <c r="E40" s="239">
        <v>1</v>
      </c>
      <c r="F40" s="230" t="s">
        <v>303</v>
      </c>
      <c r="G40" s="230" t="s">
        <v>314</v>
      </c>
      <c r="H40" s="359" t="s">
        <v>304</v>
      </c>
      <c r="I40" s="230">
        <v>0</v>
      </c>
      <c r="J40" s="230">
        <v>0</v>
      </c>
      <c r="K40" s="230">
        <v>0</v>
      </c>
      <c r="L40" s="230">
        <v>0</v>
      </c>
      <c r="M40" s="230">
        <v>0</v>
      </c>
      <c r="N40" s="266">
        <v>0</v>
      </c>
      <c r="O40" s="266">
        <v>0</v>
      </c>
      <c r="P40" s="266">
        <v>0</v>
      </c>
      <c r="Q40" s="332">
        <f t="shared" si="4"/>
        <v>0</v>
      </c>
      <c r="R40" s="304">
        <v>0</v>
      </c>
      <c r="S40" s="304">
        <v>0</v>
      </c>
      <c r="T40" s="304">
        <v>0</v>
      </c>
      <c r="U40" s="304">
        <v>0</v>
      </c>
      <c r="V40" s="841"/>
      <c r="W40" s="230">
        <v>0</v>
      </c>
      <c r="X40" s="230">
        <v>0</v>
      </c>
      <c r="Y40" s="230">
        <v>0</v>
      </c>
      <c r="Z40" s="230">
        <v>0</v>
      </c>
      <c r="AA40" s="230">
        <v>0</v>
      </c>
      <c r="AB40" s="230">
        <v>0</v>
      </c>
      <c r="AC40" s="230">
        <v>0</v>
      </c>
      <c r="AD40" s="230">
        <v>0</v>
      </c>
      <c r="AE40" s="230">
        <v>0</v>
      </c>
      <c r="AF40" s="230">
        <v>0</v>
      </c>
      <c r="AG40" s="331">
        <v>0</v>
      </c>
      <c r="AH40" s="331">
        <v>0</v>
      </c>
      <c r="AI40" s="331">
        <v>0</v>
      </c>
      <c r="AJ40" s="331">
        <v>0</v>
      </c>
      <c r="AK40" s="333">
        <f t="shared" si="7"/>
        <v>0</v>
      </c>
      <c r="AL40" s="333">
        <f t="shared" si="7"/>
        <v>0</v>
      </c>
      <c r="AM40" s="333">
        <f t="shared" si="7"/>
        <v>0</v>
      </c>
      <c r="AN40" s="333">
        <f t="shared" si="7"/>
        <v>0</v>
      </c>
      <c r="AO40" s="117">
        <f t="shared" si="3"/>
        <v>0</v>
      </c>
      <c r="AP40" s="503">
        <f t="shared" si="1"/>
        <v>0</v>
      </c>
      <c r="AQ40" s="509" t="s">
        <v>504</v>
      </c>
    </row>
    <row r="41" spans="1:43" ht="116.25" thickBot="1">
      <c r="A41" s="824">
        <v>8</v>
      </c>
      <c r="B41" s="839" t="s">
        <v>62</v>
      </c>
      <c r="C41" s="845">
        <v>7</v>
      </c>
      <c r="D41" s="557" t="s">
        <v>141</v>
      </c>
      <c r="E41" s="310">
        <v>1</v>
      </c>
      <c r="F41" s="551">
        <v>42821</v>
      </c>
      <c r="G41" s="310" t="s">
        <v>63</v>
      </c>
      <c r="H41" s="318" t="s">
        <v>52</v>
      </c>
      <c r="I41" s="310">
        <v>0</v>
      </c>
      <c r="J41" s="310">
        <v>0</v>
      </c>
      <c r="K41" s="310">
        <v>0</v>
      </c>
      <c r="L41" s="310" t="s">
        <v>65</v>
      </c>
      <c r="M41" s="310"/>
      <c r="N41" s="296">
        <v>480000</v>
      </c>
      <c r="O41" s="296">
        <v>470000</v>
      </c>
      <c r="P41" s="296">
        <v>0</v>
      </c>
      <c r="Q41" s="303">
        <f t="shared" si="4"/>
        <v>950000</v>
      </c>
      <c r="R41" s="282"/>
      <c r="S41" s="282">
        <v>5000</v>
      </c>
      <c r="T41" s="282"/>
      <c r="U41" s="282">
        <v>15000</v>
      </c>
      <c r="V41" s="848">
        <v>4517</v>
      </c>
      <c r="W41" s="310"/>
      <c r="X41" s="310"/>
      <c r="Y41" s="310"/>
      <c r="Z41" s="310"/>
      <c r="AA41" s="310"/>
      <c r="AB41" s="310"/>
      <c r="AC41" s="310"/>
      <c r="AD41" s="310"/>
      <c r="AE41" s="310"/>
      <c r="AF41" s="310"/>
      <c r="AG41" s="326"/>
      <c r="AH41" s="326"/>
      <c r="AI41" s="326"/>
      <c r="AJ41" s="326"/>
      <c r="AK41" s="283">
        <f t="shared" si="7"/>
        <v>0</v>
      </c>
      <c r="AL41" s="283">
        <f t="shared" si="7"/>
        <v>0</v>
      </c>
      <c r="AM41" s="283">
        <f t="shared" si="7"/>
        <v>0</v>
      </c>
      <c r="AN41" s="283">
        <f t="shared" si="7"/>
        <v>0</v>
      </c>
      <c r="AO41" s="319">
        <f t="shared" si="3"/>
        <v>0</v>
      </c>
      <c r="AP41" s="320">
        <f t="shared" si="1"/>
        <v>-950000</v>
      </c>
      <c r="AQ41" s="556" t="s">
        <v>488</v>
      </c>
    </row>
    <row r="42" spans="1:43" ht="198">
      <c r="A42" s="822"/>
      <c r="B42" s="767"/>
      <c r="C42" s="846"/>
      <c r="D42" s="534" t="s">
        <v>315</v>
      </c>
      <c r="E42" s="183">
        <v>1</v>
      </c>
      <c r="F42" s="227">
        <v>42846</v>
      </c>
      <c r="G42" s="183" t="s">
        <v>64</v>
      </c>
      <c r="H42" s="231" t="s">
        <v>52</v>
      </c>
      <c r="I42" s="183">
        <v>0</v>
      </c>
      <c r="J42" s="183">
        <v>0</v>
      </c>
      <c r="K42" s="183">
        <v>0</v>
      </c>
      <c r="L42" s="183" t="s">
        <v>65</v>
      </c>
      <c r="M42" s="183"/>
      <c r="N42" s="267">
        <v>285000</v>
      </c>
      <c r="O42" s="267">
        <v>56560</v>
      </c>
      <c r="P42" s="267">
        <v>0</v>
      </c>
      <c r="Q42" s="264">
        <f t="shared" si="4"/>
        <v>341560</v>
      </c>
      <c r="R42" s="184"/>
      <c r="S42" s="184"/>
      <c r="T42" s="184"/>
      <c r="U42" s="184">
        <v>400</v>
      </c>
      <c r="V42" s="841"/>
      <c r="W42" s="183"/>
      <c r="X42" s="183"/>
      <c r="Y42" s="183"/>
      <c r="Z42" s="183"/>
      <c r="AA42" s="183"/>
      <c r="AB42" s="183"/>
      <c r="AC42" s="183"/>
      <c r="AD42" s="183"/>
      <c r="AE42" s="183"/>
      <c r="AF42" s="183"/>
      <c r="AG42" s="324"/>
      <c r="AH42" s="324"/>
      <c r="AI42" s="324"/>
      <c r="AJ42" s="324"/>
      <c r="AK42" s="265">
        <f t="shared" si="7"/>
        <v>0</v>
      </c>
      <c r="AL42" s="265">
        <f t="shared" si="7"/>
        <v>0</v>
      </c>
      <c r="AM42" s="265">
        <f t="shared" si="7"/>
        <v>0</v>
      </c>
      <c r="AN42" s="265">
        <f t="shared" si="7"/>
        <v>0</v>
      </c>
      <c r="AO42" s="114">
        <f t="shared" si="3"/>
        <v>0</v>
      </c>
      <c r="AP42" s="298">
        <f t="shared" si="1"/>
        <v>-341560</v>
      </c>
      <c r="AQ42" s="556" t="s">
        <v>524</v>
      </c>
    </row>
    <row r="43" spans="1:43" ht="409.6" thickBot="1">
      <c r="A43" s="823"/>
      <c r="B43" s="840"/>
      <c r="C43" s="847"/>
      <c r="D43" s="558" t="s">
        <v>316</v>
      </c>
      <c r="E43" s="309">
        <v>1</v>
      </c>
      <c r="F43" s="549">
        <v>42846</v>
      </c>
      <c r="G43" s="309" t="s">
        <v>317</v>
      </c>
      <c r="H43" s="317" t="s">
        <v>52</v>
      </c>
      <c r="I43" s="309">
        <v>0</v>
      </c>
      <c r="J43" s="309">
        <v>0</v>
      </c>
      <c r="K43" s="309">
        <v>0</v>
      </c>
      <c r="L43" s="360" t="s">
        <v>65</v>
      </c>
      <c r="M43" s="309"/>
      <c r="N43" s="291">
        <v>285000</v>
      </c>
      <c r="O43" s="291">
        <v>115000</v>
      </c>
      <c r="P43" s="291" t="s">
        <v>547</v>
      </c>
      <c r="Q43" s="302">
        <f t="shared" si="4"/>
        <v>550000</v>
      </c>
      <c r="R43" s="292"/>
      <c r="S43" s="292"/>
      <c r="T43" s="292"/>
      <c r="U43" s="292">
        <v>550</v>
      </c>
      <c r="V43" s="849"/>
      <c r="W43" s="309"/>
      <c r="X43" s="309"/>
      <c r="Y43" s="309"/>
      <c r="Z43" s="309"/>
      <c r="AA43" s="309"/>
      <c r="AB43" s="309">
        <v>988</v>
      </c>
      <c r="AC43" s="309"/>
      <c r="AD43" s="309"/>
      <c r="AE43" s="309"/>
      <c r="AF43" s="309"/>
      <c r="AG43" s="325"/>
      <c r="AH43" s="325"/>
      <c r="AI43" s="325"/>
      <c r="AJ43" s="325">
        <v>98800</v>
      </c>
      <c r="AK43" s="268">
        <f t="shared" si="7"/>
        <v>0</v>
      </c>
      <c r="AL43" s="268">
        <f t="shared" si="7"/>
        <v>0</v>
      </c>
      <c r="AM43" s="268">
        <f t="shared" si="7"/>
        <v>0</v>
      </c>
      <c r="AN43" s="268">
        <f t="shared" si="7"/>
        <v>543400</v>
      </c>
      <c r="AO43" s="175">
        <f t="shared" si="3"/>
        <v>543400</v>
      </c>
      <c r="AP43" s="497">
        <f t="shared" si="1"/>
        <v>-6600</v>
      </c>
      <c r="AQ43" s="496" t="s">
        <v>548</v>
      </c>
    </row>
    <row r="44" spans="1:43" ht="215.25" thickBot="1">
      <c r="A44" s="824">
        <v>9</v>
      </c>
      <c r="B44" s="839" t="s">
        <v>505</v>
      </c>
      <c r="C44" s="839">
        <v>7</v>
      </c>
      <c r="D44" s="233" t="s">
        <v>506</v>
      </c>
      <c r="E44" s="310">
        <v>1</v>
      </c>
      <c r="F44" s="310" t="s">
        <v>507</v>
      </c>
      <c r="G44" s="310" t="s">
        <v>508</v>
      </c>
      <c r="H44" s="318" t="s">
        <v>49</v>
      </c>
      <c r="I44" s="310"/>
      <c r="J44" s="310"/>
      <c r="K44" s="310"/>
      <c r="L44" s="310" t="s">
        <v>497</v>
      </c>
      <c r="M44" s="310"/>
      <c r="N44" s="342">
        <v>1403100</v>
      </c>
      <c r="O44" s="342">
        <v>1219420</v>
      </c>
      <c r="P44" s="342">
        <v>183000</v>
      </c>
      <c r="Q44" s="343">
        <f t="shared" si="4"/>
        <v>2805520</v>
      </c>
      <c r="R44" s="344"/>
      <c r="S44" s="344"/>
      <c r="T44" s="344"/>
      <c r="U44" s="344">
        <v>50</v>
      </c>
      <c r="V44" s="848">
        <v>8853</v>
      </c>
      <c r="W44" s="337">
        <v>8853</v>
      </c>
      <c r="X44" s="337">
        <v>100</v>
      </c>
      <c r="Y44" s="337">
        <v>0</v>
      </c>
      <c r="Z44" s="337">
        <v>0</v>
      </c>
      <c r="AA44" s="337">
        <v>0</v>
      </c>
      <c r="AB44" s="337">
        <v>20947.32</v>
      </c>
      <c r="AC44" s="337">
        <v>0</v>
      </c>
      <c r="AD44" s="337">
        <v>0</v>
      </c>
      <c r="AE44" s="337">
        <v>0</v>
      </c>
      <c r="AF44" s="183">
        <v>20947</v>
      </c>
      <c r="AG44" s="345">
        <v>0</v>
      </c>
      <c r="AH44" s="345">
        <v>0</v>
      </c>
      <c r="AI44" s="345">
        <v>0</v>
      </c>
      <c r="AJ44" s="345">
        <v>1047366</v>
      </c>
      <c r="AK44" s="346">
        <f t="shared" si="7"/>
        <v>0</v>
      </c>
      <c r="AL44" s="346">
        <f t="shared" si="7"/>
        <v>0</v>
      </c>
      <c r="AM44" s="346">
        <f t="shared" si="7"/>
        <v>0</v>
      </c>
      <c r="AN44" s="346">
        <f t="shared" si="7"/>
        <v>1047366</v>
      </c>
      <c r="AO44" s="262">
        <f t="shared" si="3"/>
        <v>1047366</v>
      </c>
      <c r="AP44" s="505">
        <f t="shared" si="1"/>
        <v>-1758154</v>
      </c>
      <c r="AQ44" s="559" t="s">
        <v>523</v>
      </c>
    </row>
    <row r="45" spans="1:43" ht="29.25" thickBot="1">
      <c r="A45" s="822"/>
      <c r="B45" s="767"/>
      <c r="C45" s="767"/>
      <c r="D45" s="138" t="s">
        <v>509</v>
      </c>
      <c r="E45" s="183">
        <v>1</v>
      </c>
      <c r="F45" s="183" t="s">
        <v>510</v>
      </c>
      <c r="G45" s="183" t="s">
        <v>339</v>
      </c>
      <c r="H45" s="231" t="s">
        <v>49</v>
      </c>
      <c r="I45" s="183"/>
      <c r="J45" s="183"/>
      <c r="K45" s="183"/>
      <c r="L45" s="183" t="s">
        <v>497</v>
      </c>
      <c r="M45" s="183"/>
      <c r="N45" s="560">
        <v>62400</v>
      </c>
      <c r="O45" s="560">
        <v>29400</v>
      </c>
      <c r="P45" s="560">
        <v>0</v>
      </c>
      <c r="Q45" s="302">
        <f t="shared" si="4"/>
        <v>91800</v>
      </c>
      <c r="R45" s="550"/>
      <c r="S45" s="550"/>
      <c r="T45" s="550"/>
      <c r="U45" s="550">
        <v>15000</v>
      </c>
      <c r="V45" s="841"/>
      <c r="W45" s="308">
        <v>12</v>
      </c>
      <c r="X45" s="308">
        <v>0.1</v>
      </c>
      <c r="Y45" s="308">
        <v>0</v>
      </c>
      <c r="Z45" s="308">
        <v>0</v>
      </c>
      <c r="AA45" s="308">
        <v>0</v>
      </c>
      <c r="AB45" s="308">
        <v>976</v>
      </c>
      <c r="AC45" s="308">
        <v>0</v>
      </c>
      <c r="AD45" s="308">
        <v>0</v>
      </c>
      <c r="AE45" s="308">
        <v>0</v>
      </c>
      <c r="AF45" s="308">
        <v>63</v>
      </c>
      <c r="AG45" s="561">
        <v>0</v>
      </c>
      <c r="AH45" s="561">
        <v>0</v>
      </c>
      <c r="AI45" s="561">
        <v>0</v>
      </c>
      <c r="AJ45" s="561">
        <v>1245250</v>
      </c>
      <c r="AK45" s="268">
        <f t="shared" si="7"/>
        <v>0</v>
      </c>
      <c r="AL45" s="268">
        <f t="shared" si="7"/>
        <v>0</v>
      </c>
      <c r="AM45" s="268">
        <f t="shared" si="7"/>
        <v>0</v>
      </c>
      <c r="AN45" s="268">
        <f t="shared" si="7"/>
        <v>14640000</v>
      </c>
      <c r="AO45" s="175">
        <f t="shared" si="3"/>
        <v>14640000</v>
      </c>
      <c r="AP45" s="497">
        <f t="shared" si="1"/>
        <v>14548200</v>
      </c>
      <c r="AQ45" s="483"/>
    </row>
    <row r="46" spans="1:43" ht="43.5" thickBot="1">
      <c r="A46" s="822"/>
      <c r="B46" s="767"/>
      <c r="C46" s="767"/>
      <c r="D46" s="314" t="s">
        <v>511</v>
      </c>
      <c r="E46" s="230">
        <v>1</v>
      </c>
      <c r="F46" s="230" t="s">
        <v>512</v>
      </c>
      <c r="G46" s="230" t="s">
        <v>513</v>
      </c>
      <c r="H46" s="231" t="s">
        <v>49</v>
      </c>
      <c r="I46" s="230"/>
      <c r="J46" s="230"/>
      <c r="K46" s="230"/>
      <c r="L46" s="183" t="s">
        <v>497</v>
      </c>
      <c r="M46" s="230"/>
      <c r="N46" s="560">
        <v>951600</v>
      </c>
      <c r="O46" s="560">
        <v>2968730</v>
      </c>
      <c r="P46" s="560">
        <v>1371800</v>
      </c>
      <c r="Q46" s="302">
        <f t="shared" si="4"/>
        <v>5292130</v>
      </c>
      <c r="R46" s="550"/>
      <c r="S46" s="550"/>
      <c r="T46" s="550"/>
      <c r="U46" s="550">
        <v>13000</v>
      </c>
      <c r="V46" s="841"/>
      <c r="W46" s="308">
        <v>12</v>
      </c>
      <c r="X46" s="308">
        <v>0.1</v>
      </c>
      <c r="Y46" s="308">
        <v>0</v>
      </c>
      <c r="Z46" s="308">
        <v>0</v>
      </c>
      <c r="AA46" s="308">
        <v>0</v>
      </c>
      <c r="AB46" s="308">
        <v>976</v>
      </c>
      <c r="AC46" s="308">
        <v>0</v>
      </c>
      <c r="AD46" s="308">
        <v>0</v>
      </c>
      <c r="AE46" s="308">
        <v>0</v>
      </c>
      <c r="AF46" s="308">
        <v>63</v>
      </c>
      <c r="AG46" s="561">
        <v>0</v>
      </c>
      <c r="AH46" s="561">
        <v>0</v>
      </c>
      <c r="AI46" s="561">
        <v>0</v>
      </c>
      <c r="AJ46" s="561">
        <v>1245250</v>
      </c>
      <c r="AK46" s="268">
        <f t="shared" si="7"/>
        <v>0</v>
      </c>
      <c r="AL46" s="268">
        <f t="shared" si="7"/>
        <v>0</v>
      </c>
      <c r="AM46" s="268">
        <f t="shared" si="7"/>
        <v>0</v>
      </c>
      <c r="AN46" s="268">
        <f t="shared" si="7"/>
        <v>12688000</v>
      </c>
      <c r="AO46" s="175">
        <f t="shared" si="3"/>
        <v>12688000</v>
      </c>
      <c r="AP46" s="497">
        <f t="shared" si="1"/>
        <v>7395870</v>
      </c>
      <c r="AQ46" s="483"/>
    </row>
    <row r="47" spans="1:43" ht="28.5">
      <c r="A47" s="822"/>
      <c r="B47" s="767"/>
      <c r="C47" s="767"/>
      <c r="D47" s="314" t="s">
        <v>514</v>
      </c>
      <c r="E47" s="230">
        <v>1</v>
      </c>
      <c r="F47" s="230" t="s">
        <v>515</v>
      </c>
      <c r="G47" s="230" t="s">
        <v>516</v>
      </c>
      <c r="H47" s="232" t="s">
        <v>49</v>
      </c>
      <c r="I47" s="230"/>
      <c r="J47" s="230"/>
      <c r="K47" s="230"/>
      <c r="L47" s="230"/>
      <c r="M47" s="230"/>
      <c r="N47" s="562">
        <v>226200</v>
      </c>
      <c r="O47" s="562">
        <v>142590</v>
      </c>
      <c r="P47" s="562">
        <v>0</v>
      </c>
      <c r="Q47" s="332">
        <f t="shared" si="4"/>
        <v>368790</v>
      </c>
      <c r="R47" s="546"/>
      <c r="S47" s="546"/>
      <c r="T47" s="546"/>
      <c r="U47" s="546">
        <v>700</v>
      </c>
      <c r="V47" s="841"/>
      <c r="W47" s="239">
        <v>3</v>
      </c>
      <c r="X47" s="239">
        <v>0.03</v>
      </c>
      <c r="Y47" s="239">
        <v>0</v>
      </c>
      <c r="Z47" s="239">
        <v>0</v>
      </c>
      <c r="AA47" s="239">
        <v>0</v>
      </c>
      <c r="AB47" s="239">
        <v>1400</v>
      </c>
      <c r="AC47" s="239">
        <v>0</v>
      </c>
      <c r="AD47" s="239">
        <v>0</v>
      </c>
      <c r="AE47" s="239">
        <v>0</v>
      </c>
      <c r="AF47" s="239">
        <v>102.8</v>
      </c>
      <c r="AG47" s="548">
        <v>0</v>
      </c>
      <c r="AH47" s="548">
        <v>0</v>
      </c>
      <c r="AI47" s="548">
        <v>0</v>
      </c>
      <c r="AJ47" s="548">
        <v>72000</v>
      </c>
      <c r="AK47" s="333">
        <f t="shared" si="7"/>
        <v>0</v>
      </c>
      <c r="AL47" s="333">
        <f t="shared" si="7"/>
        <v>0</v>
      </c>
      <c r="AM47" s="333">
        <f t="shared" si="7"/>
        <v>0</v>
      </c>
      <c r="AN47" s="333">
        <f t="shared" si="7"/>
        <v>980000</v>
      </c>
      <c r="AO47" s="117">
        <f t="shared" si="3"/>
        <v>980000</v>
      </c>
      <c r="AP47" s="503">
        <f t="shared" si="1"/>
        <v>611210</v>
      </c>
      <c r="AQ47" s="489"/>
    </row>
    <row r="48" spans="1:43" ht="280.5">
      <c r="A48" s="842">
        <v>10</v>
      </c>
      <c r="B48" s="843" t="s">
        <v>517</v>
      </c>
      <c r="C48" s="842">
        <v>9</v>
      </c>
      <c r="D48" s="138" t="s">
        <v>493</v>
      </c>
      <c r="E48" s="183">
        <v>1</v>
      </c>
      <c r="F48" s="183"/>
      <c r="G48" s="138" t="s">
        <v>518</v>
      </c>
      <c r="H48" s="231" t="s">
        <v>519</v>
      </c>
      <c r="I48" s="139" t="s">
        <v>520</v>
      </c>
      <c r="J48" s="188"/>
      <c r="K48" s="183"/>
      <c r="L48" s="183"/>
      <c r="M48" s="139"/>
      <c r="N48" s="267">
        <v>0</v>
      </c>
      <c r="O48" s="267">
        <v>597488</v>
      </c>
      <c r="P48" s="267">
        <v>0</v>
      </c>
      <c r="Q48" s="264">
        <f t="shared" si="4"/>
        <v>597488</v>
      </c>
      <c r="R48" s="184"/>
      <c r="S48" s="184"/>
      <c r="T48" s="184">
        <v>20000</v>
      </c>
      <c r="U48" s="184"/>
      <c r="V48" s="844">
        <v>6917</v>
      </c>
      <c r="W48" s="183"/>
      <c r="X48" s="183"/>
      <c r="Y48" s="183"/>
      <c r="Z48" s="183"/>
      <c r="AA48" s="183"/>
      <c r="AB48" s="183">
        <v>6809</v>
      </c>
      <c r="AC48" s="183"/>
      <c r="AD48" s="183"/>
      <c r="AE48" s="183"/>
      <c r="AF48" s="183"/>
      <c r="AG48" s="324"/>
      <c r="AH48" s="324"/>
      <c r="AI48" s="324"/>
      <c r="AJ48" s="324"/>
      <c r="AK48" s="265">
        <f t="shared" si="7"/>
        <v>0</v>
      </c>
      <c r="AL48" s="265">
        <f t="shared" si="7"/>
        <v>0</v>
      </c>
      <c r="AM48" s="265">
        <f t="shared" si="7"/>
        <v>0</v>
      </c>
      <c r="AN48" s="265">
        <f t="shared" si="7"/>
        <v>0</v>
      </c>
      <c r="AO48" s="114">
        <f t="shared" si="3"/>
        <v>0</v>
      </c>
      <c r="AP48" s="298">
        <f t="shared" si="1"/>
        <v>-597488</v>
      </c>
      <c r="AQ48" s="559" t="s">
        <v>549</v>
      </c>
    </row>
    <row r="49" spans="1:43" ht="409.5">
      <c r="A49" s="842"/>
      <c r="B49" s="843"/>
      <c r="C49" s="842"/>
      <c r="D49" s="183" t="s">
        <v>141</v>
      </c>
      <c r="E49" s="183">
        <v>2</v>
      </c>
      <c r="F49" s="183"/>
      <c r="G49" s="183" t="s">
        <v>521</v>
      </c>
      <c r="H49" s="231" t="s">
        <v>519</v>
      </c>
      <c r="I49" s="183"/>
      <c r="J49" s="188" t="s">
        <v>522</v>
      </c>
      <c r="K49" s="183"/>
      <c r="L49" s="183"/>
      <c r="M49" s="183"/>
      <c r="N49" s="267">
        <v>0</v>
      </c>
      <c r="O49" s="267">
        <v>705974</v>
      </c>
      <c r="P49" s="267"/>
      <c r="Q49" s="264">
        <f t="shared" si="4"/>
        <v>705974</v>
      </c>
      <c r="R49" s="184"/>
      <c r="S49" s="184"/>
      <c r="T49" s="184">
        <v>1600</v>
      </c>
      <c r="U49" s="184"/>
      <c r="V49" s="844"/>
      <c r="W49" s="183">
        <v>9</v>
      </c>
      <c r="X49" s="183"/>
      <c r="Y49" s="183"/>
      <c r="Z49" s="183">
        <v>95.42</v>
      </c>
      <c r="AA49" s="183">
        <v>1.6160000000000001</v>
      </c>
      <c r="AB49" s="183">
        <v>4091.4</v>
      </c>
      <c r="AC49" s="183"/>
      <c r="AD49" s="183"/>
      <c r="AE49" s="183"/>
      <c r="AF49" s="183">
        <v>10</v>
      </c>
      <c r="AG49" s="324"/>
      <c r="AH49" s="324"/>
      <c r="AI49" s="324"/>
      <c r="AJ49" s="324">
        <v>720000</v>
      </c>
      <c r="AK49" s="265">
        <f t="shared" si="7"/>
        <v>0</v>
      </c>
      <c r="AL49" s="265">
        <f t="shared" si="7"/>
        <v>0</v>
      </c>
      <c r="AM49" s="265">
        <f t="shared" si="7"/>
        <v>2585.6000000000004</v>
      </c>
      <c r="AN49" s="265">
        <f t="shared" si="7"/>
        <v>0</v>
      </c>
      <c r="AO49" s="114">
        <f t="shared" si="3"/>
        <v>2585.6000000000004</v>
      </c>
      <c r="AP49" s="298">
        <f t="shared" si="1"/>
        <v>-703388.4</v>
      </c>
      <c r="AQ49" s="559" t="s">
        <v>833</v>
      </c>
    </row>
    <row r="50" spans="1:43" ht="214.5">
      <c r="A50" s="230">
        <v>11</v>
      </c>
      <c r="B50" s="241" t="s">
        <v>834</v>
      </c>
      <c r="C50" s="239">
        <v>2</v>
      </c>
      <c r="D50" s="382" t="s">
        <v>490</v>
      </c>
      <c r="E50" s="239">
        <v>1</v>
      </c>
      <c r="F50" s="239" t="s">
        <v>835</v>
      </c>
      <c r="G50" s="239" t="s">
        <v>836</v>
      </c>
      <c r="H50" s="359" t="s">
        <v>49</v>
      </c>
      <c r="I50" s="239"/>
      <c r="J50" s="563"/>
      <c r="K50" s="239"/>
      <c r="L50" s="382" t="s">
        <v>837</v>
      </c>
      <c r="M50" s="239"/>
      <c r="N50" s="562">
        <v>0</v>
      </c>
      <c r="O50" s="562">
        <v>395750</v>
      </c>
      <c r="P50" s="562">
        <v>86000</v>
      </c>
      <c r="Q50" s="332">
        <f t="shared" si="4"/>
        <v>481750</v>
      </c>
      <c r="R50" s="546"/>
      <c r="S50" s="546">
        <v>7000</v>
      </c>
      <c r="T50" s="546">
        <v>14000</v>
      </c>
      <c r="U50" s="546"/>
      <c r="V50" s="230">
        <v>1091</v>
      </c>
      <c r="W50" s="239">
        <v>23</v>
      </c>
      <c r="X50" s="239">
        <v>21</v>
      </c>
      <c r="Y50" s="239"/>
      <c r="Z50" s="239"/>
      <c r="AA50" s="239"/>
      <c r="AB50" s="239"/>
      <c r="AC50" s="239"/>
      <c r="AD50" s="239">
        <v>500</v>
      </c>
      <c r="AE50" s="239">
        <v>2000</v>
      </c>
      <c r="AF50" s="239">
        <v>400</v>
      </c>
      <c r="AG50" s="548"/>
      <c r="AH50" s="548">
        <v>350000</v>
      </c>
      <c r="AI50" s="548">
        <v>457000</v>
      </c>
      <c r="AJ50" s="548">
        <v>200000</v>
      </c>
      <c r="AK50" s="333">
        <f t="shared" si="7"/>
        <v>0</v>
      </c>
      <c r="AL50" s="333">
        <f t="shared" si="7"/>
        <v>0</v>
      </c>
      <c r="AM50" s="333">
        <f t="shared" si="7"/>
        <v>0</v>
      </c>
      <c r="AN50" s="333">
        <f t="shared" si="7"/>
        <v>0</v>
      </c>
      <c r="AO50" s="117">
        <f t="shared" si="3"/>
        <v>0</v>
      </c>
      <c r="AP50" s="503">
        <f t="shared" si="1"/>
        <v>-481750</v>
      </c>
      <c r="AQ50" s="564" t="s">
        <v>523</v>
      </c>
    </row>
    <row r="51" spans="1:43" ht="214.5">
      <c r="A51" s="183">
        <v>12</v>
      </c>
      <c r="B51" s="183" t="s">
        <v>838</v>
      </c>
      <c r="C51" s="183">
        <v>15</v>
      </c>
      <c r="D51" s="138" t="s">
        <v>258</v>
      </c>
      <c r="E51" s="183">
        <v>1</v>
      </c>
      <c r="F51" s="227">
        <v>44692</v>
      </c>
      <c r="G51" s="138" t="s">
        <v>839</v>
      </c>
      <c r="H51" s="231" t="s">
        <v>49</v>
      </c>
      <c r="I51" s="183"/>
      <c r="J51" s="183"/>
      <c r="K51" s="183"/>
      <c r="L51" s="183"/>
      <c r="M51" s="565"/>
      <c r="N51" s="267">
        <v>0</v>
      </c>
      <c r="O51" s="267">
        <v>520000</v>
      </c>
      <c r="P51" s="267">
        <v>0</v>
      </c>
      <c r="Q51" s="264">
        <f t="shared" si="4"/>
        <v>520000</v>
      </c>
      <c r="R51" s="184"/>
      <c r="S51" s="184"/>
      <c r="T51" s="184"/>
      <c r="U51" s="184"/>
      <c r="V51" s="183">
        <v>13215</v>
      </c>
      <c r="W51" s="183">
        <v>0</v>
      </c>
      <c r="X51" s="183"/>
      <c r="Y51" s="183"/>
      <c r="Z51" s="183"/>
      <c r="AA51" s="183">
        <v>55</v>
      </c>
      <c r="AB51" s="183"/>
      <c r="AC51" s="183"/>
      <c r="AD51" s="183"/>
      <c r="AE51" s="183"/>
      <c r="AF51" s="183"/>
      <c r="AG51" s="324"/>
      <c r="AH51" s="324"/>
      <c r="AI51" s="324"/>
      <c r="AJ51" s="324"/>
      <c r="AK51" s="333">
        <f t="shared" si="7"/>
        <v>0</v>
      </c>
      <c r="AL51" s="333">
        <f t="shared" si="7"/>
        <v>0</v>
      </c>
      <c r="AM51" s="333">
        <f t="shared" si="7"/>
        <v>0</v>
      </c>
      <c r="AN51" s="333">
        <f t="shared" si="7"/>
        <v>0</v>
      </c>
      <c r="AO51" s="117">
        <f t="shared" si="3"/>
        <v>0</v>
      </c>
      <c r="AP51" s="503">
        <f t="shared" si="1"/>
        <v>-520000</v>
      </c>
      <c r="AQ51" s="564" t="s">
        <v>523</v>
      </c>
    </row>
    <row r="52" spans="1:43" ht="15.75" thickBot="1">
      <c r="A52" s="151">
        <v>10</v>
      </c>
      <c r="B52" s="566" t="s">
        <v>42</v>
      </c>
      <c r="C52" s="567">
        <f>SUM(C7:C51)</f>
        <v>94</v>
      </c>
      <c r="D52" s="567">
        <f t="shared" ref="D52:AP52" si="8">SUM(D7:D51)</f>
        <v>0</v>
      </c>
      <c r="E52" s="567">
        <f t="shared" si="8"/>
        <v>56</v>
      </c>
      <c r="F52" s="567">
        <v>0</v>
      </c>
      <c r="G52" s="567">
        <f t="shared" si="8"/>
        <v>0</v>
      </c>
      <c r="H52" s="567">
        <f t="shared" si="8"/>
        <v>0</v>
      </c>
      <c r="I52" s="567">
        <f t="shared" si="8"/>
        <v>1</v>
      </c>
      <c r="J52" s="567">
        <f t="shared" si="8"/>
        <v>3</v>
      </c>
      <c r="K52" s="567">
        <f t="shared" si="8"/>
        <v>0</v>
      </c>
      <c r="L52" s="567">
        <f t="shared" si="8"/>
        <v>0</v>
      </c>
      <c r="M52" s="567">
        <f t="shared" si="8"/>
        <v>0</v>
      </c>
      <c r="N52" s="567">
        <f t="shared" si="8"/>
        <v>10730010</v>
      </c>
      <c r="O52" s="567">
        <f t="shared" si="8"/>
        <v>26981163</v>
      </c>
      <c r="P52" s="567">
        <f t="shared" si="8"/>
        <v>2539300</v>
      </c>
      <c r="Q52" s="567">
        <f t="shared" si="8"/>
        <v>40400473</v>
      </c>
      <c r="R52" s="567">
        <f t="shared" si="8"/>
        <v>30000</v>
      </c>
      <c r="S52" s="567">
        <f t="shared" si="8"/>
        <v>12000</v>
      </c>
      <c r="T52" s="567">
        <f t="shared" si="8"/>
        <v>52100</v>
      </c>
      <c r="U52" s="567">
        <f t="shared" si="8"/>
        <v>310815</v>
      </c>
      <c r="V52" s="567">
        <f t="shared" si="8"/>
        <v>103898</v>
      </c>
      <c r="W52" s="567">
        <f t="shared" si="8"/>
        <v>12372</v>
      </c>
      <c r="X52" s="567">
        <f t="shared" si="8"/>
        <v>121.25999999999999</v>
      </c>
      <c r="Y52" s="567">
        <f t="shared" si="8"/>
        <v>38.65</v>
      </c>
      <c r="Z52" s="567">
        <f t="shared" si="8"/>
        <v>8414.5300000000007</v>
      </c>
      <c r="AA52" s="567">
        <f t="shared" si="8"/>
        <v>349.42599999999999</v>
      </c>
      <c r="AB52" s="567">
        <f t="shared" si="8"/>
        <v>37049.310000000005</v>
      </c>
      <c r="AC52" s="567">
        <f t="shared" si="8"/>
        <v>12.27</v>
      </c>
      <c r="AD52" s="567">
        <f t="shared" si="8"/>
        <v>565.15</v>
      </c>
      <c r="AE52" s="567">
        <f t="shared" si="8"/>
        <v>2000</v>
      </c>
      <c r="AF52" s="567">
        <f t="shared" si="8"/>
        <v>21598.07</v>
      </c>
      <c r="AG52" s="567">
        <f t="shared" si="8"/>
        <v>757200.3</v>
      </c>
      <c r="AH52" s="567">
        <f t="shared" si="8"/>
        <v>1283259.6000000001</v>
      </c>
      <c r="AI52" s="567">
        <f t="shared" si="8"/>
        <v>457000.7</v>
      </c>
      <c r="AJ52" s="567">
        <f t="shared" si="8"/>
        <v>14977481.66</v>
      </c>
      <c r="AK52" s="567">
        <f t="shared" si="8"/>
        <v>1065000</v>
      </c>
      <c r="AL52" s="567">
        <f t="shared" si="8"/>
        <v>0</v>
      </c>
      <c r="AM52" s="567">
        <f t="shared" si="8"/>
        <v>2585.6000000000004</v>
      </c>
      <c r="AN52" s="567">
        <f t="shared" si="8"/>
        <v>41753256</v>
      </c>
      <c r="AO52" s="567">
        <f t="shared" si="8"/>
        <v>42820841.600000001</v>
      </c>
      <c r="AP52" s="567">
        <f t="shared" si="8"/>
        <v>2420368.6</v>
      </c>
      <c r="AQ52" s="511"/>
    </row>
  </sheetData>
  <mergeCells count="69">
    <mergeCell ref="A1:AP1"/>
    <mergeCell ref="A2:A5"/>
    <mergeCell ref="B2:B5"/>
    <mergeCell ref="C2:C4"/>
    <mergeCell ref="D2:H2"/>
    <mergeCell ref="I2:M2"/>
    <mergeCell ref="N2:Q2"/>
    <mergeCell ref="R2:U3"/>
    <mergeCell ref="V2:X2"/>
    <mergeCell ref="Y2:AF2"/>
    <mergeCell ref="AG2:AP2"/>
    <mergeCell ref="D3:D5"/>
    <mergeCell ref="E3:E4"/>
    <mergeCell ref="G3:G4"/>
    <mergeCell ref="AQ3:AQ5"/>
    <mergeCell ref="A7:A10"/>
    <mergeCell ref="B7:B10"/>
    <mergeCell ref="C7:C10"/>
    <mergeCell ref="V7:V10"/>
    <mergeCell ref="AC3:AF3"/>
    <mergeCell ref="AG3:AJ3"/>
    <mergeCell ref="AK3:AN3"/>
    <mergeCell ref="AO3:AO4"/>
    <mergeCell ref="AP3:AP4"/>
    <mergeCell ref="I3:I4"/>
    <mergeCell ref="J3:J4"/>
    <mergeCell ref="K3:K4"/>
    <mergeCell ref="L3:L4"/>
    <mergeCell ref="F3:F4"/>
    <mergeCell ref="Y3:AB3"/>
    <mergeCell ref="A15:A18"/>
    <mergeCell ref="B15:B18"/>
    <mergeCell ref="C15:C18"/>
    <mergeCell ref="V15:V18"/>
    <mergeCell ref="H3:H4"/>
    <mergeCell ref="V11:V14"/>
    <mergeCell ref="M3:M4"/>
    <mergeCell ref="N3:N4"/>
    <mergeCell ref="O3:O4"/>
    <mergeCell ref="P3:P4"/>
    <mergeCell ref="Q3:Q4"/>
    <mergeCell ref="V3:X3"/>
    <mergeCell ref="A11:A14"/>
    <mergeCell ref="B11:B14"/>
    <mergeCell ref="C11:C14"/>
    <mergeCell ref="A19:A26"/>
    <mergeCell ref="B19:B26"/>
    <mergeCell ref="C19:C26"/>
    <mergeCell ref="V19:V26"/>
    <mergeCell ref="A27:A31"/>
    <mergeCell ref="B27:B31"/>
    <mergeCell ref="C27:C31"/>
    <mergeCell ref="V27:V31"/>
    <mergeCell ref="A33:A40"/>
    <mergeCell ref="B33:B40"/>
    <mergeCell ref="C33:C40"/>
    <mergeCell ref="V33:V40"/>
    <mergeCell ref="A48:A49"/>
    <mergeCell ref="B48:B49"/>
    <mergeCell ref="C48:C49"/>
    <mergeCell ref="V48:V49"/>
    <mergeCell ref="A41:A43"/>
    <mergeCell ref="B41:B43"/>
    <mergeCell ref="C41:C43"/>
    <mergeCell ref="V41:V43"/>
    <mergeCell ref="A44:A47"/>
    <mergeCell ref="B44:B47"/>
    <mergeCell ref="C44:C47"/>
    <mergeCell ref="V44:V4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P67"/>
  <sheetViews>
    <sheetView topLeftCell="O1" zoomScale="85" zoomScaleNormal="85" workbookViewId="0">
      <selection activeCell="AP67" sqref="A67:AP67"/>
    </sheetView>
  </sheetViews>
  <sheetFormatPr defaultRowHeight="13.5"/>
  <cols>
    <col min="1" max="1" width="4.7109375" style="4" customWidth="1"/>
    <col min="2" max="2" width="14.7109375" style="4" customWidth="1"/>
    <col min="3" max="3" width="5.42578125" style="4" customWidth="1"/>
    <col min="4" max="4" width="18.85546875" style="4" customWidth="1"/>
    <col min="5" max="5" width="5.85546875" style="4" customWidth="1"/>
    <col min="6" max="6" width="13" style="4" customWidth="1"/>
    <col min="7" max="7" width="17.5703125" style="4" customWidth="1"/>
    <col min="8" max="8" width="28.42578125" style="4" customWidth="1"/>
    <col min="9" max="9" width="5.85546875" style="4" customWidth="1"/>
    <col min="10" max="10" width="23.85546875" style="4" customWidth="1"/>
    <col min="11" max="11" width="5.85546875" style="4" customWidth="1"/>
    <col min="12" max="12" width="14.85546875" style="4" customWidth="1"/>
    <col min="13" max="13" width="23.140625" style="4" customWidth="1"/>
    <col min="14" max="14" width="11.85546875" style="4" customWidth="1"/>
    <col min="15" max="15" width="14" style="4" customWidth="1"/>
    <col min="16" max="16" width="10" style="4" customWidth="1"/>
    <col min="17" max="17" width="12.28515625" style="4" customWidth="1"/>
    <col min="18" max="18" width="10.28515625" style="4" customWidth="1"/>
    <col min="19" max="19" width="7.28515625" style="4" customWidth="1"/>
    <col min="20" max="20" width="6.28515625" style="4" customWidth="1"/>
    <col min="21" max="21" width="9.7109375" style="4" customWidth="1"/>
    <col min="22" max="22" width="6.85546875" style="4" customWidth="1"/>
    <col min="23" max="23" width="7" style="4" customWidth="1"/>
    <col min="24" max="24" width="13.5703125" style="4" customWidth="1"/>
    <col min="25" max="25" width="6.140625" style="4" customWidth="1"/>
    <col min="26" max="26" width="6.5703125" style="4" customWidth="1"/>
    <col min="27" max="27" width="11.85546875" style="4" customWidth="1"/>
    <col min="28" max="28" width="13.28515625" style="4" customWidth="1"/>
    <col min="29" max="29" width="6.28515625" style="4" customWidth="1"/>
    <col min="30" max="31" width="5.42578125" style="4" customWidth="1"/>
    <col min="32" max="32" width="13.42578125" style="4" customWidth="1"/>
    <col min="33" max="33" width="10.42578125" style="8" customWidth="1"/>
    <col min="34" max="34" width="9.7109375" style="8" customWidth="1"/>
    <col min="35" max="35" width="9.5703125" style="8" customWidth="1"/>
    <col min="36" max="36" width="12.7109375" style="8" customWidth="1"/>
    <col min="37" max="37" width="10.5703125" style="4" customWidth="1"/>
    <col min="38" max="38" width="10.85546875" style="4" customWidth="1"/>
    <col min="39" max="39" width="10.5703125" style="4" customWidth="1"/>
    <col min="40" max="40" width="11.42578125" style="4" customWidth="1"/>
    <col min="41" max="41" width="14.7109375" style="4" customWidth="1"/>
    <col min="42" max="42" width="20.85546875" style="4" customWidth="1"/>
    <col min="43" max="43" width="8.85546875" style="4" customWidth="1"/>
    <col min="44" max="44" width="9.28515625" style="4" customWidth="1"/>
    <col min="45" max="45" width="4.140625" style="4" customWidth="1"/>
    <col min="46" max="46" width="6.5703125" style="4" customWidth="1"/>
    <col min="47" max="47" width="5.42578125" style="4" customWidth="1"/>
    <col min="48" max="48" width="5" style="4" customWidth="1"/>
    <col min="49" max="49" width="8" style="4" customWidth="1"/>
    <col min="50" max="50" width="5" style="4" customWidth="1"/>
    <col min="51" max="51" width="6.140625" style="4" customWidth="1"/>
    <col min="52" max="52" width="4.28515625" style="4" customWidth="1"/>
    <col min="53" max="53" width="36.7109375" style="4" customWidth="1"/>
    <col min="54" max="16384" width="9.140625" style="4"/>
  </cols>
  <sheetData>
    <row r="1" spans="1:42" ht="40.5" customHeight="1">
      <c r="A1" s="894" t="s">
        <v>825</v>
      </c>
      <c r="B1" s="894"/>
      <c r="C1" s="894"/>
      <c r="D1" s="894"/>
      <c r="E1" s="894"/>
      <c r="F1" s="894"/>
      <c r="G1" s="894"/>
      <c r="H1" s="894"/>
      <c r="I1" s="894"/>
      <c r="J1" s="894"/>
      <c r="K1" s="894"/>
      <c r="L1" s="894"/>
      <c r="M1" s="894"/>
      <c r="N1" s="894"/>
      <c r="O1" s="894"/>
      <c r="P1" s="894"/>
      <c r="Q1" s="894"/>
      <c r="R1" s="894"/>
      <c r="S1" s="894"/>
      <c r="T1" s="894"/>
      <c r="U1" s="894"/>
      <c r="V1" s="894"/>
      <c r="W1" s="894"/>
      <c r="X1" s="894"/>
      <c r="Y1" s="894"/>
      <c r="Z1" s="894"/>
      <c r="AA1" s="894"/>
      <c r="AB1" s="894"/>
      <c r="AC1" s="894"/>
      <c r="AD1" s="894"/>
      <c r="AE1" s="894"/>
      <c r="AF1" s="894"/>
      <c r="AG1" s="894"/>
      <c r="AH1" s="894"/>
      <c r="AI1" s="894"/>
      <c r="AJ1" s="894"/>
      <c r="AK1" s="894"/>
      <c r="AL1" s="894"/>
      <c r="AM1" s="894"/>
      <c r="AN1" s="894"/>
      <c r="AO1" s="894"/>
      <c r="AP1" s="136"/>
    </row>
    <row r="2" spans="1:42" ht="71.25" customHeight="1">
      <c r="A2" s="842" t="s">
        <v>13</v>
      </c>
      <c r="B2" s="748" t="s">
        <v>33</v>
      </c>
      <c r="C2" s="735" t="s">
        <v>43</v>
      </c>
      <c r="D2" s="748" t="s">
        <v>11</v>
      </c>
      <c r="E2" s="748"/>
      <c r="F2" s="748"/>
      <c r="G2" s="748"/>
      <c r="H2" s="748"/>
      <c r="I2" s="748" t="s">
        <v>14</v>
      </c>
      <c r="J2" s="748"/>
      <c r="K2" s="748"/>
      <c r="L2" s="748"/>
      <c r="M2" s="748"/>
      <c r="N2" s="895" t="s">
        <v>4</v>
      </c>
      <c r="O2" s="895"/>
      <c r="P2" s="895"/>
      <c r="Q2" s="895"/>
      <c r="R2" s="760" t="s">
        <v>23</v>
      </c>
      <c r="S2" s="760"/>
      <c r="T2" s="760"/>
      <c r="U2" s="760"/>
      <c r="V2" s="748" t="s">
        <v>34</v>
      </c>
      <c r="W2" s="748"/>
      <c r="X2" s="748"/>
      <c r="Y2" s="748" t="s">
        <v>22</v>
      </c>
      <c r="Z2" s="748"/>
      <c r="AA2" s="748"/>
      <c r="AB2" s="748"/>
      <c r="AC2" s="748"/>
      <c r="AD2" s="748"/>
      <c r="AE2" s="748"/>
      <c r="AF2" s="748"/>
      <c r="AG2" s="748" t="s">
        <v>0</v>
      </c>
      <c r="AH2" s="748"/>
      <c r="AI2" s="748"/>
      <c r="AJ2" s="748"/>
      <c r="AK2" s="748"/>
      <c r="AL2" s="748"/>
      <c r="AM2" s="748"/>
      <c r="AN2" s="748"/>
      <c r="AO2" s="748"/>
      <c r="AP2" s="748"/>
    </row>
    <row r="3" spans="1:42" ht="54" customHeight="1">
      <c r="A3" s="842"/>
      <c r="B3" s="748"/>
      <c r="C3" s="735"/>
      <c r="D3" s="735" t="s">
        <v>47</v>
      </c>
      <c r="E3" s="748" t="s">
        <v>46</v>
      </c>
      <c r="F3" s="774" t="s">
        <v>10</v>
      </c>
      <c r="G3" s="735" t="s">
        <v>21</v>
      </c>
      <c r="H3" s="747" t="s">
        <v>826</v>
      </c>
      <c r="I3" s="735" t="s">
        <v>7</v>
      </c>
      <c r="J3" s="735" t="s">
        <v>6</v>
      </c>
      <c r="K3" s="735" t="s">
        <v>5</v>
      </c>
      <c r="L3" s="735" t="s">
        <v>32</v>
      </c>
      <c r="M3" s="748" t="s">
        <v>8</v>
      </c>
      <c r="N3" s="775" t="s">
        <v>31</v>
      </c>
      <c r="O3" s="775" t="s">
        <v>2</v>
      </c>
      <c r="P3" s="775" t="s">
        <v>3</v>
      </c>
      <c r="Q3" s="754" t="s">
        <v>41</v>
      </c>
      <c r="R3" s="760"/>
      <c r="S3" s="760"/>
      <c r="T3" s="760"/>
      <c r="U3" s="760"/>
      <c r="V3" s="748" t="s">
        <v>1</v>
      </c>
      <c r="W3" s="748"/>
      <c r="X3" s="748"/>
      <c r="Y3" s="748" t="s">
        <v>38</v>
      </c>
      <c r="Z3" s="748"/>
      <c r="AA3" s="748"/>
      <c r="AB3" s="748"/>
      <c r="AC3" s="748" t="s">
        <v>39</v>
      </c>
      <c r="AD3" s="748"/>
      <c r="AE3" s="748"/>
      <c r="AF3" s="748"/>
      <c r="AG3" s="755" t="s">
        <v>37</v>
      </c>
      <c r="AH3" s="755"/>
      <c r="AI3" s="755"/>
      <c r="AJ3" s="755"/>
      <c r="AK3" s="756" t="s">
        <v>40</v>
      </c>
      <c r="AL3" s="756"/>
      <c r="AM3" s="756"/>
      <c r="AN3" s="756"/>
      <c r="AO3" s="757" t="s">
        <v>41</v>
      </c>
      <c r="AP3" s="893" t="s">
        <v>44</v>
      </c>
    </row>
    <row r="4" spans="1:42" ht="128.25">
      <c r="A4" s="842"/>
      <c r="B4" s="748"/>
      <c r="C4" s="735"/>
      <c r="D4" s="735"/>
      <c r="E4" s="748"/>
      <c r="F4" s="774"/>
      <c r="G4" s="735"/>
      <c r="H4" s="747"/>
      <c r="I4" s="735"/>
      <c r="J4" s="735"/>
      <c r="K4" s="735"/>
      <c r="L4" s="735"/>
      <c r="M4" s="748"/>
      <c r="N4" s="775"/>
      <c r="O4" s="775"/>
      <c r="P4" s="775"/>
      <c r="Q4" s="754"/>
      <c r="R4" s="253" t="s">
        <v>24</v>
      </c>
      <c r="S4" s="253" t="s">
        <v>25</v>
      </c>
      <c r="T4" s="253" t="s">
        <v>26</v>
      </c>
      <c r="U4" s="253" t="s">
        <v>27</v>
      </c>
      <c r="V4" s="138" t="s">
        <v>271</v>
      </c>
      <c r="W4" s="138" t="s">
        <v>36</v>
      </c>
      <c r="X4" s="138" t="s">
        <v>9</v>
      </c>
      <c r="Y4" s="254" t="s">
        <v>15</v>
      </c>
      <c r="Z4" s="254" t="s">
        <v>17</v>
      </c>
      <c r="AA4" s="254" t="s">
        <v>19</v>
      </c>
      <c r="AB4" s="254" t="s">
        <v>8</v>
      </c>
      <c r="AC4" s="254" t="s">
        <v>15</v>
      </c>
      <c r="AD4" s="254" t="s">
        <v>17</v>
      </c>
      <c r="AE4" s="254" t="s">
        <v>19</v>
      </c>
      <c r="AF4" s="254" t="s">
        <v>8</v>
      </c>
      <c r="AG4" s="255" t="s">
        <v>15</v>
      </c>
      <c r="AH4" s="255" t="s">
        <v>17</v>
      </c>
      <c r="AI4" s="255" t="s">
        <v>19</v>
      </c>
      <c r="AJ4" s="256" t="s">
        <v>27</v>
      </c>
      <c r="AK4" s="257" t="s">
        <v>15</v>
      </c>
      <c r="AL4" s="257" t="s">
        <v>17</v>
      </c>
      <c r="AM4" s="257" t="s">
        <v>19</v>
      </c>
      <c r="AN4" s="258" t="s">
        <v>27</v>
      </c>
      <c r="AO4" s="757"/>
      <c r="AP4" s="893"/>
    </row>
    <row r="5" spans="1:42" ht="28.5">
      <c r="A5" s="842"/>
      <c r="B5" s="748"/>
      <c r="C5" s="246" t="s">
        <v>12</v>
      </c>
      <c r="D5" s="735"/>
      <c r="E5" s="246" t="s">
        <v>12</v>
      </c>
      <c r="F5" s="189"/>
      <c r="G5" s="189"/>
      <c r="H5" s="355"/>
      <c r="I5" s="138"/>
      <c r="J5" s="138"/>
      <c r="K5" s="139"/>
      <c r="L5" s="138"/>
      <c r="M5" s="138"/>
      <c r="N5" s="250" t="s">
        <v>30</v>
      </c>
      <c r="O5" s="250" t="s">
        <v>30</v>
      </c>
      <c r="P5" s="250" t="s">
        <v>30</v>
      </c>
      <c r="Q5" s="251" t="s">
        <v>30</v>
      </c>
      <c r="R5" s="379" t="s">
        <v>28</v>
      </c>
      <c r="S5" s="379" t="s">
        <v>28</v>
      </c>
      <c r="T5" s="379" t="s">
        <v>28</v>
      </c>
      <c r="U5" s="379" t="s">
        <v>28</v>
      </c>
      <c r="V5" s="138" t="s">
        <v>29</v>
      </c>
      <c r="W5" s="138" t="s">
        <v>12</v>
      </c>
      <c r="X5" s="138" t="s">
        <v>9</v>
      </c>
      <c r="Y5" s="138" t="s">
        <v>16</v>
      </c>
      <c r="Z5" s="138" t="s">
        <v>18</v>
      </c>
      <c r="AA5" s="138" t="s">
        <v>20</v>
      </c>
      <c r="AB5" s="138"/>
      <c r="AC5" s="138" t="s">
        <v>16</v>
      </c>
      <c r="AD5" s="138" t="s">
        <v>18</v>
      </c>
      <c r="AE5" s="138" t="s">
        <v>20</v>
      </c>
      <c r="AF5" s="138"/>
      <c r="AG5" s="380" t="s">
        <v>28</v>
      </c>
      <c r="AH5" s="380" t="s">
        <v>28</v>
      </c>
      <c r="AI5" s="380" t="s">
        <v>28</v>
      </c>
      <c r="AJ5" s="380" t="s">
        <v>28</v>
      </c>
      <c r="AK5" s="381" t="s">
        <v>28</v>
      </c>
      <c r="AL5" s="381" t="s">
        <v>28</v>
      </c>
      <c r="AM5" s="381" t="s">
        <v>28</v>
      </c>
      <c r="AN5" s="249" t="s">
        <v>30</v>
      </c>
      <c r="AO5" s="114" t="s">
        <v>30</v>
      </c>
      <c r="AP5" s="298" t="s">
        <v>30</v>
      </c>
    </row>
    <row r="6" spans="1:42" ht="14.25" thickBot="1">
      <c r="A6" s="261">
        <v>1</v>
      </c>
      <c r="B6" s="261">
        <v>2</v>
      </c>
      <c r="C6" s="261">
        <v>3</v>
      </c>
      <c r="D6" s="261">
        <v>4</v>
      </c>
      <c r="E6" s="261">
        <v>5</v>
      </c>
      <c r="F6" s="261">
        <v>6</v>
      </c>
      <c r="G6" s="261">
        <v>7</v>
      </c>
      <c r="H6" s="261">
        <v>8</v>
      </c>
      <c r="I6" s="261">
        <v>9</v>
      </c>
      <c r="J6" s="261">
        <v>10</v>
      </c>
      <c r="K6" s="261">
        <v>11</v>
      </c>
      <c r="L6" s="261">
        <v>12</v>
      </c>
      <c r="M6" s="261">
        <v>13</v>
      </c>
      <c r="N6" s="261">
        <v>14</v>
      </c>
      <c r="O6" s="261">
        <v>15</v>
      </c>
      <c r="P6" s="261">
        <v>16</v>
      </c>
      <c r="Q6" s="261">
        <v>17</v>
      </c>
      <c r="R6" s="261">
        <v>18</v>
      </c>
      <c r="S6" s="261">
        <v>19</v>
      </c>
      <c r="T6" s="261">
        <v>20</v>
      </c>
      <c r="U6" s="261">
        <v>21</v>
      </c>
      <c r="V6" s="261">
        <v>22</v>
      </c>
      <c r="W6" s="261">
        <v>23</v>
      </c>
      <c r="X6" s="261">
        <v>24</v>
      </c>
      <c r="Y6" s="261">
        <v>25</v>
      </c>
      <c r="Z6" s="261">
        <v>26</v>
      </c>
      <c r="AA6" s="261">
        <v>27</v>
      </c>
      <c r="AB6" s="261">
        <v>28</v>
      </c>
      <c r="AC6" s="261">
        <v>29</v>
      </c>
      <c r="AD6" s="261">
        <v>30</v>
      </c>
      <c r="AE6" s="261">
        <v>31</v>
      </c>
      <c r="AF6" s="261">
        <v>32</v>
      </c>
      <c r="AG6" s="261">
        <v>33</v>
      </c>
      <c r="AH6" s="261">
        <v>34</v>
      </c>
      <c r="AI6" s="261">
        <v>35</v>
      </c>
      <c r="AJ6" s="261">
        <v>36</v>
      </c>
      <c r="AK6" s="261">
        <v>37</v>
      </c>
      <c r="AL6" s="261">
        <v>38</v>
      </c>
      <c r="AM6" s="261">
        <v>39</v>
      </c>
      <c r="AN6" s="261">
        <v>40</v>
      </c>
      <c r="AO6" s="261">
        <v>41</v>
      </c>
      <c r="AP6" s="261">
        <v>42</v>
      </c>
    </row>
    <row r="7" spans="1:42" ht="28.5">
      <c r="A7" s="353">
        <v>1</v>
      </c>
      <c r="B7" s="783" t="s">
        <v>107</v>
      </c>
      <c r="C7" s="839">
        <v>16</v>
      </c>
      <c r="D7" s="393" t="s">
        <v>108</v>
      </c>
      <c r="E7" s="394">
        <v>1</v>
      </c>
      <c r="F7" s="394" t="s">
        <v>109</v>
      </c>
      <c r="G7" s="393" t="s">
        <v>110</v>
      </c>
      <c r="H7" s="395" t="s">
        <v>52</v>
      </c>
      <c r="I7" s="394" t="s">
        <v>111</v>
      </c>
      <c r="J7" s="393" t="s">
        <v>540</v>
      </c>
      <c r="K7" s="394" t="s">
        <v>111</v>
      </c>
      <c r="L7" s="394" t="s">
        <v>111</v>
      </c>
      <c r="M7" s="394" t="s">
        <v>111</v>
      </c>
      <c r="N7" s="126">
        <v>420000</v>
      </c>
      <c r="O7" s="126">
        <v>496600</v>
      </c>
      <c r="P7" s="126">
        <v>117200</v>
      </c>
      <c r="Q7" s="396">
        <f>N7+O7+P7</f>
        <v>1033800</v>
      </c>
      <c r="R7" s="397">
        <v>12000</v>
      </c>
      <c r="S7" s="397">
        <v>4000</v>
      </c>
      <c r="T7" s="397">
        <v>0</v>
      </c>
      <c r="U7" s="397">
        <v>6000</v>
      </c>
      <c r="V7" s="891">
        <v>13414</v>
      </c>
      <c r="W7" s="394">
        <v>4</v>
      </c>
      <c r="X7" s="394">
        <f>W7/V7*100</f>
        <v>2.9819591471596841E-2</v>
      </c>
      <c r="Y7" s="394">
        <v>0</v>
      </c>
      <c r="Z7" s="394">
        <v>0</v>
      </c>
      <c r="AA7" s="394">
        <v>360</v>
      </c>
      <c r="AB7" s="394">
        <v>0</v>
      </c>
      <c r="AC7" s="394">
        <v>0</v>
      </c>
      <c r="AD7" s="394">
        <v>0</v>
      </c>
      <c r="AE7" s="394">
        <v>0</v>
      </c>
      <c r="AF7" s="394">
        <v>0</v>
      </c>
      <c r="AG7" s="398">
        <v>0</v>
      </c>
      <c r="AH7" s="398">
        <v>0</v>
      </c>
      <c r="AI7" s="398">
        <v>0</v>
      </c>
      <c r="AJ7" s="398">
        <v>286000</v>
      </c>
      <c r="AK7" s="399">
        <f>R7*Y7</f>
        <v>0</v>
      </c>
      <c r="AL7" s="399">
        <f>S7*Z7</f>
        <v>0</v>
      </c>
      <c r="AM7" s="399">
        <f t="shared" ref="AM7:AN15" si="0">T7*AA7</f>
        <v>0</v>
      </c>
      <c r="AN7" s="399">
        <v>0</v>
      </c>
      <c r="AO7" s="78">
        <f>AK7+AL7+AM7+AN7</f>
        <v>0</v>
      </c>
      <c r="AP7" s="400">
        <f>AO7-Q7</f>
        <v>-1033800</v>
      </c>
    </row>
    <row r="8" spans="1:42" ht="42.75">
      <c r="A8" s="353">
        <v>2</v>
      </c>
      <c r="B8" s="778"/>
      <c r="C8" s="767"/>
      <c r="D8" s="294" t="s">
        <v>112</v>
      </c>
      <c r="E8" s="278">
        <v>1</v>
      </c>
      <c r="F8" s="278" t="s">
        <v>113</v>
      </c>
      <c r="G8" s="294" t="s">
        <v>114</v>
      </c>
      <c r="H8" s="401" t="s">
        <v>52</v>
      </c>
      <c r="I8" s="278" t="s">
        <v>111</v>
      </c>
      <c r="J8" s="294" t="s">
        <v>540</v>
      </c>
      <c r="K8" s="278" t="s">
        <v>111</v>
      </c>
      <c r="L8" s="278" t="s">
        <v>111</v>
      </c>
      <c r="M8" s="278" t="s">
        <v>111</v>
      </c>
      <c r="N8" s="126">
        <v>198000</v>
      </c>
      <c r="O8" s="126">
        <v>24000</v>
      </c>
      <c r="P8" s="126">
        <v>60000</v>
      </c>
      <c r="Q8" s="273">
        <v>282000</v>
      </c>
      <c r="R8" s="279">
        <v>0</v>
      </c>
      <c r="S8" s="279">
        <v>0</v>
      </c>
      <c r="T8" s="279">
        <v>0</v>
      </c>
      <c r="U8" s="279">
        <v>0</v>
      </c>
      <c r="V8" s="892"/>
      <c r="W8" s="278">
        <v>0</v>
      </c>
      <c r="X8" s="278">
        <f>W8/V7*100</f>
        <v>0</v>
      </c>
      <c r="Y8" s="278">
        <v>0</v>
      </c>
      <c r="Z8" s="278">
        <v>0</v>
      </c>
      <c r="AA8" s="278">
        <v>0</v>
      </c>
      <c r="AB8" s="278">
        <v>0</v>
      </c>
      <c r="AC8" s="278">
        <v>0</v>
      </c>
      <c r="AD8" s="278">
        <v>0</v>
      </c>
      <c r="AE8" s="278">
        <v>0</v>
      </c>
      <c r="AF8" s="278">
        <v>0</v>
      </c>
      <c r="AG8" s="402">
        <v>0</v>
      </c>
      <c r="AH8" s="402">
        <v>0</v>
      </c>
      <c r="AI8" s="402">
        <v>0</v>
      </c>
      <c r="AJ8" s="402">
        <v>0</v>
      </c>
      <c r="AK8" s="276">
        <f t="shared" ref="AK8:AN23" si="1">R8*Y8</f>
        <v>0</v>
      </c>
      <c r="AL8" s="276">
        <f t="shared" si="1"/>
        <v>0</v>
      </c>
      <c r="AM8" s="276">
        <f t="shared" si="0"/>
        <v>0</v>
      </c>
      <c r="AN8" s="276">
        <f t="shared" si="0"/>
        <v>0</v>
      </c>
      <c r="AO8" s="81">
        <f t="shared" ref="AO8:AO32" si="2">AK8+AL8+AM8+AN8</f>
        <v>0</v>
      </c>
      <c r="AP8" s="277">
        <f t="shared" ref="AP8:AP28" si="3">AO8-Q8</f>
        <v>-282000</v>
      </c>
    </row>
    <row r="9" spans="1:42" ht="42.75">
      <c r="A9" s="353">
        <v>3</v>
      </c>
      <c r="B9" s="778"/>
      <c r="C9" s="767"/>
      <c r="D9" s="294" t="s">
        <v>115</v>
      </c>
      <c r="E9" s="278">
        <v>1</v>
      </c>
      <c r="F9" s="278" t="s">
        <v>113</v>
      </c>
      <c r="G9" s="294" t="s">
        <v>116</v>
      </c>
      <c r="H9" s="401" t="s">
        <v>52</v>
      </c>
      <c r="I9" s="278" t="s">
        <v>111</v>
      </c>
      <c r="J9" s="294" t="s">
        <v>540</v>
      </c>
      <c r="K9" s="278" t="s">
        <v>111</v>
      </c>
      <c r="L9" s="278" t="s">
        <v>111</v>
      </c>
      <c r="M9" s="278" t="s">
        <v>111</v>
      </c>
      <c r="N9" s="126">
        <v>462000</v>
      </c>
      <c r="O9" s="126">
        <v>1214700</v>
      </c>
      <c r="P9" s="126">
        <v>80000</v>
      </c>
      <c r="Q9" s="273">
        <f>N9+O9+P9</f>
        <v>1756700</v>
      </c>
      <c r="R9" s="279">
        <v>0</v>
      </c>
      <c r="S9" s="279">
        <v>0</v>
      </c>
      <c r="T9" s="279">
        <v>0</v>
      </c>
      <c r="U9" s="403">
        <v>100</v>
      </c>
      <c r="V9" s="892"/>
      <c r="W9" s="278">
        <v>8048</v>
      </c>
      <c r="X9" s="278">
        <f>W9/V7*100</f>
        <v>59.997018040852844</v>
      </c>
      <c r="Y9" s="278">
        <v>0</v>
      </c>
      <c r="Z9" s="278">
        <v>0</v>
      </c>
      <c r="AA9" s="278">
        <v>1698</v>
      </c>
      <c r="AB9" s="294">
        <v>0</v>
      </c>
      <c r="AC9" s="278">
        <v>0</v>
      </c>
      <c r="AD9" s="278">
        <v>0</v>
      </c>
      <c r="AE9" s="278">
        <v>0</v>
      </c>
      <c r="AF9" s="294">
        <v>76</v>
      </c>
      <c r="AG9" s="402">
        <v>0</v>
      </c>
      <c r="AH9" s="402">
        <v>0</v>
      </c>
      <c r="AI9" s="402">
        <v>0</v>
      </c>
      <c r="AJ9" s="402">
        <v>2350000</v>
      </c>
      <c r="AK9" s="276">
        <f t="shared" si="1"/>
        <v>0</v>
      </c>
      <c r="AL9" s="276">
        <f t="shared" si="1"/>
        <v>0</v>
      </c>
      <c r="AM9" s="276">
        <v>0</v>
      </c>
      <c r="AN9" s="276">
        <v>0</v>
      </c>
      <c r="AO9" s="81">
        <f t="shared" si="2"/>
        <v>0</v>
      </c>
      <c r="AP9" s="277">
        <f t="shared" si="3"/>
        <v>-1756700</v>
      </c>
    </row>
    <row r="10" spans="1:42" ht="28.5">
      <c r="A10" s="353">
        <v>4</v>
      </c>
      <c r="B10" s="778"/>
      <c r="C10" s="767"/>
      <c r="D10" s="294" t="s">
        <v>117</v>
      </c>
      <c r="E10" s="278">
        <v>1</v>
      </c>
      <c r="F10" s="278" t="s">
        <v>109</v>
      </c>
      <c r="G10" s="294" t="s">
        <v>118</v>
      </c>
      <c r="H10" s="401" t="s">
        <v>52</v>
      </c>
      <c r="I10" s="278" t="s">
        <v>111</v>
      </c>
      <c r="J10" s="294" t="s">
        <v>540</v>
      </c>
      <c r="K10" s="278" t="s">
        <v>111</v>
      </c>
      <c r="L10" s="278" t="s">
        <v>111</v>
      </c>
      <c r="M10" s="278" t="s">
        <v>111</v>
      </c>
      <c r="N10" s="126">
        <v>360000</v>
      </c>
      <c r="O10" s="126">
        <v>71000</v>
      </c>
      <c r="P10" s="126">
        <v>130000</v>
      </c>
      <c r="Q10" s="273">
        <f>N10+O10+P10</f>
        <v>561000</v>
      </c>
      <c r="R10" s="279">
        <v>0</v>
      </c>
      <c r="S10" s="279">
        <v>0</v>
      </c>
      <c r="T10" s="279">
        <v>0</v>
      </c>
      <c r="U10" s="279">
        <v>9000</v>
      </c>
      <c r="V10" s="892"/>
      <c r="W10" s="278">
        <v>5</v>
      </c>
      <c r="X10" s="278">
        <v>0</v>
      </c>
      <c r="Y10" s="278">
        <v>0</v>
      </c>
      <c r="Z10" s="278">
        <v>0</v>
      </c>
      <c r="AA10" s="278">
        <v>0</v>
      </c>
      <c r="AB10" s="294">
        <v>0</v>
      </c>
      <c r="AC10" s="278">
        <v>0</v>
      </c>
      <c r="AD10" s="278">
        <v>0</v>
      </c>
      <c r="AE10" s="278">
        <v>0</v>
      </c>
      <c r="AF10" s="278">
        <v>0</v>
      </c>
      <c r="AG10" s="402">
        <v>0</v>
      </c>
      <c r="AH10" s="402">
        <v>0</v>
      </c>
      <c r="AI10" s="402">
        <v>0</v>
      </c>
      <c r="AJ10" s="402">
        <v>1597000</v>
      </c>
      <c r="AK10" s="276">
        <f t="shared" si="1"/>
        <v>0</v>
      </c>
      <c r="AL10" s="276">
        <f t="shared" si="1"/>
        <v>0</v>
      </c>
      <c r="AM10" s="276">
        <v>0</v>
      </c>
      <c r="AN10" s="276">
        <v>0</v>
      </c>
      <c r="AO10" s="81">
        <v>0</v>
      </c>
      <c r="AP10" s="277">
        <f t="shared" si="3"/>
        <v>-561000</v>
      </c>
    </row>
    <row r="11" spans="1:42" ht="71.25">
      <c r="A11" s="353">
        <v>5</v>
      </c>
      <c r="B11" s="778"/>
      <c r="C11" s="767"/>
      <c r="D11" s="294" t="s">
        <v>273</v>
      </c>
      <c r="E11" s="278">
        <v>1</v>
      </c>
      <c r="F11" s="278" t="s">
        <v>274</v>
      </c>
      <c r="G11" s="294" t="s">
        <v>275</v>
      </c>
      <c r="H11" s="401" t="s">
        <v>52</v>
      </c>
      <c r="I11" s="278" t="s">
        <v>111</v>
      </c>
      <c r="J11" s="294" t="s">
        <v>540</v>
      </c>
      <c r="K11" s="278" t="s">
        <v>111</v>
      </c>
      <c r="L11" s="278" t="s">
        <v>111</v>
      </c>
      <c r="M11" s="278" t="s">
        <v>111</v>
      </c>
      <c r="N11" s="126">
        <v>450000</v>
      </c>
      <c r="O11" s="126">
        <v>392800</v>
      </c>
      <c r="P11" s="126">
        <v>40000</v>
      </c>
      <c r="Q11" s="273">
        <f>N11+O11+P11</f>
        <v>882800</v>
      </c>
      <c r="R11" s="279">
        <v>0</v>
      </c>
      <c r="S11" s="279">
        <v>0</v>
      </c>
      <c r="T11" s="279">
        <v>0</v>
      </c>
      <c r="U11" s="279">
        <v>0</v>
      </c>
      <c r="V11" s="892"/>
      <c r="W11" s="404">
        <v>15</v>
      </c>
      <c r="X11" s="404">
        <v>0</v>
      </c>
      <c r="Y11" s="404">
        <v>0</v>
      </c>
      <c r="Z11" s="404">
        <v>0</v>
      </c>
      <c r="AA11" s="404">
        <v>2000</v>
      </c>
      <c r="AB11" s="404">
        <v>0</v>
      </c>
      <c r="AC11" s="404">
        <v>0</v>
      </c>
      <c r="AD11" s="404">
        <v>0</v>
      </c>
      <c r="AE11" s="404">
        <v>0</v>
      </c>
      <c r="AF11" s="404">
        <v>0</v>
      </c>
      <c r="AG11" s="402">
        <v>0</v>
      </c>
      <c r="AH11" s="402">
        <v>0</v>
      </c>
      <c r="AI11" s="402">
        <v>0</v>
      </c>
      <c r="AJ11" s="402">
        <v>0</v>
      </c>
      <c r="AK11" s="276">
        <v>0</v>
      </c>
      <c r="AL11" s="276">
        <v>0</v>
      </c>
      <c r="AM11" s="276">
        <v>0</v>
      </c>
      <c r="AN11" s="276">
        <v>0</v>
      </c>
      <c r="AO11" s="81">
        <v>0</v>
      </c>
      <c r="AP11" s="277">
        <v>0</v>
      </c>
    </row>
    <row r="12" spans="1:42" ht="28.5">
      <c r="A12" s="353">
        <v>6</v>
      </c>
      <c r="B12" s="778"/>
      <c r="C12" s="767"/>
      <c r="D12" s="294" t="s">
        <v>276</v>
      </c>
      <c r="E12" s="278">
        <v>4</v>
      </c>
      <c r="F12" s="278" t="s">
        <v>277</v>
      </c>
      <c r="G12" s="294" t="s">
        <v>159</v>
      </c>
      <c r="H12" s="401" t="s">
        <v>52</v>
      </c>
      <c r="I12" s="278" t="s">
        <v>111</v>
      </c>
      <c r="J12" s="294" t="s">
        <v>540</v>
      </c>
      <c r="K12" s="278" t="s">
        <v>111</v>
      </c>
      <c r="L12" s="278" t="s">
        <v>111</v>
      </c>
      <c r="M12" s="294"/>
      <c r="N12" s="126">
        <v>1320000</v>
      </c>
      <c r="O12" s="126">
        <v>2523100</v>
      </c>
      <c r="P12" s="126">
        <v>390000</v>
      </c>
      <c r="Q12" s="273">
        <v>2423233</v>
      </c>
      <c r="R12" s="279">
        <v>0</v>
      </c>
      <c r="S12" s="279">
        <v>0</v>
      </c>
      <c r="T12" s="279">
        <v>0</v>
      </c>
      <c r="U12" s="279">
        <v>0</v>
      </c>
      <c r="V12" s="892"/>
      <c r="W12" s="278">
        <v>1000</v>
      </c>
      <c r="X12" s="278">
        <v>0</v>
      </c>
      <c r="Y12" s="278">
        <v>0</v>
      </c>
      <c r="Z12" s="278">
        <v>0</v>
      </c>
      <c r="AA12" s="278">
        <v>6270</v>
      </c>
      <c r="AB12" s="294">
        <v>0</v>
      </c>
      <c r="AC12" s="278">
        <v>0</v>
      </c>
      <c r="AD12" s="278">
        <v>0</v>
      </c>
      <c r="AE12" s="278">
        <v>0</v>
      </c>
      <c r="AF12" s="278">
        <v>0</v>
      </c>
      <c r="AG12" s="402">
        <v>0</v>
      </c>
      <c r="AH12" s="402">
        <v>0</v>
      </c>
      <c r="AI12" s="402">
        <v>0</v>
      </c>
      <c r="AJ12" s="402">
        <v>492800</v>
      </c>
      <c r="AK12" s="276">
        <v>0</v>
      </c>
      <c r="AL12" s="276">
        <v>0</v>
      </c>
      <c r="AM12" s="276">
        <v>0</v>
      </c>
      <c r="AN12" s="276">
        <v>0</v>
      </c>
      <c r="AO12" s="81">
        <v>0</v>
      </c>
      <c r="AP12" s="277">
        <v>-2423233</v>
      </c>
    </row>
    <row r="13" spans="1:42" ht="29.25" thickBot="1">
      <c r="A13" s="353">
        <v>7</v>
      </c>
      <c r="B13" s="778"/>
      <c r="C13" s="767"/>
      <c r="D13" s="405" t="s">
        <v>122</v>
      </c>
      <c r="E13" s="406">
        <v>1</v>
      </c>
      <c r="F13" s="406" t="s">
        <v>123</v>
      </c>
      <c r="G13" s="405" t="s">
        <v>124</v>
      </c>
      <c r="H13" s="407" t="s">
        <v>52</v>
      </c>
      <c r="I13" s="406" t="s">
        <v>111</v>
      </c>
      <c r="J13" s="294" t="s">
        <v>540</v>
      </c>
      <c r="K13" s="406" t="s">
        <v>111</v>
      </c>
      <c r="L13" s="406" t="s">
        <v>111</v>
      </c>
      <c r="M13" s="405" t="s">
        <v>282</v>
      </c>
      <c r="N13" s="126">
        <v>141500</v>
      </c>
      <c r="O13" s="126">
        <v>78700</v>
      </c>
      <c r="P13" s="126">
        <v>95000</v>
      </c>
      <c r="Q13" s="408">
        <f t="shared" ref="Q13:Q32" si="4">N13+O13+P13</f>
        <v>315200</v>
      </c>
      <c r="R13" s="409">
        <v>0</v>
      </c>
      <c r="S13" s="409">
        <v>0</v>
      </c>
      <c r="T13" s="409">
        <v>0</v>
      </c>
      <c r="U13" s="410">
        <v>0</v>
      </c>
      <c r="V13" s="892"/>
      <c r="W13" s="406">
        <v>0</v>
      </c>
      <c r="X13" s="406">
        <v>0</v>
      </c>
      <c r="Y13" s="406">
        <v>0</v>
      </c>
      <c r="Z13" s="406">
        <v>0</v>
      </c>
      <c r="AA13" s="406">
        <v>230</v>
      </c>
      <c r="AB13" s="406">
        <v>0</v>
      </c>
      <c r="AC13" s="406">
        <v>0</v>
      </c>
      <c r="AD13" s="406">
        <v>0</v>
      </c>
      <c r="AE13" s="406">
        <v>0</v>
      </c>
      <c r="AF13" s="406">
        <v>0</v>
      </c>
      <c r="AG13" s="411">
        <v>0</v>
      </c>
      <c r="AH13" s="411">
        <v>0</v>
      </c>
      <c r="AI13" s="411">
        <v>0</v>
      </c>
      <c r="AJ13" s="411">
        <v>0</v>
      </c>
      <c r="AK13" s="54">
        <f t="shared" ref="AK13:AL13" si="5">R13*Y13</f>
        <v>0</v>
      </c>
      <c r="AL13" s="54">
        <f t="shared" si="5"/>
        <v>0</v>
      </c>
      <c r="AM13" s="54"/>
      <c r="AN13" s="54">
        <f t="shared" ref="AN13" si="6">U13*AB13</f>
        <v>0</v>
      </c>
      <c r="AO13" s="86">
        <f t="shared" ref="AO13" si="7">AK13+AL13+AM13+AN13</f>
        <v>0</v>
      </c>
      <c r="AP13" s="412">
        <f t="shared" ref="AP13" si="8">AO13-Q13</f>
        <v>-315200</v>
      </c>
    </row>
    <row r="14" spans="1:42" ht="29.25" thickBot="1">
      <c r="A14" s="353">
        <v>8</v>
      </c>
      <c r="B14" s="778"/>
      <c r="C14" s="767"/>
      <c r="D14" s="294" t="s">
        <v>66</v>
      </c>
      <c r="E14" s="278">
        <v>1</v>
      </c>
      <c r="F14" s="413" t="s">
        <v>119</v>
      </c>
      <c r="G14" s="294" t="s">
        <v>121</v>
      </c>
      <c r="H14" s="401" t="s">
        <v>52</v>
      </c>
      <c r="I14" s="278" t="s">
        <v>111</v>
      </c>
      <c r="J14" s="294" t="s">
        <v>540</v>
      </c>
      <c r="K14" s="278" t="s">
        <v>111</v>
      </c>
      <c r="L14" s="278" t="s">
        <v>111</v>
      </c>
      <c r="M14" s="278" t="s">
        <v>111</v>
      </c>
      <c r="N14" s="126">
        <v>360000</v>
      </c>
      <c r="O14" s="126">
        <v>66400</v>
      </c>
      <c r="P14" s="126">
        <v>80000</v>
      </c>
      <c r="Q14" s="273">
        <f t="shared" si="4"/>
        <v>506400</v>
      </c>
      <c r="R14" s="279">
        <v>0</v>
      </c>
      <c r="S14" s="279">
        <v>0</v>
      </c>
      <c r="T14" s="279">
        <v>0</v>
      </c>
      <c r="U14" s="403">
        <v>0</v>
      </c>
      <c r="V14" s="892"/>
      <c r="W14" s="278">
        <v>0</v>
      </c>
      <c r="X14" s="278">
        <f>W14/V7*100</f>
        <v>0</v>
      </c>
      <c r="Y14" s="278">
        <v>0</v>
      </c>
      <c r="Z14" s="278">
        <v>0</v>
      </c>
      <c r="AA14" s="278">
        <v>0</v>
      </c>
      <c r="AB14" s="278">
        <v>0</v>
      </c>
      <c r="AC14" s="278">
        <v>0</v>
      </c>
      <c r="AD14" s="278">
        <v>0</v>
      </c>
      <c r="AE14" s="278">
        <v>0</v>
      </c>
      <c r="AF14" s="278">
        <v>0</v>
      </c>
      <c r="AG14" s="402">
        <v>0</v>
      </c>
      <c r="AH14" s="402">
        <v>0</v>
      </c>
      <c r="AI14" s="402">
        <v>0</v>
      </c>
      <c r="AJ14" s="402">
        <v>0</v>
      </c>
      <c r="AK14" s="276">
        <f t="shared" si="1"/>
        <v>0</v>
      </c>
      <c r="AL14" s="276">
        <v>0</v>
      </c>
      <c r="AM14" s="276">
        <f t="shared" si="0"/>
        <v>0</v>
      </c>
      <c r="AN14" s="276">
        <f t="shared" si="0"/>
        <v>0</v>
      </c>
      <c r="AO14" s="81">
        <f t="shared" si="2"/>
        <v>0</v>
      </c>
      <c r="AP14" s="277">
        <f t="shared" si="3"/>
        <v>-506400</v>
      </c>
    </row>
    <row r="15" spans="1:42" ht="29.25" thickBot="1">
      <c r="A15" s="353">
        <v>9</v>
      </c>
      <c r="B15" s="778"/>
      <c r="C15" s="767"/>
      <c r="D15" s="294" t="s">
        <v>66</v>
      </c>
      <c r="E15" s="278">
        <v>2</v>
      </c>
      <c r="F15" s="413" t="s">
        <v>119</v>
      </c>
      <c r="G15" s="294" t="s">
        <v>120</v>
      </c>
      <c r="H15" s="401" t="s">
        <v>52</v>
      </c>
      <c r="I15" s="278" t="s">
        <v>111</v>
      </c>
      <c r="J15" s="414" t="s">
        <v>198</v>
      </c>
      <c r="K15" s="278" t="s">
        <v>111</v>
      </c>
      <c r="L15" s="278" t="s">
        <v>111</v>
      </c>
      <c r="M15" s="278" t="s">
        <v>111</v>
      </c>
      <c r="N15" s="126">
        <v>0</v>
      </c>
      <c r="O15" s="126">
        <v>0</v>
      </c>
      <c r="P15" s="126">
        <v>0</v>
      </c>
      <c r="Q15" s="273">
        <f t="shared" si="4"/>
        <v>0</v>
      </c>
      <c r="R15" s="279">
        <v>0</v>
      </c>
      <c r="S15" s="279">
        <v>0</v>
      </c>
      <c r="T15" s="279">
        <v>0</v>
      </c>
      <c r="U15" s="279">
        <v>0</v>
      </c>
      <c r="V15" s="358"/>
      <c r="W15" s="278">
        <v>0</v>
      </c>
      <c r="X15" s="278">
        <v>0</v>
      </c>
      <c r="Y15" s="415">
        <v>0</v>
      </c>
      <c r="Z15" s="278">
        <v>0</v>
      </c>
      <c r="AA15" s="278">
        <v>0</v>
      </c>
      <c r="AB15" s="278">
        <v>0</v>
      </c>
      <c r="AC15" s="278">
        <v>0</v>
      </c>
      <c r="AD15" s="278">
        <v>0</v>
      </c>
      <c r="AE15" s="278">
        <v>0</v>
      </c>
      <c r="AF15" s="278">
        <v>0</v>
      </c>
      <c r="AG15" s="402">
        <v>0</v>
      </c>
      <c r="AH15" s="402">
        <v>0</v>
      </c>
      <c r="AI15" s="402">
        <v>0</v>
      </c>
      <c r="AJ15" s="402">
        <v>0</v>
      </c>
      <c r="AK15" s="276">
        <f>R15*Y15</f>
        <v>0</v>
      </c>
      <c r="AL15" s="276">
        <f t="shared" ref="AL15" si="9">S15*Z15</f>
        <v>0</v>
      </c>
      <c r="AM15" s="276">
        <v>0</v>
      </c>
      <c r="AN15" s="276">
        <f t="shared" si="0"/>
        <v>0</v>
      </c>
      <c r="AO15" s="416">
        <f>AK15+AL15+AM15+AN15</f>
        <v>0</v>
      </c>
      <c r="AP15" s="417">
        <f>AO15-Q15</f>
        <v>0</v>
      </c>
    </row>
    <row r="16" spans="1:42" ht="57">
      <c r="A16" s="418">
        <v>10</v>
      </c>
      <c r="B16" s="778"/>
      <c r="C16" s="767"/>
      <c r="D16" s="414" t="s">
        <v>194</v>
      </c>
      <c r="E16" s="357">
        <v>1</v>
      </c>
      <c r="F16" s="357" t="s">
        <v>195</v>
      </c>
      <c r="G16" s="414" t="s">
        <v>196</v>
      </c>
      <c r="H16" s="419" t="s">
        <v>197</v>
      </c>
      <c r="I16" s="310" t="s">
        <v>111</v>
      </c>
      <c r="J16" s="414" t="s">
        <v>198</v>
      </c>
      <c r="K16" s="310" t="s">
        <v>111</v>
      </c>
      <c r="L16" s="310" t="s">
        <v>111</v>
      </c>
      <c r="M16" s="310" t="s">
        <v>111</v>
      </c>
      <c r="N16" s="420">
        <v>0</v>
      </c>
      <c r="O16" s="126">
        <v>0</v>
      </c>
      <c r="P16" s="420">
        <v>0</v>
      </c>
      <c r="Q16" s="421">
        <f t="shared" si="4"/>
        <v>0</v>
      </c>
      <c r="R16" s="422">
        <v>0</v>
      </c>
      <c r="S16" s="422">
        <v>0</v>
      </c>
      <c r="T16" s="422">
        <v>0</v>
      </c>
      <c r="U16" s="422">
        <v>14000</v>
      </c>
      <c r="V16" s="839">
        <v>4161</v>
      </c>
      <c r="W16" s="357">
        <v>0</v>
      </c>
      <c r="X16" s="423">
        <f>W16/V16*100</f>
        <v>0</v>
      </c>
      <c r="Y16" s="310">
        <v>0</v>
      </c>
      <c r="Z16" s="310">
        <v>0</v>
      </c>
      <c r="AA16" s="310">
        <v>0</v>
      </c>
      <c r="AB16" s="310">
        <v>0</v>
      </c>
      <c r="AC16" s="310">
        <v>0</v>
      </c>
      <c r="AD16" s="310">
        <v>0</v>
      </c>
      <c r="AE16" s="310">
        <v>0</v>
      </c>
      <c r="AF16" s="310">
        <v>0</v>
      </c>
      <c r="AG16" s="324">
        <v>0</v>
      </c>
      <c r="AH16" s="324">
        <v>0</v>
      </c>
      <c r="AI16" s="324">
        <v>0</v>
      </c>
      <c r="AJ16" s="324">
        <v>0</v>
      </c>
      <c r="AK16" s="283">
        <f>R16*Y16</f>
        <v>0</v>
      </c>
      <c r="AL16" s="283">
        <f t="shared" si="1"/>
        <v>0</v>
      </c>
      <c r="AM16" s="283">
        <f t="shared" si="1"/>
        <v>0</v>
      </c>
      <c r="AN16" s="283">
        <f>U16*AB16</f>
        <v>0</v>
      </c>
      <c r="AO16" s="319">
        <f t="shared" si="2"/>
        <v>0</v>
      </c>
      <c r="AP16" s="424">
        <f t="shared" si="3"/>
        <v>0</v>
      </c>
    </row>
    <row r="17" spans="1:42" ht="57">
      <c r="A17" s="418">
        <v>11</v>
      </c>
      <c r="B17" s="778"/>
      <c r="C17" s="767"/>
      <c r="D17" s="294" t="s">
        <v>66</v>
      </c>
      <c r="E17" s="230">
        <v>1</v>
      </c>
      <c r="F17" s="230" t="s">
        <v>195</v>
      </c>
      <c r="G17" s="314" t="s">
        <v>199</v>
      </c>
      <c r="H17" s="425" t="s">
        <v>197</v>
      </c>
      <c r="I17" s="183" t="s">
        <v>111</v>
      </c>
      <c r="J17" s="314" t="s">
        <v>198</v>
      </c>
      <c r="K17" s="183" t="s">
        <v>111</v>
      </c>
      <c r="L17" s="183" t="s">
        <v>111</v>
      </c>
      <c r="M17" s="183" t="s">
        <v>111</v>
      </c>
      <c r="N17" s="420">
        <v>0</v>
      </c>
      <c r="O17" s="420">
        <v>0</v>
      </c>
      <c r="P17" s="420">
        <v>0</v>
      </c>
      <c r="Q17" s="332">
        <f t="shared" si="4"/>
        <v>0</v>
      </c>
      <c r="R17" s="304">
        <v>0</v>
      </c>
      <c r="S17" s="304">
        <v>0</v>
      </c>
      <c r="T17" s="304">
        <v>0</v>
      </c>
      <c r="U17" s="304">
        <v>8000</v>
      </c>
      <c r="V17" s="767"/>
      <c r="W17" s="230">
        <v>0</v>
      </c>
      <c r="X17" s="426">
        <f>W17/V16*100</f>
        <v>0</v>
      </c>
      <c r="Y17" s="240">
        <v>0</v>
      </c>
      <c r="Z17" s="240">
        <v>0</v>
      </c>
      <c r="AA17" s="240">
        <v>0</v>
      </c>
      <c r="AB17" s="240">
        <v>5</v>
      </c>
      <c r="AC17" s="240">
        <v>0</v>
      </c>
      <c r="AD17" s="240">
        <v>0</v>
      </c>
      <c r="AE17" s="240">
        <v>0</v>
      </c>
      <c r="AF17" s="240">
        <v>5</v>
      </c>
      <c r="AG17" s="324">
        <v>0</v>
      </c>
      <c r="AH17" s="324">
        <v>0</v>
      </c>
      <c r="AI17" s="324">
        <v>0</v>
      </c>
      <c r="AJ17" s="324">
        <v>0</v>
      </c>
      <c r="AK17" s="265">
        <f>R17*Y17</f>
        <v>0</v>
      </c>
      <c r="AL17" s="265">
        <f t="shared" si="1"/>
        <v>0</v>
      </c>
      <c r="AM17" s="265">
        <f t="shared" si="1"/>
        <v>0</v>
      </c>
      <c r="AN17" s="265">
        <f t="shared" si="1"/>
        <v>40000</v>
      </c>
      <c r="AO17" s="114">
        <f t="shared" si="2"/>
        <v>40000</v>
      </c>
      <c r="AP17" s="148">
        <f t="shared" si="3"/>
        <v>40000</v>
      </c>
    </row>
    <row r="18" spans="1:42" ht="57">
      <c r="A18" s="418">
        <v>12</v>
      </c>
      <c r="B18" s="778"/>
      <c r="C18" s="767"/>
      <c r="D18" s="294" t="s">
        <v>66</v>
      </c>
      <c r="E18" s="230">
        <v>1</v>
      </c>
      <c r="F18" s="230" t="s">
        <v>195</v>
      </c>
      <c r="G18" s="314" t="s">
        <v>200</v>
      </c>
      <c r="H18" s="425" t="s">
        <v>197</v>
      </c>
      <c r="I18" s="183" t="s">
        <v>111</v>
      </c>
      <c r="J18" s="314" t="s">
        <v>198</v>
      </c>
      <c r="K18" s="183" t="s">
        <v>111</v>
      </c>
      <c r="L18" s="183" t="s">
        <v>111</v>
      </c>
      <c r="M18" s="183" t="s">
        <v>111</v>
      </c>
      <c r="N18" s="420">
        <v>300000</v>
      </c>
      <c r="O18" s="420">
        <v>0</v>
      </c>
      <c r="P18" s="420">
        <v>0</v>
      </c>
      <c r="Q18" s="332">
        <f t="shared" si="4"/>
        <v>300000</v>
      </c>
      <c r="R18" s="304">
        <v>0</v>
      </c>
      <c r="S18" s="304">
        <v>0</v>
      </c>
      <c r="T18" s="304">
        <v>0</v>
      </c>
      <c r="U18" s="304">
        <v>8000</v>
      </c>
      <c r="V18" s="767"/>
      <c r="W18" s="183">
        <v>0</v>
      </c>
      <c r="X18" s="427">
        <f>W18/V16*100</f>
        <v>0</v>
      </c>
      <c r="Y18" s="183">
        <v>0</v>
      </c>
      <c r="Z18" s="183">
        <v>0</v>
      </c>
      <c r="AA18" s="183">
        <v>0</v>
      </c>
      <c r="AB18" s="183">
        <v>20</v>
      </c>
      <c r="AC18" s="183">
        <v>0</v>
      </c>
      <c r="AD18" s="183">
        <v>0</v>
      </c>
      <c r="AE18" s="183">
        <v>0</v>
      </c>
      <c r="AF18" s="183">
        <v>20</v>
      </c>
      <c r="AG18" s="324">
        <v>0</v>
      </c>
      <c r="AH18" s="324">
        <v>0</v>
      </c>
      <c r="AI18" s="324">
        <v>0</v>
      </c>
      <c r="AJ18" s="324">
        <v>160000</v>
      </c>
      <c r="AK18" s="265">
        <f t="shared" ref="AK18:AK20" si="10">R18*Y18</f>
        <v>0</v>
      </c>
      <c r="AL18" s="265">
        <f t="shared" si="1"/>
        <v>0</v>
      </c>
      <c r="AM18" s="265">
        <f t="shared" si="1"/>
        <v>0</v>
      </c>
      <c r="AN18" s="265">
        <v>160000</v>
      </c>
      <c r="AO18" s="114">
        <f t="shared" si="2"/>
        <v>160000</v>
      </c>
      <c r="AP18" s="148">
        <f>AO20-140000</f>
        <v>-140000</v>
      </c>
    </row>
    <row r="19" spans="1:42" ht="57">
      <c r="A19" s="418">
        <v>13</v>
      </c>
      <c r="B19" s="778"/>
      <c r="C19" s="767"/>
      <c r="D19" s="294" t="s">
        <v>66</v>
      </c>
      <c r="E19" s="230">
        <v>1</v>
      </c>
      <c r="F19" s="230" t="s">
        <v>195</v>
      </c>
      <c r="G19" s="314" t="s">
        <v>201</v>
      </c>
      <c r="H19" s="425" t="s">
        <v>197</v>
      </c>
      <c r="I19" s="183" t="s">
        <v>111</v>
      </c>
      <c r="J19" s="314" t="s">
        <v>198</v>
      </c>
      <c r="K19" s="183" t="s">
        <v>111</v>
      </c>
      <c r="L19" s="183" t="s">
        <v>111</v>
      </c>
      <c r="M19" s="183" t="s">
        <v>111</v>
      </c>
      <c r="N19" s="420">
        <v>0</v>
      </c>
      <c r="O19" s="420">
        <v>0</v>
      </c>
      <c r="P19" s="420">
        <v>0</v>
      </c>
      <c r="Q19" s="332">
        <f t="shared" si="4"/>
        <v>0</v>
      </c>
      <c r="R19" s="304">
        <v>0</v>
      </c>
      <c r="S19" s="304">
        <v>0</v>
      </c>
      <c r="T19" s="304">
        <v>0</v>
      </c>
      <c r="U19" s="304">
        <v>0</v>
      </c>
      <c r="V19" s="767"/>
      <c r="W19" s="183">
        <v>0</v>
      </c>
      <c r="X19" s="427">
        <f>W19/V16*100</f>
        <v>0</v>
      </c>
      <c r="Y19" s="183">
        <v>0</v>
      </c>
      <c r="Z19" s="183">
        <v>0</v>
      </c>
      <c r="AA19" s="183">
        <v>0</v>
      </c>
      <c r="AB19" s="183">
        <v>0</v>
      </c>
      <c r="AC19" s="183">
        <v>0</v>
      </c>
      <c r="AD19" s="183">
        <v>0</v>
      </c>
      <c r="AE19" s="183">
        <v>0</v>
      </c>
      <c r="AF19" s="183">
        <v>0</v>
      </c>
      <c r="AG19" s="324">
        <v>0</v>
      </c>
      <c r="AH19" s="324">
        <v>0</v>
      </c>
      <c r="AI19" s="324">
        <v>0</v>
      </c>
      <c r="AJ19" s="324">
        <v>0</v>
      </c>
      <c r="AK19" s="265">
        <f t="shared" si="10"/>
        <v>0</v>
      </c>
      <c r="AL19" s="265">
        <f t="shared" si="1"/>
        <v>0</v>
      </c>
      <c r="AM19" s="265">
        <f t="shared" si="1"/>
        <v>0</v>
      </c>
      <c r="AN19" s="265">
        <f t="shared" si="1"/>
        <v>0</v>
      </c>
      <c r="AO19" s="114"/>
      <c r="AP19" s="148">
        <f t="shared" ref="AP19:AP20" si="11">AO19-Q19</f>
        <v>0</v>
      </c>
    </row>
    <row r="20" spans="1:42" ht="57">
      <c r="A20" s="418">
        <v>14</v>
      </c>
      <c r="B20" s="778"/>
      <c r="C20" s="767"/>
      <c r="D20" s="294" t="s">
        <v>66</v>
      </c>
      <c r="E20" s="230">
        <v>1</v>
      </c>
      <c r="F20" s="230" t="s">
        <v>195</v>
      </c>
      <c r="G20" s="314" t="s">
        <v>202</v>
      </c>
      <c r="H20" s="425" t="s">
        <v>197</v>
      </c>
      <c r="I20" s="183" t="s">
        <v>111</v>
      </c>
      <c r="J20" s="314" t="s">
        <v>198</v>
      </c>
      <c r="K20" s="183" t="s">
        <v>111</v>
      </c>
      <c r="L20" s="183" t="s">
        <v>111</v>
      </c>
      <c r="M20" s="183" t="s">
        <v>111</v>
      </c>
      <c r="N20" s="420">
        <v>0</v>
      </c>
      <c r="O20" s="420">
        <v>0</v>
      </c>
      <c r="P20" s="420">
        <v>0</v>
      </c>
      <c r="Q20" s="332">
        <f t="shared" si="4"/>
        <v>0</v>
      </c>
      <c r="R20" s="304">
        <v>0</v>
      </c>
      <c r="S20" s="304">
        <v>0</v>
      </c>
      <c r="T20" s="304">
        <v>0</v>
      </c>
      <c r="U20" s="304">
        <v>0</v>
      </c>
      <c r="V20" s="767"/>
      <c r="W20" s="183">
        <v>0</v>
      </c>
      <c r="X20" s="427">
        <f>W20/V16*100</f>
        <v>0</v>
      </c>
      <c r="Y20" s="183">
        <v>0</v>
      </c>
      <c r="Z20" s="183">
        <v>0</v>
      </c>
      <c r="AA20" s="183">
        <v>0</v>
      </c>
      <c r="AB20" s="183">
        <v>0</v>
      </c>
      <c r="AC20" s="183">
        <v>0</v>
      </c>
      <c r="AD20" s="183">
        <v>0</v>
      </c>
      <c r="AE20" s="183">
        <v>0</v>
      </c>
      <c r="AF20" s="183">
        <v>0</v>
      </c>
      <c r="AG20" s="324">
        <v>0</v>
      </c>
      <c r="AH20" s="324">
        <v>0</v>
      </c>
      <c r="AI20" s="324">
        <v>0</v>
      </c>
      <c r="AJ20" s="324">
        <v>0</v>
      </c>
      <c r="AK20" s="265">
        <f t="shared" si="10"/>
        <v>0</v>
      </c>
      <c r="AL20" s="265">
        <f t="shared" si="1"/>
        <v>0</v>
      </c>
      <c r="AM20" s="265">
        <f t="shared" si="1"/>
        <v>0</v>
      </c>
      <c r="AN20" s="265">
        <f t="shared" si="1"/>
        <v>0</v>
      </c>
      <c r="AO20" s="114">
        <f t="shared" ref="AO20" si="12">AK20+AL20+AM20+AN20</f>
        <v>0</v>
      </c>
      <c r="AP20" s="148">
        <f t="shared" si="11"/>
        <v>0</v>
      </c>
    </row>
    <row r="21" spans="1:42" ht="57">
      <c r="A21" s="418">
        <v>15</v>
      </c>
      <c r="B21" s="778"/>
      <c r="C21" s="767"/>
      <c r="D21" s="294" t="s">
        <v>66</v>
      </c>
      <c r="E21" s="230">
        <v>1</v>
      </c>
      <c r="F21" s="230" t="s">
        <v>195</v>
      </c>
      <c r="G21" s="314" t="s">
        <v>203</v>
      </c>
      <c r="H21" s="425" t="s">
        <v>197</v>
      </c>
      <c r="I21" s="183" t="s">
        <v>111</v>
      </c>
      <c r="J21" s="314" t="s">
        <v>198</v>
      </c>
      <c r="K21" s="183" t="s">
        <v>111</v>
      </c>
      <c r="L21" s="183" t="s">
        <v>111</v>
      </c>
      <c r="M21" s="183" t="s">
        <v>111</v>
      </c>
      <c r="N21" s="420">
        <v>0</v>
      </c>
      <c r="O21" s="420">
        <v>0</v>
      </c>
      <c r="P21" s="420">
        <v>0</v>
      </c>
      <c r="Q21" s="332">
        <f t="shared" si="4"/>
        <v>0</v>
      </c>
      <c r="R21" s="304">
        <v>0</v>
      </c>
      <c r="S21" s="304">
        <v>0</v>
      </c>
      <c r="T21" s="304">
        <v>0</v>
      </c>
      <c r="U21" s="304">
        <v>4000</v>
      </c>
      <c r="V21" s="767"/>
      <c r="W21" s="230">
        <v>0</v>
      </c>
      <c r="X21" s="426">
        <f>W21/V16*100</f>
        <v>0</v>
      </c>
      <c r="Y21" s="183">
        <v>0</v>
      </c>
      <c r="Z21" s="183">
        <v>0</v>
      </c>
      <c r="AA21" s="183">
        <v>0</v>
      </c>
      <c r="AB21" s="183">
        <v>0</v>
      </c>
      <c r="AC21" s="183">
        <v>0</v>
      </c>
      <c r="AD21" s="183">
        <v>0</v>
      </c>
      <c r="AE21" s="183">
        <v>0</v>
      </c>
      <c r="AF21" s="183">
        <v>0</v>
      </c>
      <c r="AG21" s="324">
        <v>0</v>
      </c>
      <c r="AH21" s="324">
        <v>0</v>
      </c>
      <c r="AI21" s="324">
        <v>0</v>
      </c>
      <c r="AJ21" s="324"/>
      <c r="AK21" s="333">
        <f>R21*Y21</f>
        <v>0</v>
      </c>
      <c r="AL21" s="265">
        <f t="shared" si="1"/>
        <v>0</v>
      </c>
      <c r="AM21" s="265">
        <f t="shared" si="1"/>
        <v>0</v>
      </c>
      <c r="AN21" s="265"/>
      <c r="AO21" s="114"/>
      <c r="AP21" s="148">
        <f>AO21-Q21</f>
        <v>0</v>
      </c>
    </row>
    <row r="22" spans="1:42" ht="57">
      <c r="A22" s="418">
        <v>16</v>
      </c>
      <c r="B22" s="778"/>
      <c r="C22" s="767"/>
      <c r="D22" s="294" t="s">
        <v>66</v>
      </c>
      <c r="E22" s="230">
        <v>1</v>
      </c>
      <c r="F22" s="230" t="s">
        <v>195</v>
      </c>
      <c r="G22" s="314" t="s">
        <v>204</v>
      </c>
      <c r="H22" s="425" t="s">
        <v>197</v>
      </c>
      <c r="I22" s="183" t="s">
        <v>111</v>
      </c>
      <c r="J22" s="314" t="s">
        <v>198</v>
      </c>
      <c r="K22" s="183" t="s">
        <v>111</v>
      </c>
      <c r="L22" s="183" t="s">
        <v>111</v>
      </c>
      <c r="M22" s="183" t="s">
        <v>111</v>
      </c>
      <c r="N22" s="420">
        <v>300000</v>
      </c>
      <c r="O22" s="420"/>
      <c r="P22" s="420">
        <v>0</v>
      </c>
      <c r="Q22" s="332">
        <f t="shared" si="4"/>
        <v>300000</v>
      </c>
      <c r="R22" s="304">
        <v>0</v>
      </c>
      <c r="S22" s="304">
        <v>0</v>
      </c>
      <c r="T22" s="304">
        <v>0</v>
      </c>
      <c r="U22" s="304">
        <v>6000</v>
      </c>
      <c r="V22" s="767"/>
      <c r="W22" s="230">
        <v>0</v>
      </c>
      <c r="X22" s="426">
        <f>W22/V16*100</f>
        <v>0</v>
      </c>
      <c r="Y22" s="183">
        <v>0</v>
      </c>
      <c r="Z22" s="183">
        <v>0</v>
      </c>
      <c r="AA22" s="183">
        <v>0</v>
      </c>
      <c r="AB22" s="183">
        <v>0</v>
      </c>
      <c r="AC22" s="183">
        <v>0</v>
      </c>
      <c r="AD22" s="183">
        <v>0</v>
      </c>
      <c r="AE22" s="183">
        <v>0</v>
      </c>
      <c r="AF22" s="183">
        <v>0</v>
      </c>
      <c r="AG22" s="324">
        <v>0</v>
      </c>
      <c r="AH22" s="324">
        <v>0</v>
      </c>
      <c r="AI22" s="324">
        <v>0</v>
      </c>
      <c r="AJ22" s="324">
        <v>0</v>
      </c>
      <c r="AK22" s="333">
        <f>R22*Y22</f>
        <v>0</v>
      </c>
      <c r="AL22" s="333">
        <v>0</v>
      </c>
      <c r="AM22" s="333">
        <v>0</v>
      </c>
      <c r="AN22" s="265">
        <v>0</v>
      </c>
      <c r="AO22" s="114">
        <v>0</v>
      </c>
      <c r="AP22" s="148">
        <f t="shared" si="3"/>
        <v>-300000</v>
      </c>
    </row>
    <row r="23" spans="1:42" ht="57">
      <c r="A23" s="418">
        <v>17</v>
      </c>
      <c r="B23" s="778"/>
      <c r="C23" s="767"/>
      <c r="D23" s="314" t="s">
        <v>205</v>
      </c>
      <c r="E23" s="230">
        <v>1</v>
      </c>
      <c r="F23" s="230" t="s">
        <v>195</v>
      </c>
      <c r="G23" s="314" t="s">
        <v>67</v>
      </c>
      <c r="H23" s="425" t="s">
        <v>197</v>
      </c>
      <c r="I23" s="183" t="s">
        <v>111</v>
      </c>
      <c r="J23" s="314" t="s">
        <v>198</v>
      </c>
      <c r="K23" s="183" t="s">
        <v>111</v>
      </c>
      <c r="L23" s="183" t="s">
        <v>111</v>
      </c>
      <c r="M23" s="183" t="s">
        <v>111</v>
      </c>
      <c r="N23" s="420">
        <v>0</v>
      </c>
      <c r="O23" s="420">
        <v>0</v>
      </c>
      <c r="P23" s="420">
        <v>0</v>
      </c>
      <c r="Q23" s="332">
        <f t="shared" si="4"/>
        <v>0</v>
      </c>
      <c r="R23" s="304">
        <v>0</v>
      </c>
      <c r="S23" s="304">
        <v>0</v>
      </c>
      <c r="T23" s="304">
        <v>0</v>
      </c>
      <c r="U23" s="304">
        <v>0</v>
      </c>
      <c r="V23" s="767"/>
      <c r="W23" s="230">
        <v>0</v>
      </c>
      <c r="X23" s="426">
        <v>0</v>
      </c>
      <c r="Y23" s="183">
        <v>0</v>
      </c>
      <c r="Z23" s="183">
        <v>0</v>
      </c>
      <c r="AA23" s="183">
        <v>0</v>
      </c>
      <c r="AB23" s="183">
        <v>0</v>
      </c>
      <c r="AC23" s="183">
        <v>0</v>
      </c>
      <c r="AD23" s="183">
        <v>0</v>
      </c>
      <c r="AE23" s="183">
        <v>0</v>
      </c>
      <c r="AF23" s="183">
        <v>0</v>
      </c>
      <c r="AG23" s="324">
        <v>0</v>
      </c>
      <c r="AH23" s="324">
        <v>0</v>
      </c>
      <c r="AI23" s="324">
        <v>0</v>
      </c>
      <c r="AJ23" s="324">
        <v>0</v>
      </c>
      <c r="AK23" s="333">
        <v>0</v>
      </c>
      <c r="AL23" s="333">
        <v>0</v>
      </c>
      <c r="AM23" s="333">
        <v>0</v>
      </c>
      <c r="AN23" s="265">
        <f t="shared" si="1"/>
        <v>0</v>
      </c>
      <c r="AO23" s="114">
        <f t="shared" si="2"/>
        <v>0</v>
      </c>
      <c r="AP23" s="148">
        <f t="shared" si="3"/>
        <v>0</v>
      </c>
    </row>
    <row r="24" spans="1:42" ht="57">
      <c r="A24" s="418">
        <v>18</v>
      </c>
      <c r="B24" s="778"/>
      <c r="C24" s="767"/>
      <c r="D24" s="314" t="s">
        <v>206</v>
      </c>
      <c r="E24" s="230">
        <v>1</v>
      </c>
      <c r="F24" s="230" t="s">
        <v>195</v>
      </c>
      <c r="G24" s="138" t="s">
        <v>207</v>
      </c>
      <c r="H24" s="425" t="s">
        <v>197</v>
      </c>
      <c r="I24" s="183" t="s">
        <v>111</v>
      </c>
      <c r="J24" s="314" t="s">
        <v>198</v>
      </c>
      <c r="K24" s="183" t="s">
        <v>111</v>
      </c>
      <c r="L24" s="183" t="s">
        <v>111</v>
      </c>
      <c r="M24" s="183" t="s">
        <v>111</v>
      </c>
      <c r="N24" s="420">
        <v>0</v>
      </c>
      <c r="O24" s="420">
        <v>0</v>
      </c>
      <c r="P24" s="420">
        <v>0</v>
      </c>
      <c r="Q24" s="332">
        <v>0</v>
      </c>
      <c r="R24" s="304">
        <v>0</v>
      </c>
      <c r="S24" s="304">
        <v>0</v>
      </c>
      <c r="T24" s="304">
        <v>0</v>
      </c>
      <c r="U24" s="304">
        <v>60</v>
      </c>
      <c r="V24" s="767"/>
      <c r="W24" s="230">
        <v>0</v>
      </c>
      <c r="X24" s="426">
        <v>0</v>
      </c>
      <c r="Y24" s="183">
        <v>0</v>
      </c>
      <c r="Z24" s="183">
        <v>0</v>
      </c>
      <c r="AA24" s="183">
        <v>0</v>
      </c>
      <c r="AB24" s="183">
        <v>7050</v>
      </c>
      <c r="AC24" s="183">
        <v>0</v>
      </c>
      <c r="AD24" s="183">
        <v>0</v>
      </c>
      <c r="AE24" s="183">
        <v>0</v>
      </c>
      <c r="AF24" s="183">
        <v>7050</v>
      </c>
      <c r="AG24" s="324">
        <v>0</v>
      </c>
      <c r="AH24" s="324">
        <v>0</v>
      </c>
      <c r="AI24" s="324">
        <v>0</v>
      </c>
      <c r="AJ24" s="324">
        <v>423000</v>
      </c>
      <c r="AK24" s="333">
        <f t="shared" ref="AK24:AK32" si="13">R24*Y24</f>
        <v>0</v>
      </c>
      <c r="AL24" s="333">
        <v>0</v>
      </c>
      <c r="AM24" s="333">
        <v>0</v>
      </c>
      <c r="AN24" s="265">
        <v>423000</v>
      </c>
      <c r="AO24" s="114">
        <v>423000</v>
      </c>
      <c r="AP24" s="148">
        <f t="shared" si="3"/>
        <v>423000</v>
      </c>
    </row>
    <row r="25" spans="1:42" ht="57">
      <c r="A25" s="418">
        <v>19</v>
      </c>
      <c r="B25" s="778"/>
      <c r="C25" s="767"/>
      <c r="D25" s="314" t="s">
        <v>208</v>
      </c>
      <c r="E25" s="230">
        <v>1</v>
      </c>
      <c r="F25" s="230" t="s">
        <v>195</v>
      </c>
      <c r="G25" s="382" t="s">
        <v>209</v>
      </c>
      <c r="H25" s="425" t="s">
        <v>197</v>
      </c>
      <c r="I25" s="183" t="s">
        <v>111</v>
      </c>
      <c r="J25" s="314" t="s">
        <v>198</v>
      </c>
      <c r="K25" s="183" t="s">
        <v>111</v>
      </c>
      <c r="L25" s="183" t="s">
        <v>111</v>
      </c>
      <c r="M25" s="183" t="s">
        <v>111</v>
      </c>
      <c r="N25" s="420">
        <v>300000</v>
      </c>
      <c r="O25" s="420">
        <v>530000</v>
      </c>
      <c r="P25" s="420">
        <v>0</v>
      </c>
      <c r="Q25" s="332">
        <f t="shared" si="4"/>
        <v>830000</v>
      </c>
      <c r="R25" s="304">
        <v>0</v>
      </c>
      <c r="S25" s="304">
        <v>0</v>
      </c>
      <c r="T25" s="304">
        <v>0</v>
      </c>
      <c r="U25" s="304">
        <v>0</v>
      </c>
      <c r="V25" s="767"/>
      <c r="W25" s="230">
        <v>0</v>
      </c>
      <c r="X25" s="426">
        <f>W25/V16*100</f>
        <v>0</v>
      </c>
      <c r="Y25" s="183">
        <v>0</v>
      </c>
      <c r="Z25" s="183">
        <v>0</v>
      </c>
      <c r="AA25" s="183">
        <v>0</v>
      </c>
      <c r="AB25" s="183">
        <v>0</v>
      </c>
      <c r="AC25" s="183">
        <v>0</v>
      </c>
      <c r="AD25" s="183">
        <v>0</v>
      </c>
      <c r="AE25" s="183">
        <v>0</v>
      </c>
      <c r="AF25" s="183">
        <v>0</v>
      </c>
      <c r="AG25" s="324">
        <v>0</v>
      </c>
      <c r="AH25" s="324">
        <v>0</v>
      </c>
      <c r="AI25" s="324">
        <v>0</v>
      </c>
      <c r="AJ25" s="324">
        <v>0</v>
      </c>
      <c r="AK25" s="333">
        <f t="shared" si="13"/>
        <v>0</v>
      </c>
      <c r="AL25" s="333">
        <v>0</v>
      </c>
      <c r="AM25" s="333">
        <v>0</v>
      </c>
      <c r="AN25" s="265">
        <f t="shared" ref="AN25:AN27" si="14">U25*AB25</f>
        <v>0</v>
      </c>
      <c r="AO25" s="114">
        <f t="shared" si="2"/>
        <v>0</v>
      </c>
      <c r="AP25" s="148">
        <f t="shared" si="3"/>
        <v>-830000</v>
      </c>
    </row>
    <row r="26" spans="1:42" ht="57">
      <c r="A26" s="418">
        <v>20</v>
      </c>
      <c r="B26" s="778"/>
      <c r="C26" s="767"/>
      <c r="D26" s="314" t="s">
        <v>210</v>
      </c>
      <c r="E26" s="230">
        <v>1</v>
      </c>
      <c r="F26" s="230" t="s">
        <v>195</v>
      </c>
      <c r="G26" s="314" t="s">
        <v>211</v>
      </c>
      <c r="H26" s="425" t="s">
        <v>197</v>
      </c>
      <c r="I26" s="183" t="s">
        <v>111</v>
      </c>
      <c r="J26" s="314" t="s">
        <v>198</v>
      </c>
      <c r="K26" s="183" t="s">
        <v>111</v>
      </c>
      <c r="L26" s="183" t="s">
        <v>111</v>
      </c>
      <c r="M26" s="183" t="s">
        <v>111</v>
      </c>
      <c r="N26" s="420">
        <v>0</v>
      </c>
      <c r="O26" s="420">
        <v>0</v>
      </c>
      <c r="P26" s="420">
        <v>0</v>
      </c>
      <c r="Q26" s="332">
        <f t="shared" si="4"/>
        <v>0</v>
      </c>
      <c r="R26" s="304">
        <v>0</v>
      </c>
      <c r="S26" s="304">
        <v>0</v>
      </c>
      <c r="T26" s="304">
        <v>0</v>
      </c>
      <c r="U26" s="304">
        <v>4000</v>
      </c>
      <c r="V26" s="767"/>
      <c r="W26" s="230">
        <v>0</v>
      </c>
      <c r="X26" s="426">
        <f>W26/V16*100</f>
        <v>0</v>
      </c>
      <c r="Y26" s="183">
        <v>0</v>
      </c>
      <c r="Z26" s="183">
        <v>0</v>
      </c>
      <c r="AA26" s="183">
        <v>0</v>
      </c>
      <c r="AB26" s="183">
        <v>0</v>
      </c>
      <c r="AC26" s="183">
        <v>0</v>
      </c>
      <c r="AD26" s="183">
        <v>0</v>
      </c>
      <c r="AE26" s="183">
        <v>0</v>
      </c>
      <c r="AF26" s="183">
        <v>0</v>
      </c>
      <c r="AG26" s="324">
        <v>0</v>
      </c>
      <c r="AH26" s="324">
        <v>0</v>
      </c>
      <c r="AI26" s="324">
        <v>0</v>
      </c>
      <c r="AJ26" s="324">
        <v>0</v>
      </c>
      <c r="AK26" s="333">
        <f t="shared" si="13"/>
        <v>0</v>
      </c>
      <c r="AL26" s="333">
        <v>0</v>
      </c>
      <c r="AM26" s="333">
        <v>0</v>
      </c>
      <c r="AN26" s="265">
        <f t="shared" si="14"/>
        <v>0</v>
      </c>
      <c r="AO26" s="114">
        <f t="shared" si="2"/>
        <v>0</v>
      </c>
      <c r="AP26" s="148">
        <f t="shared" si="3"/>
        <v>0</v>
      </c>
    </row>
    <row r="27" spans="1:42" ht="57">
      <c r="A27" s="418">
        <v>21</v>
      </c>
      <c r="B27" s="778"/>
      <c r="C27" s="767"/>
      <c r="D27" s="314" t="s">
        <v>210</v>
      </c>
      <c r="E27" s="230">
        <v>1</v>
      </c>
      <c r="F27" s="230" t="s">
        <v>195</v>
      </c>
      <c r="G27" s="314" t="s">
        <v>211</v>
      </c>
      <c r="H27" s="425" t="s">
        <v>197</v>
      </c>
      <c r="I27" s="183" t="s">
        <v>111</v>
      </c>
      <c r="J27" s="314" t="s">
        <v>198</v>
      </c>
      <c r="K27" s="183" t="s">
        <v>111</v>
      </c>
      <c r="L27" s="183" t="s">
        <v>111</v>
      </c>
      <c r="M27" s="183" t="s">
        <v>111</v>
      </c>
      <c r="N27" s="420">
        <v>0</v>
      </c>
      <c r="O27" s="420">
        <v>0</v>
      </c>
      <c r="P27" s="420">
        <v>0</v>
      </c>
      <c r="Q27" s="332">
        <f t="shared" si="4"/>
        <v>0</v>
      </c>
      <c r="R27" s="304">
        <v>0</v>
      </c>
      <c r="S27" s="304">
        <v>0</v>
      </c>
      <c r="T27" s="304">
        <v>0</v>
      </c>
      <c r="U27" s="304">
        <v>4000</v>
      </c>
      <c r="V27" s="767"/>
      <c r="W27" s="230">
        <v>0</v>
      </c>
      <c r="X27" s="426">
        <f>W27/V16*100</f>
        <v>0</v>
      </c>
      <c r="Y27" s="183">
        <v>0</v>
      </c>
      <c r="Z27" s="183">
        <v>0</v>
      </c>
      <c r="AA27" s="183">
        <v>0</v>
      </c>
      <c r="AB27" s="183">
        <v>0</v>
      </c>
      <c r="AC27" s="183">
        <v>0</v>
      </c>
      <c r="AD27" s="183">
        <v>0</v>
      </c>
      <c r="AE27" s="183">
        <v>0</v>
      </c>
      <c r="AF27" s="183">
        <v>0</v>
      </c>
      <c r="AG27" s="324">
        <v>0</v>
      </c>
      <c r="AH27" s="324">
        <v>0</v>
      </c>
      <c r="AI27" s="324">
        <v>0</v>
      </c>
      <c r="AJ27" s="324">
        <v>0</v>
      </c>
      <c r="AK27" s="333">
        <f t="shared" si="13"/>
        <v>0</v>
      </c>
      <c r="AL27" s="333">
        <v>0</v>
      </c>
      <c r="AM27" s="333">
        <v>0</v>
      </c>
      <c r="AN27" s="265">
        <f t="shared" si="14"/>
        <v>0</v>
      </c>
      <c r="AO27" s="114">
        <f t="shared" si="2"/>
        <v>0</v>
      </c>
      <c r="AP27" s="148">
        <f t="shared" si="3"/>
        <v>0</v>
      </c>
    </row>
    <row r="28" spans="1:42" ht="57">
      <c r="A28" s="418">
        <v>22</v>
      </c>
      <c r="B28" s="778"/>
      <c r="C28" s="767"/>
      <c r="D28" s="314" t="s">
        <v>212</v>
      </c>
      <c r="E28" s="230">
        <v>1</v>
      </c>
      <c r="F28" s="230" t="s">
        <v>195</v>
      </c>
      <c r="G28" s="314" t="s">
        <v>213</v>
      </c>
      <c r="H28" s="425" t="s">
        <v>197</v>
      </c>
      <c r="I28" s="183" t="s">
        <v>111</v>
      </c>
      <c r="J28" s="314" t="s">
        <v>198</v>
      </c>
      <c r="K28" s="183" t="s">
        <v>111</v>
      </c>
      <c r="L28" s="183" t="s">
        <v>111</v>
      </c>
      <c r="M28" s="183" t="s">
        <v>111</v>
      </c>
      <c r="N28" s="420">
        <v>420000</v>
      </c>
      <c r="O28" s="420">
        <v>250000</v>
      </c>
      <c r="P28" s="420">
        <v>500000</v>
      </c>
      <c r="Q28" s="332">
        <v>1170000</v>
      </c>
      <c r="R28" s="304">
        <v>0</v>
      </c>
      <c r="S28" s="304">
        <v>0</v>
      </c>
      <c r="T28" s="304">
        <v>0</v>
      </c>
      <c r="U28" s="304">
        <v>6000</v>
      </c>
      <c r="V28" s="767"/>
      <c r="W28" s="230">
        <v>1</v>
      </c>
      <c r="X28" s="426">
        <f>W28/V16*100</f>
        <v>2.4032684450853159E-2</v>
      </c>
      <c r="Y28" s="183">
        <v>0</v>
      </c>
      <c r="Z28" s="183">
        <v>0</v>
      </c>
      <c r="AA28" s="183">
        <v>0</v>
      </c>
      <c r="AB28" s="230">
        <v>15</v>
      </c>
      <c r="AC28" s="183">
        <v>0</v>
      </c>
      <c r="AD28" s="183">
        <v>0</v>
      </c>
      <c r="AE28" s="183">
        <v>0</v>
      </c>
      <c r="AF28" s="230">
        <v>15</v>
      </c>
      <c r="AG28" s="324">
        <v>0</v>
      </c>
      <c r="AH28" s="324">
        <v>0</v>
      </c>
      <c r="AI28" s="324">
        <v>0</v>
      </c>
      <c r="AJ28" s="324">
        <v>90000</v>
      </c>
      <c r="AK28" s="333">
        <f t="shared" si="13"/>
        <v>0</v>
      </c>
      <c r="AL28" s="333">
        <v>0</v>
      </c>
      <c r="AM28" s="333">
        <v>0</v>
      </c>
      <c r="AN28" s="265">
        <v>90000</v>
      </c>
      <c r="AO28" s="114">
        <v>90000</v>
      </c>
      <c r="AP28" s="148">
        <f t="shared" si="3"/>
        <v>-1080000</v>
      </c>
    </row>
    <row r="29" spans="1:42" ht="28.5">
      <c r="A29" s="418">
        <v>23</v>
      </c>
      <c r="B29" s="778"/>
      <c r="C29" s="767"/>
      <c r="D29" s="314" t="s">
        <v>214</v>
      </c>
      <c r="E29" s="230">
        <v>1</v>
      </c>
      <c r="F29" s="230" t="s">
        <v>195</v>
      </c>
      <c r="G29" s="314" t="s">
        <v>215</v>
      </c>
      <c r="H29" s="425" t="s">
        <v>216</v>
      </c>
      <c r="I29" s="183" t="s">
        <v>111</v>
      </c>
      <c r="J29" s="314" t="s">
        <v>198</v>
      </c>
      <c r="K29" s="183" t="s">
        <v>111</v>
      </c>
      <c r="L29" s="183" t="s">
        <v>111</v>
      </c>
      <c r="M29" s="183" t="s">
        <v>111</v>
      </c>
      <c r="N29" s="420">
        <v>300000</v>
      </c>
      <c r="O29" s="420">
        <v>415000</v>
      </c>
      <c r="P29" s="420">
        <v>0</v>
      </c>
      <c r="Q29" s="332">
        <f t="shared" si="4"/>
        <v>715000</v>
      </c>
      <c r="R29" s="304">
        <v>0</v>
      </c>
      <c r="S29" s="304">
        <v>0</v>
      </c>
      <c r="T29" s="304">
        <v>0</v>
      </c>
      <c r="U29" s="304">
        <v>50</v>
      </c>
      <c r="V29" s="767"/>
      <c r="W29" s="230">
        <v>4161</v>
      </c>
      <c r="X29" s="426">
        <f>W29/V16*100</f>
        <v>100</v>
      </c>
      <c r="Y29" s="183">
        <v>0</v>
      </c>
      <c r="Z29" s="183">
        <v>0</v>
      </c>
      <c r="AA29" s="183">
        <v>0</v>
      </c>
      <c r="AB29" s="230">
        <v>2260</v>
      </c>
      <c r="AC29" s="183">
        <v>0</v>
      </c>
      <c r="AD29" s="183">
        <v>0</v>
      </c>
      <c r="AE29" s="183">
        <v>0</v>
      </c>
      <c r="AF29" s="230">
        <v>2260</v>
      </c>
      <c r="AG29" s="324">
        <v>0</v>
      </c>
      <c r="AH29" s="324">
        <v>0</v>
      </c>
      <c r="AI29" s="324">
        <v>0</v>
      </c>
      <c r="AJ29" s="324">
        <v>113000</v>
      </c>
      <c r="AK29" s="333">
        <f t="shared" si="13"/>
        <v>0</v>
      </c>
      <c r="AL29" s="333">
        <v>0</v>
      </c>
      <c r="AM29" s="333">
        <v>0</v>
      </c>
      <c r="AN29" s="333">
        <v>113000</v>
      </c>
      <c r="AO29" s="114">
        <f t="shared" si="2"/>
        <v>113000</v>
      </c>
      <c r="AP29" s="148">
        <f>AO29-Q29</f>
        <v>-602000</v>
      </c>
    </row>
    <row r="30" spans="1:42" ht="28.5">
      <c r="A30" s="418">
        <v>24</v>
      </c>
      <c r="B30" s="778"/>
      <c r="C30" s="767"/>
      <c r="D30" s="389" t="s">
        <v>179</v>
      </c>
      <c r="E30" s="297">
        <v>1</v>
      </c>
      <c r="F30" s="390" t="s">
        <v>217</v>
      </c>
      <c r="G30" s="389" t="s">
        <v>218</v>
      </c>
      <c r="H30" s="228" t="s">
        <v>219</v>
      </c>
      <c r="I30" s="183" t="s">
        <v>111</v>
      </c>
      <c r="J30" s="138" t="s">
        <v>198</v>
      </c>
      <c r="K30" s="183" t="s">
        <v>111</v>
      </c>
      <c r="L30" s="183" t="s">
        <v>111</v>
      </c>
      <c r="M30" s="183" t="s">
        <v>111</v>
      </c>
      <c r="N30" s="420">
        <v>0</v>
      </c>
      <c r="O30" s="420">
        <v>0</v>
      </c>
      <c r="P30" s="420">
        <v>0</v>
      </c>
      <c r="Q30" s="332">
        <v>0</v>
      </c>
      <c r="R30" s="304">
        <v>0</v>
      </c>
      <c r="S30" s="304">
        <v>0</v>
      </c>
      <c r="T30" s="304">
        <v>0</v>
      </c>
      <c r="U30" s="304">
        <v>0</v>
      </c>
      <c r="V30" s="767"/>
      <c r="W30" s="230">
        <v>0</v>
      </c>
      <c r="X30" s="426">
        <v>0</v>
      </c>
      <c r="Y30" s="183">
        <v>0</v>
      </c>
      <c r="Z30" s="183">
        <v>0</v>
      </c>
      <c r="AA30" s="183">
        <v>0</v>
      </c>
      <c r="AB30" s="230">
        <v>0</v>
      </c>
      <c r="AC30" s="183">
        <v>0</v>
      </c>
      <c r="AD30" s="183">
        <v>0</v>
      </c>
      <c r="AE30" s="183">
        <v>0</v>
      </c>
      <c r="AF30" s="230">
        <v>0</v>
      </c>
      <c r="AG30" s="324">
        <v>0</v>
      </c>
      <c r="AH30" s="324">
        <v>0</v>
      </c>
      <c r="AI30" s="324">
        <v>0</v>
      </c>
      <c r="AJ30" s="324">
        <v>0</v>
      </c>
      <c r="AK30" s="333">
        <f t="shared" si="13"/>
        <v>0</v>
      </c>
      <c r="AL30" s="333">
        <v>0</v>
      </c>
      <c r="AM30" s="333"/>
      <c r="AN30" s="333">
        <v>0</v>
      </c>
      <c r="AO30" s="117">
        <v>0</v>
      </c>
      <c r="AP30" s="148">
        <v>0</v>
      </c>
    </row>
    <row r="31" spans="1:42" ht="14.25">
      <c r="A31" s="418">
        <v>25</v>
      </c>
      <c r="B31" s="778"/>
      <c r="C31" s="767"/>
      <c r="D31" s="314" t="s">
        <v>58</v>
      </c>
      <c r="E31" s="230">
        <v>1</v>
      </c>
      <c r="F31" s="230" t="s">
        <v>284</v>
      </c>
      <c r="G31" s="314" t="s">
        <v>285</v>
      </c>
      <c r="H31" s="228" t="s">
        <v>219</v>
      </c>
      <c r="I31" s="240" t="s">
        <v>111</v>
      </c>
      <c r="J31" s="240" t="s">
        <v>111</v>
      </c>
      <c r="K31" s="183" t="s">
        <v>111</v>
      </c>
      <c r="L31" s="183" t="s">
        <v>111</v>
      </c>
      <c r="M31" s="183" t="s">
        <v>111</v>
      </c>
      <c r="N31" s="420">
        <v>0</v>
      </c>
      <c r="O31" s="420">
        <v>0</v>
      </c>
      <c r="P31" s="420">
        <v>0</v>
      </c>
      <c r="Q31" s="332">
        <v>0</v>
      </c>
      <c r="R31" s="304">
        <v>0</v>
      </c>
      <c r="S31" s="304">
        <v>0</v>
      </c>
      <c r="T31" s="304">
        <v>0</v>
      </c>
      <c r="U31" s="304">
        <v>0</v>
      </c>
      <c r="V31" s="767"/>
      <c r="W31" s="230">
        <v>0</v>
      </c>
      <c r="X31" s="230">
        <v>0</v>
      </c>
      <c r="Y31" s="230">
        <v>0</v>
      </c>
      <c r="Z31" s="230">
        <v>0</v>
      </c>
      <c r="AA31" s="230">
        <v>0</v>
      </c>
      <c r="AB31" s="230">
        <v>0</v>
      </c>
      <c r="AC31" s="230">
        <v>0</v>
      </c>
      <c r="AD31" s="230">
        <v>0</v>
      </c>
      <c r="AE31" s="183">
        <v>0</v>
      </c>
      <c r="AF31" s="230">
        <v>0</v>
      </c>
      <c r="AG31" s="324">
        <v>0</v>
      </c>
      <c r="AH31" s="324">
        <v>0</v>
      </c>
      <c r="AI31" s="324">
        <v>0</v>
      </c>
      <c r="AJ31" s="324">
        <v>0</v>
      </c>
      <c r="AK31" s="333">
        <v>0</v>
      </c>
      <c r="AL31" s="333">
        <v>0</v>
      </c>
      <c r="AM31" s="333">
        <v>0</v>
      </c>
      <c r="AN31" s="333">
        <v>0</v>
      </c>
      <c r="AO31" s="117">
        <v>0</v>
      </c>
      <c r="AP31" s="148">
        <v>0</v>
      </c>
    </row>
    <row r="32" spans="1:42" ht="43.5" thickBot="1">
      <c r="A32" s="418">
        <v>26</v>
      </c>
      <c r="B32" s="779"/>
      <c r="C32" s="840"/>
      <c r="D32" s="137" t="s">
        <v>220</v>
      </c>
      <c r="E32" s="309">
        <v>1</v>
      </c>
      <c r="F32" s="316" t="s">
        <v>221</v>
      </c>
      <c r="G32" s="137" t="s">
        <v>207</v>
      </c>
      <c r="H32" s="340" t="s">
        <v>216</v>
      </c>
      <c r="I32" s="309" t="s">
        <v>111</v>
      </c>
      <c r="J32" s="137" t="s">
        <v>222</v>
      </c>
      <c r="K32" s="309" t="s">
        <v>111</v>
      </c>
      <c r="L32" s="309" t="s">
        <v>111</v>
      </c>
      <c r="M32" s="309" t="s">
        <v>111</v>
      </c>
      <c r="N32" s="420">
        <v>0</v>
      </c>
      <c r="O32" s="420">
        <v>0</v>
      </c>
      <c r="P32" s="420">
        <v>0</v>
      </c>
      <c r="Q32" s="302">
        <f t="shared" si="4"/>
        <v>0</v>
      </c>
      <c r="R32" s="292">
        <v>0</v>
      </c>
      <c r="S32" s="292">
        <v>0</v>
      </c>
      <c r="T32" s="292">
        <v>0</v>
      </c>
      <c r="U32" s="292">
        <v>60</v>
      </c>
      <c r="V32" s="840"/>
      <c r="W32" s="309">
        <v>0</v>
      </c>
      <c r="X32" s="428">
        <f>W32/V16*100</f>
        <v>0</v>
      </c>
      <c r="Y32" s="183">
        <v>0</v>
      </c>
      <c r="Z32" s="183">
        <v>0</v>
      </c>
      <c r="AA32" s="183">
        <v>0</v>
      </c>
      <c r="AB32" s="137">
        <v>0</v>
      </c>
      <c r="AC32" s="183">
        <v>0</v>
      </c>
      <c r="AD32" s="183">
        <v>0</v>
      </c>
      <c r="AE32" s="183">
        <v>0</v>
      </c>
      <c r="AF32" s="137">
        <v>0</v>
      </c>
      <c r="AG32" s="324">
        <v>0</v>
      </c>
      <c r="AH32" s="324">
        <v>0</v>
      </c>
      <c r="AI32" s="324">
        <v>0</v>
      </c>
      <c r="AJ32" s="324">
        <v>0</v>
      </c>
      <c r="AK32" s="268">
        <f t="shared" si="13"/>
        <v>0</v>
      </c>
      <c r="AL32" s="268">
        <v>0</v>
      </c>
      <c r="AM32" s="268">
        <v>0</v>
      </c>
      <c r="AN32" s="268">
        <v>0</v>
      </c>
      <c r="AO32" s="175">
        <f t="shared" si="2"/>
        <v>0</v>
      </c>
      <c r="AP32" s="148">
        <f>AO32-Q32</f>
        <v>0</v>
      </c>
    </row>
    <row r="33" spans="1:42" ht="72" thickBot="1">
      <c r="A33" s="149">
        <v>1</v>
      </c>
      <c r="B33" s="839" t="s">
        <v>125</v>
      </c>
      <c r="C33" s="839">
        <v>3</v>
      </c>
      <c r="D33" s="382" t="s">
        <v>66</v>
      </c>
      <c r="E33" s="239">
        <v>1</v>
      </c>
      <c r="F33" s="239" t="s">
        <v>126</v>
      </c>
      <c r="G33" s="382" t="s">
        <v>127</v>
      </c>
      <c r="H33" s="429" t="s">
        <v>128</v>
      </c>
      <c r="I33" s="240" t="s">
        <v>111</v>
      </c>
      <c r="J33" s="240" t="s">
        <v>111</v>
      </c>
      <c r="K33" s="240" t="s">
        <v>111</v>
      </c>
      <c r="L33" s="248" t="s">
        <v>129</v>
      </c>
      <c r="M33" s="240" t="s">
        <v>111</v>
      </c>
      <c r="N33" s="250">
        <v>0</v>
      </c>
      <c r="O33" s="250">
        <v>0</v>
      </c>
      <c r="P33" s="250">
        <v>0</v>
      </c>
      <c r="Q33" s="264">
        <v>0</v>
      </c>
      <c r="R33" s="184">
        <v>0</v>
      </c>
      <c r="S33" s="184">
        <v>0</v>
      </c>
      <c r="T33" s="184">
        <v>0</v>
      </c>
      <c r="U33" s="184">
        <v>0</v>
      </c>
      <c r="V33" s="839">
        <v>9072</v>
      </c>
      <c r="W33" s="183">
        <v>0</v>
      </c>
      <c r="X33" s="183">
        <f>W33/V33*100</f>
        <v>0</v>
      </c>
      <c r="Y33" s="183">
        <v>0</v>
      </c>
      <c r="Z33" s="183">
        <v>0</v>
      </c>
      <c r="AA33" s="183">
        <v>0</v>
      </c>
      <c r="AB33" s="183">
        <v>0</v>
      </c>
      <c r="AC33" s="183">
        <v>0</v>
      </c>
      <c r="AD33" s="183">
        <v>0</v>
      </c>
      <c r="AE33" s="183">
        <v>0</v>
      </c>
      <c r="AF33" s="183">
        <v>0</v>
      </c>
      <c r="AG33" s="372">
        <v>0</v>
      </c>
      <c r="AH33" s="372">
        <v>0</v>
      </c>
      <c r="AI33" s="372">
        <v>0</v>
      </c>
      <c r="AJ33" s="372">
        <v>0</v>
      </c>
      <c r="AK33" s="265">
        <f>R33*Y33</f>
        <v>0</v>
      </c>
      <c r="AL33" s="265">
        <f t="shared" ref="AL33:AL34" si="15">S33*Z33</f>
        <v>0</v>
      </c>
      <c r="AM33" s="265">
        <v>70000</v>
      </c>
      <c r="AN33" s="265">
        <v>0</v>
      </c>
      <c r="AO33" s="114">
        <v>70000</v>
      </c>
      <c r="AP33" s="298">
        <v>70000</v>
      </c>
    </row>
    <row r="34" spans="1:42" ht="72" thickBot="1">
      <c r="A34" s="430">
        <v>2</v>
      </c>
      <c r="B34" s="767"/>
      <c r="C34" s="767"/>
      <c r="D34" s="314" t="s">
        <v>66</v>
      </c>
      <c r="E34" s="230">
        <v>1</v>
      </c>
      <c r="F34" s="230" t="s">
        <v>130</v>
      </c>
      <c r="G34" s="382" t="s">
        <v>131</v>
      </c>
      <c r="H34" s="231" t="s">
        <v>128</v>
      </c>
      <c r="I34" s="183" t="s">
        <v>111</v>
      </c>
      <c r="J34" s="183" t="s">
        <v>111</v>
      </c>
      <c r="K34" s="183" t="s">
        <v>111</v>
      </c>
      <c r="L34" s="138" t="s">
        <v>129</v>
      </c>
      <c r="M34" s="183" t="s">
        <v>111</v>
      </c>
      <c r="N34" s="250">
        <v>0</v>
      </c>
      <c r="O34" s="250">
        <v>0</v>
      </c>
      <c r="P34" s="250">
        <v>0</v>
      </c>
      <c r="Q34" s="264">
        <v>0</v>
      </c>
      <c r="R34" s="184">
        <v>0</v>
      </c>
      <c r="S34" s="184">
        <v>0</v>
      </c>
      <c r="T34" s="184">
        <v>0</v>
      </c>
      <c r="U34" s="184">
        <v>13000</v>
      </c>
      <c r="V34" s="767"/>
      <c r="W34" s="183">
        <v>0</v>
      </c>
      <c r="X34" s="183">
        <v>0</v>
      </c>
      <c r="Y34" s="183">
        <v>0</v>
      </c>
      <c r="Z34" s="183">
        <v>0</v>
      </c>
      <c r="AA34" s="183">
        <v>0</v>
      </c>
      <c r="AB34" s="183">
        <v>0</v>
      </c>
      <c r="AC34" s="183">
        <v>0</v>
      </c>
      <c r="AD34" s="183">
        <v>0</v>
      </c>
      <c r="AE34" s="183">
        <v>0</v>
      </c>
      <c r="AF34" s="183">
        <v>0</v>
      </c>
      <c r="AG34" s="372">
        <v>0</v>
      </c>
      <c r="AH34" s="372">
        <v>0</v>
      </c>
      <c r="AI34" s="372">
        <v>0</v>
      </c>
      <c r="AJ34" s="372">
        <v>0</v>
      </c>
      <c r="AK34" s="265">
        <f t="shared" ref="AK34" si="16">R34*Y34</f>
        <v>0</v>
      </c>
      <c r="AL34" s="265">
        <f t="shared" si="15"/>
        <v>0</v>
      </c>
      <c r="AM34" s="265">
        <v>0</v>
      </c>
      <c r="AN34" s="265">
        <v>0</v>
      </c>
      <c r="AO34" s="431">
        <v>0</v>
      </c>
      <c r="AP34" s="432">
        <v>0</v>
      </c>
    </row>
    <row r="35" spans="1:42" ht="72" thickBot="1">
      <c r="A35" s="430">
        <v>3</v>
      </c>
      <c r="B35" s="767"/>
      <c r="C35" s="767"/>
      <c r="D35" s="138" t="s">
        <v>132</v>
      </c>
      <c r="E35" s="183">
        <v>1</v>
      </c>
      <c r="F35" s="183" t="s">
        <v>126</v>
      </c>
      <c r="G35" s="382" t="s">
        <v>133</v>
      </c>
      <c r="H35" s="231" t="s">
        <v>128</v>
      </c>
      <c r="I35" s="183" t="s">
        <v>111</v>
      </c>
      <c r="J35" s="183" t="s">
        <v>111</v>
      </c>
      <c r="K35" s="183" t="s">
        <v>111</v>
      </c>
      <c r="L35" s="138" t="s">
        <v>129</v>
      </c>
      <c r="M35" s="183" t="s">
        <v>111</v>
      </c>
      <c r="N35" s="250">
        <v>446550</v>
      </c>
      <c r="O35" s="250">
        <v>348234</v>
      </c>
      <c r="P35" s="250">
        <v>83240</v>
      </c>
      <c r="Q35" s="264">
        <f>SUM(N35:P35)</f>
        <v>878024</v>
      </c>
      <c r="R35" s="184">
        <v>0</v>
      </c>
      <c r="S35" s="184">
        <v>0</v>
      </c>
      <c r="T35" s="184">
        <v>770</v>
      </c>
      <c r="U35" s="184">
        <v>100</v>
      </c>
      <c r="V35" s="767"/>
      <c r="W35" s="230">
        <v>2600</v>
      </c>
      <c r="X35" s="183">
        <v>27.56</v>
      </c>
      <c r="Y35" s="183">
        <v>0</v>
      </c>
      <c r="Z35" s="183">
        <v>0</v>
      </c>
      <c r="AA35" s="183">
        <v>1540</v>
      </c>
      <c r="AB35" s="183">
        <v>0</v>
      </c>
      <c r="AC35" s="183">
        <v>0</v>
      </c>
      <c r="AD35" s="183">
        <v>0</v>
      </c>
      <c r="AE35" s="183">
        <v>0</v>
      </c>
      <c r="AF35" s="183">
        <v>0</v>
      </c>
      <c r="AG35" s="372">
        <v>0</v>
      </c>
      <c r="AH35" s="372">
        <v>0</v>
      </c>
      <c r="AI35" s="372">
        <v>0</v>
      </c>
      <c r="AJ35" s="372">
        <v>0</v>
      </c>
      <c r="AK35" s="265">
        <f>R35*Y35</f>
        <v>0</v>
      </c>
      <c r="AL35" s="265">
        <f>S35*Z35</f>
        <v>0</v>
      </c>
      <c r="AM35" s="265">
        <v>271300</v>
      </c>
      <c r="AN35" s="265">
        <v>0</v>
      </c>
      <c r="AO35" s="431">
        <v>271300</v>
      </c>
      <c r="AP35" s="148">
        <v>-606724</v>
      </c>
    </row>
    <row r="36" spans="1:42" ht="72" thickBot="1">
      <c r="A36" s="430">
        <v>4</v>
      </c>
      <c r="B36" s="767"/>
      <c r="C36" s="767"/>
      <c r="D36" s="314" t="s">
        <v>134</v>
      </c>
      <c r="E36" s="230">
        <v>1</v>
      </c>
      <c r="F36" s="230" t="s">
        <v>135</v>
      </c>
      <c r="G36" s="382" t="s">
        <v>136</v>
      </c>
      <c r="H36" s="231" t="s">
        <v>128</v>
      </c>
      <c r="I36" s="183" t="s">
        <v>111</v>
      </c>
      <c r="J36" s="183" t="s">
        <v>111</v>
      </c>
      <c r="K36" s="183" t="s">
        <v>111</v>
      </c>
      <c r="L36" s="138" t="s">
        <v>129</v>
      </c>
      <c r="M36" s="183" t="s">
        <v>111</v>
      </c>
      <c r="N36" s="250">
        <v>737535</v>
      </c>
      <c r="O36" s="250">
        <v>703780</v>
      </c>
      <c r="P36" s="250">
        <v>66244</v>
      </c>
      <c r="Q36" s="264">
        <f>SUM(N36:P36)</f>
        <v>1507559</v>
      </c>
      <c r="R36" s="184">
        <v>0</v>
      </c>
      <c r="S36" s="184">
        <v>0</v>
      </c>
      <c r="T36" s="184">
        <v>0</v>
      </c>
      <c r="U36" s="184">
        <v>100</v>
      </c>
      <c r="V36" s="767"/>
      <c r="W36" s="230">
        <v>3200</v>
      </c>
      <c r="X36" s="183">
        <f>W36/V33*100</f>
        <v>35.273368606701936</v>
      </c>
      <c r="Y36" s="183">
        <v>0</v>
      </c>
      <c r="Z36" s="183">
        <v>0</v>
      </c>
      <c r="AA36" s="183">
        <v>1664</v>
      </c>
      <c r="AB36" s="183">
        <v>0</v>
      </c>
      <c r="AC36" s="183">
        <v>0</v>
      </c>
      <c r="AD36" s="183">
        <v>0</v>
      </c>
      <c r="AE36" s="183">
        <v>0</v>
      </c>
      <c r="AF36" s="183">
        <v>3530</v>
      </c>
      <c r="AG36" s="372">
        <v>0</v>
      </c>
      <c r="AH36" s="372">
        <v>0</v>
      </c>
      <c r="AI36" s="372">
        <v>0</v>
      </c>
      <c r="AJ36" s="372">
        <v>0</v>
      </c>
      <c r="AK36" s="265">
        <f t="shared" ref="AK36:AL42" si="17">R36*Y36</f>
        <v>0</v>
      </c>
      <c r="AL36" s="265">
        <f t="shared" si="17"/>
        <v>0</v>
      </c>
      <c r="AM36" s="265">
        <v>0</v>
      </c>
      <c r="AN36" s="265">
        <v>1350000</v>
      </c>
      <c r="AO36" s="431">
        <v>1350000</v>
      </c>
      <c r="AP36" s="148">
        <v>-157559</v>
      </c>
    </row>
    <row r="37" spans="1:42" ht="72" thickBot="1">
      <c r="A37" s="430">
        <v>5</v>
      </c>
      <c r="B37" s="767"/>
      <c r="C37" s="767"/>
      <c r="D37" s="314" t="s">
        <v>137</v>
      </c>
      <c r="E37" s="230">
        <v>1</v>
      </c>
      <c r="F37" s="230" t="s">
        <v>138</v>
      </c>
      <c r="G37" s="230" t="s">
        <v>139</v>
      </c>
      <c r="H37" s="231" t="s">
        <v>128</v>
      </c>
      <c r="I37" s="183" t="s">
        <v>111</v>
      </c>
      <c r="J37" s="183" t="s">
        <v>111</v>
      </c>
      <c r="K37" s="183" t="s">
        <v>111</v>
      </c>
      <c r="L37" s="138" t="s">
        <v>129</v>
      </c>
      <c r="M37" s="183" t="s">
        <v>111</v>
      </c>
      <c r="N37" s="250">
        <v>525000</v>
      </c>
      <c r="O37" s="250">
        <v>462941</v>
      </c>
      <c r="P37" s="250">
        <v>58421</v>
      </c>
      <c r="Q37" s="264">
        <f>SUM(N37:P37)</f>
        <v>1046362</v>
      </c>
      <c r="R37" s="184">
        <v>0</v>
      </c>
      <c r="S37" s="184">
        <v>0</v>
      </c>
      <c r="T37" s="184">
        <v>0</v>
      </c>
      <c r="U37" s="184">
        <v>100</v>
      </c>
      <c r="V37" s="767"/>
      <c r="W37" s="230">
        <v>3100</v>
      </c>
      <c r="X37" s="183">
        <f>W37/V33*100</f>
        <v>34.171075837742507</v>
      </c>
      <c r="Y37" s="183">
        <v>0</v>
      </c>
      <c r="Z37" s="183">
        <v>0</v>
      </c>
      <c r="AA37" s="183">
        <v>2173</v>
      </c>
      <c r="AB37" s="183">
        <v>0</v>
      </c>
      <c r="AC37" s="183">
        <v>0</v>
      </c>
      <c r="AD37" s="183">
        <v>0</v>
      </c>
      <c r="AE37" s="183">
        <v>0</v>
      </c>
      <c r="AF37" s="183">
        <v>3650</v>
      </c>
      <c r="AG37" s="372">
        <v>0</v>
      </c>
      <c r="AH37" s="372">
        <v>0</v>
      </c>
      <c r="AI37" s="372">
        <v>0</v>
      </c>
      <c r="AJ37" s="372">
        <v>0</v>
      </c>
      <c r="AK37" s="265">
        <f t="shared" si="17"/>
        <v>0</v>
      </c>
      <c r="AL37" s="265">
        <f t="shared" si="17"/>
        <v>0</v>
      </c>
      <c r="AM37" s="265">
        <v>0</v>
      </c>
      <c r="AN37" s="265">
        <v>1550000</v>
      </c>
      <c r="AO37" s="431">
        <v>1550000</v>
      </c>
      <c r="AP37" s="148">
        <v>503638</v>
      </c>
    </row>
    <row r="38" spans="1:42" ht="72" thickBot="1">
      <c r="A38" s="430">
        <v>6</v>
      </c>
      <c r="B38" s="767"/>
      <c r="C38" s="767"/>
      <c r="D38" s="314" t="s">
        <v>525</v>
      </c>
      <c r="E38" s="230">
        <v>1</v>
      </c>
      <c r="F38" s="230" t="s">
        <v>135</v>
      </c>
      <c r="G38" s="314" t="s">
        <v>140</v>
      </c>
      <c r="H38" s="231" t="s">
        <v>128</v>
      </c>
      <c r="I38" s="183" t="s">
        <v>111</v>
      </c>
      <c r="J38" s="183" t="s">
        <v>111</v>
      </c>
      <c r="K38" s="183" t="s">
        <v>111</v>
      </c>
      <c r="L38" s="138" t="s">
        <v>129</v>
      </c>
      <c r="M38" s="183" t="s">
        <v>111</v>
      </c>
      <c r="N38" s="250">
        <v>420000</v>
      </c>
      <c r="O38" s="250">
        <v>151724</v>
      </c>
      <c r="P38" s="250">
        <v>78420</v>
      </c>
      <c r="Q38" s="264">
        <f>SUM(N38:P38)</f>
        <v>650144</v>
      </c>
      <c r="R38" s="184">
        <v>0</v>
      </c>
      <c r="S38" s="184">
        <v>13000</v>
      </c>
      <c r="T38" s="184">
        <v>0</v>
      </c>
      <c r="U38" s="184">
        <v>14000</v>
      </c>
      <c r="V38" s="767"/>
      <c r="W38" s="230">
        <v>62</v>
      </c>
      <c r="X38" s="183">
        <f>W38/V33*100</f>
        <v>0.68342151675485008</v>
      </c>
      <c r="Y38" s="183">
        <v>0</v>
      </c>
      <c r="Z38" s="183">
        <v>0</v>
      </c>
      <c r="AA38" s="183">
        <v>84</v>
      </c>
      <c r="AB38" s="183">
        <v>18.100000000000001</v>
      </c>
      <c r="AC38" s="183">
        <v>0</v>
      </c>
      <c r="AD38" s="183">
        <v>0</v>
      </c>
      <c r="AE38" s="183">
        <v>0</v>
      </c>
      <c r="AF38" s="183">
        <v>0</v>
      </c>
      <c r="AG38" s="372">
        <v>0</v>
      </c>
      <c r="AH38" s="372">
        <v>0</v>
      </c>
      <c r="AI38" s="372">
        <v>0</v>
      </c>
      <c r="AJ38" s="372">
        <v>0</v>
      </c>
      <c r="AK38" s="265">
        <f t="shared" si="17"/>
        <v>0</v>
      </c>
      <c r="AL38" s="265">
        <f t="shared" si="17"/>
        <v>0</v>
      </c>
      <c r="AM38" s="265">
        <v>0</v>
      </c>
      <c r="AN38" s="265">
        <v>964410</v>
      </c>
      <c r="AO38" s="431">
        <v>964410</v>
      </c>
      <c r="AP38" s="148">
        <v>314266</v>
      </c>
    </row>
    <row r="39" spans="1:42" ht="72" thickBot="1">
      <c r="A39" s="430">
        <v>7</v>
      </c>
      <c r="B39" s="767"/>
      <c r="C39" s="767"/>
      <c r="D39" s="314" t="s">
        <v>141</v>
      </c>
      <c r="E39" s="230">
        <v>1</v>
      </c>
      <c r="F39" s="230" t="s">
        <v>142</v>
      </c>
      <c r="G39" s="230" t="s">
        <v>143</v>
      </c>
      <c r="H39" s="231" t="s">
        <v>128</v>
      </c>
      <c r="I39" s="183" t="s">
        <v>111</v>
      </c>
      <c r="J39" s="183" t="s">
        <v>111</v>
      </c>
      <c r="K39" s="183" t="s">
        <v>111</v>
      </c>
      <c r="L39" s="138" t="s">
        <v>129</v>
      </c>
      <c r="M39" s="183" t="s">
        <v>111</v>
      </c>
      <c r="N39" s="250">
        <v>671256</v>
      </c>
      <c r="O39" s="250">
        <v>914457</v>
      </c>
      <c r="P39" s="250">
        <v>36500</v>
      </c>
      <c r="Q39" s="264">
        <f>SUM(N39:P39)</f>
        <v>1622213</v>
      </c>
      <c r="R39" s="184">
        <v>0</v>
      </c>
      <c r="S39" s="184">
        <v>0</v>
      </c>
      <c r="T39" s="184">
        <v>0</v>
      </c>
      <c r="U39" s="184">
        <v>15000</v>
      </c>
      <c r="V39" s="767"/>
      <c r="W39" s="230">
        <v>30</v>
      </c>
      <c r="X39" s="183">
        <f>W39/V33*100</f>
        <v>0.3306878306878307</v>
      </c>
      <c r="Y39" s="183">
        <v>0</v>
      </c>
      <c r="Z39" s="183">
        <v>0</v>
      </c>
      <c r="AA39" s="183">
        <v>1025</v>
      </c>
      <c r="AB39" s="433">
        <v>185</v>
      </c>
      <c r="AC39" s="183">
        <v>0</v>
      </c>
      <c r="AD39" s="183">
        <v>0</v>
      </c>
      <c r="AE39" s="183">
        <v>0</v>
      </c>
      <c r="AF39" s="183">
        <v>0</v>
      </c>
      <c r="AG39" s="372">
        <v>0</v>
      </c>
      <c r="AH39" s="372">
        <v>0</v>
      </c>
      <c r="AI39" s="372">
        <v>0</v>
      </c>
      <c r="AJ39" s="372">
        <v>0</v>
      </c>
      <c r="AK39" s="265">
        <f t="shared" si="17"/>
        <v>0</v>
      </c>
      <c r="AL39" s="265">
        <f t="shared" si="17"/>
        <v>0</v>
      </c>
      <c r="AM39" s="265">
        <v>1522390</v>
      </c>
      <c r="AN39" s="265">
        <v>0</v>
      </c>
      <c r="AO39" s="431">
        <v>1522390</v>
      </c>
      <c r="AP39" s="148">
        <v>-99823</v>
      </c>
    </row>
    <row r="40" spans="1:42" ht="72" thickBot="1">
      <c r="A40" s="430">
        <v>8</v>
      </c>
      <c r="B40" s="767"/>
      <c r="C40" s="767"/>
      <c r="D40" s="314" t="s">
        <v>57</v>
      </c>
      <c r="E40" s="230">
        <v>1</v>
      </c>
      <c r="F40" s="230" t="s">
        <v>144</v>
      </c>
      <c r="G40" s="230">
        <v>1007</v>
      </c>
      <c r="H40" s="231" t="s">
        <v>128</v>
      </c>
      <c r="I40" s="183" t="s">
        <v>111</v>
      </c>
      <c r="J40" s="183" t="s">
        <v>111</v>
      </c>
      <c r="K40" s="183" t="s">
        <v>111</v>
      </c>
      <c r="L40" s="138" t="s">
        <v>129</v>
      </c>
      <c r="M40" s="183" t="s">
        <v>111</v>
      </c>
      <c r="N40" s="250">
        <v>0</v>
      </c>
      <c r="O40" s="250">
        <v>26963</v>
      </c>
      <c r="P40" s="250">
        <v>22654</v>
      </c>
      <c r="Q40" s="264">
        <f>SUM(O40:P40)</f>
        <v>49617</v>
      </c>
      <c r="R40" s="184">
        <v>0</v>
      </c>
      <c r="S40" s="184">
        <v>0</v>
      </c>
      <c r="T40" s="184">
        <v>0</v>
      </c>
      <c r="U40" s="184">
        <v>39040</v>
      </c>
      <c r="V40" s="767"/>
      <c r="W40" s="230">
        <v>0</v>
      </c>
      <c r="X40" s="183">
        <f>W40/V33*100</f>
        <v>0</v>
      </c>
      <c r="Y40" s="183">
        <v>0</v>
      </c>
      <c r="Z40" s="183">
        <v>0</v>
      </c>
      <c r="AA40" s="183">
        <v>42</v>
      </c>
      <c r="AB40" s="183">
        <v>0</v>
      </c>
      <c r="AC40" s="183">
        <v>0</v>
      </c>
      <c r="AD40" s="183">
        <v>0</v>
      </c>
      <c r="AE40" s="183">
        <v>0</v>
      </c>
      <c r="AF40" s="183">
        <v>0</v>
      </c>
      <c r="AG40" s="372">
        <v>0</v>
      </c>
      <c r="AH40" s="372">
        <v>0</v>
      </c>
      <c r="AI40" s="372">
        <v>0</v>
      </c>
      <c r="AJ40" s="372">
        <v>0</v>
      </c>
      <c r="AK40" s="265">
        <f t="shared" si="17"/>
        <v>0</v>
      </c>
      <c r="AL40" s="265">
        <f t="shared" si="17"/>
        <v>0</v>
      </c>
      <c r="AM40" s="265">
        <v>0</v>
      </c>
      <c r="AN40" s="434">
        <v>0</v>
      </c>
      <c r="AO40" s="431">
        <v>0</v>
      </c>
      <c r="AP40" s="148">
        <v>0</v>
      </c>
    </row>
    <row r="41" spans="1:42" ht="72" thickBot="1">
      <c r="A41" s="430">
        <v>9</v>
      </c>
      <c r="B41" s="767"/>
      <c r="C41" s="767"/>
      <c r="D41" s="314" t="s">
        <v>106</v>
      </c>
      <c r="E41" s="230">
        <v>1</v>
      </c>
      <c r="F41" s="230" t="s">
        <v>145</v>
      </c>
      <c r="G41" s="230" t="s">
        <v>146</v>
      </c>
      <c r="H41" s="231" t="s">
        <v>128</v>
      </c>
      <c r="I41" s="183" t="s">
        <v>111</v>
      </c>
      <c r="J41" s="183" t="s">
        <v>111</v>
      </c>
      <c r="K41" s="183" t="s">
        <v>111</v>
      </c>
      <c r="L41" s="138" t="s">
        <v>129</v>
      </c>
      <c r="M41" s="183" t="s">
        <v>111</v>
      </c>
      <c r="N41" s="250">
        <v>0</v>
      </c>
      <c r="O41" s="250">
        <v>0</v>
      </c>
      <c r="P41" s="250">
        <v>0</v>
      </c>
      <c r="Q41" s="264">
        <v>0</v>
      </c>
      <c r="R41" s="184">
        <v>0</v>
      </c>
      <c r="S41" s="184">
        <v>0</v>
      </c>
      <c r="T41" s="184">
        <v>0</v>
      </c>
      <c r="U41" s="184">
        <v>0</v>
      </c>
      <c r="V41" s="767"/>
      <c r="W41" s="230">
        <v>0</v>
      </c>
      <c r="X41" s="183">
        <f>W41/V33*100</f>
        <v>0</v>
      </c>
      <c r="Y41" s="183">
        <v>0</v>
      </c>
      <c r="Z41" s="183">
        <v>0</v>
      </c>
      <c r="AA41" s="183">
        <v>0</v>
      </c>
      <c r="AB41" s="183">
        <v>0</v>
      </c>
      <c r="AC41" s="183">
        <v>0</v>
      </c>
      <c r="AD41" s="183">
        <v>0</v>
      </c>
      <c r="AE41" s="183">
        <v>0</v>
      </c>
      <c r="AF41" s="183">
        <v>0</v>
      </c>
      <c r="AG41" s="372">
        <v>0</v>
      </c>
      <c r="AH41" s="372">
        <v>0</v>
      </c>
      <c r="AI41" s="372">
        <v>0</v>
      </c>
      <c r="AJ41" s="372">
        <v>0</v>
      </c>
      <c r="AK41" s="265">
        <f t="shared" si="17"/>
        <v>0</v>
      </c>
      <c r="AL41" s="265">
        <f t="shared" si="17"/>
        <v>0</v>
      </c>
      <c r="AM41" s="265">
        <v>106000</v>
      </c>
      <c r="AN41" s="434">
        <v>0</v>
      </c>
      <c r="AO41" s="431">
        <v>106000</v>
      </c>
      <c r="AP41" s="148">
        <v>106000</v>
      </c>
    </row>
    <row r="42" spans="1:42" ht="72" thickBot="1">
      <c r="A42" s="260">
        <v>10</v>
      </c>
      <c r="B42" s="768"/>
      <c r="C42" s="768"/>
      <c r="D42" s="314" t="s">
        <v>526</v>
      </c>
      <c r="E42" s="230">
        <v>1</v>
      </c>
      <c r="F42" s="230" t="s">
        <v>147</v>
      </c>
      <c r="G42" s="314" t="s">
        <v>148</v>
      </c>
      <c r="H42" s="232" t="s">
        <v>128</v>
      </c>
      <c r="I42" s="230" t="s">
        <v>111</v>
      </c>
      <c r="J42" s="230" t="s">
        <v>111</v>
      </c>
      <c r="K42" s="230" t="s">
        <v>111</v>
      </c>
      <c r="L42" s="314" t="s">
        <v>129</v>
      </c>
      <c r="M42" s="230" t="s">
        <v>111</v>
      </c>
      <c r="N42" s="250">
        <v>420000</v>
      </c>
      <c r="O42" s="250">
        <v>139385</v>
      </c>
      <c r="P42" s="250">
        <v>23600</v>
      </c>
      <c r="Q42" s="264">
        <f>SUM(N42:P42)</f>
        <v>582985</v>
      </c>
      <c r="R42" s="184">
        <v>13000</v>
      </c>
      <c r="S42" s="184">
        <v>1200</v>
      </c>
      <c r="T42" s="184">
        <v>0</v>
      </c>
      <c r="U42" s="184">
        <v>13000</v>
      </c>
      <c r="V42" s="840"/>
      <c r="W42" s="230">
        <v>0</v>
      </c>
      <c r="X42" s="183">
        <f>W42/V33*100</f>
        <v>0</v>
      </c>
      <c r="Y42" s="183">
        <v>0</v>
      </c>
      <c r="Z42" s="183">
        <v>0</v>
      </c>
      <c r="AA42" s="183">
        <v>4210</v>
      </c>
      <c r="AB42" s="183">
        <v>0</v>
      </c>
      <c r="AC42" s="183">
        <v>0</v>
      </c>
      <c r="AD42" s="183">
        <v>0</v>
      </c>
      <c r="AE42" s="183">
        <v>0</v>
      </c>
      <c r="AF42" s="183">
        <v>0</v>
      </c>
      <c r="AG42" s="372">
        <v>0</v>
      </c>
      <c r="AH42" s="372">
        <v>0</v>
      </c>
      <c r="AI42" s="372">
        <v>0</v>
      </c>
      <c r="AJ42" s="372">
        <v>0</v>
      </c>
      <c r="AK42" s="265">
        <f t="shared" si="17"/>
        <v>0</v>
      </c>
      <c r="AL42" s="265">
        <f t="shared" si="17"/>
        <v>0</v>
      </c>
      <c r="AM42" s="265">
        <v>90000</v>
      </c>
      <c r="AN42" s="434">
        <v>0</v>
      </c>
      <c r="AO42" s="431">
        <v>90000</v>
      </c>
      <c r="AP42" s="328">
        <v>-492985</v>
      </c>
    </row>
    <row r="43" spans="1:42" ht="100.5" thickBot="1">
      <c r="A43" s="183">
        <v>1</v>
      </c>
      <c r="B43" s="777" t="s">
        <v>149</v>
      </c>
      <c r="C43" s="766">
        <v>9</v>
      </c>
      <c r="D43" s="138" t="s">
        <v>66</v>
      </c>
      <c r="E43" s="183">
        <v>1</v>
      </c>
      <c r="F43" s="435" t="s">
        <v>150</v>
      </c>
      <c r="G43" s="138" t="s">
        <v>278</v>
      </c>
      <c r="H43" s="228" t="s">
        <v>151</v>
      </c>
      <c r="I43" s="183" t="s">
        <v>111</v>
      </c>
      <c r="J43" s="183" t="s">
        <v>111</v>
      </c>
      <c r="K43" s="183" t="s">
        <v>111</v>
      </c>
      <c r="L43" s="138" t="s">
        <v>152</v>
      </c>
      <c r="M43" s="183" t="s">
        <v>111</v>
      </c>
      <c r="N43" s="250">
        <v>273828</v>
      </c>
      <c r="O43" s="250">
        <v>450000</v>
      </c>
      <c r="P43" s="250">
        <v>196600</v>
      </c>
      <c r="Q43" s="264">
        <f>N43+O43+P43</f>
        <v>920428</v>
      </c>
      <c r="R43" s="184">
        <v>30000</v>
      </c>
      <c r="S43" s="184">
        <v>0</v>
      </c>
      <c r="T43" s="184">
        <v>0</v>
      </c>
      <c r="U43" s="184">
        <v>0</v>
      </c>
      <c r="V43" s="777">
        <v>11437</v>
      </c>
      <c r="W43" s="230">
        <v>31</v>
      </c>
      <c r="X43" s="230">
        <v>100</v>
      </c>
      <c r="Y43" s="230">
        <v>40</v>
      </c>
      <c r="Z43" s="230">
        <v>0</v>
      </c>
      <c r="AA43" s="230">
        <v>0</v>
      </c>
      <c r="AB43" s="230">
        <v>3</v>
      </c>
      <c r="AC43" s="230">
        <v>15</v>
      </c>
      <c r="AD43" s="230">
        <v>0</v>
      </c>
      <c r="AE43" s="230">
        <v>0</v>
      </c>
      <c r="AF43" s="230">
        <v>0</v>
      </c>
      <c r="AG43" s="372">
        <v>451880</v>
      </c>
      <c r="AH43" s="372">
        <v>0</v>
      </c>
      <c r="AI43" s="372">
        <v>0</v>
      </c>
      <c r="AJ43" s="372">
        <v>0</v>
      </c>
      <c r="AK43" s="276">
        <v>451880</v>
      </c>
      <c r="AL43" s="276">
        <v>0</v>
      </c>
      <c r="AM43" s="276">
        <f t="shared" ref="AL43:AN51" si="18">T43*AA43</f>
        <v>0</v>
      </c>
      <c r="AN43" s="276">
        <v>0</v>
      </c>
      <c r="AO43" s="81">
        <v>0</v>
      </c>
      <c r="AP43" s="436">
        <f>AO43-Q43</f>
        <v>-920428</v>
      </c>
    </row>
    <row r="44" spans="1:42" ht="100.5" thickBot="1">
      <c r="A44" s="183">
        <v>2</v>
      </c>
      <c r="B44" s="778"/>
      <c r="C44" s="767"/>
      <c r="D44" s="138" t="s">
        <v>66</v>
      </c>
      <c r="E44" s="183">
        <v>1</v>
      </c>
      <c r="F44" s="435" t="s">
        <v>153</v>
      </c>
      <c r="G44" s="138" t="s">
        <v>154</v>
      </c>
      <c r="H44" s="228" t="s">
        <v>151</v>
      </c>
      <c r="I44" s="183" t="s">
        <v>111</v>
      </c>
      <c r="J44" s="183" t="s">
        <v>111</v>
      </c>
      <c r="K44" s="183" t="s">
        <v>111</v>
      </c>
      <c r="L44" s="138" t="s">
        <v>155</v>
      </c>
      <c r="M44" s="183" t="s">
        <v>111</v>
      </c>
      <c r="N44" s="250">
        <v>0</v>
      </c>
      <c r="O44" s="250">
        <v>0</v>
      </c>
      <c r="P44" s="250">
        <v>0</v>
      </c>
      <c r="Q44" s="264">
        <f t="shared" ref="Q44:Q51" si="19">N44+O44+P44</f>
        <v>0</v>
      </c>
      <c r="R44" s="184">
        <v>40000</v>
      </c>
      <c r="S44" s="184">
        <v>400</v>
      </c>
      <c r="T44" s="184">
        <v>0</v>
      </c>
      <c r="U44" s="184">
        <v>0</v>
      </c>
      <c r="V44" s="778"/>
      <c r="W44" s="230">
        <v>0</v>
      </c>
      <c r="X44" s="230">
        <f>W44/V43*100</f>
        <v>0</v>
      </c>
      <c r="Y44" s="230">
        <v>0</v>
      </c>
      <c r="Z44" s="230">
        <v>0</v>
      </c>
      <c r="AA44" s="230">
        <v>0</v>
      </c>
      <c r="AB44" s="230">
        <v>14</v>
      </c>
      <c r="AC44" s="230">
        <v>15</v>
      </c>
      <c r="AD44" s="230">
        <v>0</v>
      </c>
      <c r="AE44" s="230">
        <v>0</v>
      </c>
      <c r="AF44" s="230">
        <v>0</v>
      </c>
      <c r="AG44" s="372">
        <v>0</v>
      </c>
      <c r="AH44" s="372">
        <v>0</v>
      </c>
      <c r="AI44" s="372">
        <v>0</v>
      </c>
      <c r="AJ44" s="372">
        <v>0</v>
      </c>
      <c r="AK44" s="276">
        <v>0</v>
      </c>
      <c r="AL44" s="276">
        <f>S44*Z44</f>
        <v>0</v>
      </c>
      <c r="AM44" s="276">
        <f>T44*AA44</f>
        <v>0</v>
      </c>
      <c r="AN44" s="276">
        <v>0</v>
      </c>
      <c r="AO44" s="81">
        <f>AK44+AL44+AM44+AN44</f>
        <v>0</v>
      </c>
      <c r="AP44" s="436">
        <f t="shared" ref="AP44:AP47" si="20">AO44-Q44</f>
        <v>0</v>
      </c>
    </row>
    <row r="45" spans="1:42" ht="86.25" thickBot="1">
      <c r="A45" s="183">
        <v>3</v>
      </c>
      <c r="B45" s="778"/>
      <c r="C45" s="767"/>
      <c r="D45" s="138" t="s">
        <v>48</v>
      </c>
      <c r="E45" s="183">
        <v>1</v>
      </c>
      <c r="F45" s="138" t="s">
        <v>156</v>
      </c>
      <c r="G45" s="138" t="s">
        <v>157</v>
      </c>
      <c r="H45" s="228" t="s">
        <v>279</v>
      </c>
      <c r="I45" s="183" t="s">
        <v>111</v>
      </c>
      <c r="J45" s="183" t="s">
        <v>111</v>
      </c>
      <c r="K45" s="183" t="s">
        <v>111</v>
      </c>
      <c r="L45" s="138" t="s">
        <v>158</v>
      </c>
      <c r="M45" s="183" t="s">
        <v>111</v>
      </c>
      <c r="N45" s="250">
        <v>291196</v>
      </c>
      <c r="O45" s="250">
        <v>396000</v>
      </c>
      <c r="P45" s="250">
        <v>42400</v>
      </c>
      <c r="Q45" s="264">
        <f t="shared" si="19"/>
        <v>729596</v>
      </c>
      <c r="R45" s="184">
        <v>0</v>
      </c>
      <c r="S45" s="184">
        <v>0</v>
      </c>
      <c r="T45" s="184">
        <v>0</v>
      </c>
      <c r="U45" s="184">
        <v>16000</v>
      </c>
      <c r="V45" s="778"/>
      <c r="W45" s="230">
        <v>523</v>
      </c>
      <c r="X45" s="230">
        <f>W45/V43*100</f>
        <v>4.5728775028416546</v>
      </c>
      <c r="Y45" s="230">
        <v>0</v>
      </c>
      <c r="Z45" s="230">
        <v>0</v>
      </c>
      <c r="AA45" s="230">
        <v>0</v>
      </c>
      <c r="AB45" s="230">
        <v>5</v>
      </c>
      <c r="AC45" s="230">
        <v>0</v>
      </c>
      <c r="AD45" s="230">
        <v>0</v>
      </c>
      <c r="AE45" s="230">
        <v>0</v>
      </c>
      <c r="AF45" s="230">
        <v>6</v>
      </c>
      <c r="AG45" s="372">
        <v>0</v>
      </c>
      <c r="AH45" s="372">
        <v>0</v>
      </c>
      <c r="AI45" s="372">
        <v>195000</v>
      </c>
      <c r="AJ45" s="372">
        <v>0</v>
      </c>
      <c r="AK45" s="276">
        <f t="shared" ref="AK45:AM54" si="21">R45*Y45</f>
        <v>0</v>
      </c>
      <c r="AL45" s="276">
        <f t="shared" si="18"/>
        <v>0</v>
      </c>
      <c r="AM45" s="276">
        <v>195000</v>
      </c>
      <c r="AN45" s="276">
        <v>0</v>
      </c>
      <c r="AO45" s="81">
        <f>AK45+AL45+AM45+AN45</f>
        <v>195000</v>
      </c>
      <c r="AP45" s="436">
        <f t="shared" si="20"/>
        <v>-534596</v>
      </c>
    </row>
    <row r="46" spans="1:42" ht="100.5" thickBot="1">
      <c r="A46" s="183">
        <v>4</v>
      </c>
      <c r="B46" s="778"/>
      <c r="C46" s="767"/>
      <c r="D46" s="138" t="s">
        <v>54</v>
      </c>
      <c r="E46" s="183">
        <v>1</v>
      </c>
      <c r="F46" s="435" t="s">
        <v>160</v>
      </c>
      <c r="G46" s="138" t="s">
        <v>161</v>
      </c>
      <c r="H46" s="228" t="s">
        <v>279</v>
      </c>
      <c r="I46" s="183" t="s">
        <v>111</v>
      </c>
      <c r="J46" s="183" t="s">
        <v>111</v>
      </c>
      <c r="K46" s="183" t="s">
        <v>111</v>
      </c>
      <c r="L46" s="138" t="s">
        <v>162</v>
      </c>
      <c r="M46" s="183" t="s">
        <v>111</v>
      </c>
      <c r="N46" s="250">
        <v>882393</v>
      </c>
      <c r="O46" s="250">
        <v>747000</v>
      </c>
      <c r="P46" s="250">
        <v>271000</v>
      </c>
      <c r="Q46" s="264">
        <f>N46+O46+P46</f>
        <v>1900393</v>
      </c>
      <c r="R46" s="184">
        <v>0</v>
      </c>
      <c r="S46" s="184">
        <v>0</v>
      </c>
      <c r="T46" s="184">
        <v>0</v>
      </c>
      <c r="U46" s="184">
        <v>200</v>
      </c>
      <c r="V46" s="778"/>
      <c r="W46" s="230">
        <v>270</v>
      </c>
      <c r="X46" s="230">
        <f>W46/V43*100</f>
        <v>2.3607589402815425</v>
      </c>
      <c r="Y46" s="230">
        <v>0</v>
      </c>
      <c r="Z46" s="230">
        <v>0</v>
      </c>
      <c r="AA46" s="230">
        <v>0</v>
      </c>
      <c r="AB46" s="230">
        <v>0</v>
      </c>
      <c r="AC46" s="230">
        <v>0</v>
      </c>
      <c r="AD46" s="230">
        <v>0</v>
      </c>
      <c r="AE46" s="230">
        <v>0</v>
      </c>
      <c r="AF46" s="230">
        <v>0</v>
      </c>
      <c r="AG46" s="372">
        <v>0</v>
      </c>
      <c r="AH46" s="372">
        <v>0</v>
      </c>
      <c r="AI46" s="372">
        <v>0</v>
      </c>
      <c r="AJ46" s="372">
        <v>490750</v>
      </c>
      <c r="AK46" s="276">
        <f t="shared" si="21"/>
        <v>0</v>
      </c>
      <c r="AL46" s="276">
        <f t="shared" si="18"/>
        <v>0</v>
      </c>
      <c r="AM46" s="276">
        <f t="shared" si="18"/>
        <v>0</v>
      </c>
      <c r="AN46" s="276">
        <v>490750</v>
      </c>
      <c r="AO46" s="81">
        <f>AK46+AL46+AM46+AN46</f>
        <v>490750</v>
      </c>
      <c r="AP46" s="436">
        <f>AO46-Q46</f>
        <v>-1409643</v>
      </c>
    </row>
    <row r="47" spans="1:42" ht="43.5" thickBot="1">
      <c r="A47" s="183">
        <v>5</v>
      </c>
      <c r="B47" s="778"/>
      <c r="C47" s="767"/>
      <c r="D47" s="138" t="s">
        <v>163</v>
      </c>
      <c r="E47" s="183">
        <v>1</v>
      </c>
      <c r="F47" s="435" t="s">
        <v>164</v>
      </c>
      <c r="G47" s="138" t="s">
        <v>165</v>
      </c>
      <c r="H47" s="228" t="s">
        <v>279</v>
      </c>
      <c r="I47" s="183" t="s">
        <v>111</v>
      </c>
      <c r="J47" s="183" t="s">
        <v>111</v>
      </c>
      <c r="K47" s="183" t="s">
        <v>111</v>
      </c>
      <c r="L47" s="138" t="s">
        <v>280</v>
      </c>
      <c r="M47" s="183" t="s">
        <v>111</v>
      </c>
      <c r="N47" s="250">
        <v>525000</v>
      </c>
      <c r="O47" s="250">
        <v>356300</v>
      </c>
      <c r="P47" s="250">
        <v>40200</v>
      </c>
      <c r="Q47" s="264">
        <f t="shared" si="19"/>
        <v>921500</v>
      </c>
      <c r="R47" s="184">
        <v>0</v>
      </c>
      <c r="S47" s="184">
        <v>0</v>
      </c>
      <c r="T47" s="184">
        <v>0</v>
      </c>
      <c r="U47" s="184">
        <v>0</v>
      </c>
      <c r="V47" s="778"/>
      <c r="W47" s="230">
        <v>0</v>
      </c>
      <c r="X47" s="230">
        <f>W47/V43*100</f>
        <v>0</v>
      </c>
      <c r="Y47" s="230">
        <v>0</v>
      </c>
      <c r="Z47" s="230">
        <v>0</v>
      </c>
      <c r="AA47" s="230">
        <v>0</v>
      </c>
      <c r="AB47" s="230">
        <v>0</v>
      </c>
      <c r="AC47" s="230">
        <v>0</v>
      </c>
      <c r="AD47" s="230">
        <v>0</v>
      </c>
      <c r="AE47" s="230">
        <v>0</v>
      </c>
      <c r="AF47" s="230">
        <v>0</v>
      </c>
      <c r="AG47" s="372">
        <v>0</v>
      </c>
      <c r="AH47" s="372">
        <v>0</v>
      </c>
      <c r="AI47" s="372">
        <v>0</v>
      </c>
      <c r="AJ47" s="372">
        <v>0</v>
      </c>
      <c r="AK47" s="276">
        <f t="shared" si="21"/>
        <v>0</v>
      </c>
      <c r="AL47" s="276">
        <f t="shared" si="18"/>
        <v>0</v>
      </c>
      <c r="AM47" s="276">
        <f t="shared" si="18"/>
        <v>0</v>
      </c>
      <c r="AN47" s="276">
        <f t="shared" si="18"/>
        <v>0</v>
      </c>
      <c r="AO47" s="81">
        <f t="shared" ref="AO47" si="22">AK47+AL47+AM47+AN47</f>
        <v>0</v>
      </c>
      <c r="AP47" s="436">
        <f t="shared" si="20"/>
        <v>-921500</v>
      </c>
    </row>
    <row r="48" spans="1:42" ht="72" thickBot="1">
      <c r="A48" s="230">
        <v>6</v>
      </c>
      <c r="B48" s="778"/>
      <c r="C48" s="767"/>
      <c r="D48" s="138" t="s">
        <v>53</v>
      </c>
      <c r="E48" s="183">
        <v>1</v>
      </c>
      <c r="F48" s="435" t="s">
        <v>166</v>
      </c>
      <c r="G48" s="138" t="s">
        <v>167</v>
      </c>
      <c r="H48" s="228" t="s">
        <v>279</v>
      </c>
      <c r="I48" s="183" t="s">
        <v>111</v>
      </c>
      <c r="J48" s="183" t="s">
        <v>111</v>
      </c>
      <c r="K48" s="183" t="s">
        <v>111</v>
      </c>
      <c r="L48" s="138" t="s">
        <v>168</v>
      </c>
      <c r="M48" s="183" t="s">
        <v>111</v>
      </c>
      <c r="N48" s="250">
        <v>953328</v>
      </c>
      <c r="O48" s="250">
        <v>837900</v>
      </c>
      <c r="P48" s="250">
        <v>1386100</v>
      </c>
      <c r="Q48" s="264">
        <f t="shared" si="19"/>
        <v>3177328</v>
      </c>
      <c r="R48" s="184">
        <v>0</v>
      </c>
      <c r="S48" s="184">
        <v>0</v>
      </c>
      <c r="T48" s="184">
        <v>0</v>
      </c>
      <c r="U48" s="184">
        <v>13000</v>
      </c>
      <c r="V48" s="778"/>
      <c r="W48" s="230">
        <v>645</v>
      </c>
      <c r="X48" s="230">
        <f>W48/V43*100</f>
        <v>5.6395908017836849</v>
      </c>
      <c r="Y48" s="230">
        <v>0</v>
      </c>
      <c r="Z48" s="230">
        <v>0</v>
      </c>
      <c r="AA48" s="230">
        <v>0</v>
      </c>
      <c r="AB48" s="230">
        <v>90</v>
      </c>
      <c r="AC48" s="230">
        <v>0</v>
      </c>
      <c r="AD48" s="230">
        <v>0</v>
      </c>
      <c r="AE48" s="230">
        <v>0</v>
      </c>
      <c r="AF48" s="230">
        <v>12</v>
      </c>
      <c r="AG48" s="372">
        <v>0</v>
      </c>
      <c r="AH48" s="372">
        <v>0</v>
      </c>
      <c r="AI48" s="372">
        <v>0</v>
      </c>
      <c r="AJ48" s="372">
        <v>151500</v>
      </c>
      <c r="AK48" s="276">
        <f t="shared" si="21"/>
        <v>0</v>
      </c>
      <c r="AL48" s="276">
        <f t="shared" si="18"/>
        <v>0</v>
      </c>
      <c r="AM48" s="276">
        <f t="shared" si="18"/>
        <v>0</v>
      </c>
      <c r="AN48" s="276">
        <v>151500</v>
      </c>
      <c r="AO48" s="81">
        <f>AK48+AL48+AM48+AN48</f>
        <v>151500</v>
      </c>
      <c r="AP48" s="436">
        <f>AO48-Q48</f>
        <v>-3025828</v>
      </c>
    </row>
    <row r="49" spans="1:42" ht="86.25" thickBot="1">
      <c r="A49" s="230">
        <v>7</v>
      </c>
      <c r="B49" s="778"/>
      <c r="C49" s="767"/>
      <c r="D49" s="138" t="s">
        <v>527</v>
      </c>
      <c r="E49" s="183">
        <v>1</v>
      </c>
      <c r="F49" s="435">
        <v>44092</v>
      </c>
      <c r="G49" s="138" t="s">
        <v>528</v>
      </c>
      <c r="H49" s="228" t="s">
        <v>279</v>
      </c>
      <c r="I49" s="183"/>
      <c r="J49" s="183"/>
      <c r="K49" s="183"/>
      <c r="L49" s="138" t="s">
        <v>281</v>
      </c>
      <c r="M49" s="183"/>
      <c r="N49" s="250">
        <v>0</v>
      </c>
      <c r="O49" s="250">
        <v>0</v>
      </c>
      <c r="P49" s="250">
        <v>0</v>
      </c>
      <c r="Q49" s="264">
        <f t="shared" si="19"/>
        <v>0</v>
      </c>
      <c r="R49" s="184">
        <v>0</v>
      </c>
      <c r="S49" s="184">
        <v>0</v>
      </c>
      <c r="T49" s="184">
        <v>0</v>
      </c>
      <c r="U49" s="184">
        <v>0</v>
      </c>
      <c r="V49" s="778"/>
      <c r="W49" s="230">
        <v>0</v>
      </c>
      <c r="X49" s="230">
        <v>0</v>
      </c>
      <c r="Y49" s="230">
        <v>0</v>
      </c>
      <c r="Z49" s="230">
        <v>0</v>
      </c>
      <c r="AA49" s="230">
        <v>0</v>
      </c>
      <c r="AB49" s="230">
        <v>0</v>
      </c>
      <c r="AC49" s="230">
        <v>0</v>
      </c>
      <c r="AD49" s="230">
        <v>0</v>
      </c>
      <c r="AE49" s="230">
        <v>0</v>
      </c>
      <c r="AF49" s="230">
        <v>0</v>
      </c>
      <c r="AG49" s="372">
        <v>0</v>
      </c>
      <c r="AH49" s="372">
        <v>0</v>
      </c>
      <c r="AI49" s="372">
        <v>0</v>
      </c>
      <c r="AJ49" s="372">
        <v>0</v>
      </c>
      <c r="AK49" s="276">
        <f t="shared" si="21"/>
        <v>0</v>
      </c>
      <c r="AL49" s="276">
        <f t="shared" si="18"/>
        <v>0</v>
      </c>
      <c r="AM49" s="276">
        <f t="shared" si="18"/>
        <v>0</v>
      </c>
      <c r="AN49" s="276">
        <f t="shared" si="18"/>
        <v>0</v>
      </c>
      <c r="AO49" s="81">
        <f t="shared" ref="AO49:AO54" si="23">AK49+AL49+AM49+AN49</f>
        <v>0</v>
      </c>
      <c r="AP49" s="436">
        <f t="shared" ref="AP49" si="24">AO49-Q49</f>
        <v>0</v>
      </c>
    </row>
    <row r="50" spans="1:42" ht="86.25" thickBot="1">
      <c r="A50" s="230">
        <v>8</v>
      </c>
      <c r="B50" s="778"/>
      <c r="C50" s="767"/>
      <c r="D50" s="138" t="s">
        <v>529</v>
      </c>
      <c r="E50" s="183">
        <v>1</v>
      </c>
      <c r="F50" s="435">
        <v>44092</v>
      </c>
      <c r="G50" s="138" t="s">
        <v>359</v>
      </c>
      <c r="H50" s="228" t="s">
        <v>279</v>
      </c>
      <c r="I50" s="183"/>
      <c r="J50" s="183"/>
      <c r="K50" s="183"/>
      <c r="L50" s="138" t="s">
        <v>281</v>
      </c>
      <c r="M50" s="183"/>
      <c r="N50" s="250">
        <v>425552</v>
      </c>
      <c r="O50" s="250">
        <v>720000</v>
      </c>
      <c r="P50" s="250">
        <v>61050</v>
      </c>
      <c r="Q50" s="264">
        <f t="shared" si="19"/>
        <v>1206602</v>
      </c>
      <c r="R50" s="184">
        <v>0</v>
      </c>
      <c r="S50" s="184">
        <v>0</v>
      </c>
      <c r="T50" s="184">
        <v>0</v>
      </c>
      <c r="U50" s="184">
        <v>0</v>
      </c>
      <c r="V50" s="780"/>
      <c r="W50" s="230">
        <v>125</v>
      </c>
      <c r="X50" s="230">
        <f>W50/V43*100</f>
        <v>1.0929439538340473</v>
      </c>
      <c r="Y50" s="230">
        <v>0</v>
      </c>
      <c r="Z50" s="230">
        <v>0</v>
      </c>
      <c r="AA50" s="230">
        <v>0</v>
      </c>
      <c r="AB50" s="230">
        <v>15</v>
      </c>
      <c r="AC50" s="230">
        <v>0</v>
      </c>
      <c r="AD50" s="230">
        <v>0</v>
      </c>
      <c r="AE50" s="230">
        <v>0</v>
      </c>
      <c r="AF50" s="230">
        <v>3</v>
      </c>
      <c r="AG50" s="372">
        <v>0</v>
      </c>
      <c r="AH50" s="372">
        <v>0</v>
      </c>
      <c r="AI50" s="372">
        <v>0</v>
      </c>
      <c r="AJ50" s="372">
        <v>0</v>
      </c>
      <c r="AK50" s="276">
        <f t="shared" si="21"/>
        <v>0</v>
      </c>
      <c r="AL50" s="276">
        <f t="shared" si="18"/>
        <v>0</v>
      </c>
      <c r="AM50" s="276">
        <f t="shared" si="18"/>
        <v>0</v>
      </c>
      <c r="AN50" s="276">
        <f t="shared" si="18"/>
        <v>0</v>
      </c>
      <c r="AO50" s="81">
        <f t="shared" si="23"/>
        <v>0</v>
      </c>
      <c r="AP50" s="436">
        <f>AO50-Q50</f>
        <v>-1206602</v>
      </c>
    </row>
    <row r="51" spans="1:42" ht="86.25" thickBot="1">
      <c r="A51" s="230">
        <v>9</v>
      </c>
      <c r="B51" s="779"/>
      <c r="C51" s="840"/>
      <c r="D51" s="138" t="s">
        <v>425</v>
      </c>
      <c r="E51" s="183">
        <v>1</v>
      </c>
      <c r="F51" s="435">
        <v>44063</v>
      </c>
      <c r="G51" s="138" t="s">
        <v>329</v>
      </c>
      <c r="H51" s="228" t="s">
        <v>279</v>
      </c>
      <c r="I51" s="183"/>
      <c r="J51" s="183"/>
      <c r="K51" s="183"/>
      <c r="L51" s="138" t="s">
        <v>169</v>
      </c>
      <c r="M51" s="183"/>
      <c r="N51" s="250">
        <v>990000</v>
      </c>
      <c r="O51" s="250">
        <v>688500</v>
      </c>
      <c r="P51" s="250">
        <v>0</v>
      </c>
      <c r="Q51" s="264">
        <f t="shared" si="19"/>
        <v>1678500</v>
      </c>
      <c r="R51" s="184">
        <v>0</v>
      </c>
      <c r="S51" s="184">
        <v>0</v>
      </c>
      <c r="T51" s="184">
        <v>0</v>
      </c>
      <c r="U51" s="184">
        <v>0</v>
      </c>
      <c r="V51" s="437"/>
      <c r="W51" s="230">
        <v>8740</v>
      </c>
      <c r="X51" s="230">
        <v>0</v>
      </c>
      <c r="Y51" s="230">
        <v>0</v>
      </c>
      <c r="Z51" s="230">
        <v>0</v>
      </c>
      <c r="AA51" s="230">
        <v>0</v>
      </c>
      <c r="AB51" s="230">
        <v>0</v>
      </c>
      <c r="AC51" s="230">
        <v>0</v>
      </c>
      <c r="AD51" s="230">
        <v>0</v>
      </c>
      <c r="AE51" s="230">
        <v>0</v>
      </c>
      <c r="AF51" s="230">
        <v>0</v>
      </c>
      <c r="AG51" s="372">
        <v>0</v>
      </c>
      <c r="AH51" s="372">
        <v>0</v>
      </c>
      <c r="AI51" s="372">
        <v>0</v>
      </c>
      <c r="AJ51" s="372">
        <v>0</v>
      </c>
      <c r="AK51" s="265">
        <f t="shared" si="21"/>
        <v>0</v>
      </c>
      <c r="AL51" s="265">
        <f t="shared" si="18"/>
        <v>0</v>
      </c>
      <c r="AM51" s="265">
        <f t="shared" si="18"/>
        <v>0</v>
      </c>
      <c r="AN51" s="265">
        <f t="shared" si="18"/>
        <v>0</v>
      </c>
      <c r="AO51" s="114">
        <f t="shared" si="23"/>
        <v>0</v>
      </c>
      <c r="AP51" s="298">
        <f t="shared" ref="AP51:AP54" si="25">AO51-Q51</f>
        <v>-1678500</v>
      </c>
    </row>
    <row r="52" spans="1:42" ht="157.5" thickBot="1">
      <c r="A52" s="438">
        <v>1</v>
      </c>
      <c r="B52" s="887" t="s">
        <v>541</v>
      </c>
      <c r="C52" s="881">
        <v>5</v>
      </c>
      <c r="D52" s="138" t="s">
        <v>170</v>
      </c>
      <c r="E52" s="183">
        <v>1</v>
      </c>
      <c r="F52" s="435">
        <v>44007</v>
      </c>
      <c r="G52" s="138" t="s">
        <v>171</v>
      </c>
      <c r="H52" s="228" t="s">
        <v>172</v>
      </c>
      <c r="I52" s="183" t="s">
        <v>111</v>
      </c>
      <c r="J52" s="183" t="s">
        <v>111</v>
      </c>
      <c r="K52" s="299" t="s">
        <v>111</v>
      </c>
      <c r="L52" s="439" t="s">
        <v>827</v>
      </c>
      <c r="M52" s="439" t="s">
        <v>282</v>
      </c>
      <c r="N52" s="250">
        <v>0</v>
      </c>
      <c r="O52" s="250">
        <v>168440</v>
      </c>
      <c r="P52" s="250">
        <v>63000</v>
      </c>
      <c r="Q52" s="264">
        <f>N52+O52+P52</f>
        <v>231440</v>
      </c>
      <c r="R52" s="184">
        <v>0</v>
      </c>
      <c r="S52" s="184">
        <v>0</v>
      </c>
      <c r="T52" s="184">
        <v>300</v>
      </c>
      <c r="U52" s="184">
        <v>0</v>
      </c>
      <c r="V52" s="890">
        <v>20532</v>
      </c>
      <c r="W52" s="404">
        <v>36</v>
      </c>
      <c r="X52" s="404">
        <f>W52/V52*100</f>
        <v>0.17533606078316774</v>
      </c>
      <c r="Y52" s="404">
        <v>0</v>
      </c>
      <c r="Z52" s="404">
        <v>0</v>
      </c>
      <c r="AA52" s="404">
        <v>0</v>
      </c>
      <c r="AB52" s="404">
        <v>0</v>
      </c>
      <c r="AC52" s="404">
        <v>0</v>
      </c>
      <c r="AD52" s="404">
        <v>0</v>
      </c>
      <c r="AE52" s="404">
        <v>0</v>
      </c>
      <c r="AF52" s="404">
        <v>103000</v>
      </c>
      <c r="AG52" s="372">
        <v>0</v>
      </c>
      <c r="AH52" s="372">
        <v>0</v>
      </c>
      <c r="AI52" s="372">
        <v>0</v>
      </c>
      <c r="AJ52" s="372">
        <v>103000</v>
      </c>
      <c r="AK52" s="265">
        <f t="shared" si="21"/>
        <v>0</v>
      </c>
      <c r="AL52" s="265">
        <f t="shared" si="21"/>
        <v>0</v>
      </c>
      <c r="AM52" s="265">
        <f t="shared" si="21"/>
        <v>0</v>
      </c>
      <c r="AN52" s="265">
        <v>103000</v>
      </c>
      <c r="AO52" s="431">
        <f t="shared" si="23"/>
        <v>103000</v>
      </c>
      <c r="AP52" s="328">
        <f t="shared" si="25"/>
        <v>-128440</v>
      </c>
    </row>
    <row r="53" spans="1:42" ht="157.5" thickBot="1">
      <c r="A53" s="440">
        <v>2</v>
      </c>
      <c r="B53" s="888"/>
      <c r="C53" s="882"/>
      <c r="D53" s="138" t="s">
        <v>173</v>
      </c>
      <c r="E53" s="183">
        <v>1</v>
      </c>
      <c r="F53" s="435">
        <v>44007</v>
      </c>
      <c r="G53" s="138" t="s">
        <v>174</v>
      </c>
      <c r="H53" s="228" t="s">
        <v>172</v>
      </c>
      <c r="I53" s="183" t="s">
        <v>111</v>
      </c>
      <c r="J53" s="183" t="s">
        <v>111</v>
      </c>
      <c r="K53" s="297" t="s">
        <v>111</v>
      </c>
      <c r="L53" s="439" t="s">
        <v>827</v>
      </c>
      <c r="M53" s="439" t="s">
        <v>282</v>
      </c>
      <c r="N53" s="250">
        <v>0</v>
      </c>
      <c r="O53" s="250">
        <v>379095</v>
      </c>
      <c r="P53" s="250">
        <v>41545</v>
      </c>
      <c r="Q53" s="264">
        <f>N53+O53+P53</f>
        <v>420640</v>
      </c>
      <c r="R53" s="184">
        <v>0</v>
      </c>
      <c r="S53" s="184">
        <v>0</v>
      </c>
      <c r="T53" s="184">
        <v>0</v>
      </c>
      <c r="U53" s="184">
        <v>0</v>
      </c>
      <c r="V53" s="888"/>
      <c r="W53" s="404">
        <v>0</v>
      </c>
      <c r="X53" s="404">
        <f>W53/V52*100</f>
        <v>0</v>
      </c>
      <c r="Y53" s="404">
        <v>0</v>
      </c>
      <c r="Z53" s="404">
        <v>0</v>
      </c>
      <c r="AA53" s="404">
        <v>0</v>
      </c>
      <c r="AB53" s="404">
        <v>185177</v>
      </c>
      <c r="AC53" s="404">
        <v>0</v>
      </c>
      <c r="AD53" s="404">
        <v>0</v>
      </c>
      <c r="AE53" s="404">
        <v>0</v>
      </c>
      <c r="AF53" s="404">
        <v>0</v>
      </c>
      <c r="AG53" s="372">
        <v>0</v>
      </c>
      <c r="AH53" s="372">
        <v>0</v>
      </c>
      <c r="AI53" s="372">
        <v>0</v>
      </c>
      <c r="AJ53" s="372">
        <v>0</v>
      </c>
      <c r="AK53" s="265">
        <f t="shared" si="21"/>
        <v>0</v>
      </c>
      <c r="AL53" s="265">
        <f t="shared" si="21"/>
        <v>0</v>
      </c>
      <c r="AM53" s="265">
        <f t="shared" si="21"/>
        <v>0</v>
      </c>
      <c r="AN53" s="265">
        <f>U53*AB53</f>
        <v>0</v>
      </c>
      <c r="AO53" s="431">
        <f t="shared" si="23"/>
        <v>0</v>
      </c>
      <c r="AP53" s="328">
        <f t="shared" si="25"/>
        <v>-420640</v>
      </c>
    </row>
    <row r="54" spans="1:42" ht="157.5" thickBot="1">
      <c r="A54" s="297">
        <v>3</v>
      </c>
      <c r="B54" s="888"/>
      <c r="C54" s="882"/>
      <c r="D54" s="138" t="s">
        <v>175</v>
      </c>
      <c r="E54" s="183">
        <v>1</v>
      </c>
      <c r="F54" s="435">
        <v>44085</v>
      </c>
      <c r="G54" s="138" t="s">
        <v>176</v>
      </c>
      <c r="H54" s="228" t="s">
        <v>172</v>
      </c>
      <c r="I54" s="183" t="s">
        <v>111</v>
      </c>
      <c r="J54" s="183" t="s">
        <v>111</v>
      </c>
      <c r="K54" s="300" t="s">
        <v>111</v>
      </c>
      <c r="L54" s="439" t="s">
        <v>827</v>
      </c>
      <c r="M54" s="439" t="s">
        <v>282</v>
      </c>
      <c r="N54" s="250">
        <v>0</v>
      </c>
      <c r="O54" s="250">
        <v>1382100</v>
      </c>
      <c r="P54" s="250">
        <v>359000</v>
      </c>
      <c r="Q54" s="264">
        <f>N54+O54+P54</f>
        <v>1741100</v>
      </c>
      <c r="R54" s="184">
        <v>0</v>
      </c>
      <c r="S54" s="184">
        <v>0</v>
      </c>
      <c r="T54" s="184">
        <v>0</v>
      </c>
      <c r="U54" s="184">
        <v>0</v>
      </c>
      <c r="V54" s="888"/>
      <c r="W54" s="404">
        <v>0</v>
      </c>
      <c r="X54" s="404">
        <f>W54/V52*100</f>
        <v>0</v>
      </c>
      <c r="Y54" s="404">
        <v>0</v>
      </c>
      <c r="Z54" s="404">
        <v>0</v>
      </c>
      <c r="AA54" s="404">
        <v>0</v>
      </c>
      <c r="AB54" s="404">
        <v>1056300</v>
      </c>
      <c r="AC54" s="404">
        <v>0</v>
      </c>
      <c r="AD54" s="404">
        <v>0</v>
      </c>
      <c r="AE54" s="404">
        <v>0</v>
      </c>
      <c r="AF54" s="404">
        <v>1056300</v>
      </c>
      <c r="AG54" s="372">
        <v>0</v>
      </c>
      <c r="AH54" s="372">
        <v>0</v>
      </c>
      <c r="AI54" s="372">
        <v>0</v>
      </c>
      <c r="AJ54" s="372">
        <v>1834300</v>
      </c>
      <c r="AK54" s="265">
        <f t="shared" si="21"/>
        <v>0</v>
      </c>
      <c r="AL54" s="265">
        <f t="shared" si="21"/>
        <v>0</v>
      </c>
      <c r="AM54" s="265">
        <f t="shared" si="21"/>
        <v>0</v>
      </c>
      <c r="AN54" s="265">
        <v>1834300</v>
      </c>
      <c r="AO54" s="431">
        <f t="shared" si="23"/>
        <v>1834300</v>
      </c>
      <c r="AP54" s="328">
        <f t="shared" si="25"/>
        <v>93200</v>
      </c>
    </row>
    <row r="55" spans="1:42" ht="157.5" thickBot="1">
      <c r="A55" s="297">
        <v>4</v>
      </c>
      <c r="B55" s="889"/>
      <c r="C55" s="883"/>
      <c r="D55" s="138" t="s">
        <v>177</v>
      </c>
      <c r="E55" s="183">
        <v>1</v>
      </c>
      <c r="F55" s="435">
        <v>43842</v>
      </c>
      <c r="G55" s="138" t="s">
        <v>283</v>
      </c>
      <c r="H55" s="228" t="s">
        <v>172</v>
      </c>
      <c r="I55" s="183" t="s">
        <v>111</v>
      </c>
      <c r="J55" s="183" t="s">
        <v>111</v>
      </c>
      <c r="K55" s="297" t="s">
        <v>111</v>
      </c>
      <c r="L55" s="439" t="s">
        <v>827</v>
      </c>
      <c r="M55" s="439" t="s">
        <v>282</v>
      </c>
      <c r="N55" s="250">
        <v>1396383</v>
      </c>
      <c r="O55" s="250">
        <v>3460180</v>
      </c>
      <c r="P55" s="250">
        <v>3005480</v>
      </c>
      <c r="Q55" s="264">
        <f>SUM(N55+O55+P55)</f>
        <v>7862043</v>
      </c>
      <c r="R55" s="184">
        <v>0</v>
      </c>
      <c r="S55" s="184">
        <v>0</v>
      </c>
      <c r="T55" s="184">
        <v>0</v>
      </c>
      <c r="U55" s="184" t="s">
        <v>474</v>
      </c>
      <c r="V55" s="889"/>
      <c r="W55" s="404">
        <v>0</v>
      </c>
      <c r="X55" s="404">
        <v>0</v>
      </c>
      <c r="Y55" s="404">
        <v>0</v>
      </c>
      <c r="Z55" s="404">
        <v>0</v>
      </c>
      <c r="AA55" s="404">
        <v>0</v>
      </c>
      <c r="AB55" s="404">
        <v>4491700</v>
      </c>
      <c r="AC55" s="404">
        <v>0</v>
      </c>
      <c r="AD55" s="404">
        <v>0</v>
      </c>
      <c r="AE55" s="404">
        <v>0</v>
      </c>
      <c r="AF55" s="404">
        <v>2183400</v>
      </c>
      <c r="AG55" s="372">
        <v>0</v>
      </c>
      <c r="AH55" s="372">
        <v>0</v>
      </c>
      <c r="AI55" s="372">
        <v>0</v>
      </c>
      <c r="AJ55" s="372">
        <v>2183400</v>
      </c>
      <c r="AK55" s="265">
        <v>0</v>
      </c>
      <c r="AL55" s="265">
        <v>0</v>
      </c>
      <c r="AM55" s="265">
        <v>0</v>
      </c>
      <c r="AN55" s="265">
        <v>8524400</v>
      </c>
      <c r="AO55" s="431">
        <v>8524400</v>
      </c>
      <c r="AP55" s="328">
        <f>SUM(AO55-Q55)</f>
        <v>662357</v>
      </c>
    </row>
    <row r="56" spans="1:42" ht="100.5" thickBot="1">
      <c r="A56" s="438">
        <v>1</v>
      </c>
      <c r="B56" s="881" t="s">
        <v>178</v>
      </c>
      <c r="C56" s="884">
        <v>12</v>
      </c>
      <c r="D56" s="439" t="s">
        <v>179</v>
      </c>
      <c r="E56" s="439">
        <v>1</v>
      </c>
      <c r="F56" s="439" t="s">
        <v>180</v>
      </c>
      <c r="G56" s="439" t="s">
        <v>181</v>
      </c>
      <c r="H56" s="441" t="s">
        <v>182</v>
      </c>
      <c r="I56" s="299" t="s">
        <v>111</v>
      </c>
      <c r="J56" s="299" t="s">
        <v>111</v>
      </c>
      <c r="K56" s="299" t="s">
        <v>111</v>
      </c>
      <c r="L56" s="299" t="s">
        <v>111</v>
      </c>
      <c r="M56" s="439" t="s">
        <v>183</v>
      </c>
      <c r="N56" s="296">
        <v>0</v>
      </c>
      <c r="O56" s="296">
        <v>0</v>
      </c>
      <c r="P56" s="296">
        <v>0</v>
      </c>
      <c r="Q56" s="303">
        <f>N56+O56+P56</f>
        <v>0</v>
      </c>
      <c r="R56" s="282">
        <v>0</v>
      </c>
      <c r="S56" s="282">
        <v>0</v>
      </c>
      <c r="T56" s="282">
        <v>250</v>
      </c>
      <c r="U56" s="282">
        <v>0</v>
      </c>
      <c r="V56" s="839">
        <v>6379</v>
      </c>
      <c r="W56" s="299">
        <v>0</v>
      </c>
      <c r="X56" s="299">
        <f>W56/V56*100</f>
        <v>0</v>
      </c>
      <c r="Y56" s="310">
        <v>0</v>
      </c>
      <c r="Z56" s="310">
        <v>0</v>
      </c>
      <c r="AA56" s="310">
        <v>0</v>
      </c>
      <c r="AB56" s="310">
        <v>0</v>
      </c>
      <c r="AC56" s="310">
        <v>0</v>
      </c>
      <c r="AD56" s="310">
        <v>0</v>
      </c>
      <c r="AE56" s="310">
        <v>0</v>
      </c>
      <c r="AF56" s="310">
        <v>0</v>
      </c>
      <c r="AG56" s="326">
        <v>0</v>
      </c>
      <c r="AH56" s="326">
        <v>0</v>
      </c>
      <c r="AI56" s="326">
        <v>0</v>
      </c>
      <c r="AJ56" s="326">
        <v>0</v>
      </c>
      <c r="AK56" s="283">
        <f>R56*Y56</f>
        <v>0</v>
      </c>
      <c r="AL56" s="283">
        <f t="shared" ref="AL56:AN64" si="26">S56*Z56</f>
        <v>0</v>
      </c>
      <c r="AM56" s="283">
        <f t="shared" si="26"/>
        <v>0</v>
      </c>
      <c r="AN56" s="283">
        <f t="shared" si="26"/>
        <v>0</v>
      </c>
      <c r="AO56" s="319">
        <f>AK56+AL56+AM56+AN56</f>
        <v>0</v>
      </c>
      <c r="AP56" s="424">
        <f>AO56-Q56</f>
        <v>0</v>
      </c>
    </row>
    <row r="57" spans="1:42" ht="100.5" thickBot="1">
      <c r="A57" s="442">
        <v>2</v>
      </c>
      <c r="B57" s="882"/>
      <c r="C57" s="885"/>
      <c r="D57" s="389" t="s">
        <v>473</v>
      </c>
      <c r="E57" s="389">
        <v>1</v>
      </c>
      <c r="F57" s="385">
        <v>44013</v>
      </c>
      <c r="G57" s="389" t="s">
        <v>184</v>
      </c>
      <c r="H57" s="228" t="s">
        <v>182</v>
      </c>
      <c r="I57" s="297" t="s">
        <v>111</v>
      </c>
      <c r="J57" s="297" t="s">
        <v>111</v>
      </c>
      <c r="K57" s="297" t="s">
        <v>111</v>
      </c>
      <c r="L57" s="297" t="s">
        <v>111</v>
      </c>
      <c r="M57" s="389" t="s">
        <v>183</v>
      </c>
      <c r="N57" s="267">
        <v>0</v>
      </c>
      <c r="O57" s="296">
        <v>58590</v>
      </c>
      <c r="P57" s="267">
        <v>0</v>
      </c>
      <c r="Q57" s="264">
        <f>N57+O57+P57</f>
        <v>58590</v>
      </c>
      <c r="R57" s="184">
        <v>0</v>
      </c>
      <c r="S57" s="184">
        <v>0</v>
      </c>
      <c r="T57" s="184">
        <v>200</v>
      </c>
      <c r="U57" s="184">
        <v>0</v>
      </c>
      <c r="V57" s="767"/>
      <c r="W57" s="297">
        <v>0</v>
      </c>
      <c r="X57" s="297">
        <f>W57/V56*100</f>
        <v>0</v>
      </c>
      <c r="Y57" s="183">
        <v>0</v>
      </c>
      <c r="Z57" s="183">
        <v>0</v>
      </c>
      <c r="AA57" s="310">
        <v>109</v>
      </c>
      <c r="AB57" s="183">
        <v>0</v>
      </c>
      <c r="AC57" s="183">
        <v>0</v>
      </c>
      <c r="AD57" s="183">
        <v>0</v>
      </c>
      <c r="AE57" s="183">
        <v>0</v>
      </c>
      <c r="AF57" s="183">
        <v>0</v>
      </c>
      <c r="AG57" s="324">
        <v>0</v>
      </c>
      <c r="AH57" s="324">
        <v>0</v>
      </c>
      <c r="AI57" s="324">
        <v>0</v>
      </c>
      <c r="AJ57" s="324">
        <v>0</v>
      </c>
      <c r="AK57" s="265">
        <f>R57*Y57</f>
        <v>0</v>
      </c>
      <c r="AL57" s="265">
        <f t="shared" si="26"/>
        <v>0</v>
      </c>
      <c r="AM57" s="283">
        <v>0</v>
      </c>
      <c r="AN57" s="265">
        <f t="shared" si="26"/>
        <v>0</v>
      </c>
      <c r="AO57" s="114">
        <f>AK57+AL57+AM57+AN57</f>
        <v>0</v>
      </c>
      <c r="AP57" s="148">
        <f>AO57-Q57</f>
        <v>-58590</v>
      </c>
    </row>
    <row r="58" spans="1:42" ht="100.5" thickBot="1">
      <c r="A58" s="440">
        <v>3</v>
      </c>
      <c r="B58" s="882"/>
      <c r="C58" s="885"/>
      <c r="D58" s="389" t="s">
        <v>391</v>
      </c>
      <c r="E58" s="389">
        <v>1</v>
      </c>
      <c r="F58" s="385">
        <v>44084</v>
      </c>
      <c r="G58" s="389" t="s">
        <v>185</v>
      </c>
      <c r="H58" s="228" t="s">
        <v>182</v>
      </c>
      <c r="I58" s="297" t="s">
        <v>111</v>
      </c>
      <c r="J58" s="297" t="s">
        <v>111</v>
      </c>
      <c r="K58" s="297" t="s">
        <v>111</v>
      </c>
      <c r="L58" s="297" t="s">
        <v>111</v>
      </c>
      <c r="M58" s="389" t="s">
        <v>183</v>
      </c>
      <c r="N58" s="267">
        <v>0</v>
      </c>
      <c r="O58" s="267">
        <v>138535</v>
      </c>
      <c r="P58" s="267">
        <v>81000</v>
      </c>
      <c r="Q58" s="264">
        <f>N58+O58+P58</f>
        <v>219535</v>
      </c>
      <c r="R58" s="184">
        <v>0</v>
      </c>
      <c r="S58" s="184">
        <v>0</v>
      </c>
      <c r="T58" s="184">
        <v>0</v>
      </c>
      <c r="U58" s="184">
        <v>8000</v>
      </c>
      <c r="V58" s="767"/>
      <c r="W58" s="297">
        <v>0</v>
      </c>
      <c r="X58" s="297">
        <f>W58/V56*100</f>
        <v>0</v>
      </c>
      <c r="Y58" s="297">
        <v>0</v>
      </c>
      <c r="Z58" s="297">
        <v>0</v>
      </c>
      <c r="AA58" s="297">
        <v>860</v>
      </c>
      <c r="AB58" s="297"/>
      <c r="AC58" s="297">
        <v>0</v>
      </c>
      <c r="AD58" s="297">
        <v>0</v>
      </c>
      <c r="AE58" s="297">
        <v>0</v>
      </c>
      <c r="AF58" s="297">
        <v>6</v>
      </c>
      <c r="AG58" s="324">
        <v>0</v>
      </c>
      <c r="AH58" s="324">
        <v>0</v>
      </c>
      <c r="AI58" s="324">
        <v>0</v>
      </c>
      <c r="AJ58" s="324">
        <v>0</v>
      </c>
      <c r="AK58" s="265">
        <f>R58*Y58</f>
        <v>0</v>
      </c>
      <c r="AL58" s="265">
        <f t="shared" si="26"/>
        <v>0</v>
      </c>
      <c r="AM58" s="283">
        <v>0</v>
      </c>
      <c r="AN58" s="265">
        <v>0</v>
      </c>
      <c r="AO58" s="114">
        <f>AK58+AL58+AM58+AN58</f>
        <v>0</v>
      </c>
      <c r="AP58" s="148">
        <f>AO58-Q58</f>
        <v>-219535</v>
      </c>
    </row>
    <row r="59" spans="1:42" ht="100.5" thickBot="1">
      <c r="A59" s="440">
        <v>4</v>
      </c>
      <c r="B59" s="882"/>
      <c r="C59" s="885"/>
      <c r="D59" s="389" t="s">
        <v>475</v>
      </c>
      <c r="E59" s="389">
        <v>2</v>
      </c>
      <c r="F59" s="385">
        <v>44043</v>
      </c>
      <c r="G59" s="389" t="s">
        <v>186</v>
      </c>
      <c r="H59" s="228" t="s">
        <v>182</v>
      </c>
      <c r="I59" s="297" t="s">
        <v>111</v>
      </c>
      <c r="J59" s="297" t="s">
        <v>111</v>
      </c>
      <c r="K59" s="297" t="s">
        <v>111</v>
      </c>
      <c r="L59" s="297" t="s">
        <v>111</v>
      </c>
      <c r="M59" s="389" t="s">
        <v>183</v>
      </c>
      <c r="N59" s="267">
        <v>0</v>
      </c>
      <c r="O59" s="267">
        <v>0</v>
      </c>
      <c r="P59" s="267">
        <v>0</v>
      </c>
      <c r="Q59" s="264">
        <v>0</v>
      </c>
      <c r="R59" s="184"/>
      <c r="S59" s="184">
        <v>0</v>
      </c>
      <c r="T59" s="184">
        <v>0</v>
      </c>
      <c r="U59" s="184">
        <v>0</v>
      </c>
      <c r="V59" s="767"/>
      <c r="W59" s="297">
        <v>0</v>
      </c>
      <c r="X59" s="297">
        <f>W59/V56*100</f>
        <v>0</v>
      </c>
      <c r="Y59" s="183">
        <v>0</v>
      </c>
      <c r="Z59" s="183">
        <v>0</v>
      </c>
      <c r="AA59" s="183">
        <v>0</v>
      </c>
      <c r="AB59" s="183">
        <v>0</v>
      </c>
      <c r="AC59" s="183">
        <v>0</v>
      </c>
      <c r="AD59" s="183">
        <v>0</v>
      </c>
      <c r="AE59" s="183">
        <v>0</v>
      </c>
      <c r="AF59" s="183">
        <v>0</v>
      </c>
      <c r="AG59" s="324">
        <v>0</v>
      </c>
      <c r="AH59" s="324">
        <v>0</v>
      </c>
      <c r="AI59" s="324">
        <v>0</v>
      </c>
      <c r="AJ59" s="324">
        <v>0</v>
      </c>
      <c r="AK59" s="265">
        <f t="shared" ref="AK59:AK64" si="27">R59*Y59</f>
        <v>0</v>
      </c>
      <c r="AL59" s="265">
        <f t="shared" si="26"/>
        <v>0</v>
      </c>
      <c r="AM59" s="283">
        <f t="shared" si="26"/>
        <v>0</v>
      </c>
      <c r="AN59" s="265">
        <f t="shared" si="26"/>
        <v>0</v>
      </c>
      <c r="AO59" s="114">
        <f t="shared" ref="AO59:AO64" si="28">AK59+AL59+AM59+AN59</f>
        <v>0</v>
      </c>
      <c r="AP59" s="148">
        <f t="shared" ref="AP59" si="29">AO59-Q59</f>
        <v>0</v>
      </c>
    </row>
    <row r="60" spans="1:42" ht="100.5" thickBot="1">
      <c r="A60" s="440">
        <v>5</v>
      </c>
      <c r="B60" s="882"/>
      <c r="C60" s="885"/>
      <c r="D60" s="389" t="s">
        <v>476</v>
      </c>
      <c r="E60" s="389">
        <v>2</v>
      </c>
      <c r="F60" s="385">
        <v>44041</v>
      </c>
      <c r="G60" s="389" t="s">
        <v>187</v>
      </c>
      <c r="H60" s="228" t="s">
        <v>182</v>
      </c>
      <c r="I60" s="297" t="s">
        <v>111</v>
      </c>
      <c r="J60" s="297" t="s">
        <v>111</v>
      </c>
      <c r="K60" s="297" t="s">
        <v>111</v>
      </c>
      <c r="L60" s="297" t="s">
        <v>111</v>
      </c>
      <c r="M60" s="389" t="s">
        <v>183</v>
      </c>
      <c r="N60" s="291">
        <v>0</v>
      </c>
      <c r="O60" s="291">
        <v>0</v>
      </c>
      <c r="P60" s="291">
        <v>0</v>
      </c>
      <c r="Q60" s="302">
        <f>N60+O60</f>
        <v>0</v>
      </c>
      <c r="R60" s="292">
        <v>0</v>
      </c>
      <c r="S60" s="292">
        <v>0</v>
      </c>
      <c r="T60" s="292">
        <v>0</v>
      </c>
      <c r="U60" s="292">
        <v>140</v>
      </c>
      <c r="V60" s="767"/>
      <c r="W60" s="297">
        <v>0</v>
      </c>
      <c r="X60" s="297">
        <f>W60/V56*100</f>
        <v>0</v>
      </c>
      <c r="Y60" s="309">
        <v>0</v>
      </c>
      <c r="Z60" s="309">
        <v>0</v>
      </c>
      <c r="AA60" s="309">
        <v>0</v>
      </c>
      <c r="AB60" s="309">
        <v>0</v>
      </c>
      <c r="AC60" s="309">
        <v>0</v>
      </c>
      <c r="AD60" s="309">
        <v>0</v>
      </c>
      <c r="AE60" s="309">
        <v>0</v>
      </c>
      <c r="AF60" s="309">
        <v>0</v>
      </c>
      <c r="AG60" s="325">
        <v>0</v>
      </c>
      <c r="AH60" s="325">
        <v>0</v>
      </c>
      <c r="AI60" s="325">
        <v>0</v>
      </c>
      <c r="AJ60" s="325">
        <v>0</v>
      </c>
      <c r="AK60" s="268">
        <f t="shared" si="27"/>
        <v>0</v>
      </c>
      <c r="AL60" s="268">
        <f t="shared" si="26"/>
        <v>0</v>
      </c>
      <c r="AM60" s="283">
        <f t="shared" si="26"/>
        <v>0</v>
      </c>
      <c r="AN60" s="268">
        <v>0</v>
      </c>
      <c r="AO60" s="175">
        <f t="shared" si="28"/>
        <v>0</v>
      </c>
      <c r="AP60" s="176">
        <f>AO60-Q62</f>
        <v>0</v>
      </c>
    </row>
    <row r="61" spans="1:42" ht="100.5" thickBot="1">
      <c r="A61" s="440">
        <v>6</v>
      </c>
      <c r="B61" s="882"/>
      <c r="C61" s="885"/>
      <c r="D61" s="389" t="s">
        <v>477</v>
      </c>
      <c r="E61" s="389">
        <v>1</v>
      </c>
      <c r="F61" s="385">
        <v>44123</v>
      </c>
      <c r="G61" s="389" t="s">
        <v>188</v>
      </c>
      <c r="H61" s="228" t="s">
        <v>182</v>
      </c>
      <c r="I61" s="297" t="s">
        <v>111</v>
      </c>
      <c r="J61" s="297" t="s">
        <v>111</v>
      </c>
      <c r="K61" s="297" t="s">
        <v>111</v>
      </c>
      <c r="L61" s="389" t="s">
        <v>478</v>
      </c>
      <c r="M61" s="389" t="s">
        <v>189</v>
      </c>
      <c r="N61" s="291">
        <v>0</v>
      </c>
      <c r="O61" s="291">
        <v>92700</v>
      </c>
      <c r="P61" s="291">
        <v>40000</v>
      </c>
      <c r="Q61" s="302">
        <f>P61+O61</f>
        <v>132700</v>
      </c>
      <c r="R61" s="292">
        <v>0</v>
      </c>
      <c r="S61" s="292">
        <v>0</v>
      </c>
      <c r="T61" s="292">
        <v>0</v>
      </c>
      <c r="U61" s="292">
        <v>20000</v>
      </c>
      <c r="V61" s="767"/>
      <c r="W61" s="297"/>
      <c r="X61" s="297">
        <f>W61/V56*100</f>
        <v>0</v>
      </c>
      <c r="Y61" s="183">
        <v>0</v>
      </c>
      <c r="Z61" s="183">
        <f>18250+20875</f>
        <v>39125</v>
      </c>
      <c r="AA61" s="183">
        <v>0</v>
      </c>
      <c r="AB61" s="183">
        <v>0</v>
      </c>
      <c r="AC61" s="183">
        <v>0</v>
      </c>
      <c r="AD61" s="183">
        <v>0</v>
      </c>
      <c r="AE61" s="183">
        <v>0</v>
      </c>
      <c r="AF61" s="183">
        <f>25+23+38</f>
        <v>86</v>
      </c>
      <c r="AG61" s="324">
        <v>0</v>
      </c>
      <c r="AH61" s="324">
        <f>325000-156800+345000-90000+570000-155000-86160</f>
        <v>752040</v>
      </c>
      <c r="AI61" s="324">
        <v>0</v>
      </c>
      <c r="AJ61" s="324">
        <v>0</v>
      </c>
      <c r="AK61" s="265">
        <v>0</v>
      </c>
      <c r="AL61" s="265">
        <f>54925+325000-156800+345000-90000+570000-155000-86160</f>
        <v>806965</v>
      </c>
      <c r="AM61" s="283">
        <v>0</v>
      </c>
      <c r="AN61" s="265">
        <v>0</v>
      </c>
      <c r="AO61" s="114">
        <f t="shared" si="28"/>
        <v>806965</v>
      </c>
      <c r="AP61" s="148">
        <f t="shared" ref="AP61:AP63" si="30">AO61-Q61</f>
        <v>674265</v>
      </c>
    </row>
    <row r="62" spans="1:42" ht="100.5" thickBot="1">
      <c r="A62" s="440">
        <v>7</v>
      </c>
      <c r="B62" s="882"/>
      <c r="C62" s="885"/>
      <c r="D62" s="389" t="s">
        <v>66</v>
      </c>
      <c r="E62" s="389">
        <v>2</v>
      </c>
      <c r="F62" s="385">
        <v>44117</v>
      </c>
      <c r="G62" s="389" t="s">
        <v>191</v>
      </c>
      <c r="H62" s="228" t="s">
        <v>182</v>
      </c>
      <c r="I62" s="297" t="s">
        <v>111</v>
      </c>
      <c r="J62" s="297" t="s">
        <v>111</v>
      </c>
      <c r="K62" s="297" t="s">
        <v>111</v>
      </c>
      <c r="L62" s="297" t="s">
        <v>111</v>
      </c>
      <c r="M62" s="389" t="s">
        <v>189</v>
      </c>
      <c r="N62" s="291">
        <v>0</v>
      </c>
      <c r="O62" s="291">
        <v>0</v>
      </c>
      <c r="P62" s="291">
        <v>0</v>
      </c>
      <c r="Q62" s="302">
        <v>0</v>
      </c>
      <c r="R62" s="292">
        <v>0</v>
      </c>
      <c r="S62" s="292">
        <v>0</v>
      </c>
      <c r="T62" s="292">
        <v>0</v>
      </c>
      <c r="U62" s="292">
        <v>0</v>
      </c>
      <c r="V62" s="767"/>
      <c r="W62" s="297">
        <v>0</v>
      </c>
      <c r="X62" s="297">
        <v>0</v>
      </c>
      <c r="Y62" s="183">
        <v>0</v>
      </c>
      <c r="Z62" s="183">
        <v>0</v>
      </c>
      <c r="AA62" s="183">
        <v>0</v>
      </c>
      <c r="AB62" s="183">
        <v>0</v>
      </c>
      <c r="AC62" s="183">
        <v>0</v>
      </c>
      <c r="AD62" s="183">
        <v>0</v>
      </c>
      <c r="AE62" s="183">
        <v>0</v>
      </c>
      <c r="AF62" s="183">
        <v>0</v>
      </c>
      <c r="AG62" s="324">
        <v>0</v>
      </c>
      <c r="AH62" s="324">
        <v>0</v>
      </c>
      <c r="AI62" s="324">
        <v>0</v>
      </c>
      <c r="AJ62" s="324">
        <v>0</v>
      </c>
      <c r="AK62" s="265">
        <f t="shared" si="27"/>
        <v>0</v>
      </c>
      <c r="AL62" s="265">
        <f t="shared" si="26"/>
        <v>0</v>
      </c>
      <c r="AM62" s="283">
        <f t="shared" si="26"/>
        <v>0</v>
      </c>
      <c r="AN62" s="265">
        <f t="shared" si="26"/>
        <v>0</v>
      </c>
      <c r="AO62" s="114">
        <f t="shared" si="28"/>
        <v>0</v>
      </c>
      <c r="AP62" s="148">
        <f t="shared" si="30"/>
        <v>0</v>
      </c>
    </row>
    <row r="63" spans="1:42" ht="100.5" thickBot="1">
      <c r="A63" s="440">
        <v>8</v>
      </c>
      <c r="B63" s="882"/>
      <c r="C63" s="885"/>
      <c r="D63" s="389" t="s">
        <v>66</v>
      </c>
      <c r="E63" s="389">
        <v>1</v>
      </c>
      <c r="F63" s="385">
        <v>44148</v>
      </c>
      <c r="G63" s="389" t="s">
        <v>192</v>
      </c>
      <c r="H63" s="228" t="s">
        <v>182</v>
      </c>
      <c r="I63" s="297" t="s">
        <v>111</v>
      </c>
      <c r="J63" s="297" t="s">
        <v>111</v>
      </c>
      <c r="K63" s="297" t="s">
        <v>111</v>
      </c>
      <c r="L63" s="297" t="s">
        <v>111</v>
      </c>
      <c r="M63" s="389" t="s">
        <v>189</v>
      </c>
      <c r="N63" s="291">
        <v>0</v>
      </c>
      <c r="O63" s="291">
        <v>125660</v>
      </c>
      <c r="P63" s="291">
        <v>0</v>
      </c>
      <c r="Q63" s="302">
        <f>P63+O63+N63</f>
        <v>125660</v>
      </c>
      <c r="R63" s="292">
        <v>0</v>
      </c>
      <c r="S63" s="292">
        <v>0</v>
      </c>
      <c r="T63" s="292">
        <v>0</v>
      </c>
      <c r="U63" s="292">
        <v>0</v>
      </c>
      <c r="V63" s="767"/>
      <c r="W63" s="297">
        <v>0</v>
      </c>
      <c r="X63" s="297">
        <v>0</v>
      </c>
      <c r="Y63" s="183">
        <v>0</v>
      </c>
      <c r="Z63" s="183">
        <v>0</v>
      </c>
      <c r="AA63" s="183">
        <v>0</v>
      </c>
      <c r="AB63" s="183">
        <v>0</v>
      </c>
      <c r="AC63" s="183">
        <v>0</v>
      </c>
      <c r="AD63" s="183">
        <v>0</v>
      </c>
      <c r="AE63" s="183">
        <v>0</v>
      </c>
      <c r="AF63" s="183">
        <v>0</v>
      </c>
      <c r="AG63" s="324">
        <v>0</v>
      </c>
      <c r="AH63" s="324">
        <v>0</v>
      </c>
      <c r="AI63" s="324">
        <v>0</v>
      </c>
      <c r="AJ63" s="324">
        <v>52500</v>
      </c>
      <c r="AK63" s="265">
        <v>0</v>
      </c>
      <c r="AL63" s="265">
        <f t="shared" si="26"/>
        <v>0</v>
      </c>
      <c r="AM63" s="283">
        <f t="shared" si="26"/>
        <v>0</v>
      </c>
      <c r="AN63" s="265">
        <f>131400+155000+380000</f>
        <v>666400</v>
      </c>
      <c r="AO63" s="114">
        <f t="shared" si="28"/>
        <v>666400</v>
      </c>
      <c r="AP63" s="148">
        <f t="shared" si="30"/>
        <v>540740</v>
      </c>
    </row>
    <row r="64" spans="1:42" ht="100.5" thickBot="1">
      <c r="A64" s="440">
        <v>9</v>
      </c>
      <c r="B64" s="882"/>
      <c r="C64" s="885"/>
      <c r="D64" s="316" t="s">
        <v>50</v>
      </c>
      <c r="E64" s="316">
        <v>1</v>
      </c>
      <c r="F64" s="443">
        <v>44167</v>
      </c>
      <c r="G64" s="316" t="s">
        <v>193</v>
      </c>
      <c r="H64" s="340" t="s">
        <v>182</v>
      </c>
      <c r="I64" s="301" t="s">
        <v>111</v>
      </c>
      <c r="J64" s="301" t="s">
        <v>111</v>
      </c>
      <c r="K64" s="301" t="s">
        <v>111</v>
      </c>
      <c r="L64" s="301" t="s">
        <v>111</v>
      </c>
      <c r="M64" s="316" t="s">
        <v>189</v>
      </c>
      <c r="N64" s="291">
        <v>0</v>
      </c>
      <c r="O64" s="291">
        <v>293035</v>
      </c>
      <c r="P64" s="291">
        <v>0</v>
      </c>
      <c r="Q64" s="302">
        <f>N64+O64+P64</f>
        <v>293035</v>
      </c>
      <c r="R64" s="292">
        <v>0</v>
      </c>
      <c r="S64" s="292">
        <v>0</v>
      </c>
      <c r="T64" s="292">
        <v>0</v>
      </c>
      <c r="U64" s="292">
        <v>15000</v>
      </c>
      <c r="V64" s="840"/>
      <c r="W64" s="301">
        <v>7</v>
      </c>
      <c r="X64" s="301">
        <f>W64/V56*100</f>
        <v>0.10973506819250665</v>
      </c>
      <c r="Y64" s="309">
        <v>0</v>
      </c>
      <c r="Z64" s="444"/>
      <c r="AA64" s="309">
        <v>0</v>
      </c>
      <c r="AB64" s="309">
        <v>1762.3</v>
      </c>
      <c r="AC64" s="309">
        <v>0</v>
      </c>
      <c r="AD64" s="309">
        <v>0</v>
      </c>
      <c r="AE64" s="309">
        <v>0</v>
      </c>
      <c r="AF64" s="309">
        <v>0</v>
      </c>
      <c r="AG64" s="325">
        <v>0</v>
      </c>
      <c r="AH64" s="325">
        <v>0</v>
      </c>
      <c r="AI64" s="325">
        <v>0</v>
      </c>
      <c r="AJ64" s="325">
        <v>0</v>
      </c>
      <c r="AK64" s="268">
        <f t="shared" si="27"/>
        <v>0</v>
      </c>
      <c r="AL64" s="268">
        <v>1057500</v>
      </c>
      <c r="AM64" s="283">
        <f t="shared" si="26"/>
        <v>0</v>
      </c>
      <c r="AN64" s="268">
        <v>0</v>
      </c>
      <c r="AO64" s="175">
        <f t="shared" si="28"/>
        <v>1057500</v>
      </c>
      <c r="AP64" s="176">
        <f>AO64-Q64</f>
        <v>764465</v>
      </c>
    </row>
    <row r="65" spans="1:42" ht="57.75" thickBot="1">
      <c r="A65" s="440">
        <v>10</v>
      </c>
      <c r="B65" s="882"/>
      <c r="C65" s="885"/>
      <c r="D65" s="445" t="s">
        <v>479</v>
      </c>
      <c r="E65" s="445">
        <v>1</v>
      </c>
      <c r="F65" s="446">
        <v>44397</v>
      </c>
      <c r="G65" s="445" t="s">
        <v>480</v>
      </c>
      <c r="H65" s="447" t="s">
        <v>481</v>
      </c>
      <c r="I65" s="448" t="s">
        <v>111</v>
      </c>
      <c r="J65" s="448" t="s">
        <v>111</v>
      </c>
      <c r="K65" s="448" t="s">
        <v>111</v>
      </c>
      <c r="L65" s="445" t="s">
        <v>482</v>
      </c>
      <c r="M65" s="445" t="s">
        <v>189</v>
      </c>
      <c r="N65" s="130">
        <v>0</v>
      </c>
      <c r="O65" s="130">
        <v>0</v>
      </c>
      <c r="P65" s="130">
        <v>0</v>
      </c>
      <c r="Q65" s="408">
        <v>0</v>
      </c>
      <c r="R65" s="409">
        <v>0</v>
      </c>
      <c r="S65" s="409">
        <v>0</v>
      </c>
      <c r="T65" s="409">
        <v>0</v>
      </c>
      <c r="U65" s="409">
        <v>0</v>
      </c>
      <c r="V65" s="239"/>
      <c r="W65" s="448">
        <v>0</v>
      </c>
      <c r="X65" s="448">
        <v>0</v>
      </c>
      <c r="Y65" s="406">
        <v>0</v>
      </c>
      <c r="Z65" s="449">
        <v>0</v>
      </c>
      <c r="AA65" s="406">
        <v>0</v>
      </c>
      <c r="AB65" s="406">
        <v>0</v>
      </c>
      <c r="AC65" s="406">
        <v>0</v>
      </c>
      <c r="AD65" s="406">
        <v>0</v>
      </c>
      <c r="AE65" s="406">
        <v>0</v>
      </c>
      <c r="AF65" s="406">
        <v>0</v>
      </c>
      <c r="AG65" s="450">
        <v>0</v>
      </c>
      <c r="AH65" s="450">
        <v>0</v>
      </c>
      <c r="AI65" s="450">
        <v>0</v>
      </c>
      <c r="AJ65" s="450">
        <v>0</v>
      </c>
      <c r="AK65" s="54">
        <v>0</v>
      </c>
      <c r="AL65" s="54">
        <v>0</v>
      </c>
      <c r="AM65" s="283">
        <v>0</v>
      </c>
      <c r="AN65" s="54">
        <v>0</v>
      </c>
      <c r="AO65" s="86">
        <v>0</v>
      </c>
      <c r="AP65" s="412">
        <v>0</v>
      </c>
    </row>
    <row r="66" spans="1:42" ht="57.75" thickBot="1">
      <c r="A66" s="451">
        <v>11</v>
      </c>
      <c r="B66" s="883"/>
      <c r="C66" s="886"/>
      <c r="D66" s="445" t="s">
        <v>483</v>
      </c>
      <c r="E66" s="445">
        <v>1</v>
      </c>
      <c r="F66" s="446">
        <v>44032</v>
      </c>
      <c r="G66" s="445" t="s">
        <v>484</v>
      </c>
      <c r="H66" s="447" t="s">
        <v>481</v>
      </c>
      <c r="I66" s="448" t="s">
        <v>111</v>
      </c>
      <c r="J66" s="448" t="s">
        <v>111</v>
      </c>
      <c r="K66" s="448" t="s">
        <v>111</v>
      </c>
      <c r="L66" s="445" t="s">
        <v>542</v>
      </c>
      <c r="M66" s="445" t="s">
        <v>189</v>
      </c>
      <c r="N66" s="130">
        <v>0</v>
      </c>
      <c r="O66" s="130">
        <v>30900</v>
      </c>
      <c r="P66" s="130">
        <v>0</v>
      </c>
      <c r="Q66" s="408">
        <v>0</v>
      </c>
      <c r="R66" s="409">
        <v>0</v>
      </c>
      <c r="S66" s="409">
        <v>0</v>
      </c>
      <c r="T66" s="409">
        <v>0</v>
      </c>
      <c r="U66" s="409">
        <v>0</v>
      </c>
      <c r="V66" s="308"/>
      <c r="W66" s="448">
        <v>0</v>
      </c>
      <c r="X66" s="448">
        <v>0</v>
      </c>
      <c r="Y66" s="406">
        <v>0</v>
      </c>
      <c r="Z66" s="449">
        <v>0</v>
      </c>
      <c r="AA66" s="406">
        <v>0</v>
      </c>
      <c r="AB66" s="406">
        <v>0</v>
      </c>
      <c r="AC66" s="406">
        <v>0</v>
      </c>
      <c r="AD66" s="406">
        <v>0</v>
      </c>
      <c r="AE66" s="406">
        <v>0</v>
      </c>
      <c r="AF66" s="406">
        <v>0</v>
      </c>
      <c r="AG66" s="450">
        <v>0</v>
      </c>
      <c r="AH66" s="450">
        <v>0</v>
      </c>
      <c r="AI66" s="450">
        <v>0</v>
      </c>
      <c r="AJ66" s="450">
        <v>0</v>
      </c>
      <c r="AK66" s="54">
        <v>0</v>
      </c>
      <c r="AL66" s="54">
        <v>0</v>
      </c>
      <c r="AM66" s="283">
        <v>0</v>
      </c>
      <c r="AN66" s="54">
        <v>0</v>
      </c>
      <c r="AO66" s="86">
        <v>0</v>
      </c>
      <c r="AP66" s="412">
        <v>0</v>
      </c>
    </row>
    <row r="67" spans="1:42" ht="23.25" customHeight="1" thickBot="1">
      <c r="A67" s="259"/>
      <c r="B67" s="383" t="s">
        <v>42</v>
      </c>
      <c r="C67" s="285">
        <f>SUM(C7:C66)</f>
        <v>45</v>
      </c>
      <c r="D67" s="285"/>
      <c r="E67" s="285">
        <f>SUM(E7:E66)</f>
        <v>67</v>
      </c>
      <c r="F67" s="285"/>
      <c r="G67" s="285"/>
      <c r="H67" s="285"/>
      <c r="I67" s="285"/>
      <c r="J67" s="285"/>
      <c r="K67" s="285"/>
      <c r="L67" s="285"/>
      <c r="M67" s="285"/>
      <c r="N67" s="285">
        <f t="shared" ref="N67:AP67" si="31">SUM(N7:N66)</f>
        <v>14289521</v>
      </c>
      <c r="O67" s="285">
        <f t="shared" si="31"/>
        <v>19134719</v>
      </c>
      <c r="P67" s="285">
        <f t="shared" si="31"/>
        <v>7448654</v>
      </c>
      <c r="Q67" s="285">
        <f t="shared" si="31"/>
        <v>39032127</v>
      </c>
      <c r="R67" s="285">
        <f t="shared" si="31"/>
        <v>95000</v>
      </c>
      <c r="S67" s="285">
        <f t="shared" si="31"/>
        <v>18600</v>
      </c>
      <c r="T67" s="285">
        <f t="shared" si="31"/>
        <v>1520</v>
      </c>
      <c r="U67" s="285">
        <f t="shared" si="31"/>
        <v>235950</v>
      </c>
      <c r="V67" s="285">
        <f t="shared" si="31"/>
        <v>64995</v>
      </c>
      <c r="W67" s="285">
        <f t="shared" si="31"/>
        <v>32603</v>
      </c>
      <c r="X67" s="285">
        <f t="shared" si="31"/>
        <v>372.02066643637903</v>
      </c>
      <c r="Y67" s="285">
        <f t="shared" si="31"/>
        <v>40</v>
      </c>
      <c r="Z67" s="285">
        <f t="shared" si="31"/>
        <v>39125</v>
      </c>
      <c r="AA67" s="285">
        <f t="shared" si="31"/>
        <v>22265</v>
      </c>
      <c r="AB67" s="285">
        <f t="shared" si="31"/>
        <v>5744619.3999999994</v>
      </c>
      <c r="AC67" s="285">
        <f t="shared" si="31"/>
        <v>30</v>
      </c>
      <c r="AD67" s="285">
        <f t="shared" si="31"/>
        <v>0</v>
      </c>
      <c r="AE67" s="285">
        <f t="shared" si="31"/>
        <v>0</v>
      </c>
      <c r="AF67" s="285">
        <f t="shared" si="31"/>
        <v>3359419</v>
      </c>
      <c r="AG67" s="285">
        <f t="shared" si="31"/>
        <v>451880</v>
      </c>
      <c r="AH67" s="285">
        <f t="shared" si="31"/>
        <v>752040</v>
      </c>
      <c r="AI67" s="285">
        <f t="shared" si="31"/>
        <v>195000</v>
      </c>
      <c r="AJ67" s="285">
        <f t="shared" si="31"/>
        <v>10327250</v>
      </c>
      <c r="AK67" s="285">
        <f t="shared" si="31"/>
        <v>451880</v>
      </c>
      <c r="AL67" s="285">
        <f t="shared" si="31"/>
        <v>1864465</v>
      </c>
      <c r="AM67" s="285">
        <f t="shared" si="31"/>
        <v>2254690</v>
      </c>
      <c r="AN67" s="285">
        <f t="shared" si="31"/>
        <v>16460760</v>
      </c>
      <c r="AO67" s="285">
        <f t="shared" si="31"/>
        <v>20579915</v>
      </c>
      <c r="AP67" s="452">
        <f t="shared" si="31"/>
        <v>-17519795</v>
      </c>
    </row>
  </sheetData>
  <mergeCells count="48">
    <mergeCell ref="A1:AO1"/>
    <mergeCell ref="A2:A5"/>
    <mergeCell ref="B2:B5"/>
    <mergeCell ref="C2:C4"/>
    <mergeCell ref="D2:H2"/>
    <mergeCell ref="I2:M2"/>
    <mergeCell ref="N2:Q2"/>
    <mergeCell ref="R2:U3"/>
    <mergeCell ref="V2:X2"/>
    <mergeCell ref="Y2:AF2"/>
    <mergeCell ref="AG2:AP2"/>
    <mergeCell ref="D3:D5"/>
    <mergeCell ref="E3:E4"/>
    <mergeCell ref="F3:F4"/>
    <mergeCell ref="G3:G4"/>
    <mergeCell ref="H3:H4"/>
    <mergeCell ref="I3:I4"/>
    <mergeCell ref="J3:J4"/>
    <mergeCell ref="K3:K4"/>
    <mergeCell ref="L3:L4"/>
    <mergeCell ref="AP3:AP4"/>
    <mergeCell ref="M3:M4"/>
    <mergeCell ref="N3:N4"/>
    <mergeCell ref="O3:O4"/>
    <mergeCell ref="P3:P4"/>
    <mergeCell ref="Q3:Q4"/>
    <mergeCell ref="V3:X3"/>
    <mergeCell ref="Y3:AB3"/>
    <mergeCell ref="AC3:AF3"/>
    <mergeCell ref="AG3:AJ3"/>
    <mergeCell ref="AK3:AN3"/>
    <mergeCell ref="AO3:AO4"/>
    <mergeCell ref="B7:B32"/>
    <mergeCell ref="C7:C32"/>
    <mergeCell ref="V7:V14"/>
    <mergeCell ref="V16:V32"/>
    <mergeCell ref="B33:B42"/>
    <mergeCell ref="C33:C42"/>
    <mergeCell ref="V33:V42"/>
    <mergeCell ref="B56:B66"/>
    <mergeCell ref="C56:C66"/>
    <mergeCell ref="V56:V64"/>
    <mergeCell ref="B43:B51"/>
    <mergeCell ref="C43:C51"/>
    <mergeCell ref="V43:V50"/>
    <mergeCell ref="B52:B55"/>
    <mergeCell ref="C52:C55"/>
    <mergeCell ref="V52:V55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P44"/>
  <sheetViews>
    <sheetView topLeftCell="I1" zoomScale="85" zoomScaleNormal="85" workbookViewId="0">
      <selection sqref="A1:AO1"/>
    </sheetView>
  </sheetViews>
  <sheetFormatPr defaultRowHeight="15"/>
  <cols>
    <col min="1" max="1" width="9.28515625" bestFit="1" customWidth="1"/>
    <col min="2" max="2" width="10.28515625" customWidth="1"/>
    <col min="3" max="4" width="9.28515625" bestFit="1" customWidth="1"/>
    <col min="5" max="5" width="12.5703125" customWidth="1"/>
    <col min="6" max="6" width="13.140625" customWidth="1"/>
    <col min="7" max="12" width="9.28515625" bestFit="1" customWidth="1"/>
    <col min="13" max="14" width="10.28515625" bestFit="1" customWidth="1"/>
    <col min="15" max="15" width="10.5703125" customWidth="1"/>
    <col min="16" max="16" width="11.5703125" bestFit="1" customWidth="1"/>
    <col min="17" max="17" width="9.28515625" bestFit="1" customWidth="1"/>
    <col min="18" max="18" width="11" customWidth="1"/>
    <col min="19" max="19" width="10.7109375" customWidth="1"/>
    <col min="20" max="20" width="9.28515625" bestFit="1" customWidth="1"/>
    <col min="21" max="21" width="12" customWidth="1"/>
    <col min="22" max="22" width="12.42578125" customWidth="1"/>
    <col min="23" max="23" width="13.7109375" customWidth="1"/>
    <col min="24" max="24" width="13.140625" customWidth="1"/>
    <col min="25" max="32" width="9.28515625" bestFit="1" customWidth="1"/>
    <col min="33" max="33" width="10.28515625" bestFit="1" customWidth="1"/>
    <col min="34" max="37" width="9.28515625" bestFit="1" customWidth="1"/>
    <col min="38" max="40" width="10.28515625" bestFit="1" customWidth="1"/>
    <col min="41" max="41" width="12.140625" customWidth="1"/>
  </cols>
  <sheetData>
    <row r="1" spans="1:42" ht="41.25" customHeight="1" thickBot="1">
      <c r="A1" s="753" t="s">
        <v>787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3"/>
      <c r="N1" s="753"/>
      <c r="O1" s="753"/>
      <c r="P1" s="753"/>
      <c r="Q1" s="753"/>
      <c r="R1" s="753"/>
      <c r="S1" s="753"/>
      <c r="T1" s="753"/>
      <c r="U1" s="753"/>
      <c r="V1" s="753"/>
      <c r="W1" s="753"/>
      <c r="X1" s="753"/>
      <c r="Y1" s="753"/>
      <c r="Z1" s="753"/>
      <c r="AA1" s="753"/>
      <c r="AB1" s="753"/>
      <c r="AC1" s="753"/>
      <c r="AD1" s="753"/>
      <c r="AE1" s="753"/>
      <c r="AF1" s="753"/>
      <c r="AG1" s="753"/>
      <c r="AH1" s="753"/>
      <c r="AI1" s="753"/>
      <c r="AJ1" s="753"/>
      <c r="AK1" s="753"/>
      <c r="AL1" s="753"/>
      <c r="AM1" s="753"/>
      <c r="AN1" s="753"/>
      <c r="AO1" s="753"/>
      <c r="AP1" s="361"/>
    </row>
    <row r="2" spans="1:42" ht="42" customHeight="1">
      <c r="A2" s="750" t="s">
        <v>13</v>
      </c>
      <c r="B2" s="737" t="s">
        <v>33</v>
      </c>
      <c r="C2" s="773" t="s">
        <v>43</v>
      </c>
      <c r="D2" s="737" t="s">
        <v>11</v>
      </c>
      <c r="E2" s="737"/>
      <c r="F2" s="737"/>
      <c r="G2" s="737"/>
      <c r="H2" s="737"/>
      <c r="I2" s="737" t="s">
        <v>14</v>
      </c>
      <c r="J2" s="737"/>
      <c r="K2" s="737"/>
      <c r="L2" s="737"/>
      <c r="M2" s="737"/>
      <c r="N2" s="758" t="s">
        <v>4</v>
      </c>
      <c r="O2" s="758"/>
      <c r="P2" s="758"/>
      <c r="Q2" s="758"/>
      <c r="R2" s="759" t="s">
        <v>23</v>
      </c>
      <c r="S2" s="759"/>
      <c r="T2" s="759"/>
      <c r="U2" s="759"/>
      <c r="V2" s="737" t="s">
        <v>34</v>
      </c>
      <c r="W2" s="737"/>
      <c r="X2" s="737"/>
      <c r="Y2" s="737" t="s">
        <v>22</v>
      </c>
      <c r="Z2" s="737"/>
      <c r="AA2" s="737"/>
      <c r="AB2" s="737"/>
      <c r="AC2" s="737"/>
      <c r="AD2" s="737"/>
      <c r="AE2" s="737"/>
      <c r="AF2" s="737"/>
      <c r="AG2" s="737" t="s">
        <v>0</v>
      </c>
      <c r="AH2" s="737"/>
      <c r="AI2" s="737"/>
      <c r="AJ2" s="737"/>
      <c r="AK2" s="737"/>
      <c r="AL2" s="737"/>
      <c r="AM2" s="737"/>
      <c r="AN2" s="737"/>
      <c r="AO2" s="737"/>
      <c r="AP2" s="896"/>
    </row>
    <row r="3" spans="1:42" ht="58.5" customHeight="1">
      <c r="A3" s="751"/>
      <c r="B3" s="748"/>
      <c r="C3" s="735"/>
      <c r="D3" s="735" t="s">
        <v>47</v>
      </c>
      <c r="E3" s="748" t="s">
        <v>46</v>
      </c>
      <c r="F3" s="774" t="s">
        <v>10</v>
      </c>
      <c r="G3" s="735" t="s">
        <v>21</v>
      </c>
      <c r="H3" s="747" t="s">
        <v>319</v>
      </c>
      <c r="I3" s="735" t="s">
        <v>7</v>
      </c>
      <c r="J3" s="735" t="s">
        <v>6</v>
      </c>
      <c r="K3" s="735" t="s">
        <v>5</v>
      </c>
      <c r="L3" s="735" t="s">
        <v>32</v>
      </c>
      <c r="M3" s="748" t="s">
        <v>8</v>
      </c>
      <c r="N3" s="775" t="s">
        <v>31</v>
      </c>
      <c r="O3" s="775" t="s">
        <v>2</v>
      </c>
      <c r="P3" s="775" t="s">
        <v>3</v>
      </c>
      <c r="Q3" s="754" t="s">
        <v>41</v>
      </c>
      <c r="R3" s="760"/>
      <c r="S3" s="760"/>
      <c r="T3" s="760"/>
      <c r="U3" s="760"/>
      <c r="V3" s="748" t="s">
        <v>1</v>
      </c>
      <c r="W3" s="748"/>
      <c r="X3" s="748"/>
      <c r="Y3" s="748" t="s">
        <v>38</v>
      </c>
      <c r="Z3" s="748"/>
      <c r="AA3" s="748"/>
      <c r="AB3" s="748"/>
      <c r="AC3" s="748" t="s">
        <v>39</v>
      </c>
      <c r="AD3" s="748"/>
      <c r="AE3" s="748"/>
      <c r="AF3" s="748"/>
      <c r="AG3" s="755" t="s">
        <v>37</v>
      </c>
      <c r="AH3" s="755"/>
      <c r="AI3" s="755"/>
      <c r="AJ3" s="755"/>
      <c r="AK3" s="756" t="s">
        <v>40</v>
      </c>
      <c r="AL3" s="756"/>
      <c r="AM3" s="756"/>
      <c r="AN3" s="756"/>
      <c r="AO3" s="757" t="s">
        <v>41</v>
      </c>
      <c r="AP3" s="900" t="s">
        <v>44</v>
      </c>
    </row>
    <row r="4" spans="1:42" ht="57">
      <c r="A4" s="751"/>
      <c r="B4" s="748"/>
      <c r="C4" s="735"/>
      <c r="D4" s="735"/>
      <c r="E4" s="748"/>
      <c r="F4" s="774"/>
      <c r="G4" s="735"/>
      <c r="H4" s="747"/>
      <c r="I4" s="735"/>
      <c r="J4" s="735"/>
      <c r="K4" s="735"/>
      <c r="L4" s="735"/>
      <c r="M4" s="748"/>
      <c r="N4" s="775"/>
      <c r="O4" s="775"/>
      <c r="P4" s="775"/>
      <c r="Q4" s="754"/>
      <c r="R4" s="364" t="s">
        <v>24</v>
      </c>
      <c r="S4" s="364" t="s">
        <v>25</v>
      </c>
      <c r="T4" s="364" t="s">
        <v>26</v>
      </c>
      <c r="U4" s="364" t="s">
        <v>27</v>
      </c>
      <c r="V4" s="138" t="s">
        <v>35</v>
      </c>
      <c r="W4" s="138" t="s">
        <v>36</v>
      </c>
      <c r="X4" s="138" t="s">
        <v>9</v>
      </c>
      <c r="Y4" s="139" t="s">
        <v>15</v>
      </c>
      <c r="Z4" s="139" t="s">
        <v>17</v>
      </c>
      <c r="AA4" s="139" t="s">
        <v>19</v>
      </c>
      <c r="AB4" s="139" t="s">
        <v>8</v>
      </c>
      <c r="AC4" s="139" t="s">
        <v>15</v>
      </c>
      <c r="AD4" s="139" t="s">
        <v>17</v>
      </c>
      <c r="AE4" s="139" t="s">
        <v>19</v>
      </c>
      <c r="AF4" s="139" t="s">
        <v>8</v>
      </c>
      <c r="AG4" s="365" t="s">
        <v>15</v>
      </c>
      <c r="AH4" s="365" t="s">
        <v>17</v>
      </c>
      <c r="AI4" s="365" t="s">
        <v>19</v>
      </c>
      <c r="AJ4" s="366" t="s">
        <v>27</v>
      </c>
      <c r="AK4" s="367" t="s">
        <v>15</v>
      </c>
      <c r="AL4" s="367" t="s">
        <v>17</v>
      </c>
      <c r="AM4" s="367" t="s">
        <v>19</v>
      </c>
      <c r="AN4" s="368" t="s">
        <v>27</v>
      </c>
      <c r="AO4" s="757"/>
      <c r="AP4" s="900"/>
    </row>
    <row r="5" spans="1:42" ht="29.25" thickBot="1">
      <c r="A5" s="752"/>
      <c r="B5" s="749"/>
      <c r="C5" s="137" t="s">
        <v>12</v>
      </c>
      <c r="D5" s="736"/>
      <c r="E5" s="137" t="s">
        <v>12</v>
      </c>
      <c r="F5" s="369"/>
      <c r="G5" s="369"/>
      <c r="H5" s="370"/>
      <c r="I5" s="137"/>
      <c r="J5" s="137"/>
      <c r="K5" s="167"/>
      <c r="L5" s="137"/>
      <c r="M5" s="137"/>
      <c r="N5" s="168" t="s">
        <v>30</v>
      </c>
      <c r="O5" s="168" t="s">
        <v>30</v>
      </c>
      <c r="P5" s="168" t="s">
        <v>30</v>
      </c>
      <c r="Q5" s="169" t="s">
        <v>30</v>
      </c>
      <c r="R5" s="371" t="s">
        <v>28</v>
      </c>
      <c r="S5" s="371" t="s">
        <v>28</v>
      </c>
      <c r="T5" s="371" t="s">
        <v>28</v>
      </c>
      <c r="U5" s="371" t="s">
        <v>28</v>
      </c>
      <c r="V5" s="137" t="s">
        <v>29</v>
      </c>
      <c r="W5" s="137" t="s">
        <v>12</v>
      </c>
      <c r="X5" s="137" t="s">
        <v>9</v>
      </c>
      <c r="Y5" s="137" t="s">
        <v>16</v>
      </c>
      <c r="Z5" s="137" t="s">
        <v>18</v>
      </c>
      <c r="AA5" s="137" t="s">
        <v>20</v>
      </c>
      <c r="AB5" s="137"/>
      <c r="AC5" s="137" t="s">
        <v>16</v>
      </c>
      <c r="AD5" s="137" t="s">
        <v>18</v>
      </c>
      <c r="AE5" s="137" t="s">
        <v>20</v>
      </c>
      <c r="AF5" s="137"/>
      <c r="AG5" s="372" t="s">
        <v>28</v>
      </c>
      <c r="AH5" s="372" t="s">
        <v>28</v>
      </c>
      <c r="AI5" s="372" t="s">
        <v>28</v>
      </c>
      <c r="AJ5" s="372" t="s">
        <v>28</v>
      </c>
      <c r="AK5" s="174" t="s">
        <v>28</v>
      </c>
      <c r="AL5" s="174" t="s">
        <v>28</v>
      </c>
      <c r="AM5" s="174" t="s">
        <v>28</v>
      </c>
      <c r="AN5" s="174" t="s">
        <v>30</v>
      </c>
      <c r="AO5" s="175" t="s">
        <v>30</v>
      </c>
      <c r="AP5" s="176" t="s">
        <v>30</v>
      </c>
    </row>
    <row r="6" spans="1:42">
      <c r="A6" s="244">
        <v>1</v>
      </c>
      <c r="B6" s="248">
        <v>2</v>
      </c>
      <c r="C6" s="240">
        <v>3</v>
      </c>
      <c r="D6" s="248">
        <v>4</v>
      </c>
      <c r="E6" s="240">
        <v>5</v>
      </c>
      <c r="F6" s="248">
        <v>6</v>
      </c>
      <c r="G6" s="240">
        <v>7</v>
      </c>
      <c r="H6" s="339">
        <v>8</v>
      </c>
      <c r="I6" s="240">
        <v>9</v>
      </c>
      <c r="J6" s="248">
        <v>10</v>
      </c>
      <c r="K6" s="240">
        <v>11</v>
      </c>
      <c r="L6" s="248">
        <v>12</v>
      </c>
      <c r="M6" s="240">
        <v>13</v>
      </c>
      <c r="N6" s="373">
        <v>14</v>
      </c>
      <c r="O6" s="290">
        <v>15</v>
      </c>
      <c r="P6" s="373">
        <v>16</v>
      </c>
      <c r="Q6" s="338">
        <v>17</v>
      </c>
      <c r="R6" s="374">
        <v>18</v>
      </c>
      <c r="S6" s="269">
        <v>19</v>
      </c>
      <c r="T6" s="374">
        <v>20</v>
      </c>
      <c r="U6" s="269">
        <v>21</v>
      </c>
      <c r="V6" s="248">
        <v>22</v>
      </c>
      <c r="W6" s="240">
        <v>23</v>
      </c>
      <c r="X6" s="248">
        <v>24</v>
      </c>
      <c r="Y6" s="240">
        <v>25</v>
      </c>
      <c r="Z6" s="248">
        <v>26</v>
      </c>
      <c r="AA6" s="240">
        <v>27</v>
      </c>
      <c r="AB6" s="248">
        <v>28</v>
      </c>
      <c r="AC6" s="240">
        <v>29</v>
      </c>
      <c r="AD6" s="248">
        <v>30</v>
      </c>
      <c r="AE6" s="240">
        <v>31</v>
      </c>
      <c r="AF6" s="248">
        <v>32</v>
      </c>
      <c r="AG6" s="327">
        <v>33</v>
      </c>
      <c r="AH6" s="375">
        <v>34</v>
      </c>
      <c r="AI6" s="327">
        <v>35</v>
      </c>
      <c r="AJ6" s="375">
        <v>36</v>
      </c>
      <c r="AK6" s="376">
        <v>37</v>
      </c>
      <c r="AL6" s="377">
        <v>38</v>
      </c>
      <c r="AM6" s="376">
        <v>39</v>
      </c>
      <c r="AN6" s="377">
        <v>40</v>
      </c>
      <c r="AO6" s="378">
        <v>41</v>
      </c>
      <c r="AP6" s="356">
        <v>42</v>
      </c>
    </row>
    <row r="7" spans="1:42" ht="228.75" thickBot="1">
      <c r="A7" s="183">
        <v>1</v>
      </c>
      <c r="B7" s="183" t="s">
        <v>788</v>
      </c>
      <c r="C7" s="183">
        <v>19</v>
      </c>
      <c r="D7" s="138" t="s">
        <v>789</v>
      </c>
      <c r="E7" s="183">
        <v>7</v>
      </c>
      <c r="F7" s="183" t="s">
        <v>790</v>
      </c>
      <c r="G7" s="138" t="s">
        <v>791</v>
      </c>
      <c r="H7" s="228" t="s">
        <v>792</v>
      </c>
      <c r="I7" s="138" t="s">
        <v>59</v>
      </c>
      <c r="J7" s="138" t="s">
        <v>65</v>
      </c>
      <c r="K7" s="138"/>
      <c r="L7" s="138"/>
      <c r="M7" s="138"/>
      <c r="N7" s="250" t="s">
        <v>793</v>
      </c>
      <c r="O7" s="250" t="s">
        <v>794</v>
      </c>
      <c r="P7" s="250" t="s">
        <v>795</v>
      </c>
      <c r="Q7" s="251" t="s">
        <v>796</v>
      </c>
      <c r="R7" s="237" t="s">
        <v>59</v>
      </c>
      <c r="S7" s="237" t="s">
        <v>59</v>
      </c>
      <c r="T7" s="237" t="s">
        <v>59</v>
      </c>
      <c r="U7" s="237" t="s">
        <v>797</v>
      </c>
      <c r="V7" s="138" t="s">
        <v>798</v>
      </c>
      <c r="W7" s="138">
        <v>0</v>
      </c>
      <c r="X7" s="138">
        <v>0</v>
      </c>
      <c r="Y7" s="138" t="s">
        <v>59</v>
      </c>
      <c r="Z7" s="138">
        <v>520</v>
      </c>
      <c r="AA7" s="138">
        <v>20</v>
      </c>
      <c r="AB7" s="138" t="s">
        <v>799</v>
      </c>
      <c r="AC7" s="138" t="s">
        <v>59</v>
      </c>
      <c r="AD7" s="138">
        <v>520</v>
      </c>
      <c r="AE7" s="138">
        <v>20</v>
      </c>
      <c r="AF7" s="138" t="s">
        <v>799</v>
      </c>
      <c r="AG7" s="235">
        <v>0</v>
      </c>
      <c r="AH7" s="235">
        <v>0</v>
      </c>
      <c r="AI7" s="235">
        <v>0</v>
      </c>
      <c r="AJ7" s="235">
        <v>0</v>
      </c>
      <c r="AK7" s="235">
        <v>0</v>
      </c>
      <c r="AL7" s="235">
        <v>0</v>
      </c>
      <c r="AM7" s="235">
        <v>0</v>
      </c>
      <c r="AN7" s="235">
        <v>0</v>
      </c>
      <c r="AO7" s="235">
        <v>0</v>
      </c>
      <c r="AP7" s="235">
        <v>0</v>
      </c>
    </row>
    <row r="8" spans="1:42" ht="15.75" thickBot="1">
      <c r="A8" s="180"/>
      <c r="B8" s="180" t="s">
        <v>42</v>
      </c>
      <c r="C8" s="285">
        <f>SUM(C7:C7)</f>
        <v>19</v>
      </c>
      <c r="D8" s="285">
        <v>8</v>
      </c>
      <c r="E8" s="285">
        <f>SUM(E7:E7)</f>
        <v>7</v>
      </c>
      <c r="F8" s="285"/>
      <c r="G8" s="285">
        <v>7</v>
      </c>
      <c r="H8" s="285"/>
      <c r="I8" s="285"/>
      <c r="J8" s="285"/>
      <c r="K8" s="285"/>
      <c r="L8" s="285"/>
      <c r="M8" s="286"/>
      <c r="N8" s="287" t="s">
        <v>800</v>
      </c>
      <c r="O8" s="288">
        <f t="shared" ref="O8:T8" si="0">SUM(O7:O7)</f>
        <v>0</v>
      </c>
      <c r="P8" s="285">
        <f t="shared" si="0"/>
        <v>0</v>
      </c>
      <c r="Q8" s="285">
        <f t="shared" si="0"/>
        <v>0</v>
      </c>
      <c r="R8" s="285">
        <f t="shared" si="0"/>
        <v>0</v>
      </c>
      <c r="S8" s="285">
        <f t="shared" si="0"/>
        <v>0</v>
      </c>
      <c r="T8" s="285">
        <f t="shared" si="0"/>
        <v>0</v>
      </c>
      <c r="U8" s="285">
        <v>25000</v>
      </c>
      <c r="V8" s="285" t="s">
        <v>801</v>
      </c>
      <c r="W8" s="285">
        <f t="shared" ref="W8:AP8" si="1">SUM(W7:W7)</f>
        <v>0</v>
      </c>
      <c r="X8" s="285">
        <f t="shared" si="1"/>
        <v>0</v>
      </c>
      <c r="Y8" s="285">
        <f t="shared" si="1"/>
        <v>0</v>
      </c>
      <c r="Z8" s="285">
        <f t="shared" si="1"/>
        <v>520</v>
      </c>
      <c r="AA8" s="285">
        <f t="shared" si="1"/>
        <v>20</v>
      </c>
      <c r="AB8" s="285">
        <f t="shared" si="1"/>
        <v>0</v>
      </c>
      <c r="AC8" s="285">
        <f t="shared" si="1"/>
        <v>0</v>
      </c>
      <c r="AD8" s="285">
        <f t="shared" si="1"/>
        <v>520</v>
      </c>
      <c r="AE8" s="285">
        <f t="shared" si="1"/>
        <v>20</v>
      </c>
      <c r="AF8" s="285">
        <f t="shared" si="1"/>
        <v>0</v>
      </c>
      <c r="AG8" s="285">
        <f t="shared" si="1"/>
        <v>0</v>
      </c>
      <c r="AH8" s="285">
        <f t="shared" si="1"/>
        <v>0</v>
      </c>
      <c r="AI8" s="285">
        <f t="shared" si="1"/>
        <v>0</v>
      </c>
      <c r="AJ8" s="285">
        <f t="shared" si="1"/>
        <v>0</v>
      </c>
      <c r="AK8" s="285">
        <f t="shared" si="1"/>
        <v>0</v>
      </c>
      <c r="AL8" s="285">
        <f t="shared" si="1"/>
        <v>0</v>
      </c>
      <c r="AM8" s="285">
        <f t="shared" si="1"/>
        <v>0</v>
      </c>
      <c r="AN8" s="285">
        <f t="shared" si="1"/>
        <v>0</v>
      </c>
      <c r="AO8" s="285">
        <f t="shared" si="1"/>
        <v>0</v>
      </c>
      <c r="AP8" s="289">
        <f t="shared" si="1"/>
        <v>0</v>
      </c>
    </row>
    <row r="9" spans="1:42" ht="28.5">
      <c r="A9" s="769">
        <v>2</v>
      </c>
      <c r="B9" s="748" t="s">
        <v>597</v>
      </c>
      <c r="C9" s="138">
        <v>17</v>
      </c>
      <c r="D9" s="138" t="s">
        <v>598</v>
      </c>
      <c r="E9" s="138">
        <v>1</v>
      </c>
      <c r="F9" s="388" t="s">
        <v>599</v>
      </c>
      <c r="G9" s="138" t="s">
        <v>600</v>
      </c>
      <c r="H9" s="228" t="s">
        <v>601</v>
      </c>
      <c r="I9" s="138"/>
      <c r="J9" s="138"/>
      <c r="K9" s="138"/>
      <c r="L9" s="138"/>
      <c r="M9" s="138"/>
      <c r="N9" s="250">
        <v>0</v>
      </c>
      <c r="O9" s="250">
        <v>0</v>
      </c>
      <c r="P9" s="250">
        <v>0</v>
      </c>
      <c r="Q9" s="251">
        <v>0</v>
      </c>
      <c r="R9" s="237">
        <v>0</v>
      </c>
      <c r="S9" s="237">
        <v>0</v>
      </c>
      <c r="T9" s="237">
        <v>0</v>
      </c>
      <c r="U9" s="237">
        <v>0</v>
      </c>
      <c r="V9" s="138">
        <v>32129</v>
      </c>
      <c r="W9" s="138">
        <v>16450</v>
      </c>
      <c r="X9" s="138">
        <v>63</v>
      </c>
      <c r="Y9" s="138">
        <v>0</v>
      </c>
      <c r="Z9" s="138">
        <v>0</v>
      </c>
      <c r="AA9" s="138">
        <v>0</v>
      </c>
      <c r="AB9" s="138"/>
      <c r="AC9" s="138">
        <v>0</v>
      </c>
      <c r="AD9" s="138">
        <v>0</v>
      </c>
      <c r="AE9" s="138">
        <v>0</v>
      </c>
      <c r="AF9" s="138">
        <v>0</v>
      </c>
      <c r="AG9" s="235">
        <v>0</v>
      </c>
      <c r="AH9" s="235">
        <v>0</v>
      </c>
      <c r="AI9" s="235">
        <v>0</v>
      </c>
      <c r="AJ9" s="235">
        <v>0</v>
      </c>
      <c r="AK9" s="249">
        <v>0</v>
      </c>
      <c r="AL9" s="249">
        <f t="shared" ref="AL9:AN9" si="2">S9*Z9</f>
        <v>0</v>
      </c>
      <c r="AM9" s="249">
        <f t="shared" si="2"/>
        <v>0</v>
      </c>
      <c r="AN9" s="249">
        <f t="shared" si="2"/>
        <v>0</v>
      </c>
      <c r="AO9" s="114">
        <f>AK9+AL9+AM9+AN9</f>
        <v>0</v>
      </c>
      <c r="AP9" s="148">
        <v>0</v>
      </c>
    </row>
    <row r="10" spans="1:42" ht="99.75">
      <c r="A10" s="770"/>
      <c r="B10" s="748"/>
      <c r="C10" s="138">
        <v>17</v>
      </c>
      <c r="D10" s="138" t="s">
        <v>48</v>
      </c>
      <c r="E10" s="138">
        <v>1</v>
      </c>
      <c r="F10" s="388" t="s">
        <v>602</v>
      </c>
      <c r="G10" s="138" t="s">
        <v>603</v>
      </c>
      <c r="H10" s="228" t="s">
        <v>49</v>
      </c>
      <c r="I10" s="138"/>
      <c r="J10" s="138"/>
      <c r="K10" s="138"/>
      <c r="L10" s="138" t="s">
        <v>604</v>
      </c>
      <c r="M10" s="138"/>
      <c r="N10" s="250">
        <v>0</v>
      </c>
      <c r="O10" s="250">
        <v>3096000</v>
      </c>
      <c r="P10" s="250">
        <v>0</v>
      </c>
      <c r="Q10" s="250">
        <v>3096000</v>
      </c>
      <c r="R10" s="237">
        <v>0</v>
      </c>
      <c r="S10" s="237">
        <v>15000</v>
      </c>
      <c r="T10" s="237"/>
      <c r="U10" s="237">
        <v>0</v>
      </c>
      <c r="V10" s="138">
        <v>32129</v>
      </c>
      <c r="W10" s="138">
        <v>16450</v>
      </c>
      <c r="X10" s="138">
        <v>63</v>
      </c>
      <c r="Y10" s="138">
        <v>0</v>
      </c>
      <c r="Z10" s="138">
        <v>0</v>
      </c>
      <c r="AA10" s="138">
        <v>65</v>
      </c>
      <c r="AB10" s="138">
        <v>100</v>
      </c>
      <c r="AC10" s="138">
        <v>0</v>
      </c>
      <c r="AD10" s="138">
        <v>0</v>
      </c>
      <c r="AE10" s="138">
        <v>0</v>
      </c>
      <c r="AF10" s="138">
        <v>0</v>
      </c>
      <c r="AG10" s="235">
        <v>0</v>
      </c>
      <c r="AH10" s="235">
        <v>0</v>
      </c>
      <c r="AI10" s="235">
        <v>0</v>
      </c>
      <c r="AJ10" s="235">
        <v>0</v>
      </c>
      <c r="AK10" s="249">
        <v>0</v>
      </c>
      <c r="AL10" s="249">
        <v>0</v>
      </c>
      <c r="AM10" s="249">
        <v>0</v>
      </c>
      <c r="AN10" s="249">
        <v>180000</v>
      </c>
      <c r="AO10" s="114">
        <v>0</v>
      </c>
      <c r="AP10" s="148">
        <v>0</v>
      </c>
    </row>
    <row r="11" spans="1:42" ht="99.75">
      <c r="A11" s="770"/>
      <c r="B11" s="748"/>
      <c r="C11" s="138">
        <v>17</v>
      </c>
      <c r="D11" s="138" t="s">
        <v>359</v>
      </c>
      <c r="E11" s="138">
        <v>2</v>
      </c>
      <c r="F11" s="388" t="s">
        <v>605</v>
      </c>
      <c r="G11" s="388" t="s">
        <v>606</v>
      </c>
      <c r="H11" s="228" t="s">
        <v>49</v>
      </c>
      <c r="I11" s="138"/>
      <c r="J11" s="138"/>
      <c r="K11" s="138"/>
      <c r="L11" s="138" t="s">
        <v>604</v>
      </c>
      <c r="M11" s="138"/>
      <c r="N11" s="250">
        <v>0</v>
      </c>
      <c r="O11" s="250">
        <v>3515000</v>
      </c>
      <c r="P11" s="250">
        <v>0</v>
      </c>
      <c r="Q11" s="250">
        <v>3515000</v>
      </c>
      <c r="R11" s="237">
        <v>0</v>
      </c>
      <c r="S11" s="237">
        <v>0</v>
      </c>
      <c r="T11" s="237">
        <v>1200</v>
      </c>
      <c r="U11" s="237">
        <v>0</v>
      </c>
      <c r="V11" s="138">
        <v>32129</v>
      </c>
      <c r="W11" s="138">
        <v>16450</v>
      </c>
      <c r="X11" s="138">
        <v>63</v>
      </c>
      <c r="Y11" s="138">
        <v>0</v>
      </c>
      <c r="Z11" s="138"/>
      <c r="AA11" s="138">
        <v>65</v>
      </c>
      <c r="AB11" s="138">
        <v>140</v>
      </c>
      <c r="AC11" s="138">
        <v>0</v>
      </c>
      <c r="AD11" s="138">
        <v>0</v>
      </c>
      <c r="AE11" s="138">
        <v>0</v>
      </c>
      <c r="AF11" s="138">
        <v>0</v>
      </c>
      <c r="AG11" s="235">
        <v>0</v>
      </c>
      <c r="AH11" s="235">
        <v>0</v>
      </c>
      <c r="AI11" s="235">
        <v>0</v>
      </c>
      <c r="AJ11" s="235">
        <v>0</v>
      </c>
      <c r="AK11" s="249">
        <v>0</v>
      </c>
      <c r="AL11" s="249">
        <v>0</v>
      </c>
      <c r="AM11" s="249">
        <v>0</v>
      </c>
      <c r="AN11" s="249">
        <v>160000</v>
      </c>
      <c r="AO11" s="114">
        <v>0</v>
      </c>
      <c r="AP11" s="148">
        <v>0</v>
      </c>
    </row>
    <row r="12" spans="1:42" ht="100.5" thickBot="1">
      <c r="A12" s="771"/>
      <c r="B12" s="748"/>
      <c r="C12" s="138">
        <v>17</v>
      </c>
      <c r="D12" s="138" t="s">
        <v>50</v>
      </c>
      <c r="E12" s="138">
        <v>1</v>
      </c>
      <c r="F12" s="388" t="s">
        <v>605</v>
      </c>
      <c r="G12" s="138" t="s">
        <v>607</v>
      </c>
      <c r="H12" s="228" t="s">
        <v>49</v>
      </c>
      <c r="I12" s="138"/>
      <c r="J12" s="138"/>
      <c r="K12" s="138"/>
      <c r="L12" s="138" t="s">
        <v>604</v>
      </c>
      <c r="M12" s="138"/>
      <c r="N12" s="250">
        <v>0</v>
      </c>
      <c r="O12" s="250">
        <v>1960000</v>
      </c>
      <c r="P12" s="250">
        <v>954000</v>
      </c>
      <c r="Q12" s="250">
        <v>2914000</v>
      </c>
      <c r="R12" s="237">
        <v>0</v>
      </c>
      <c r="S12" s="237">
        <v>15000</v>
      </c>
      <c r="T12" s="237">
        <v>0</v>
      </c>
      <c r="U12" s="237">
        <v>0</v>
      </c>
      <c r="V12" s="138">
        <v>32129</v>
      </c>
      <c r="W12" s="138">
        <v>16450</v>
      </c>
      <c r="X12" s="138">
        <v>63</v>
      </c>
      <c r="Y12" s="138">
        <v>0</v>
      </c>
      <c r="Z12" s="388" t="s">
        <v>802</v>
      </c>
      <c r="AA12" s="138">
        <v>65</v>
      </c>
      <c r="AB12" s="138">
        <v>0</v>
      </c>
      <c r="AC12" s="138">
        <v>0</v>
      </c>
      <c r="AD12" s="138">
        <v>0</v>
      </c>
      <c r="AE12" s="138">
        <v>0</v>
      </c>
      <c r="AF12" s="138">
        <v>0</v>
      </c>
      <c r="AG12" s="235">
        <v>0</v>
      </c>
      <c r="AH12" s="235">
        <v>0</v>
      </c>
      <c r="AI12" s="235">
        <v>0</v>
      </c>
      <c r="AJ12" s="235">
        <v>0</v>
      </c>
      <c r="AK12" s="249">
        <v>0</v>
      </c>
      <c r="AL12" s="249">
        <v>0</v>
      </c>
      <c r="AM12" s="249">
        <v>0</v>
      </c>
      <c r="AN12" s="249">
        <v>240000</v>
      </c>
      <c r="AO12" s="114">
        <v>0</v>
      </c>
      <c r="AP12" s="148">
        <v>0</v>
      </c>
    </row>
    <row r="13" spans="1:42" ht="15.75" thickBot="1">
      <c r="A13" s="183"/>
      <c r="B13" s="180" t="s">
        <v>42</v>
      </c>
      <c r="C13" s="285">
        <v>17</v>
      </c>
      <c r="D13" s="285"/>
      <c r="E13" s="285">
        <f>SUM(E9:E12)</f>
        <v>5</v>
      </c>
      <c r="F13" s="285"/>
      <c r="G13" s="285"/>
      <c r="H13" s="285"/>
      <c r="I13" s="285"/>
      <c r="J13" s="285"/>
      <c r="K13" s="285"/>
      <c r="L13" s="285"/>
      <c r="M13" s="286"/>
      <c r="N13" s="287">
        <v>0</v>
      </c>
      <c r="O13" s="288">
        <v>8571000</v>
      </c>
      <c r="P13" s="285">
        <v>954000</v>
      </c>
      <c r="Q13" s="285">
        <v>9525000</v>
      </c>
      <c r="R13" s="285">
        <f t="shared" ref="R13:AP13" si="3">SUM(R9:R12)</f>
        <v>0</v>
      </c>
      <c r="S13" s="285">
        <f t="shared" si="3"/>
        <v>30000</v>
      </c>
      <c r="T13" s="285">
        <f t="shared" si="3"/>
        <v>1200</v>
      </c>
      <c r="U13" s="285">
        <f t="shared" si="3"/>
        <v>0</v>
      </c>
      <c r="V13" s="285">
        <v>32129</v>
      </c>
      <c r="W13" s="285">
        <v>65800</v>
      </c>
      <c r="X13" s="285">
        <v>0</v>
      </c>
      <c r="Y13" s="285">
        <v>0</v>
      </c>
      <c r="Z13" s="285">
        <v>200</v>
      </c>
      <c r="AA13" s="285">
        <v>0</v>
      </c>
      <c r="AB13" s="285">
        <f t="shared" si="3"/>
        <v>240</v>
      </c>
      <c r="AC13" s="285">
        <v>0</v>
      </c>
      <c r="AD13" s="285">
        <f t="shared" si="3"/>
        <v>0</v>
      </c>
      <c r="AE13" s="285">
        <f t="shared" si="3"/>
        <v>0</v>
      </c>
      <c r="AF13" s="285">
        <f t="shared" si="3"/>
        <v>0</v>
      </c>
      <c r="AG13" s="285">
        <f t="shared" si="3"/>
        <v>0</v>
      </c>
      <c r="AH13" s="285">
        <v>0</v>
      </c>
      <c r="AI13" s="285">
        <f t="shared" si="3"/>
        <v>0</v>
      </c>
      <c r="AJ13" s="285">
        <f t="shared" si="3"/>
        <v>0</v>
      </c>
      <c r="AK13" s="285">
        <f t="shared" si="3"/>
        <v>0</v>
      </c>
      <c r="AL13" s="285">
        <f t="shared" si="3"/>
        <v>0</v>
      </c>
      <c r="AM13" s="285">
        <f t="shared" si="3"/>
        <v>0</v>
      </c>
      <c r="AN13" s="285">
        <f t="shared" si="3"/>
        <v>580000</v>
      </c>
      <c r="AO13" s="285">
        <f t="shared" si="3"/>
        <v>0</v>
      </c>
      <c r="AP13" s="289">
        <f t="shared" si="3"/>
        <v>0</v>
      </c>
    </row>
    <row r="14" spans="1:42" ht="100.5" thickBot="1">
      <c r="A14" s="769">
        <v>3</v>
      </c>
      <c r="B14" s="901" t="s">
        <v>608</v>
      </c>
      <c r="C14" s="384">
        <v>7</v>
      </c>
      <c r="D14" s="389" t="s">
        <v>51</v>
      </c>
      <c r="E14" s="297">
        <v>2</v>
      </c>
      <c r="F14" s="385">
        <v>42767</v>
      </c>
      <c r="G14" s="389" t="s">
        <v>609</v>
      </c>
      <c r="H14" s="386" t="s">
        <v>52</v>
      </c>
      <c r="I14" s="384"/>
      <c r="J14" s="384" t="s">
        <v>610</v>
      </c>
      <c r="K14" s="240"/>
      <c r="L14" s="248"/>
      <c r="M14" s="240"/>
      <c r="N14" s="373">
        <v>879200</v>
      </c>
      <c r="O14" s="290">
        <v>1113000</v>
      </c>
      <c r="P14" s="373">
        <v>86400</v>
      </c>
      <c r="Q14" s="338">
        <f>SUM(N14:P14)</f>
        <v>2078600</v>
      </c>
      <c r="R14" s="374"/>
      <c r="S14" s="269"/>
      <c r="T14" s="374">
        <v>500</v>
      </c>
      <c r="U14" s="269"/>
      <c r="V14" s="248"/>
      <c r="W14" s="240"/>
      <c r="X14" s="248"/>
      <c r="Y14" s="240"/>
      <c r="Z14" s="248"/>
      <c r="AA14" s="240"/>
      <c r="AB14" s="248"/>
      <c r="AC14" s="240"/>
      <c r="AD14" s="248"/>
      <c r="AE14" s="240"/>
      <c r="AF14" s="248"/>
      <c r="AG14" s="327"/>
      <c r="AH14" s="375"/>
      <c r="AI14" s="327">
        <v>210</v>
      </c>
      <c r="AJ14" s="375"/>
      <c r="AK14" s="346">
        <f>R14*Y14</f>
        <v>0</v>
      </c>
      <c r="AL14" s="346">
        <f t="shared" ref="AL14:AN29" si="4">S14*Z14</f>
        <v>0</v>
      </c>
      <c r="AM14" s="346">
        <f>T14*AI14</f>
        <v>105000</v>
      </c>
      <c r="AN14" s="346">
        <f>U14*AB14</f>
        <v>0</v>
      </c>
      <c r="AO14" s="262">
        <f>AK14+AL14+AM14+AN14</f>
        <v>105000</v>
      </c>
      <c r="AP14" s="263">
        <f>AO14-Q14</f>
        <v>-1973600</v>
      </c>
    </row>
    <row r="15" spans="1:42" ht="114.75" thickBot="1">
      <c r="A15" s="770"/>
      <c r="B15" s="770"/>
      <c r="C15" s="384">
        <v>7</v>
      </c>
      <c r="D15" s="389" t="s">
        <v>611</v>
      </c>
      <c r="E15" s="297">
        <v>1</v>
      </c>
      <c r="F15" s="385">
        <v>42767</v>
      </c>
      <c r="G15" s="389" t="s">
        <v>612</v>
      </c>
      <c r="H15" s="386" t="s">
        <v>52</v>
      </c>
      <c r="I15" s="384"/>
      <c r="J15" s="384"/>
      <c r="K15" s="240"/>
      <c r="L15" s="248"/>
      <c r="M15" s="240"/>
      <c r="N15" s="373">
        <v>12000</v>
      </c>
      <c r="O15" s="290">
        <v>17200</v>
      </c>
      <c r="P15" s="373"/>
      <c r="Q15" s="338">
        <f t="shared" ref="Q15:Q25" si="5">SUM(N15:P15)</f>
        <v>29200</v>
      </c>
      <c r="R15" s="374"/>
      <c r="S15" s="269"/>
      <c r="T15" s="374">
        <v>800</v>
      </c>
      <c r="U15" s="269"/>
      <c r="V15" s="248"/>
      <c r="W15" s="240"/>
      <c r="X15" s="248"/>
      <c r="Y15" s="240"/>
      <c r="Z15" s="248"/>
      <c r="AA15" s="240"/>
      <c r="AB15" s="248"/>
      <c r="AC15" s="240"/>
      <c r="AD15" s="248"/>
      <c r="AE15" s="240"/>
      <c r="AF15" s="248"/>
      <c r="AG15" s="327"/>
      <c r="AH15" s="375"/>
      <c r="AI15" s="327"/>
      <c r="AJ15" s="375"/>
      <c r="AK15" s="346">
        <f t="shared" ref="AK15:AK22" si="6">R15*Y15</f>
        <v>0</v>
      </c>
      <c r="AL15" s="346">
        <f t="shared" si="4"/>
        <v>0</v>
      </c>
      <c r="AM15" s="346">
        <f t="shared" si="4"/>
        <v>0</v>
      </c>
      <c r="AN15" s="346">
        <f t="shared" si="4"/>
        <v>0</v>
      </c>
      <c r="AO15" s="262">
        <f t="shared" ref="AO15:AO22" si="7">AK15+AL15+AM15+AN15</f>
        <v>0</v>
      </c>
      <c r="AP15" s="263">
        <f t="shared" ref="AP15:AP29" si="8">AO15-Q15</f>
        <v>-29200</v>
      </c>
    </row>
    <row r="16" spans="1:42" ht="114.75" thickBot="1">
      <c r="A16" s="770"/>
      <c r="B16" s="770"/>
      <c r="C16" s="384">
        <v>7</v>
      </c>
      <c r="D16" s="389" t="s">
        <v>53</v>
      </c>
      <c r="E16" s="297">
        <v>2</v>
      </c>
      <c r="F16" s="385">
        <v>42767</v>
      </c>
      <c r="G16" s="389" t="s">
        <v>613</v>
      </c>
      <c r="H16" s="386" t="s">
        <v>52</v>
      </c>
      <c r="I16" s="384"/>
      <c r="J16" s="384"/>
      <c r="K16" s="240"/>
      <c r="L16" s="248"/>
      <c r="M16" s="240"/>
      <c r="N16" s="373">
        <v>1067600</v>
      </c>
      <c r="O16" s="290">
        <v>832630</v>
      </c>
      <c r="P16" s="373">
        <v>86400</v>
      </c>
      <c r="Q16" s="387">
        <f t="shared" si="5"/>
        <v>1986630</v>
      </c>
      <c r="R16" s="374"/>
      <c r="S16" s="269">
        <v>15000</v>
      </c>
      <c r="T16" s="374"/>
      <c r="U16" s="269"/>
      <c r="V16" s="248"/>
      <c r="W16" s="240"/>
      <c r="X16" s="248"/>
      <c r="Y16" s="240"/>
      <c r="Z16" s="248"/>
      <c r="AA16" s="240"/>
      <c r="AB16" s="248"/>
      <c r="AC16" s="240"/>
      <c r="AD16" s="248"/>
      <c r="AE16" s="240"/>
      <c r="AF16" s="248"/>
      <c r="AG16" s="327"/>
      <c r="AH16" s="375">
        <v>7</v>
      </c>
      <c r="AI16" s="327"/>
      <c r="AJ16" s="375"/>
      <c r="AK16" s="346">
        <f t="shared" si="6"/>
        <v>0</v>
      </c>
      <c r="AL16" s="346">
        <f>S16*AH16</f>
        <v>105000</v>
      </c>
      <c r="AM16" s="346">
        <f>T16*AI16</f>
        <v>0</v>
      </c>
      <c r="AN16" s="346">
        <f t="shared" si="4"/>
        <v>0</v>
      </c>
      <c r="AO16" s="262">
        <f t="shared" si="7"/>
        <v>105000</v>
      </c>
      <c r="AP16" s="263">
        <f t="shared" si="8"/>
        <v>-1881630</v>
      </c>
    </row>
    <row r="17" spans="1:42" ht="114.75" thickBot="1">
      <c r="A17" s="770"/>
      <c r="B17" s="770"/>
      <c r="C17" s="384">
        <v>7</v>
      </c>
      <c r="D17" s="389" t="s">
        <v>614</v>
      </c>
      <c r="E17" s="297">
        <v>1</v>
      </c>
      <c r="F17" s="385">
        <v>42826</v>
      </c>
      <c r="G17" s="389" t="s">
        <v>615</v>
      </c>
      <c r="H17" s="386" t="s">
        <v>52</v>
      </c>
      <c r="I17" s="384"/>
      <c r="J17" s="384"/>
      <c r="K17" s="240"/>
      <c r="L17" s="248"/>
      <c r="M17" s="240"/>
      <c r="N17" s="373"/>
      <c r="O17" s="290"/>
      <c r="P17" s="373"/>
      <c r="Q17" s="338">
        <f t="shared" si="5"/>
        <v>0</v>
      </c>
      <c r="R17" s="374"/>
      <c r="S17" s="269"/>
      <c r="T17" s="374">
        <v>25000</v>
      </c>
      <c r="U17" s="269"/>
      <c r="V17" s="248"/>
      <c r="W17" s="240"/>
      <c r="X17" s="248"/>
      <c r="Y17" s="240"/>
      <c r="Z17" s="248"/>
      <c r="AA17" s="240"/>
      <c r="AB17" s="248"/>
      <c r="AC17" s="240"/>
      <c r="AD17" s="248"/>
      <c r="AE17" s="240"/>
      <c r="AF17" s="248"/>
      <c r="AG17" s="327"/>
      <c r="AH17" s="375"/>
      <c r="AI17" s="327"/>
      <c r="AJ17" s="375"/>
      <c r="AK17" s="346">
        <f t="shared" si="6"/>
        <v>0</v>
      </c>
      <c r="AL17" s="346">
        <f t="shared" si="4"/>
        <v>0</v>
      </c>
      <c r="AM17" s="346">
        <f t="shared" si="4"/>
        <v>0</v>
      </c>
      <c r="AN17" s="346">
        <f t="shared" si="4"/>
        <v>0</v>
      </c>
      <c r="AO17" s="262">
        <f t="shared" si="7"/>
        <v>0</v>
      </c>
      <c r="AP17" s="263">
        <f t="shared" si="8"/>
        <v>0</v>
      </c>
    </row>
    <row r="18" spans="1:42" ht="129" thickBot="1">
      <c r="A18" s="770"/>
      <c r="B18" s="770"/>
      <c r="C18" s="384">
        <v>7</v>
      </c>
      <c r="D18" s="389" t="s">
        <v>616</v>
      </c>
      <c r="E18" s="297">
        <v>2</v>
      </c>
      <c r="F18" s="385">
        <v>42826</v>
      </c>
      <c r="G18" s="389" t="s">
        <v>617</v>
      </c>
      <c r="H18" s="386" t="s">
        <v>52</v>
      </c>
      <c r="I18" s="384"/>
      <c r="J18" s="384" t="s">
        <v>610</v>
      </c>
      <c r="K18" s="240"/>
      <c r="L18" s="248"/>
      <c r="M18" s="240"/>
      <c r="N18" s="373">
        <v>1996202</v>
      </c>
      <c r="O18" s="290">
        <v>5999600</v>
      </c>
      <c r="P18" s="373">
        <v>172800</v>
      </c>
      <c r="Q18" s="338">
        <f t="shared" si="5"/>
        <v>8168602</v>
      </c>
      <c r="R18" s="374"/>
      <c r="S18" s="269"/>
      <c r="T18" s="374">
        <v>100</v>
      </c>
      <c r="U18" s="269">
        <v>3000</v>
      </c>
      <c r="V18" s="248"/>
      <c r="W18" s="240"/>
      <c r="X18" s="248"/>
      <c r="Y18" s="240"/>
      <c r="Z18" s="248"/>
      <c r="AA18" s="240">
        <v>15428</v>
      </c>
      <c r="AB18" s="248">
        <v>1415</v>
      </c>
      <c r="AC18" s="240"/>
      <c r="AD18" s="248"/>
      <c r="AE18" s="240"/>
      <c r="AF18" s="248"/>
      <c r="AG18" s="327"/>
      <c r="AH18" s="375"/>
      <c r="AI18" s="327"/>
      <c r="AJ18" s="375"/>
      <c r="AK18" s="346">
        <f t="shared" si="6"/>
        <v>0</v>
      </c>
      <c r="AL18" s="346">
        <f t="shared" si="4"/>
        <v>0</v>
      </c>
      <c r="AM18" s="346">
        <f t="shared" si="4"/>
        <v>1542800</v>
      </c>
      <c r="AN18" s="346">
        <f t="shared" si="4"/>
        <v>4245000</v>
      </c>
      <c r="AO18" s="262">
        <f t="shared" si="7"/>
        <v>5787800</v>
      </c>
      <c r="AP18" s="263">
        <f t="shared" si="8"/>
        <v>-2380802</v>
      </c>
    </row>
    <row r="19" spans="1:42" ht="157.5" thickBot="1">
      <c r="A19" s="770"/>
      <c r="B19" s="770"/>
      <c r="C19" s="384">
        <v>7</v>
      </c>
      <c r="D19" s="389" t="s">
        <v>618</v>
      </c>
      <c r="E19" s="297">
        <v>1</v>
      </c>
      <c r="F19" s="385">
        <v>42917</v>
      </c>
      <c r="G19" s="389" t="s">
        <v>619</v>
      </c>
      <c r="H19" s="386" t="s">
        <v>52</v>
      </c>
      <c r="I19" s="384"/>
      <c r="J19" s="384" t="s">
        <v>610</v>
      </c>
      <c r="K19" s="240"/>
      <c r="L19" s="248"/>
      <c r="M19" s="240"/>
      <c r="N19" s="373">
        <v>535000</v>
      </c>
      <c r="O19" s="290"/>
      <c r="P19" s="373">
        <v>86400</v>
      </c>
      <c r="Q19" s="338">
        <f t="shared" si="5"/>
        <v>621400</v>
      </c>
      <c r="R19" s="374"/>
      <c r="S19" s="269"/>
      <c r="T19" s="374">
        <v>30000</v>
      </c>
      <c r="U19" s="269"/>
      <c r="V19" s="248"/>
      <c r="W19" s="240"/>
      <c r="X19" s="248"/>
      <c r="Y19" s="240"/>
      <c r="Z19" s="248"/>
      <c r="AA19" s="240"/>
      <c r="AB19" s="248"/>
      <c r="AC19" s="240"/>
      <c r="AD19" s="248"/>
      <c r="AE19" s="240"/>
      <c r="AF19" s="248"/>
      <c r="AG19" s="327"/>
      <c r="AH19" s="375"/>
      <c r="AI19" s="327"/>
      <c r="AJ19" s="375"/>
      <c r="AK19" s="346">
        <f t="shared" si="6"/>
        <v>0</v>
      </c>
      <c r="AL19" s="346">
        <f t="shared" si="4"/>
        <v>0</v>
      </c>
      <c r="AM19" s="346">
        <f t="shared" si="4"/>
        <v>0</v>
      </c>
      <c r="AN19" s="346">
        <f t="shared" si="4"/>
        <v>0</v>
      </c>
      <c r="AO19" s="262">
        <f t="shared" si="7"/>
        <v>0</v>
      </c>
      <c r="AP19" s="263">
        <f t="shared" si="8"/>
        <v>-621400</v>
      </c>
    </row>
    <row r="20" spans="1:42" ht="100.5" thickBot="1">
      <c r="A20" s="770"/>
      <c r="B20" s="770"/>
      <c r="C20" s="384">
        <v>7</v>
      </c>
      <c r="D20" s="389" t="s">
        <v>620</v>
      </c>
      <c r="E20" s="297">
        <v>1</v>
      </c>
      <c r="F20" s="385">
        <v>42917</v>
      </c>
      <c r="G20" s="389" t="s">
        <v>620</v>
      </c>
      <c r="H20" s="386" t="s">
        <v>52</v>
      </c>
      <c r="I20" s="384"/>
      <c r="J20" s="384"/>
      <c r="K20" s="240"/>
      <c r="L20" s="248"/>
      <c r="M20" s="240"/>
      <c r="N20" s="373"/>
      <c r="O20" s="290"/>
      <c r="P20" s="373"/>
      <c r="Q20" s="338">
        <f t="shared" si="5"/>
        <v>0</v>
      </c>
      <c r="R20" s="374"/>
      <c r="S20" s="269"/>
      <c r="T20" s="374">
        <v>25000</v>
      </c>
      <c r="U20" s="269"/>
      <c r="V20" s="248"/>
      <c r="W20" s="240"/>
      <c r="X20" s="248"/>
      <c r="Y20" s="240"/>
      <c r="Z20" s="248"/>
      <c r="AA20" s="240"/>
      <c r="AB20" s="248"/>
      <c r="AC20" s="240"/>
      <c r="AD20" s="248"/>
      <c r="AE20" s="240"/>
      <c r="AF20" s="248"/>
      <c r="AG20" s="327"/>
      <c r="AH20" s="375"/>
      <c r="AI20" s="327"/>
      <c r="AJ20" s="375"/>
      <c r="AK20" s="346">
        <f t="shared" si="6"/>
        <v>0</v>
      </c>
      <c r="AL20" s="346">
        <f t="shared" si="4"/>
        <v>0</v>
      </c>
      <c r="AM20" s="346">
        <f t="shared" si="4"/>
        <v>0</v>
      </c>
      <c r="AN20" s="346">
        <f t="shared" si="4"/>
        <v>0</v>
      </c>
      <c r="AO20" s="262">
        <f t="shared" si="7"/>
        <v>0</v>
      </c>
      <c r="AP20" s="263">
        <f t="shared" si="8"/>
        <v>0</v>
      </c>
    </row>
    <row r="21" spans="1:42" ht="57.75" thickBot="1">
      <c r="A21" s="770"/>
      <c r="B21" s="770"/>
      <c r="C21" s="384">
        <v>7</v>
      </c>
      <c r="D21" s="389" t="s">
        <v>621</v>
      </c>
      <c r="E21" s="297">
        <v>1</v>
      </c>
      <c r="F21" s="385">
        <v>42917</v>
      </c>
      <c r="G21" s="389" t="s">
        <v>621</v>
      </c>
      <c r="H21" s="386" t="s">
        <v>52</v>
      </c>
      <c r="I21" s="384"/>
      <c r="J21" s="384" t="s">
        <v>622</v>
      </c>
      <c r="K21" s="240"/>
      <c r="L21" s="248"/>
      <c r="M21" s="240"/>
      <c r="N21" s="373">
        <v>673000</v>
      </c>
      <c r="O21" s="290">
        <v>196037</v>
      </c>
      <c r="P21" s="373"/>
      <c r="Q21" s="338">
        <f t="shared" si="5"/>
        <v>869037</v>
      </c>
      <c r="R21" s="374"/>
      <c r="S21" s="269"/>
      <c r="T21" s="374">
        <v>12000</v>
      </c>
      <c r="U21" s="269"/>
      <c r="V21" s="248"/>
      <c r="W21" s="240"/>
      <c r="X21" s="248"/>
      <c r="Y21" s="240"/>
      <c r="Z21" s="248"/>
      <c r="AA21" s="240"/>
      <c r="AB21" s="248"/>
      <c r="AC21" s="240"/>
      <c r="AD21" s="248"/>
      <c r="AE21" s="240"/>
      <c r="AF21" s="248"/>
      <c r="AG21" s="327"/>
      <c r="AH21" s="375"/>
      <c r="AI21" s="327"/>
      <c r="AJ21" s="375"/>
      <c r="AK21" s="346">
        <f t="shared" si="6"/>
        <v>0</v>
      </c>
      <c r="AL21" s="346">
        <f t="shared" si="4"/>
        <v>0</v>
      </c>
      <c r="AM21" s="346">
        <f t="shared" si="4"/>
        <v>0</v>
      </c>
      <c r="AN21" s="346">
        <f t="shared" si="4"/>
        <v>0</v>
      </c>
      <c r="AO21" s="262">
        <f t="shared" si="7"/>
        <v>0</v>
      </c>
      <c r="AP21" s="263">
        <f t="shared" si="8"/>
        <v>-869037</v>
      </c>
    </row>
    <row r="22" spans="1:42" ht="86.25" thickBot="1">
      <c r="A22" s="770"/>
      <c r="B22" s="770"/>
      <c r="C22" s="384">
        <v>7</v>
      </c>
      <c r="D22" s="389" t="s">
        <v>623</v>
      </c>
      <c r="E22" s="297">
        <v>2</v>
      </c>
      <c r="F22" s="385">
        <v>43450</v>
      </c>
      <c r="G22" s="389" t="s">
        <v>623</v>
      </c>
      <c r="H22" s="386" t="s">
        <v>52</v>
      </c>
      <c r="I22" s="384"/>
      <c r="J22" s="384"/>
      <c r="K22" s="240"/>
      <c r="L22" s="248"/>
      <c r="M22" s="240"/>
      <c r="N22" s="373">
        <f>54000+96000+96000</f>
        <v>246000</v>
      </c>
      <c r="O22" s="290">
        <v>4300</v>
      </c>
      <c r="P22" s="373"/>
      <c r="Q22" s="338">
        <f t="shared" si="5"/>
        <v>250300</v>
      </c>
      <c r="R22" s="374">
        <v>100000</v>
      </c>
      <c r="S22" s="269">
        <v>150</v>
      </c>
      <c r="T22" s="374"/>
      <c r="U22" s="269">
        <v>20000</v>
      </c>
      <c r="V22" s="248"/>
      <c r="W22" s="240"/>
      <c r="X22" s="248"/>
      <c r="Y22" s="240"/>
      <c r="Z22" s="248"/>
      <c r="AA22" s="240"/>
      <c r="AB22" s="248"/>
      <c r="AC22" s="240"/>
      <c r="AD22" s="248"/>
      <c r="AE22" s="240"/>
      <c r="AF22" s="248"/>
      <c r="AG22" s="327"/>
      <c r="AH22" s="375"/>
      <c r="AI22" s="327"/>
      <c r="AJ22" s="375"/>
      <c r="AK22" s="346">
        <f t="shared" si="6"/>
        <v>0</v>
      </c>
      <c r="AL22" s="346">
        <f t="shared" si="4"/>
        <v>0</v>
      </c>
      <c r="AM22" s="346">
        <f t="shared" si="4"/>
        <v>0</v>
      </c>
      <c r="AN22" s="346">
        <f t="shared" si="4"/>
        <v>0</v>
      </c>
      <c r="AO22" s="262">
        <f t="shared" si="7"/>
        <v>0</v>
      </c>
      <c r="AP22" s="263">
        <f t="shared" si="8"/>
        <v>-250300</v>
      </c>
    </row>
    <row r="23" spans="1:42" ht="171.75" thickBot="1">
      <c r="A23" s="770"/>
      <c r="B23" s="770"/>
      <c r="C23" s="384">
        <v>7</v>
      </c>
      <c r="D23" s="389" t="s">
        <v>624</v>
      </c>
      <c r="E23" s="297">
        <v>1</v>
      </c>
      <c r="F23" s="385">
        <v>43567</v>
      </c>
      <c r="G23" s="389" t="s">
        <v>625</v>
      </c>
      <c r="H23" s="386" t="s">
        <v>52</v>
      </c>
      <c r="I23" s="297"/>
      <c r="J23" s="297" t="s">
        <v>622</v>
      </c>
      <c r="K23" s="183"/>
      <c r="L23" s="183"/>
      <c r="M23" s="183"/>
      <c r="N23" s="267">
        <v>405000</v>
      </c>
      <c r="O23" s="267">
        <v>874500</v>
      </c>
      <c r="P23" s="267"/>
      <c r="Q23" s="338">
        <f t="shared" si="5"/>
        <v>1279500</v>
      </c>
      <c r="R23" s="184"/>
      <c r="S23" s="184"/>
      <c r="T23" s="184"/>
      <c r="U23" s="184">
        <v>30000</v>
      </c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324"/>
      <c r="AH23" s="324"/>
      <c r="AI23" s="324"/>
      <c r="AJ23" s="324"/>
      <c r="AK23" s="265">
        <f>R23*Y23</f>
        <v>0</v>
      </c>
      <c r="AL23" s="265">
        <f t="shared" si="4"/>
        <v>0</v>
      </c>
      <c r="AM23" s="265">
        <f t="shared" si="4"/>
        <v>0</v>
      </c>
      <c r="AN23" s="265">
        <f t="shared" si="4"/>
        <v>0</v>
      </c>
      <c r="AO23" s="114">
        <f>AK23+AL23+AM23+AN23</f>
        <v>0</v>
      </c>
      <c r="AP23" s="263">
        <f t="shared" si="8"/>
        <v>-1279500</v>
      </c>
    </row>
    <row r="24" spans="1:42" ht="157.5" thickBot="1">
      <c r="A24" s="770"/>
      <c r="B24" s="770"/>
      <c r="C24" s="384">
        <v>7</v>
      </c>
      <c r="D24" s="389" t="s">
        <v>332</v>
      </c>
      <c r="E24" s="297">
        <v>1</v>
      </c>
      <c r="F24" s="385">
        <v>43819</v>
      </c>
      <c r="G24" s="389" t="s">
        <v>626</v>
      </c>
      <c r="H24" s="386" t="s">
        <v>52</v>
      </c>
      <c r="I24" s="297"/>
      <c r="J24" s="183"/>
      <c r="K24" s="183"/>
      <c r="L24" s="183"/>
      <c r="M24" s="183"/>
      <c r="N24" s="267">
        <v>544000</v>
      </c>
      <c r="O24" s="267">
        <v>258000</v>
      </c>
      <c r="P24" s="267">
        <v>0</v>
      </c>
      <c r="Q24" s="338">
        <f t="shared" si="5"/>
        <v>802000</v>
      </c>
      <c r="R24" s="184"/>
      <c r="S24" s="184"/>
      <c r="T24" s="184"/>
      <c r="U24" s="184"/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  <c r="AG24" s="324"/>
      <c r="AH24" s="324"/>
      <c r="AI24" s="324"/>
      <c r="AJ24" s="324"/>
      <c r="AK24" s="265">
        <f t="shared" ref="AK24:AK29" si="9">R24*Y24</f>
        <v>0</v>
      </c>
      <c r="AL24" s="265">
        <f t="shared" si="4"/>
        <v>0</v>
      </c>
      <c r="AM24" s="265">
        <f t="shared" si="4"/>
        <v>0</v>
      </c>
      <c r="AN24" s="265">
        <f t="shared" si="4"/>
        <v>0</v>
      </c>
      <c r="AO24" s="114">
        <f t="shared" ref="AO24:AO29" si="10">AK24+AL24+AM24+AN24</f>
        <v>0</v>
      </c>
      <c r="AP24" s="263">
        <f t="shared" si="8"/>
        <v>-802000</v>
      </c>
    </row>
    <row r="25" spans="1:42" ht="72" thickBot="1">
      <c r="A25" s="770"/>
      <c r="B25" s="770"/>
      <c r="C25" s="384">
        <v>7</v>
      </c>
      <c r="D25" s="389" t="s">
        <v>54</v>
      </c>
      <c r="E25" s="297">
        <v>1</v>
      </c>
      <c r="F25" s="385" t="s">
        <v>803</v>
      </c>
      <c r="G25" s="389" t="s">
        <v>627</v>
      </c>
      <c r="H25" s="297" t="s">
        <v>628</v>
      </c>
      <c r="I25" s="297"/>
      <c r="J25" s="183"/>
      <c r="K25" s="183"/>
      <c r="L25" s="183"/>
      <c r="M25" s="183"/>
      <c r="N25" s="267">
        <v>2441150</v>
      </c>
      <c r="O25" s="267">
        <v>5436104</v>
      </c>
      <c r="P25" s="267"/>
      <c r="Q25" s="338">
        <f t="shared" si="5"/>
        <v>7877254</v>
      </c>
      <c r="R25" s="184"/>
      <c r="S25" s="184"/>
      <c r="T25" s="184">
        <v>100</v>
      </c>
      <c r="U25" s="184"/>
      <c r="V25" s="183"/>
      <c r="W25" s="183"/>
      <c r="X25" s="183"/>
      <c r="Y25" s="183"/>
      <c r="Z25" s="183"/>
      <c r="AA25" s="183"/>
      <c r="AB25" s="183"/>
      <c r="AC25" s="183"/>
      <c r="AD25" s="183"/>
      <c r="AE25" s="297">
        <v>15683.17</v>
      </c>
      <c r="AF25" s="183"/>
      <c r="AG25" s="324"/>
      <c r="AH25" s="324"/>
      <c r="AI25" s="324"/>
      <c r="AJ25" s="324"/>
      <c r="AK25" s="265">
        <f t="shared" si="9"/>
        <v>0</v>
      </c>
      <c r="AL25" s="265">
        <f t="shared" si="4"/>
        <v>0</v>
      </c>
      <c r="AM25" s="265">
        <f>T25*AE25</f>
        <v>1568317</v>
      </c>
      <c r="AN25" s="265">
        <f t="shared" si="4"/>
        <v>0</v>
      </c>
      <c r="AO25" s="114">
        <f t="shared" si="10"/>
        <v>1568317</v>
      </c>
      <c r="AP25" s="263">
        <f t="shared" si="8"/>
        <v>-6308937</v>
      </c>
    </row>
    <row r="26" spans="1:42" ht="72" thickBot="1">
      <c r="A26" s="770"/>
      <c r="B26" s="770"/>
      <c r="C26" s="384">
        <v>7</v>
      </c>
      <c r="D26" s="389" t="s">
        <v>54</v>
      </c>
      <c r="E26" s="297">
        <v>1</v>
      </c>
      <c r="F26" s="385" t="s">
        <v>803</v>
      </c>
      <c r="G26" s="389" t="s">
        <v>627</v>
      </c>
      <c r="H26" s="297" t="s">
        <v>628</v>
      </c>
      <c r="I26" s="297"/>
      <c r="J26" s="230"/>
      <c r="K26" s="230"/>
      <c r="L26" s="230"/>
      <c r="M26" s="230"/>
      <c r="N26" s="266"/>
      <c r="O26" s="266"/>
      <c r="P26" s="266"/>
      <c r="Q26" s="332"/>
      <c r="R26" s="304"/>
      <c r="S26" s="304"/>
      <c r="T26" s="184">
        <v>150</v>
      </c>
      <c r="U26" s="184"/>
      <c r="V26" s="230"/>
      <c r="W26" s="230"/>
      <c r="X26" s="230"/>
      <c r="Y26" s="230"/>
      <c r="Z26" s="230"/>
      <c r="AA26" s="230"/>
      <c r="AB26" s="230"/>
      <c r="AC26" s="230"/>
      <c r="AD26" s="230"/>
      <c r="AE26" s="297">
        <v>14823</v>
      </c>
      <c r="AF26" s="230"/>
      <c r="AG26" s="331"/>
      <c r="AH26" s="331"/>
      <c r="AI26" s="331"/>
      <c r="AJ26" s="331"/>
      <c r="AK26" s="265">
        <f t="shared" si="9"/>
        <v>0</v>
      </c>
      <c r="AL26" s="265">
        <f t="shared" si="4"/>
        <v>0</v>
      </c>
      <c r="AM26" s="265">
        <f t="shared" ref="AM26:AM29" si="11">T26*AE26</f>
        <v>2223450</v>
      </c>
      <c r="AN26" s="265">
        <f t="shared" si="4"/>
        <v>0</v>
      </c>
      <c r="AO26" s="114">
        <f t="shared" si="10"/>
        <v>2223450</v>
      </c>
      <c r="AP26" s="263">
        <f t="shared" si="8"/>
        <v>2223450</v>
      </c>
    </row>
    <row r="27" spans="1:42" ht="72" thickBot="1">
      <c r="A27" s="770"/>
      <c r="B27" s="770"/>
      <c r="C27" s="384">
        <v>7</v>
      </c>
      <c r="D27" s="389" t="s">
        <v>54</v>
      </c>
      <c r="E27" s="297">
        <v>1</v>
      </c>
      <c r="F27" s="385" t="s">
        <v>803</v>
      </c>
      <c r="G27" s="389" t="s">
        <v>627</v>
      </c>
      <c r="H27" s="297" t="s">
        <v>628</v>
      </c>
      <c r="I27" s="297"/>
      <c r="J27" s="230"/>
      <c r="K27" s="230"/>
      <c r="L27" s="230"/>
      <c r="M27" s="230"/>
      <c r="N27" s="266"/>
      <c r="O27" s="266"/>
      <c r="P27" s="266"/>
      <c r="Q27" s="332"/>
      <c r="R27" s="304"/>
      <c r="S27" s="304"/>
      <c r="T27" s="184">
        <v>200</v>
      </c>
      <c r="U27" s="184"/>
      <c r="V27" s="230"/>
      <c r="W27" s="230"/>
      <c r="X27" s="230"/>
      <c r="Y27" s="230"/>
      <c r="Z27" s="230"/>
      <c r="AA27" s="230"/>
      <c r="AB27" s="230"/>
      <c r="AC27" s="230"/>
      <c r="AD27" s="230"/>
      <c r="AE27" s="297">
        <v>9964</v>
      </c>
      <c r="AF27" s="230"/>
      <c r="AG27" s="331"/>
      <c r="AH27" s="331"/>
      <c r="AI27" s="331"/>
      <c r="AJ27" s="331"/>
      <c r="AK27" s="265">
        <f t="shared" si="9"/>
        <v>0</v>
      </c>
      <c r="AL27" s="265">
        <f t="shared" si="4"/>
        <v>0</v>
      </c>
      <c r="AM27" s="265">
        <f t="shared" si="11"/>
        <v>1992800</v>
      </c>
      <c r="AN27" s="265">
        <f t="shared" si="4"/>
        <v>0</v>
      </c>
      <c r="AO27" s="114">
        <f t="shared" si="10"/>
        <v>1992800</v>
      </c>
      <c r="AP27" s="263">
        <f t="shared" si="8"/>
        <v>1992800</v>
      </c>
    </row>
    <row r="28" spans="1:42" ht="72" thickBot="1">
      <c r="A28" s="770"/>
      <c r="B28" s="770"/>
      <c r="C28" s="384">
        <v>7</v>
      </c>
      <c r="D28" s="389" t="s">
        <v>54</v>
      </c>
      <c r="E28" s="297">
        <v>1</v>
      </c>
      <c r="F28" s="385" t="s">
        <v>803</v>
      </c>
      <c r="G28" s="389" t="s">
        <v>627</v>
      </c>
      <c r="H28" s="297" t="s">
        <v>628</v>
      </c>
      <c r="I28" s="297"/>
      <c r="J28" s="230"/>
      <c r="K28" s="230"/>
      <c r="L28" s="230"/>
      <c r="M28" s="230"/>
      <c r="N28" s="266"/>
      <c r="O28" s="266"/>
      <c r="P28" s="266"/>
      <c r="Q28" s="332"/>
      <c r="R28" s="304"/>
      <c r="S28" s="304"/>
      <c r="T28" s="184">
        <v>50</v>
      </c>
      <c r="U28" s="184"/>
      <c r="V28" s="230"/>
      <c r="W28" s="230"/>
      <c r="X28" s="230"/>
      <c r="Y28" s="230"/>
      <c r="Z28" s="230"/>
      <c r="AA28" s="230"/>
      <c r="AB28" s="230"/>
      <c r="AC28" s="230"/>
      <c r="AD28" s="230"/>
      <c r="AE28" s="297">
        <v>12002</v>
      </c>
      <c r="AF28" s="230"/>
      <c r="AG28" s="331"/>
      <c r="AH28" s="331"/>
      <c r="AI28" s="331"/>
      <c r="AJ28" s="331"/>
      <c r="AK28" s="265">
        <f t="shared" si="9"/>
        <v>0</v>
      </c>
      <c r="AL28" s="265">
        <f t="shared" si="4"/>
        <v>0</v>
      </c>
      <c r="AM28" s="265">
        <f t="shared" si="11"/>
        <v>600100</v>
      </c>
      <c r="AN28" s="265">
        <f t="shared" si="4"/>
        <v>0</v>
      </c>
      <c r="AO28" s="114">
        <f t="shared" si="10"/>
        <v>600100</v>
      </c>
      <c r="AP28" s="263">
        <f t="shared" si="8"/>
        <v>600100</v>
      </c>
    </row>
    <row r="29" spans="1:42" ht="72" thickBot="1">
      <c r="A29" s="771"/>
      <c r="B29" s="771"/>
      <c r="C29" s="384">
        <v>7</v>
      </c>
      <c r="D29" s="389" t="s">
        <v>54</v>
      </c>
      <c r="E29" s="297">
        <v>1</v>
      </c>
      <c r="F29" s="385" t="s">
        <v>803</v>
      </c>
      <c r="G29" s="389" t="s">
        <v>627</v>
      </c>
      <c r="H29" s="297" t="s">
        <v>628</v>
      </c>
      <c r="I29" s="297"/>
      <c r="J29" s="230"/>
      <c r="K29" s="230"/>
      <c r="L29" s="230"/>
      <c r="M29" s="230"/>
      <c r="N29" s="266"/>
      <c r="O29" s="266"/>
      <c r="P29" s="266"/>
      <c r="Q29" s="332"/>
      <c r="R29" s="304"/>
      <c r="S29" s="304"/>
      <c r="T29" s="304">
        <v>30</v>
      </c>
      <c r="U29" s="304"/>
      <c r="V29" s="230"/>
      <c r="W29" s="230"/>
      <c r="X29" s="230"/>
      <c r="Y29" s="230"/>
      <c r="Z29" s="230"/>
      <c r="AA29" s="230"/>
      <c r="AB29" s="230"/>
      <c r="AC29" s="230"/>
      <c r="AD29" s="230"/>
      <c r="AE29" s="297">
        <v>12617</v>
      </c>
      <c r="AF29" s="230"/>
      <c r="AG29" s="331"/>
      <c r="AH29" s="331"/>
      <c r="AI29" s="331"/>
      <c r="AJ29" s="331"/>
      <c r="AK29" s="265">
        <f t="shared" si="9"/>
        <v>0</v>
      </c>
      <c r="AL29" s="265">
        <f t="shared" si="4"/>
        <v>0</v>
      </c>
      <c r="AM29" s="265">
        <f t="shared" si="11"/>
        <v>378510</v>
      </c>
      <c r="AN29" s="265">
        <f t="shared" si="4"/>
        <v>0</v>
      </c>
      <c r="AO29" s="114">
        <f t="shared" si="10"/>
        <v>378510</v>
      </c>
      <c r="AP29" s="263">
        <f t="shared" si="8"/>
        <v>378510</v>
      </c>
    </row>
    <row r="30" spans="1:42" ht="15.75" thickBot="1">
      <c r="A30" s="183"/>
      <c r="B30" s="180" t="s">
        <v>42</v>
      </c>
      <c r="C30" s="285"/>
      <c r="D30" s="285"/>
      <c r="E30" s="285"/>
      <c r="F30" s="285"/>
      <c r="G30" s="285"/>
      <c r="H30" s="285"/>
      <c r="I30" s="285"/>
      <c r="J30" s="285"/>
      <c r="K30" s="285"/>
      <c r="L30" s="285"/>
      <c r="M30" s="286"/>
      <c r="N30" s="285">
        <f t="shared" ref="N30:O30" si="12">SUM(N14:N29)</f>
        <v>8799152</v>
      </c>
      <c r="O30" s="285">
        <f t="shared" si="12"/>
        <v>14731371</v>
      </c>
      <c r="P30" s="285">
        <f>SUM(P14:P29)</f>
        <v>432000</v>
      </c>
      <c r="Q30" s="285">
        <f>SUM(Q14:Q29)</f>
        <v>23962523</v>
      </c>
      <c r="R30" s="285"/>
      <c r="S30" s="285"/>
      <c r="T30" s="285"/>
      <c r="U30" s="285"/>
      <c r="V30" s="289"/>
      <c r="W30" s="289"/>
      <c r="X30" s="289"/>
      <c r="Y30" s="289"/>
      <c r="Z30" s="289"/>
      <c r="AA30" s="289"/>
      <c r="AB30" s="289"/>
      <c r="AC30" s="289"/>
      <c r="AD30" s="289"/>
      <c r="AE30" s="289"/>
      <c r="AF30" s="289"/>
      <c r="AG30" s="289"/>
      <c r="AH30" s="289"/>
      <c r="AI30" s="289"/>
      <c r="AJ30" s="289"/>
      <c r="AK30" s="289">
        <f t="shared" ref="AK30:AO30" si="13">SUM(AK14:AK29)</f>
        <v>0</v>
      </c>
      <c r="AL30" s="289">
        <f t="shared" si="13"/>
        <v>105000</v>
      </c>
      <c r="AM30" s="289">
        <f t="shared" si="13"/>
        <v>8410977</v>
      </c>
      <c r="AN30" s="289">
        <f t="shared" si="13"/>
        <v>4245000</v>
      </c>
      <c r="AO30" s="289">
        <f t="shared" si="13"/>
        <v>12760977</v>
      </c>
      <c r="AP30" s="289">
        <f>SUM(AP14:AP29)</f>
        <v>-11201546</v>
      </c>
    </row>
    <row r="31" spans="1:42" ht="114">
      <c r="A31" s="897">
        <v>4</v>
      </c>
      <c r="B31" s="769" t="s">
        <v>804</v>
      </c>
      <c r="C31" s="183">
        <v>9</v>
      </c>
      <c r="D31" s="138" t="s">
        <v>53</v>
      </c>
      <c r="E31" s="183">
        <v>1</v>
      </c>
      <c r="F31" s="390" t="s">
        <v>805</v>
      </c>
      <c r="G31" s="138" t="s">
        <v>806</v>
      </c>
      <c r="H31" s="228" t="s">
        <v>52</v>
      </c>
      <c r="I31" s="183"/>
      <c r="J31" s="183"/>
      <c r="K31" s="183"/>
      <c r="L31" s="183" t="s">
        <v>300</v>
      </c>
      <c r="M31" s="138"/>
      <c r="N31" s="138">
        <v>130000</v>
      </c>
      <c r="O31" s="297">
        <v>400000</v>
      </c>
      <c r="P31" s="267">
        <v>235000</v>
      </c>
      <c r="Q31" s="264">
        <f>P31+N31</f>
        <v>365000</v>
      </c>
      <c r="R31" s="184"/>
      <c r="S31" s="184"/>
      <c r="T31" s="184"/>
      <c r="U31" s="237">
        <v>15000</v>
      </c>
      <c r="V31" s="183">
        <v>16000</v>
      </c>
      <c r="W31" s="183">
        <v>8000</v>
      </c>
      <c r="X31" s="183">
        <v>50</v>
      </c>
      <c r="Y31" s="183"/>
      <c r="Z31" s="183">
        <v>65</v>
      </c>
      <c r="AA31" s="183">
        <v>8</v>
      </c>
      <c r="AB31" s="183"/>
      <c r="AC31" s="183"/>
      <c r="AD31" s="183">
        <v>50</v>
      </c>
      <c r="AE31" s="183">
        <v>7</v>
      </c>
      <c r="AF31" s="183"/>
      <c r="AG31" s="324"/>
      <c r="AH31" s="324"/>
      <c r="AI31" s="324"/>
      <c r="AJ31" s="324">
        <v>60000</v>
      </c>
      <c r="AK31" s="265"/>
      <c r="AL31" s="265"/>
      <c r="AM31" s="265"/>
      <c r="AN31" s="265">
        <f>AJ31</f>
        <v>60000</v>
      </c>
      <c r="AO31" s="114">
        <f>AN31</f>
        <v>60000</v>
      </c>
      <c r="AP31" s="148">
        <f>AO31-Q31</f>
        <v>-305000</v>
      </c>
    </row>
    <row r="32" spans="1:42" ht="57">
      <c r="A32" s="898"/>
      <c r="B32" s="770"/>
      <c r="C32" s="183"/>
      <c r="D32" s="138" t="s">
        <v>425</v>
      </c>
      <c r="E32" s="183">
        <v>2</v>
      </c>
      <c r="F32" s="297" t="s">
        <v>807</v>
      </c>
      <c r="G32" s="138" t="s">
        <v>808</v>
      </c>
      <c r="H32" s="228" t="s">
        <v>52</v>
      </c>
      <c r="I32" s="183"/>
      <c r="J32" s="183"/>
      <c r="K32" s="183"/>
      <c r="L32" s="183" t="s">
        <v>300</v>
      </c>
      <c r="M32" s="138"/>
      <c r="N32" s="138">
        <v>95000</v>
      </c>
      <c r="O32" s="297">
        <v>500000</v>
      </c>
      <c r="P32" s="267"/>
      <c r="Q32" s="264">
        <f t="shared" ref="Q32:Q43" si="14">P32+O32+N32+N32</f>
        <v>690000</v>
      </c>
      <c r="R32" s="184"/>
      <c r="S32" s="184"/>
      <c r="T32" s="184"/>
      <c r="U32" s="237"/>
      <c r="V32" s="183"/>
      <c r="W32" s="183"/>
      <c r="X32" s="183"/>
      <c r="Y32" s="183"/>
      <c r="Z32" s="183"/>
      <c r="AA32" s="183">
        <v>200</v>
      </c>
      <c r="AB32" s="183"/>
      <c r="AC32" s="183"/>
      <c r="AD32" s="183"/>
      <c r="AE32" s="183">
        <v>100</v>
      </c>
      <c r="AF32" s="183"/>
      <c r="AG32" s="324"/>
      <c r="AH32" s="324"/>
      <c r="AI32" s="324"/>
      <c r="AJ32" s="324"/>
      <c r="AK32" s="265"/>
      <c r="AL32" s="265"/>
      <c r="AM32" s="265"/>
      <c r="AN32" s="265">
        <f t="shared" ref="AN32:AN43" si="15">AJ32</f>
        <v>0</v>
      </c>
      <c r="AO32" s="114">
        <f t="shared" ref="AO32:AO43" si="16">AN32</f>
        <v>0</v>
      </c>
      <c r="AP32" s="148">
        <f t="shared" ref="AP32:AP43" si="17">AO32-Q32-M32</f>
        <v>-690000</v>
      </c>
    </row>
    <row r="33" spans="1:42" ht="42.75">
      <c r="A33" s="898"/>
      <c r="B33" s="770"/>
      <c r="C33" s="183"/>
      <c r="D33" s="138" t="s">
        <v>54</v>
      </c>
      <c r="E33" s="183">
        <v>1</v>
      </c>
      <c r="F33" s="297" t="s">
        <v>809</v>
      </c>
      <c r="G33" s="138" t="s">
        <v>810</v>
      </c>
      <c r="H33" s="228" t="s">
        <v>52</v>
      </c>
      <c r="I33" s="183"/>
      <c r="J33" s="183"/>
      <c r="K33" s="183"/>
      <c r="L33" s="183" t="s">
        <v>300</v>
      </c>
      <c r="M33" s="138"/>
      <c r="N33" s="138"/>
      <c r="O33" s="297">
        <v>120000</v>
      </c>
      <c r="P33" s="267"/>
      <c r="Q33" s="264">
        <f t="shared" si="14"/>
        <v>120000</v>
      </c>
      <c r="R33" s="184"/>
      <c r="S33" s="184"/>
      <c r="T33" s="184">
        <v>100</v>
      </c>
      <c r="U33" s="237"/>
      <c r="V33" s="183"/>
      <c r="W33" s="183"/>
      <c r="X33" s="183"/>
      <c r="Y33" s="183"/>
      <c r="Z33" s="183"/>
      <c r="AA33" s="183">
        <v>1700</v>
      </c>
      <c r="AB33" s="183"/>
      <c r="AC33" s="183"/>
      <c r="AD33" s="183"/>
      <c r="AE33" s="183">
        <v>1700</v>
      </c>
      <c r="AF33" s="183"/>
      <c r="AG33" s="324"/>
      <c r="AH33" s="324"/>
      <c r="AI33" s="324"/>
      <c r="AJ33" s="324">
        <v>737000</v>
      </c>
      <c r="AK33" s="265"/>
      <c r="AL33" s="265"/>
      <c r="AM33" s="265"/>
      <c r="AN33" s="265">
        <f t="shared" si="15"/>
        <v>737000</v>
      </c>
      <c r="AO33" s="114">
        <f t="shared" si="16"/>
        <v>737000</v>
      </c>
      <c r="AP33" s="148">
        <f t="shared" si="17"/>
        <v>617000</v>
      </c>
    </row>
    <row r="34" spans="1:42" ht="42.75">
      <c r="A34" s="898"/>
      <c r="B34" s="770"/>
      <c r="C34" s="183"/>
      <c r="D34" s="138" t="s">
        <v>811</v>
      </c>
      <c r="E34" s="183">
        <v>1</v>
      </c>
      <c r="F34" s="297" t="s">
        <v>812</v>
      </c>
      <c r="G34" s="138" t="s">
        <v>811</v>
      </c>
      <c r="H34" s="228" t="s">
        <v>52</v>
      </c>
      <c r="I34" s="183"/>
      <c r="J34" s="183"/>
      <c r="K34" s="183"/>
      <c r="L34" s="183" t="s">
        <v>300</v>
      </c>
      <c r="M34" s="138"/>
      <c r="N34" s="138">
        <v>20000</v>
      </c>
      <c r="O34" s="297">
        <v>320000</v>
      </c>
      <c r="P34" s="267"/>
      <c r="Q34" s="264">
        <f t="shared" si="14"/>
        <v>360000</v>
      </c>
      <c r="R34" s="184"/>
      <c r="S34" s="184"/>
      <c r="T34" s="184">
        <v>420</v>
      </c>
      <c r="U34" s="237"/>
      <c r="V34" s="183"/>
      <c r="W34" s="183"/>
      <c r="X34" s="183"/>
      <c r="Y34" s="183"/>
      <c r="Z34" s="183"/>
      <c r="AA34" s="183">
        <v>160</v>
      </c>
      <c r="AB34" s="183"/>
      <c r="AC34" s="183"/>
      <c r="AD34" s="183"/>
      <c r="AE34" s="183">
        <v>80</v>
      </c>
      <c r="AF34" s="183"/>
      <c r="AG34" s="324"/>
      <c r="AH34" s="324"/>
      <c r="AI34" s="324"/>
      <c r="AJ34" s="324">
        <v>250000</v>
      </c>
      <c r="AK34" s="265"/>
      <c r="AL34" s="265"/>
      <c r="AM34" s="265"/>
      <c r="AN34" s="265">
        <f t="shared" si="15"/>
        <v>250000</v>
      </c>
      <c r="AO34" s="114">
        <f t="shared" si="16"/>
        <v>250000</v>
      </c>
      <c r="AP34" s="148">
        <f t="shared" si="17"/>
        <v>-110000</v>
      </c>
    </row>
    <row r="35" spans="1:42" ht="42.75">
      <c r="A35" s="898"/>
      <c r="B35" s="770"/>
      <c r="C35" s="183"/>
      <c r="D35" s="138" t="s">
        <v>813</v>
      </c>
      <c r="E35" s="183">
        <v>1</v>
      </c>
      <c r="F35" s="297" t="s">
        <v>814</v>
      </c>
      <c r="G35" s="138" t="s">
        <v>813</v>
      </c>
      <c r="H35" s="228" t="s">
        <v>52</v>
      </c>
      <c r="I35" s="138"/>
      <c r="J35" s="183"/>
      <c r="K35" s="183"/>
      <c r="L35" s="183" t="s">
        <v>300</v>
      </c>
      <c r="M35" s="183"/>
      <c r="N35" s="183">
        <v>60000</v>
      </c>
      <c r="O35" s="297">
        <v>170000</v>
      </c>
      <c r="P35" s="267"/>
      <c r="Q35" s="264">
        <f t="shared" si="14"/>
        <v>290000</v>
      </c>
      <c r="R35" s="184"/>
      <c r="S35" s="184"/>
      <c r="T35" s="184"/>
      <c r="U35" s="237">
        <v>8000</v>
      </c>
      <c r="V35" s="183"/>
      <c r="W35" s="183"/>
      <c r="X35" s="183"/>
      <c r="Y35" s="183"/>
      <c r="Z35" s="183"/>
      <c r="AA35" s="183">
        <v>80</v>
      </c>
      <c r="AB35" s="183"/>
      <c r="AC35" s="183"/>
      <c r="AD35" s="183"/>
      <c r="AE35" s="183">
        <v>80</v>
      </c>
      <c r="AF35" s="183"/>
      <c r="AG35" s="324"/>
      <c r="AH35" s="324"/>
      <c r="AI35" s="324"/>
      <c r="AJ35" s="324"/>
      <c r="AK35" s="265"/>
      <c r="AL35" s="265"/>
      <c r="AM35" s="265"/>
      <c r="AN35" s="265">
        <f t="shared" si="15"/>
        <v>0</v>
      </c>
      <c r="AO35" s="114">
        <f t="shared" si="16"/>
        <v>0</v>
      </c>
      <c r="AP35" s="148">
        <f t="shared" si="17"/>
        <v>-290000</v>
      </c>
    </row>
    <row r="36" spans="1:42" ht="28.5">
      <c r="A36" s="898"/>
      <c r="B36" s="770"/>
      <c r="C36" s="183"/>
      <c r="D36" s="138" t="s">
        <v>57</v>
      </c>
      <c r="E36" s="183">
        <v>1</v>
      </c>
      <c r="F36" s="297" t="s">
        <v>815</v>
      </c>
      <c r="G36" s="138" t="s">
        <v>57</v>
      </c>
      <c r="H36" s="228" t="s">
        <v>52</v>
      </c>
      <c r="I36" s="183"/>
      <c r="J36" s="183"/>
      <c r="K36" s="183"/>
      <c r="L36" s="183" t="s">
        <v>300</v>
      </c>
      <c r="M36" s="183"/>
      <c r="N36" s="183">
        <v>390000</v>
      </c>
      <c r="O36" s="297">
        <v>220000</v>
      </c>
      <c r="P36" s="267"/>
      <c r="Q36" s="264">
        <f t="shared" si="14"/>
        <v>1000000</v>
      </c>
      <c r="R36" s="184"/>
      <c r="S36" s="184"/>
      <c r="T36" s="184"/>
      <c r="U36" s="237">
        <v>15000</v>
      </c>
      <c r="V36" s="183"/>
      <c r="W36" s="183"/>
      <c r="X36" s="183"/>
      <c r="Y36" s="183"/>
      <c r="Z36" s="183"/>
      <c r="AA36" s="183">
        <v>800</v>
      </c>
      <c r="AB36" s="183"/>
      <c r="AC36" s="183"/>
      <c r="AD36" s="183"/>
      <c r="AE36" s="183">
        <v>130</v>
      </c>
      <c r="AF36" s="183"/>
      <c r="AG36" s="324"/>
      <c r="AH36" s="324"/>
      <c r="AI36" s="324"/>
      <c r="AJ36" s="324">
        <v>85000</v>
      </c>
      <c r="AK36" s="265"/>
      <c r="AL36" s="265"/>
      <c r="AM36" s="265"/>
      <c r="AN36" s="265">
        <f t="shared" si="15"/>
        <v>85000</v>
      </c>
      <c r="AO36" s="114">
        <f t="shared" si="16"/>
        <v>85000</v>
      </c>
      <c r="AP36" s="148">
        <f t="shared" si="17"/>
        <v>-915000</v>
      </c>
    </row>
    <row r="37" spans="1:42" ht="57">
      <c r="A37" s="898"/>
      <c r="B37" s="770"/>
      <c r="C37" s="183"/>
      <c r="D37" s="138" t="s">
        <v>347</v>
      </c>
      <c r="E37" s="183">
        <v>1</v>
      </c>
      <c r="F37" s="297" t="s">
        <v>816</v>
      </c>
      <c r="G37" s="138" t="s">
        <v>347</v>
      </c>
      <c r="H37" s="228" t="s">
        <v>52</v>
      </c>
      <c r="I37" s="183"/>
      <c r="J37" s="183"/>
      <c r="K37" s="183"/>
      <c r="L37" s="183" t="s">
        <v>300</v>
      </c>
      <c r="M37" s="183"/>
      <c r="N37" s="183"/>
      <c r="O37" s="297"/>
      <c r="P37" s="267"/>
      <c r="Q37" s="264">
        <f t="shared" si="14"/>
        <v>0</v>
      </c>
      <c r="R37" s="184"/>
      <c r="S37" s="184"/>
      <c r="T37" s="184"/>
      <c r="U37" s="184">
        <v>25000</v>
      </c>
      <c r="V37" s="183"/>
      <c r="W37" s="183"/>
      <c r="X37" s="183"/>
      <c r="Y37" s="183">
        <v>30</v>
      </c>
      <c r="Z37" s="183"/>
      <c r="AA37" s="183">
        <v>0</v>
      </c>
      <c r="AB37" s="183"/>
      <c r="AC37" s="183"/>
      <c r="AD37" s="183"/>
      <c r="AE37" s="183">
        <v>0</v>
      </c>
      <c r="AF37" s="183"/>
      <c r="AG37" s="324"/>
      <c r="AH37" s="324"/>
      <c r="AI37" s="324"/>
      <c r="AJ37" s="324">
        <v>0</v>
      </c>
      <c r="AK37" s="265"/>
      <c r="AL37" s="265"/>
      <c r="AM37" s="265"/>
      <c r="AN37" s="265">
        <f t="shared" si="15"/>
        <v>0</v>
      </c>
      <c r="AO37" s="114">
        <f t="shared" si="16"/>
        <v>0</v>
      </c>
      <c r="AP37" s="148">
        <f t="shared" si="17"/>
        <v>0</v>
      </c>
    </row>
    <row r="38" spans="1:42" ht="71.25">
      <c r="A38" s="898"/>
      <c r="B38" s="770"/>
      <c r="C38" s="183"/>
      <c r="D38" s="138" t="s">
        <v>817</v>
      </c>
      <c r="E38" s="183">
        <v>1</v>
      </c>
      <c r="F38" s="297" t="s">
        <v>818</v>
      </c>
      <c r="G38" s="138" t="s">
        <v>817</v>
      </c>
      <c r="H38" s="228" t="s">
        <v>52</v>
      </c>
      <c r="I38" s="183"/>
      <c r="J38" s="183"/>
      <c r="K38" s="183"/>
      <c r="L38" s="183" t="s">
        <v>300</v>
      </c>
      <c r="M38" s="183"/>
      <c r="N38" s="183"/>
      <c r="O38" s="297">
        <v>0</v>
      </c>
      <c r="P38" s="267"/>
      <c r="Q38" s="264">
        <f t="shared" si="14"/>
        <v>0</v>
      </c>
      <c r="R38" s="184"/>
      <c r="S38" s="184"/>
      <c r="T38" s="184"/>
      <c r="U38" s="184">
        <v>100</v>
      </c>
      <c r="V38" s="183"/>
      <c r="W38" s="183"/>
      <c r="X38" s="183"/>
      <c r="Y38" s="183"/>
      <c r="Z38" s="183"/>
      <c r="AA38" s="183">
        <v>0</v>
      </c>
      <c r="AB38" s="183"/>
      <c r="AC38" s="183"/>
      <c r="AD38" s="183"/>
      <c r="AE38" s="183">
        <v>0</v>
      </c>
      <c r="AF38" s="183"/>
      <c r="AG38" s="324"/>
      <c r="AH38" s="324"/>
      <c r="AI38" s="324"/>
      <c r="AJ38" s="324">
        <v>0</v>
      </c>
      <c r="AK38" s="265"/>
      <c r="AL38" s="265"/>
      <c r="AM38" s="265"/>
      <c r="AN38" s="265">
        <f t="shared" si="15"/>
        <v>0</v>
      </c>
      <c r="AO38" s="114">
        <f t="shared" si="16"/>
        <v>0</v>
      </c>
      <c r="AP38" s="148">
        <f t="shared" si="17"/>
        <v>0</v>
      </c>
    </row>
    <row r="39" spans="1:42" ht="114">
      <c r="A39" s="898"/>
      <c r="B39" s="770"/>
      <c r="C39" s="183"/>
      <c r="D39" s="138" t="s">
        <v>819</v>
      </c>
      <c r="E39" s="183">
        <v>1</v>
      </c>
      <c r="F39" s="297" t="s">
        <v>820</v>
      </c>
      <c r="G39" s="138" t="s">
        <v>819</v>
      </c>
      <c r="H39" s="228" t="s">
        <v>52</v>
      </c>
      <c r="I39" s="183"/>
      <c r="J39" s="183"/>
      <c r="K39" s="183"/>
      <c r="L39" s="183" t="s">
        <v>300</v>
      </c>
      <c r="M39" s="183"/>
      <c r="N39" s="183"/>
      <c r="O39" s="297">
        <v>0</v>
      </c>
      <c r="P39" s="267"/>
      <c r="Q39" s="264">
        <f t="shared" si="14"/>
        <v>0</v>
      </c>
      <c r="R39" s="184">
        <v>30000</v>
      </c>
      <c r="S39" s="184"/>
      <c r="T39" s="184"/>
      <c r="U39" s="184"/>
      <c r="V39" s="183"/>
      <c r="W39" s="183"/>
      <c r="X39" s="183"/>
      <c r="Y39" s="183">
        <v>0</v>
      </c>
      <c r="Z39" s="183">
        <v>0</v>
      </c>
      <c r="AA39" s="183">
        <v>0</v>
      </c>
      <c r="AB39" s="183"/>
      <c r="AC39" s="183"/>
      <c r="AD39" s="183"/>
      <c r="AE39" s="183">
        <v>0</v>
      </c>
      <c r="AF39" s="183"/>
      <c r="AG39" s="324"/>
      <c r="AH39" s="324"/>
      <c r="AI39" s="324"/>
      <c r="AJ39" s="324">
        <v>0</v>
      </c>
      <c r="AK39" s="265"/>
      <c r="AL39" s="265"/>
      <c r="AM39" s="265"/>
      <c r="AN39" s="265">
        <f t="shared" si="15"/>
        <v>0</v>
      </c>
      <c r="AO39" s="114">
        <f t="shared" si="16"/>
        <v>0</v>
      </c>
      <c r="AP39" s="148">
        <f t="shared" si="17"/>
        <v>0</v>
      </c>
    </row>
    <row r="40" spans="1:42" ht="114">
      <c r="A40" s="898"/>
      <c r="B40" s="770"/>
      <c r="C40" s="183"/>
      <c r="D40" s="138" t="s">
        <v>819</v>
      </c>
      <c r="E40" s="183">
        <v>1</v>
      </c>
      <c r="F40" s="297" t="s">
        <v>816</v>
      </c>
      <c r="G40" s="138" t="s">
        <v>819</v>
      </c>
      <c r="H40" s="228" t="s">
        <v>52</v>
      </c>
      <c r="I40" s="183"/>
      <c r="J40" s="183"/>
      <c r="K40" s="183"/>
      <c r="L40" s="183" t="s">
        <v>300</v>
      </c>
      <c r="M40" s="183"/>
      <c r="N40" s="183"/>
      <c r="O40" s="297">
        <v>0</v>
      </c>
      <c r="P40" s="267"/>
      <c r="Q40" s="264">
        <f t="shared" si="14"/>
        <v>0</v>
      </c>
      <c r="R40" s="184">
        <v>30000</v>
      </c>
      <c r="S40" s="184"/>
      <c r="T40" s="184"/>
      <c r="U40" s="237"/>
      <c r="V40" s="183"/>
      <c r="W40" s="183"/>
      <c r="X40" s="183"/>
      <c r="Y40" s="183"/>
      <c r="Z40" s="183">
        <v>0</v>
      </c>
      <c r="AA40" s="183">
        <v>0</v>
      </c>
      <c r="AB40" s="183"/>
      <c r="AC40" s="183">
        <v>0</v>
      </c>
      <c r="AD40" s="183">
        <v>0</v>
      </c>
      <c r="AE40" s="183">
        <v>0</v>
      </c>
      <c r="AF40" s="183"/>
      <c r="AG40" s="324">
        <v>0</v>
      </c>
      <c r="AH40" s="324"/>
      <c r="AI40" s="324"/>
      <c r="AJ40" s="324">
        <v>0</v>
      </c>
      <c r="AK40" s="265"/>
      <c r="AL40" s="265"/>
      <c r="AM40" s="265"/>
      <c r="AN40" s="265">
        <f t="shared" si="15"/>
        <v>0</v>
      </c>
      <c r="AO40" s="114">
        <f t="shared" si="16"/>
        <v>0</v>
      </c>
      <c r="AP40" s="148">
        <f t="shared" si="17"/>
        <v>0</v>
      </c>
    </row>
    <row r="41" spans="1:42" ht="42.75">
      <c r="A41" s="898"/>
      <c r="B41" s="770"/>
      <c r="C41" s="183"/>
      <c r="D41" s="138" t="s">
        <v>821</v>
      </c>
      <c r="E41" s="183">
        <v>1</v>
      </c>
      <c r="F41" s="297" t="s">
        <v>822</v>
      </c>
      <c r="G41" s="138" t="s">
        <v>821</v>
      </c>
      <c r="H41" s="228" t="s">
        <v>52</v>
      </c>
      <c r="I41" s="183"/>
      <c r="J41" s="183"/>
      <c r="K41" s="183"/>
      <c r="L41" s="183" t="s">
        <v>300</v>
      </c>
      <c r="M41" s="183"/>
      <c r="N41" s="183">
        <v>100000</v>
      </c>
      <c r="O41" s="297"/>
      <c r="P41" s="267">
        <v>100000</v>
      </c>
      <c r="Q41" s="264"/>
      <c r="R41" s="184"/>
      <c r="S41" s="184"/>
      <c r="T41" s="184"/>
      <c r="U41" s="237" t="s">
        <v>59</v>
      </c>
      <c r="V41" s="183"/>
      <c r="W41" s="183"/>
      <c r="X41" s="183"/>
      <c r="Y41" s="183"/>
      <c r="Z41" s="183"/>
      <c r="AA41" s="183">
        <v>2000</v>
      </c>
      <c r="AB41" s="183"/>
      <c r="AC41" s="183"/>
      <c r="AD41" s="183"/>
      <c r="AE41" s="183">
        <v>2000</v>
      </c>
      <c r="AF41" s="183"/>
      <c r="AG41" s="324"/>
      <c r="AH41" s="324"/>
      <c r="AI41" s="324"/>
      <c r="AJ41" s="324">
        <v>0</v>
      </c>
      <c r="AK41" s="265"/>
      <c r="AL41" s="265"/>
      <c r="AM41" s="265"/>
      <c r="AN41" s="265">
        <f t="shared" si="15"/>
        <v>0</v>
      </c>
      <c r="AO41" s="114">
        <f t="shared" si="16"/>
        <v>0</v>
      </c>
      <c r="AP41" s="148">
        <f t="shared" si="17"/>
        <v>0</v>
      </c>
    </row>
    <row r="42" spans="1:42" ht="42.75">
      <c r="A42" s="898"/>
      <c r="B42" s="770"/>
      <c r="C42" s="183"/>
      <c r="D42" s="138" t="s">
        <v>823</v>
      </c>
      <c r="E42" s="183">
        <v>2</v>
      </c>
      <c r="F42" s="297" t="s">
        <v>822</v>
      </c>
      <c r="G42" s="138" t="s">
        <v>823</v>
      </c>
      <c r="H42" s="228" t="s">
        <v>52</v>
      </c>
      <c r="I42" s="183"/>
      <c r="J42" s="183"/>
      <c r="K42" s="183"/>
      <c r="L42" s="183" t="s">
        <v>300</v>
      </c>
      <c r="M42" s="183"/>
      <c r="N42" s="183"/>
      <c r="O42" s="297">
        <v>0</v>
      </c>
      <c r="P42" s="267"/>
      <c r="Q42" s="264">
        <f t="shared" si="14"/>
        <v>0</v>
      </c>
      <c r="R42" s="184"/>
      <c r="S42" s="184"/>
      <c r="T42" s="184"/>
      <c r="U42" s="184" t="s">
        <v>59</v>
      </c>
      <c r="V42" s="183"/>
      <c r="W42" s="183"/>
      <c r="X42" s="183"/>
      <c r="Y42" s="183"/>
      <c r="Z42" s="183"/>
      <c r="AA42" s="183">
        <v>0</v>
      </c>
      <c r="AB42" s="183"/>
      <c r="AC42" s="183"/>
      <c r="AD42" s="183"/>
      <c r="AE42" s="183">
        <v>0</v>
      </c>
      <c r="AF42" s="183"/>
      <c r="AG42" s="324"/>
      <c r="AH42" s="324"/>
      <c r="AI42" s="324"/>
      <c r="AJ42" s="324">
        <v>0</v>
      </c>
      <c r="AK42" s="265"/>
      <c r="AL42" s="265"/>
      <c r="AM42" s="265"/>
      <c r="AN42" s="265">
        <f t="shared" si="15"/>
        <v>0</v>
      </c>
      <c r="AO42" s="114">
        <f t="shared" si="16"/>
        <v>0</v>
      </c>
      <c r="AP42" s="148">
        <f t="shared" si="17"/>
        <v>0</v>
      </c>
    </row>
    <row r="43" spans="1:42" ht="57.75" thickBot="1">
      <c r="A43" s="899"/>
      <c r="B43" s="820"/>
      <c r="C43" s="183"/>
      <c r="D43" s="138" t="s">
        <v>824</v>
      </c>
      <c r="E43" s="183">
        <v>1</v>
      </c>
      <c r="F43" s="297" t="s">
        <v>822</v>
      </c>
      <c r="G43" s="138" t="s">
        <v>824</v>
      </c>
      <c r="H43" s="228" t="s">
        <v>52</v>
      </c>
      <c r="I43" s="183"/>
      <c r="J43" s="183"/>
      <c r="K43" s="183"/>
      <c r="L43" s="183" t="s">
        <v>300</v>
      </c>
      <c r="M43" s="183"/>
      <c r="N43" s="183"/>
      <c r="O43" s="297">
        <v>0</v>
      </c>
      <c r="P43" s="267"/>
      <c r="Q43" s="264">
        <f t="shared" si="14"/>
        <v>0</v>
      </c>
      <c r="R43" s="184"/>
      <c r="S43" s="184"/>
      <c r="T43" s="184"/>
      <c r="U43" s="184" t="s">
        <v>59</v>
      </c>
      <c r="V43" s="183"/>
      <c r="W43" s="183"/>
      <c r="X43" s="183"/>
      <c r="Y43" s="183"/>
      <c r="Z43" s="183"/>
      <c r="AA43" s="183">
        <v>0</v>
      </c>
      <c r="AB43" s="183"/>
      <c r="AC43" s="183"/>
      <c r="AD43" s="183"/>
      <c r="AE43" s="183">
        <v>0</v>
      </c>
      <c r="AF43" s="183"/>
      <c r="AG43" s="324"/>
      <c r="AH43" s="324"/>
      <c r="AI43" s="324"/>
      <c r="AJ43" s="324">
        <v>0</v>
      </c>
      <c r="AK43" s="265"/>
      <c r="AL43" s="265"/>
      <c r="AM43" s="265"/>
      <c r="AN43" s="265">
        <f t="shared" si="15"/>
        <v>0</v>
      </c>
      <c r="AO43" s="114">
        <f t="shared" si="16"/>
        <v>0</v>
      </c>
      <c r="AP43" s="148">
        <f t="shared" si="17"/>
        <v>0</v>
      </c>
    </row>
    <row r="44" spans="1:42" ht="22.5" customHeight="1" thickBot="1">
      <c r="A44" s="259"/>
      <c r="B44" s="285" t="s">
        <v>42</v>
      </c>
      <c r="C44" s="285">
        <f>SUM(C31:C43)</f>
        <v>9</v>
      </c>
      <c r="D44" s="285"/>
      <c r="E44" s="285">
        <f>SUM(E31:E43)</f>
        <v>15</v>
      </c>
      <c r="F44" s="285"/>
      <c r="G44" s="285"/>
      <c r="H44" s="285"/>
      <c r="I44" s="285"/>
      <c r="J44" s="285"/>
      <c r="K44" s="285"/>
      <c r="L44" s="285"/>
      <c r="M44" s="286"/>
      <c r="N44" s="287">
        <f t="shared" ref="N44:AP44" si="18">SUM(N31:N43)</f>
        <v>795000</v>
      </c>
      <c r="O44" s="391">
        <f t="shared" si="18"/>
        <v>1730000</v>
      </c>
      <c r="P44" s="285">
        <f t="shared" si="18"/>
        <v>335000</v>
      </c>
      <c r="Q44" s="285">
        <f t="shared" si="18"/>
        <v>2825000</v>
      </c>
      <c r="R44" s="285">
        <f t="shared" si="18"/>
        <v>60000</v>
      </c>
      <c r="S44" s="285">
        <f t="shared" si="18"/>
        <v>0</v>
      </c>
      <c r="T44" s="285">
        <f t="shared" si="18"/>
        <v>520</v>
      </c>
      <c r="U44" s="285">
        <f t="shared" si="18"/>
        <v>63100</v>
      </c>
      <c r="V44" s="285">
        <f t="shared" si="18"/>
        <v>16000</v>
      </c>
      <c r="W44" s="285">
        <f t="shared" si="18"/>
        <v>8000</v>
      </c>
      <c r="X44" s="285">
        <f t="shared" si="18"/>
        <v>50</v>
      </c>
      <c r="Y44" s="285">
        <f t="shared" si="18"/>
        <v>30</v>
      </c>
      <c r="Z44" s="285">
        <f t="shared" si="18"/>
        <v>65</v>
      </c>
      <c r="AA44" s="392">
        <f t="shared" si="18"/>
        <v>4948</v>
      </c>
      <c r="AB44" s="285">
        <f t="shared" si="18"/>
        <v>0</v>
      </c>
      <c r="AC44" s="285">
        <f t="shared" si="18"/>
        <v>0</v>
      </c>
      <c r="AD44" s="285">
        <f t="shared" si="18"/>
        <v>50</v>
      </c>
      <c r="AE44" s="392">
        <f t="shared" si="18"/>
        <v>4097</v>
      </c>
      <c r="AF44" s="285">
        <f t="shared" si="18"/>
        <v>0</v>
      </c>
      <c r="AG44" s="285">
        <f t="shared" si="18"/>
        <v>0</v>
      </c>
      <c r="AH44" s="285">
        <f t="shared" si="18"/>
        <v>0</v>
      </c>
      <c r="AI44" s="285">
        <f t="shared" si="18"/>
        <v>0</v>
      </c>
      <c r="AJ44" s="285">
        <f t="shared" si="18"/>
        <v>1132000</v>
      </c>
      <c r="AK44" s="285">
        <f t="shared" si="18"/>
        <v>0</v>
      </c>
      <c r="AL44" s="285">
        <f t="shared" si="18"/>
        <v>0</v>
      </c>
      <c r="AM44" s="285">
        <f t="shared" si="18"/>
        <v>0</v>
      </c>
      <c r="AN44" s="285">
        <f t="shared" si="18"/>
        <v>1132000</v>
      </c>
      <c r="AO44" s="285">
        <f t="shared" si="18"/>
        <v>1132000</v>
      </c>
      <c r="AP44" s="289">
        <f t="shared" si="18"/>
        <v>-1693000</v>
      </c>
    </row>
  </sheetData>
  <mergeCells count="38">
    <mergeCell ref="A31:A43"/>
    <mergeCell ref="B31:B43"/>
    <mergeCell ref="AP3:AP4"/>
    <mergeCell ref="A9:A12"/>
    <mergeCell ref="B9:B12"/>
    <mergeCell ref="A14:A29"/>
    <mergeCell ref="B14:B29"/>
    <mergeCell ref="I3:I4"/>
    <mergeCell ref="J3:J4"/>
    <mergeCell ref="K3:K4"/>
    <mergeCell ref="Q3:Q4"/>
    <mergeCell ref="V3:X3"/>
    <mergeCell ref="Y3:AB3"/>
    <mergeCell ref="AC3:AF3"/>
    <mergeCell ref="AG3:AJ3"/>
    <mergeCell ref="AO3:AO4"/>
    <mergeCell ref="A1:AO1"/>
    <mergeCell ref="A2:A5"/>
    <mergeCell ref="B2:B5"/>
    <mergeCell ref="C2:C4"/>
    <mergeCell ref="D2:H2"/>
    <mergeCell ref="I2:M2"/>
    <mergeCell ref="N2:Q2"/>
    <mergeCell ref="R2:U3"/>
    <mergeCell ref="V2:X2"/>
    <mergeCell ref="Y2:AF2"/>
    <mergeCell ref="AG2:AP2"/>
    <mergeCell ref="D3:D5"/>
    <mergeCell ref="E3:E4"/>
    <mergeCell ref="F3:F4"/>
    <mergeCell ref="G3:G4"/>
    <mergeCell ref="H3:H4"/>
    <mergeCell ref="AK3:AN3"/>
    <mergeCell ref="L3:L4"/>
    <mergeCell ref="M3:M4"/>
    <mergeCell ref="N3:N4"/>
    <mergeCell ref="O3:O4"/>
    <mergeCell ref="P3:P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P38"/>
  <sheetViews>
    <sheetView topLeftCell="K1" zoomScale="70" zoomScaleNormal="70" workbookViewId="0">
      <selection activeCell="B38" sqref="B38:AF38"/>
    </sheetView>
  </sheetViews>
  <sheetFormatPr defaultRowHeight="15"/>
  <cols>
    <col min="1" max="1" width="9.42578125" bestFit="1" customWidth="1"/>
    <col min="2" max="2" width="12.85546875" customWidth="1"/>
    <col min="3" max="11" width="9.42578125" bestFit="1" customWidth="1"/>
    <col min="12" max="13" width="10.42578125" bestFit="1" customWidth="1"/>
    <col min="14" max="14" width="10.28515625" customWidth="1"/>
    <col min="15" max="15" width="11.7109375" bestFit="1" customWidth="1"/>
    <col min="16" max="16" width="11.42578125" customWidth="1"/>
    <col min="17" max="17" width="12.28515625" customWidth="1"/>
    <col min="18" max="18" width="10.42578125" bestFit="1" customWidth="1"/>
    <col min="19" max="23" width="9.42578125" bestFit="1" customWidth="1"/>
    <col min="24" max="24" width="13.42578125" bestFit="1" customWidth="1"/>
    <col min="25" max="31" width="9.42578125" bestFit="1" customWidth="1"/>
    <col min="32" max="34" width="10.42578125" bestFit="1" customWidth="1"/>
    <col min="35" max="35" width="9.42578125" bestFit="1" customWidth="1"/>
    <col min="36" max="36" width="10.42578125" bestFit="1" customWidth="1"/>
    <col min="37" max="37" width="9.42578125" bestFit="1" customWidth="1"/>
    <col min="38" max="38" width="12.28515625" customWidth="1"/>
    <col min="39" max="39" width="11.7109375" customWidth="1"/>
    <col min="40" max="40" width="11" bestFit="1" customWidth="1"/>
    <col min="41" max="41" width="12.5703125" customWidth="1"/>
    <col min="42" max="42" width="11.28515625" customWidth="1"/>
  </cols>
  <sheetData>
    <row r="1" spans="1:42" ht="48" customHeight="1" thickBot="1">
      <c r="A1" s="753" t="s">
        <v>786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3"/>
      <c r="N1" s="753"/>
      <c r="O1" s="753"/>
      <c r="P1" s="753"/>
      <c r="Q1" s="753"/>
      <c r="R1" s="753"/>
      <c r="S1" s="753"/>
      <c r="T1" s="753"/>
      <c r="U1" s="753"/>
      <c r="V1" s="753"/>
      <c r="W1" s="753"/>
      <c r="X1" s="753"/>
      <c r="Y1" s="753"/>
      <c r="Z1" s="753"/>
      <c r="AA1" s="753"/>
      <c r="AB1" s="753"/>
      <c r="AC1" s="753"/>
      <c r="AD1" s="753"/>
      <c r="AE1" s="753"/>
      <c r="AF1" s="753"/>
      <c r="AG1" s="753"/>
      <c r="AH1" s="753"/>
      <c r="AI1" s="753"/>
      <c r="AJ1" s="753"/>
      <c r="AK1" s="753"/>
      <c r="AL1" s="753"/>
      <c r="AM1" s="753"/>
      <c r="AN1" s="753"/>
      <c r="AO1" s="753"/>
      <c r="AP1" s="136"/>
    </row>
    <row r="2" spans="1:42" ht="43.5" customHeight="1">
      <c r="A2" s="750" t="s">
        <v>13</v>
      </c>
      <c r="B2" s="737" t="s">
        <v>33</v>
      </c>
      <c r="C2" s="773" t="s">
        <v>43</v>
      </c>
      <c r="D2" s="737" t="s">
        <v>11</v>
      </c>
      <c r="E2" s="737"/>
      <c r="F2" s="737"/>
      <c r="G2" s="737"/>
      <c r="H2" s="737"/>
      <c r="I2" s="832" t="s">
        <v>14</v>
      </c>
      <c r="J2" s="832"/>
      <c r="K2" s="832"/>
      <c r="L2" s="832"/>
      <c r="M2" s="832"/>
      <c r="N2" s="837" t="s">
        <v>4</v>
      </c>
      <c r="O2" s="837"/>
      <c r="P2" s="837"/>
      <c r="Q2" s="837"/>
      <c r="R2" s="759" t="s">
        <v>23</v>
      </c>
      <c r="S2" s="759"/>
      <c r="T2" s="759"/>
      <c r="U2" s="759"/>
      <c r="V2" s="832" t="s">
        <v>34</v>
      </c>
      <c r="W2" s="832"/>
      <c r="X2" s="832"/>
      <c r="Y2" s="737" t="s">
        <v>22</v>
      </c>
      <c r="Z2" s="737"/>
      <c r="AA2" s="737"/>
      <c r="AB2" s="737"/>
      <c r="AC2" s="737"/>
      <c r="AD2" s="737"/>
      <c r="AE2" s="737"/>
      <c r="AF2" s="737"/>
      <c r="AG2" s="832" t="s">
        <v>0</v>
      </c>
      <c r="AH2" s="832"/>
      <c r="AI2" s="832"/>
      <c r="AJ2" s="832"/>
      <c r="AK2" s="832"/>
      <c r="AL2" s="832"/>
      <c r="AM2" s="832"/>
      <c r="AN2" s="832"/>
      <c r="AO2" s="832"/>
      <c r="AP2" s="833"/>
    </row>
    <row r="3" spans="1:42">
      <c r="A3" s="751"/>
      <c r="B3" s="748"/>
      <c r="C3" s="735"/>
      <c r="D3" s="735" t="s">
        <v>47</v>
      </c>
      <c r="E3" s="748" t="s">
        <v>46</v>
      </c>
      <c r="F3" s="834" t="s">
        <v>10</v>
      </c>
      <c r="G3" s="835" t="s">
        <v>21</v>
      </c>
      <c r="H3" s="911" t="s">
        <v>779</v>
      </c>
      <c r="I3" s="835" t="s">
        <v>7</v>
      </c>
      <c r="J3" s="835" t="s">
        <v>6</v>
      </c>
      <c r="K3" s="835" t="s">
        <v>5</v>
      </c>
      <c r="L3" s="835" t="s">
        <v>32</v>
      </c>
      <c r="M3" s="829" t="s">
        <v>8</v>
      </c>
      <c r="N3" s="830" t="s">
        <v>31</v>
      </c>
      <c r="O3" s="830" t="s">
        <v>2</v>
      </c>
      <c r="P3" s="830" t="s">
        <v>3</v>
      </c>
      <c r="Q3" s="831" t="s">
        <v>41</v>
      </c>
      <c r="R3" s="760"/>
      <c r="S3" s="760"/>
      <c r="T3" s="760"/>
      <c r="U3" s="760"/>
      <c r="V3" s="829" t="s">
        <v>1</v>
      </c>
      <c r="W3" s="829"/>
      <c r="X3" s="829"/>
      <c r="Y3" s="748" t="s">
        <v>38</v>
      </c>
      <c r="Z3" s="748"/>
      <c r="AA3" s="748"/>
      <c r="AB3" s="748"/>
      <c r="AC3" s="748" t="s">
        <v>39</v>
      </c>
      <c r="AD3" s="748"/>
      <c r="AE3" s="748"/>
      <c r="AF3" s="748"/>
      <c r="AG3" s="755" t="s">
        <v>37</v>
      </c>
      <c r="AH3" s="755"/>
      <c r="AI3" s="755"/>
      <c r="AJ3" s="755"/>
      <c r="AK3" s="826" t="s">
        <v>40</v>
      </c>
      <c r="AL3" s="826"/>
      <c r="AM3" s="826"/>
      <c r="AN3" s="826"/>
      <c r="AO3" s="827" t="s">
        <v>41</v>
      </c>
      <c r="AP3" s="828" t="s">
        <v>44</v>
      </c>
    </row>
    <row r="4" spans="1:42" ht="67.5">
      <c r="A4" s="751"/>
      <c r="B4" s="748"/>
      <c r="C4" s="735"/>
      <c r="D4" s="735"/>
      <c r="E4" s="748"/>
      <c r="F4" s="834"/>
      <c r="G4" s="835"/>
      <c r="H4" s="911"/>
      <c r="I4" s="835"/>
      <c r="J4" s="835"/>
      <c r="K4" s="835"/>
      <c r="L4" s="835"/>
      <c r="M4" s="829"/>
      <c r="N4" s="830"/>
      <c r="O4" s="830"/>
      <c r="P4" s="830"/>
      <c r="Q4" s="831"/>
      <c r="R4" s="140" t="s">
        <v>24</v>
      </c>
      <c r="S4" s="140" t="s">
        <v>25</v>
      </c>
      <c r="T4" s="140" t="s">
        <v>26</v>
      </c>
      <c r="U4" s="140" t="s">
        <v>27</v>
      </c>
      <c r="V4" s="133" t="s">
        <v>271</v>
      </c>
      <c r="W4" s="133" t="s">
        <v>36</v>
      </c>
      <c r="X4" s="133" t="s">
        <v>9</v>
      </c>
      <c r="Y4" s="135" t="s">
        <v>15</v>
      </c>
      <c r="Z4" s="135" t="s">
        <v>17</v>
      </c>
      <c r="AA4" s="135" t="s">
        <v>19</v>
      </c>
      <c r="AB4" s="135" t="s">
        <v>8</v>
      </c>
      <c r="AC4" s="135" t="s">
        <v>15</v>
      </c>
      <c r="AD4" s="135" t="s">
        <v>17</v>
      </c>
      <c r="AE4" s="135" t="s">
        <v>19</v>
      </c>
      <c r="AF4" s="135" t="s">
        <v>8</v>
      </c>
      <c r="AG4" s="142" t="s">
        <v>15</v>
      </c>
      <c r="AH4" s="142" t="s">
        <v>17</v>
      </c>
      <c r="AI4" s="142" t="s">
        <v>19</v>
      </c>
      <c r="AJ4" s="143" t="s">
        <v>27</v>
      </c>
      <c r="AK4" s="145" t="s">
        <v>15</v>
      </c>
      <c r="AL4" s="145" t="s">
        <v>17</v>
      </c>
      <c r="AM4" s="145" t="s">
        <v>19</v>
      </c>
      <c r="AN4" s="146" t="s">
        <v>27</v>
      </c>
      <c r="AO4" s="827"/>
      <c r="AP4" s="828"/>
    </row>
    <row r="5" spans="1:42" ht="15.75" thickBot="1">
      <c r="A5" s="752"/>
      <c r="B5" s="749"/>
      <c r="C5" s="164" t="s">
        <v>12</v>
      </c>
      <c r="D5" s="736"/>
      <c r="E5" s="164" t="s">
        <v>12</v>
      </c>
      <c r="F5" s="165"/>
      <c r="G5" s="165"/>
      <c r="H5" s="166"/>
      <c r="I5" s="137"/>
      <c r="J5" s="137"/>
      <c r="K5" s="167"/>
      <c r="L5" s="137"/>
      <c r="M5" s="137"/>
      <c r="N5" s="168" t="s">
        <v>30</v>
      </c>
      <c r="O5" s="168" t="s">
        <v>30</v>
      </c>
      <c r="P5" s="168" t="s">
        <v>30</v>
      </c>
      <c r="Q5" s="169" t="s">
        <v>30</v>
      </c>
      <c r="R5" s="170" t="s">
        <v>28</v>
      </c>
      <c r="S5" s="170" t="s">
        <v>28</v>
      </c>
      <c r="T5" s="170" t="s">
        <v>28</v>
      </c>
      <c r="U5" s="170" t="s">
        <v>28</v>
      </c>
      <c r="V5" s="137" t="s">
        <v>29</v>
      </c>
      <c r="W5" s="137" t="s">
        <v>12</v>
      </c>
      <c r="X5" s="137" t="s">
        <v>9</v>
      </c>
      <c r="Y5" s="171" t="s">
        <v>16</v>
      </c>
      <c r="Z5" s="171" t="s">
        <v>18</v>
      </c>
      <c r="AA5" s="171" t="s">
        <v>20</v>
      </c>
      <c r="AB5" s="171"/>
      <c r="AC5" s="171" t="s">
        <v>16</v>
      </c>
      <c r="AD5" s="171" t="s">
        <v>18</v>
      </c>
      <c r="AE5" s="171" t="s">
        <v>20</v>
      </c>
      <c r="AF5" s="171"/>
      <c r="AG5" s="172" t="s">
        <v>28</v>
      </c>
      <c r="AH5" s="172" t="s">
        <v>28</v>
      </c>
      <c r="AI5" s="172" t="s">
        <v>28</v>
      </c>
      <c r="AJ5" s="172" t="s">
        <v>28</v>
      </c>
      <c r="AK5" s="173" t="s">
        <v>28</v>
      </c>
      <c r="AL5" s="173" t="s">
        <v>28</v>
      </c>
      <c r="AM5" s="173" t="s">
        <v>28</v>
      </c>
      <c r="AN5" s="174" t="s">
        <v>30</v>
      </c>
      <c r="AO5" s="175" t="s">
        <v>30</v>
      </c>
      <c r="AP5" s="176" t="s">
        <v>30</v>
      </c>
    </row>
    <row r="6" spans="1:42">
      <c r="A6" s="149">
        <v>1</v>
      </c>
      <c r="B6" s="150">
        <v>2</v>
      </c>
      <c r="C6" s="151">
        <v>3</v>
      </c>
      <c r="D6" s="150">
        <v>4</v>
      </c>
      <c r="E6" s="151">
        <v>5</v>
      </c>
      <c r="F6" s="150">
        <v>6</v>
      </c>
      <c r="G6" s="151">
        <v>7</v>
      </c>
      <c r="H6" s="152">
        <v>8</v>
      </c>
      <c r="I6" s="151">
        <v>9</v>
      </c>
      <c r="J6" s="150">
        <v>10</v>
      </c>
      <c r="K6" s="295">
        <v>11</v>
      </c>
      <c r="L6" s="150">
        <v>12</v>
      </c>
      <c r="M6" s="151">
        <v>13</v>
      </c>
      <c r="N6" s="153">
        <v>14</v>
      </c>
      <c r="O6" s="154">
        <v>15</v>
      </c>
      <c r="P6" s="153">
        <v>16</v>
      </c>
      <c r="Q6" s="155">
        <v>17</v>
      </c>
      <c r="R6" s="156">
        <v>18</v>
      </c>
      <c r="S6" s="157">
        <v>19</v>
      </c>
      <c r="T6" s="156">
        <v>20</v>
      </c>
      <c r="U6" s="157">
        <v>21</v>
      </c>
      <c r="V6" s="150">
        <v>22</v>
      </c>
      <c r="W6" s="151">
        <v>23</v>
      </c>
      <c r="X6" s="150">
        <v>24</v>
      </c>
      <c r="Y6" s="151">
        <v>25</v>
      </c>
      <c r="Z6" s="150">
        <v>26</v>
      </c>
      <c r="AA6" s="151">
        <v>27</v>
      </c>
      <c r="AB6" s="150">
        <v>28</v>
      </c>
      <c r="AC6" s="151">
        <v>29</v>
      </c>
      <c r="AD6" s="150">
        <v>30</v>
      </c>
      <c r="AE6" s="151">
        <v>31</v>
      </c>
      <c r="AF6" s="150">
        <v>32</v>
      </c>
      <c r="AG6" s="158">
        <v>33</v>
      </c>
      <c r="AH6" s="159">
        <v>34</v>
      </c>
      <c r="AI6" s="158">
        <v>35</v>
      </c>
      <c r="AJ6" s="159">
        <v>36</v>
      </c>
      <c r="AK6" s="160">
        <v>37</v>
      </c>
      <c r="AL6" s="161">
        <v>38</v>
      </c>
      <c r="AM6" s="160">
        <v>39</v>
      </c>
      <c r="AN6" s="161">
        <v>40</v>
      </c>
      <c r="AO6" s="162">
        <v>41</v>
      </c>
      <c r="AP6" s="163">
        <v>42</v>
      </c>
    </row>
    <row r="7" spans="1:42" ht="99.75">
      <c r="A7" s="821">
        <v>1</v>
      </c>
      <c r="B7" s="766" t="s">
        <v>333</v>
      </c>
      <c r="C7" s="766">
        <v>35</v>
      </c>
      <c r="D7" s="311" t="s">
        <v>334</v>
      </c>
      <c r="E7" s="183">
        <v>1</v>
      </c>
      <c r="F7" s="334" t="s">
        <v>335</v>
      </c>
      <c r="G7" s="311" t="s">
        <v>551</v>
      </c>
      <c r="H7" s="231" t="s">
        <v>336</v>
      </c>
      <c r="I7" s="183" t="s">
        <v>59</v>
      </c>
      <c r="J7" s="183" t="s">
        <v>59</v>
      </c>
      <c r="K7" s="183" t="s">
        <v>65</v>
      </c>
      <c r="L7" s="183" t="s">
        <v>59</v>
      </c>
      <c r="M7" s="183" t="s">
        <v>59</v>
      </c>
      <c r="N7" s="312">
        <v>490000</v>
      </c>
      <c r="O7" s="312">
        <v>88906</v>
      </c>
      <c r="P7" s="312">
        <v>0</v>
      </c>
      <c r="Q7" s="264">
        <v>578906</v>
      </c>
      <c r="R7" s="306">
        <v>0</v>
      </c>
      <c r="S7" s="307">
        <v>0</v>
      </c>
      <c r="T7" s="307">
        <v>0</v>
      </c>
      <c r="U7" s="306">
        <v>250</v>
      </c>
      <c r="V7" s="890">
        <v>44949</v>
      </c>
      <c r="W7" s="183">
        <v>0</v>
      </c>
      <c r="X7" s="183">
        <v>0</v>
      </c>
      <c r="Y7" s="183">
        <v>0</v>
      </c>
      <c r="Z7" s="183">
        <v>0</v>
      </c>
      <c r="AA7" s="183">
        <v>0</v>
      </c>
      <c r="AB7" s="183">
        <v>27</v>
      </c>
      <c r="AC7" s="183">
        <v>0</v>
      </c>
      <c r="AD7" s="183">
        <v>0</v>
      </c>
      <c r="AE7" s="183">
        <v>0</v>
      </c>
      <c r="AF7" s="183">
        <v>0</v>
      </c>
      <c r="AG7" s="324">
        <v>0</v>
      </c>
      <c r="AH7" s="324">
        <v>0</v>
      </c>
      <c r="AI7" s="324">
        <v>0</v>
      </c>
      <c r="AJ7" s="324">
        <v>0</v>
      </c>
      <c r="AK7" s="265">
        <v>0</v>
      </c>
      <c r="AL7" s="265">
        <v>0</v>
      </c>
      <c r="AM7" s="265">
        <v>0</v>
      </c>
      <c r="AN7" s="265">
        <v>6750</v>
      </c>
      <c r="AO7" s="114">
        <v>6750</v>
      </c>
      <c r="AP7" s="148">
        <v>-572156</v>
      </c>
    </row>
    <row r="8" spans="1:42" ht="99.75">
      <c r="A8" s="822"/>
      <c r="B8" s="767"/>
      <c r="C8" s="767"/>
      <c r="D8" s="311" t="s">
        <v>334</v>
      </c>
      <c r="E8" s="183">
        <v>1</v>
      </c>
      <c r="F8" s="334" t="s">
        <v>335</v>
      </c>
      <c r="G8" s="311" t="s">
        <v>552</v>
      </c>
      <c r="H8" s="231" t="s">
        <v>336</v>
      </c>
      <c r="I8" s="183" t="s">
        <v>59</v>
      </c>
      <c r="J8" s="183" t="s">
        <v>59</v>
      </c>
      <c r="K8" s="183" t="s">
        <v>65</v>
      </c>
      <c r="L8" s="183" t="s">
        <v>59</v>
      </c>
      <c r="M8" s="183" t="s">
        <v>59</v>
      </c>
      <c r="N8" s="312">
        <v>534559</v>
      </c>
      <c r="O8" s="312">
        <v>237386</v>
      </c>
      <c r="P8" s="312">
        <v>3100</v>
      </c>
      <c r="Q8" s="264">
        <v>775045</v>
      </c>
      <c r="R8" s="306">
        <v>0</v>
      </c>
      <c r="S8" s="306">
        <v>0</v>
      </c>
      <c r="T8" s="306">
        <v>0</v>
      </c>
      <c r="U8" s="306">
        <v>300</v>
      </c>
      <c r="V8" s="888"/>
      <c r="W8" s="183">
        <v>0</v>
      </c>
      <c r="X8" s="183">
        <v>0</v>
      </c>
      <c r="Y8" s="183">
        <v>0</v>
      </c>
      <c r="Z8" s="183">
        <v>0</v>
      </c>
      <c r="AA8" s="183">
        <v>0</v>
      </c>
      <c r="AB8" s="183">
        <v>95</v>
      </c>
      <c r="AC8" s="183">
        <v>0</v>
      </c>
      <c r="AD8" s="183">
        <v>0</v>
      </c>
      <c r="AE8" s="183">
        <v>0</v>
      </c>
      <c r="AF8" s="183">
        <v>0</v>
      </c>
      <c r="AG8" s="324">
        <v>0</v>
      </c>
      <c r="AH8" s="324">
        <v>0</v>
      </c>
      <c r="AI8" s="324">
        <v>0</v>
      </c>
      <c r="AJ8" s="324">
        <v>0</v>
      </c>
      <c r="AK8" s="265">
        <v>0</v>
      </c>
      <c r="AL8" s="265">
        <v>0</v>
      </c>
      <c r="AM8" s="265">
        <v>0</v>
      </c>
      <c r="AN8" s="265">
        <v>28500</v>
      </c>
      <c r="AO8" s="114">
        <v>28500</v>
      </c>
      <c r="AP8" s="148">
        <v>-746545</v>
      </c>
    </row>
    <row r="9" spans="1:42" ht="28.5">
      <c r="A9" s="822"/>
      <c r="B9" s="767"/>
      <c r="C9" s="767"/>
      <c r="D9" s="311" t="s">
        <v>337</v>
      </c>
      <c r="E9" s="183">
        <v>1</v>
      </c>
      <c r="F9" s="334" t="s">
        <v>338</v>
      </c>
      <c r="G9" s="311" t="s">
        <v>553</v>
      </c>
      <c r="H9" s="231" t="s">
        <v>336</v>
      </c>
      <c r="I9" s="183" t="s">
        <v>59</v>
      </c>
      <c r="J9" s="183" t="s">
        <v>59</v>
      </c>
      <c r="K9" s="183" t="s">
        <v>65</v>
      </c>
      <c r="L9" s="183" t="s">
        <v>59</v>
      </c>
      <c r="M9" s="183" t="s">
        <v>59</v>
      </c>
      <c r="N9" s="312">
        <v>630000</v>
      </c>
      <c r="O9" s="312">
        <v>229793</v>
      </c>
      <c r="P9" s="312">
        <v>9100</v>
      </c>
      <c r="Q9" s="264">
        <v>868893</v>
      </c>
      <c r="R9" s="306">
        <v>0</v>
      </c>
      <c r="S9" s="306">
        <v>0</v>
      </c>
      <c r="T9" s="306">
        <v>10000</v>
      </c>
      <c r="U9" s="306">
        <v>0</v>
      </c>
      <c r="V9" s="888"/>
      <c r="W9" s="183">
        <v>0</v>
      </c>
      <c r="X9" s="183">
        <v>0</v>
      </c>
      <c r="Y9" s="183">
        <v>0</v>
      </c>
      <c r="Z9" s="183">
        <v>0</v>
      </c>
      <c r="AA9" s="183">
        <v>44.4</v>
      </c>
      <c r="AB9" s="183">
        <v>0</v>
      </c>
      <c r="AC9" s="183">
        <v>0</v>
      </c>
      <c r="AD9" s="183">
        <v>0</v>
      </c>
      <c r="AE9" s="183">
        <v>0</v>
      </c>
      <c r="AF9" s="183">
        <v>0</v>
      </c>
      <c r="AG9" s="324">
        <v>0</v>
      </c>
      <c r="AH9" s="324">
        <v>0</v>
      </c>
      <c r="AI9" s="324">
        <v>0</v>
      </c>
      <c r="AJ9" s="324">
        <v>0</v>
      </c>
      <c r="AK9" s="265">
        <v>0</v>
      </c>
      <c r="AL9" s="265">
        <v>0</v>
      </c>
      <c r="AM9" s="265">
        <v>444000</v>
      </c>
      <c r="AN9" s="265">
        <v>0</v>
      </c>
      <c r="AO9" s="114">
        <v>444000</v>
      </c>
      <c r="AP9" s="148">
        <v>-424893</v>
      </c>
    </row>
    <row r="10" spans="1:42" ht="99.75">
      <c r="A10" s="822"/>
      <c r="B10" s="767"/>
      <c r="C10" s="767"/>
      <c r="D10" s="311" t="s">
        <v>554</v>
      </c>
      <c r="E10" s="183">
        <v>1</v>
      </c>
      <c r="F10" s="334" t="s">
        <v>341</v>
      </c>
      <c r="G10" s="311" t="s">
        <v>340</v>
      </c>
      <c r="H10" s="231" t="s">
        <v>336</v>
      </c>
      <c r="I10" s="183" t="s">
        <v>59</v>
      </c>
      <c r="J10" s="183" t="s">
        <v>59</v>
      </c>
      <c r="K10" s="183" t="s">
        <v>65</v>
      </c>
      <c r="L10" s="183" t="s">
        <v>59</v>
      </c>
      <c r="M10" s="183" t="s">
        <v>59</v>
      </c>
      <c r="N10" s="312">
        <v>570000</v>
      </c>
      <c r="O10" s="312">
        <v>287384</v>
      </c>
      <c r="P10" s="313">
        <v>15000</v>
      </c>
      <c r="Q10" s="264">
        <v>872384</v>
      </c>
      <c r="R10" s="305">
        <v>0</v>
      </c>
      <c r="S10" s="305">
        <v>13000</v>
      </c>
      <c r="T10" s="305">
        <v>0</v>
      </c>
      <c r="U10" s="305">
        <v>0</v>
      </c>
      <c r="V10" s="888"/>
      <c r="W10" s="183">
        <v>0</v>
      </c>
      <c r="X10" s="183">
        <v>0</v>
      </c>
      <c r="Y10" s="183">
        <v>0</v>
      </c>
      <c r="Z10" s="183">
        <v>6200</v>
      </c>
      <c r="AA10" s="183">
        <v>0</v>
      </c>
      <c r="AB10" s="183">
        <v>0</v>
      </c>
      <c r="AC10" s="183">
        <v>0</v>
      </c>
      <c r="AD10" s="183">
        <v>0</v>
      </c>
      <c r="AE10" s="183">
        <v>0</v>
      </c>
      <c r="AF10" s="183">
        <v>0</v>
      </c>
      <c r="AG10" s="324">
        <v>0</v>
      </c>
      <c r="AH10" s="324">
        <v>0</v>
      </c>
      <c r="AI10" s="324">
        <v>0</v>
      </c>
      <c r="AJ10" s="324">
        <v>0</v>
      </c>
      <c r="AK10" s="265">
        <v>0</v>
      </c>
      <c r="AL10" s="265">
        <v>80600000</v>
      </c>
      <c r="AM10" s="265">
        <v>0</v>
      </c>
      <c r="AN10" s="265">
        <v>0</v>
      </c>
      <c r="AO10" s="114">
        <v>80600000</v>
      </c>
      <c r="AP10" s="148">
        <v>79727616</v>
      </c>
    </row>
    <row r="11" spans="1:42" ht="99.75">
      <c r="A11" s="822"/>
      <c r="B11" s="767"/>
      <c r="C11" s="767"/>
      <c r="D11" s="311" t="s">
        <v>342</v>
      </c>
      <c r="E11" s="183">
        <v>1</v>
      </c>
      <c r="F11" s="334" t="s">
        <v>343</v>
      </c>
      <c r="G11" s="311" t="s">
        <v>555</v>
      </c>
      <c r="H11" s="231" t="s">
        <v>336</v>
      </c>
      <c r="I11" s="183" t="s">
        <v>59</v>
      </c>
      <c r="J11" s="183" t="s">
        <v>59</v>
      </c>
      <c r="K11" s="183" t="s">
        <v>65</v>
      </c>
      <c r="L11" s="183" t="s">
        <v>59</v>
      </c>
      <c r="M11" s="183" t="s">
        <v>59</v>
      </c>
      <c r="N11" s="312">
        <v>664750</v>
      </c>
      <c r="O11" s="312">
        <v>309060</v>
      </c>
      <c r="P11" s="313">
        <v>11100</v>
      </c>
      <c r="Q11" s="264">
        <v>984910</v>
      </c>
      <c r="R11" s="305">
        <v>0</v>
      </c>
      <c r="S11" s="305">
        <v>0</v>
      </c>
      <c r="T11" s="305">
        <v>0</v>
      </c>
      <c r="U11" s="305">
        <v>0</v>
      </c>
      <c r="V11" s="888"/>
      <c r="W11" s="183">
        <v>0</v>
      </c>
      <c r="X11" s="183">
        <v>0</v>
      </c>
      <c r="Y11" s="183">
        <v>0</v>
      </c>
      <c r="Z11" s="183">
        <v>0</v>
      </c>
      <c r="AA11" s="183">
        <v>0</v>
      </c>
      <c r="AB11" s="183">
        <v>0</v>
      </c>
      <c r="AC11" s="183">
        <v>0</v>
      </c>
      <c r="AD11" s="183">
        <v>0</v>
      </c>
      <c r="AE11" s="183">
        <v>0</v>
      </c>
      <c r="AF11" s="183">
        <v>0</v>
      </c>
      <c r="AG11" s="324">
        <v>0</v>
      </c>
      <c r="AH11" s="324">
        <v>0</v>
      </c>
      <c r="AI11" s="324">
        <v>0</v>
      </c>
      <c r="AJ11" s="324">
        <v>0</v>
      </c>
      <c r="AK11" s="265">
        <v>0</v>
      </c>
      <c r="AL11" s="265">
        <v>0</v>
      </c>
      <c r="AM11" s="265">
        <v>0</v>
      </c>
      <c r="AN11" s="265">
        <v>0</v>
      </c>
      <c r="AO11" s="114">
        <v>0</v>
      </c>
      <c r="AP11" s="148">
        <v>-984910</v>
      </c>
    </row>
    <row r="12" spans="1:42" ht="71.25">
      <c r="A12" s="822"/>
      <c r="B12" s="767"/>
      <c r="C12" s="767"/>
      <c r="D12" s="138" t="s">
        <v>556</v>
      </c>
      <c r="E12" s="183">
        <v>1</v>
      </c>
      <c r="F12" s="138" t="s">
        <v>358</v>
      </c>
      <c r="G12" s="138" t="s">
        <v>557</v>
      </c>
      <c r="H12" s="231" t="s">
        <v>336</v>
      </c>
      <c r="I12" s="183" t="s">
        <v>59</v>
      </c>
      <c r="J12" s="183" t="s">
        <v>59</v>
      </c>
      <c r="K12" s="183" t="s">
        <v>59</v>
      </c>
      <c r="L12" s="183" t="s">
        <v>65</v>
      </c>
      <c r="M12" s="183" t="s">
        <v>59</v>
      </c>
      <c r="N12" s="267">
        <v>2730000</v>
      </c>
      <c r="O12" s="267">
        <v>3185940</v>
      </c>
      <c r="P12" s="267">
        <v>921000</v>
      </c>
      <c r="Q12" s="264">
        <v>6836940</v>
      </c>
      <c r="R12" s="184">
        <v>0</v>
      </c>
      <c r="S12" s="184">
        <v>0</v>
      </c>
      <c r="T12" s="184">
        <v>0</v>
      </c>
      <c r="U12" s="184">
        <v>13000</v>
      </c>
      <c r="V12" s="888"/>
      <c r="W12" s="183">
        <v>4</v>
      </c>
      <c r="X12" s="183">
        <v>8.8989743932011822E-3</v>
      </c>
      <c r="Y12" s="183">
        <v>0</v>
      </c>
      <c r="Z12" s="183">
        <v>0</v>
      </c>
      <c r="AA12" s="183">
        <v>0</v>
      </c>
      <c r="AB12" s="183">
        <v>808</v>
      </c>
      <c r="AC12" s="183">
        <v>0</v>
      </c>
      <c r="AD12" s="183">
        <v>0</v>
      </c>
      <c r="AE12" s="183">
        <v>0</v>
      </c>
      <c r="AF12" s="183">
        <v>0</v>
      </c>
      <c r="AG12" s="324">
        <v>0</v>
      </c>
      <c r="AH12" s="324">
        <v>0</v>
      </c>
      <c r="AI12" s="324">
        <v>0</v>
      </c>
      <c r="AJ12" s="324">
        <v>3095000</v>
      </c>
      <c r="AK12" s="265">
        <v>0</v>
      </c>
      <c r="AL12" s="265">
        <v>0</v>
      </c>
      <c r="AM12" s="265">
        <v>0</v>
      </c>
      <c r="AN12" s="265">
        <v>10504000</v>
      </c>
      <c r="AO12" s="114">
        <v>10504000</v>
      </c>
      <c r="AP12" s="148">
        <v>3667060</v>
      </c>
    </row>
    <row r="13" spans="1:42" ht="85.5">
      <c r="A13" s="822"/>
      <c r="B13" s="767"/>
      <c r="C13" s="767"/>
      <c r="D13" s="138" t="s">
        <v>556</v>
      </c>
      <c r="E13" s="183">
        <v>1</v>
      </c>
      <c r="F13" s="183" t="s">
        <v>470</v>
      </c>
      <c r="G13" s="138" t="s">
        <v>558</v>
      </c>
      <c r="H13" s="231" t="s">
        <v>52</v>
      </c>
      <c r="I13" s="183" t="s">
        <v>59</v>
      </c>
      <c r="J13" s="183" t="s">
        <v>59</v>
      </c>
      <c r="K13" s="183" t="s">
        <v>59</v>
      </c>
      <c r="L13" s="183" t="s">
        <v>65</v>
      </c>
      <c r="M13" s="183" t="s">
        <v>59</v>
      </c>
      <c r="N13" s="330">
        <v>2730000</v>
      </c>
      <c r="O13" s="267">
        <v>3859140</v>
      </c>
      <c r="P13" s="267">
        <v>398400</v>
      </c>
      <c r="Q13" s="264">
        <v>6987540</v>
      </c>
      <c r="R13" s="184">
        <v>0</v>
      </c>
      <c r="S13" s="184">
        <v>0</v>
      </c>
      <c r="T13" s="184">
        <v>0</v>
      </c>
      <c r="U13" s="184">
        <v>13000</v>
      </c>
      <c r="V13" s="888"/>
      <c r="W13" s="183">
        <v>4</v>
      </c>
      <c r="X13" s="183">
        <v>8.8989743932011822E-3</v>
      </c>
      <c r="Y13" s="183">
        <v>0</v>
      </c>
      <c r="Z13" s="183">
        <v>0</v>
      </c>
      <c r="AA13" s="183">
        <v>0</v>
      </c>
      <c r="AB13" s="183">
        <v>1018</v>
      </c>
      <c r="AC13" s="183">
        <v>0</v>
      </c>
      <c r="AD13" s="183">
        <v>0</v>
      </c>
      <c r="AE13" s="183">
        <v>0</v>
      </c>
      <c r="AF13" s="183">
        <v>0</v>
      </c>
      <c r="AG13" s="324">
        <v>0</v>
      </c>
      <c r="AH13" s="324">
        <v>0</v>
      </c>
      <c r="AI13" s="324">
        <v>0</v>
      </c>
      <c r="AJ13" s="324">
        <v>1298400</v>
      </c>
      <c r="AK13" s="265">
        <v>0</v>
      </c>
      <c r="AL13" s="265">
        <v>0</v>
      </c>
      <c r="AM13" s="265">
        <v>0</v>
      </c>
      <c r="AN13" s="265">
        <v>13234000</v>
      </c>
      <c r="AO13" s="114">
        <v>13234000</v>
      </c>
      <c r="AP13" s="148">
        <v>6246460</v>
      </c>
    </row>
    <row r="14" spans="1:42" ht="85.5">
      <c r="A14" s="822"/>
      <c r="B14" s="767"/>
      <c r="C14" s="767"/>
      <c r="D14" s="314" t="s">
        <v>559</v>
      </c>
      <c r="E14" s="300">
        <v>1</v>
      </c>
      <c r="F14" s="230" t="s">
        <v>560</v>
      </c>
      <c r="G14" s="314" t="s">
        <v>561</v>
      </c>
      <c r="H14" s="232" t="s">
        <v>52</v>
      </c>
      <c r="I14" s="183" t="s">
        <v>59</v>
      </c>
      <c r="J14" s="183" t="s">
        <v>59</v>
      </c>
      <c r="K14" s="183" t="s">
        <v>59</v>
      </c>
      <c r="L14" s="183" t="s">
        <v>65</v>
      </c>
      <c r="M14" s="183" t="s">
        <v>59</v>
      </c>
      <c r="N14" s="266">
        <v>2600000</v>
      </c>
      <c r="O14" s="266">
        <v>730410</v>
      </c>
      <c r="P14" s="266">
        <v>198500</v>
      </c>
      <c r="Q14" s="264">
        <v>3528910</v>
      </c>
      <c r="R14" s="184">
        <v>0</v>
      </c>
      <c r="S14" s="184">
        <v>0</v>
      </c>
      <c r="T14" s="184">
        <v>0</v>
      </c>
      <c r="U14" s="304">
        <v>5000</v>
      </c>
      <c r="V14" s="888"/>
      <c r="W14" s="183">
        <v>0</v>
      </c>
      <c r="X14" s="183">
        <v>0</v>
      </c>
      <c r="Y14" s="183">
        <v>0</v>
      </c>
      <c r="Z14" s="183">
        <v>0</v>
      </c>
      <c r="AA14" s="183">
        <v>0</v>
      </c>
      <c r="AB14" s="230">
        <v>465</v>
      </c>
      <c r="AC14" s="183">
        <v>0</v>
      </c>
      <c r="AD14" s="183">
        <v>0</v>
      </c>
      <c r="AE14" s="183">
        <v>0</v>
      </c>
      <c r="AF14" s="183">
        <v>0</v>
      </c>
      <c r="AG14" s="331">
        <v>0</v>
      </c>
      <c r="AH14" s="331">
        <v>0</v>
      </c>
      <c r="AI14" s="331">
        <v>0</v>
      </c>
      <c r="AJ14" s="331">
        <v>22500</v>
      </c>
      <c r="AK14" s="265">
        <v>0</v>
      </c>
      <c r="AL14" s="265">
        <v>0</v>
      </c>
      <c r="AM14" s="265">
        <v>0</v>
      </c>
      <c r="AN14" s="265">
        <v>2325000</v>
      </c>
      <c r="AO14" s="114">
        <v>2325000</v>
      </c>
      <c r="AP14" s="148">
        <v>-1203910</v>
      </c>
    </row>
    <row r="15" spans="1:42" ht="42.75">
      <c r="A15" s="822"/>
      <c r="B15" s="767"/>
      <c r="C15" s="767"/>
      <c r="D15" s="314" t="s">
        <v>57</v>
      </c>
      <c r="E15" s="230">
        <v>1</v>
      </c>
      <c r="F15" s="334" t="s">
        <v>338</v>
      </c>
      <c r="G15" s="314" t="s">
        <v>562</v>
      </c>
      <c r="H15" s="232" t="s">
        <v>336</v>
      </c>
      <c r="I15" s="183" t="s">
        <v>59</v>
      </c>
      <c r="J15" s="183" t="s">
        <v>59</v>
      </c>
      <c r="K15" s="183" t="s">
        <v>59</v>
      </c>
      <c r="L15" s="183" t="s">
        <v>65</v>
      </c>
      <c r="M15" s="183" t="s">
        <v>59</v>
      </c>
      <c r="N15" s="266">
        <v>3120000</v>
      </c>
      <c r="O15" s="266">
        <v>2178020</v>
      </c>
      <c r="P15" s="266">
        <v>298700</v>
      </c>
      <c r="Q15" s="264">
        <v>5596720</v>
      </c>
      <c r="R15" s="184">
        <v>0</v>
      </c>
      <c r="S15" s="184">
        <v>0</v>
      </c>
      <c r="T15" s="184">
        <v>0</v>
      </c>
      <c r="U15" s="304">
        <v>10000</v>
      </c>
      <c r="V15" s="888"/>
      <c r="W15" s="183">
        <v>0</v>
      </c>
      <c r="X15" s="183">
        <v>0</v>
      </c>
      <c r="Y15" s="183">
        <v>0</v>
      </c>
      <c r="Z15" s="183">
        <v>0</v>
      </c>
      <c r="AA15" s="183">
        <v>0</v>
      </c>
      <c r="AB15" s="230">
        <v>564</v>
      </c>
      <c r="AC15" s="183">
        <v>0</v>
      </c>
      <c r="AD15" s="183">
        <v>0</v>
      </c>
      <c r="AE15" s="183">
        <v>0</v>
      </c>
      <c r="AF15" s="183">
        <v>0</v>
      </c>
      <c r="AG15" s="331">
        <v>0</v>
      </c>
      <c r="AH15" s="331">
        <v>0</v>
      </c>
      <c r="AI15" s="331">
        <v>0</v>
      </c>
      <c r="AJ15" s="331">
        <v>0</v>
      </c>
      <c r="AK15" s="265">
        <v>0</v>
      </c>
      <c r="AL15" s="265">
        <v>0</v>
      </c>
      <c r="AM15" s="265">
        <v>0</v>
      </c>
      <c r="AN15" s="265">
        <v>5640000</v>
      </c>
      <c r="AO15" s="114">
        <v>5640000</v>
      </c>
      <c r="AP15" s="148">
        <v>43280</v>
      </c>
    </row>
    <row r="16" spans="1:42" ht="85.5">
      <c r="A16" s="822"/>
      <c r="B16" s="767"/>
      <c r="C16" s="767"/>
      <c r="D16" s="314" t="s">
        <v>563</v>
      </c>
      <c r="E16" s="230">
        <v>1</v>
      </c>
      <c r="F16" s="314" t="s">
        <v>471</v>
      </c>
      <c r="G16" s="314" t="s">
        <v>564</v>
      </c>
      <c r="H16" s="232" t="s">
        <v>52</v>
      </c>
      <c r="I16" s="183" t="s">
        <v>59</v>
      </c>
      <c r="J16" s="183" t="s">
        <v>59</v>
      </c>
      <c r="K16" s="183" t="s">
        <v>59</v>
      </c>
      <c r="L16" s="183" t="s">
        <v>65</v>
      </c>
      <c r="M16" s="183" t="s">
        <v>59</v>
      </c>
      <c r="N16" s="266">
        <v>600000</v>
      </c>
      <c r="O16" s="266">
        <v>518100</v>
      </c>
      <c r="P16" s="266">
        <v>0</v>
      </c>
      <c r="Q16" s="264">
        <v>1118100</v>
      </c>
      <c r="R16" s="184">
        <v>0</v>
      </c>
      <c r="S16" s="184">
        <v>0</v>
      </c>
      <c r="T16" s="184">
        <v>0</v>
      </c>
      <c r="U16" s="304">
        <v>15000</v>
      </c>
      <c r="V16" s="888"/>
      <c r="W16" s="183">
        <v>0</v>
      </c>
      <c r="X16" s="183">
        <v>0</v>
      </c>
      <c r="Y16" s="183">
        <v>0</v>
      </c>
      <c r="Z16" s="183">
        <v>0</v>
      </c>
      <c r="AA16" s="230">
        <v>4231</v>
      </c>
      <c r="AB16" s="230">
        <v>0</v>
      </c>
      <c r="AC16" s="183">
        <v>0</v>
      </c>
      <c r="AD16" s="183">
        <v>0</v>
      </c>
      <c r="AE16" s="183">
        <v>0</v>
      </c>
      <c r="AF16" s="183">
        <v>0</v>
      </c>
      <c r="AG16" s="331">
        <v>0</v>
      </c>
      <c r="AH16" s="331">
        <v>0</v>
      </c>
      <c r="AI16" s="331">
        <v>0</v>
      </c>
      <c r="AJ16" s="331">
        <v>0</v>
      </c>
      <c r="AK16" s="265">
        <v>0</v>
      </c>
      <c r="AL16" s="265">
        <v>0</v>
      </c>
      <c r="AM16" s="265">
        <v>0</v>
      </c>
      <c r="AN16" s="265">
        <v>0</v>
      </c>
      <c r="AO16" s="114">
        <v>0</v>
      </c>
      <c r="AP16" s="148">
        <v>-1118100</v>
      </c>
    </row>
    <row r="17" spans="1:42" ht="57">
      <c r="A17" s="822"/>
      <c r="B17" s="767"/>
      <c r="C17" s="767"/>
      <c r="D17" s="315" t="s">
        <v>563</v>
      </c>
      <c r="E17" s="300">
        <v>1</v>
      </c>
      <c r="F17" s="230" t="s">
        <v>565</v>
      </c>
      <c r="G17" s="230" t="s">
        <v>566</v>
      </c>
      <c r="H17" s="232" t="s">
        <v>336</v>
      </c>
      <c r="I17" s="183" t="s">
        <v>59</v>
      </c>
      <c r="J17" s="183" t="s">
        <v>59</v>
      </c>
      <c r="K17" s="183" t="s">
        <v>59</v>
      </c>
      <c r="L17" s="183" t="s">
        <v>65</v>
      </c>
      <c r="M17" s="183" t="s">
        <v>59</v>
      </c>
      <c r="N17" s="266">
        <v>2340000</v>
      </c>
      <c r="O17" s="266">
        <v>999220</v>
      </c>
      <c r="P17" s="266">
        <v>124700</v>
      </c>
      <c r="Q17" s="264">
        <v>3463920</v>
      </c>
      <c r="R17" s="184">
        <v>0</v>
      </c>
      <c r="S17" s="184">
        <v>0</v>
      </c>
      <c r="T17" s="184">
        <v>0</v>
      </c>
      <c r="U17" s="304">
        <v>12000</v>
      </c>
      <c r="V17" s="888"/>
      <c r="W17" s="183">
        <v>0</v>
      </c>
      <c r="X17" s="183">
        <v>0</v>
      </c>
      <c r="Y17" s="183">
        <v>0</v>
      </c>
      <c r="Z17" s="183">
        <v>0</v>
      </c>
      <c r="AA17" s="230">
        <v>7514</v>
      </c>
      <c r="AB17" s="230">
        <v>0</v>
      </c>
      <c r="AC17" s="183">
        <v>0</v>
      </c>
      <c r="AD17" s="183">
        <v>0</v>
      </c>
      <c r="AE17" s="183">
        <v>0</v>
      </c>
      <c r="AF17" s="183">
        <v>0</v>
      </c>
      <c r="AG17" s="331">
        <v>0</v>
      </c>
      <c r="AH17" s="331">
        <v>0</v>
      </c>
      <c r="AI17" s="331">
        <v>0</v>
      </c>
      <c r="AJ17" s="331">
        <v>0</v>
      </c>
      <c r="AK17" s="265">
        <v>0</v>
      </c>
      <c r="AL17" s="265">
        <v>0</v>
      </c>
      <c r="AM17" s="265">
        <v>0</v>
      </c>
      <c r="AN17" s="265">
        <v>0</v>
      </c>
      <c r="AO17" s="114">
        <v>0</v>
      </c>
      <c r="AP17" s="148">
        <v>-3463920</v>
      </c>
    </row>
    <row r="18" spans="1:42" ht="42.75">
      <c r="A18" s="822"/>
      <c r="B18" s="767"/>
      <c r="C18" s="767"/>
      <c r="D18" s="315" t="s">
        <v>567</v>
      </c>
      <c r="E18" s="300">
        <v>1</v>
      </c>
      <c r="F18" s="230" t="s">
        <v>568</v>
      </c>
      <c r="G18" s="230" t="s">
        <v>569</v>
      </c>
      <c r="H18" s="232" t="s">
        <v>52</v>
      </c>
      <c r="I18" s="183" t="s">
        <v>59</v>
      </c>
      <c r="J18" s="183" t="s">
        <v>59</v>
      </c>
      <c r="K18" s="183" t="s">
        <v>59</v>
      </c>
      <c r="L18" s="183" t="s">
        <v>65</v>
      </c>
      <c r="M18" s="183" t="s">
        <v>59</v>
      </c>
      <c r="N18" s="266">
        <v>0</v>
      </c>
      <c r="O18" s="266">
        <v>0</v>
      </c>
      <c r="P18" s="266">
        <v>0</v>
      </c>
      <c r="Q18" s="332">
        <v>0</v>
      </c>
      <c r="R18" s="304">
        <v>0</v>
      </c>
      <c r="S18" s="304">
        <v>0</v>
      </c>
      <c r="T18" s="304">
        <v>0</v>
      </c>
      <c r="U18" s="304">
        <v>0</v>
      </c>
      <c r="V18" s="888"/>
      <c r="W18" s="183">
        <v>0</v>
      </c>
      <c r="X18" s="183">
        <v>0</v>
      </c>
      <c r="Y18" s="230">
        <v>0</v>
      </c>
      <c r="Z18" s="230">
        <v>0</v>
      </c>
      <c r="AA18" s="230">
        <v>0</v>
      </c>
      <c r="AB18" s="230">
        <v>0</v>
      </c>
      <c r="AC18" s="183">
        <v>0</v>
      </c>
      <c r="AD18" s="183">
        <v>0</v>
      </c>
      <c r="AE18" s="183">
        <v>0</v>
      </c>
      <c r="AF18" s="183">
        <v>0</v>
      </c>
      <c r="AG18" s="324">
        <v>0</v>
      </c>
      <c r="AH18" s="324">
        <v>0</v>
      </c>
      <c r="AI18" s="324">
        <v>0</v>
      </c>
      <c r="AJ18" s="324">
        <v>0</v>
      </c>
      <c r="AK18" s="333">
        <v>0</v>
      </c>
      <c r="AL18" s="333">
        <v>0</v>
      </c>
      <c r="AM18" s="333">
        <v>0</v>
      </c>
      <c r="AN18" s="265">
        <v>0</v>
      </c>
      <c r="AO18" s="117">
        <v>0</v>
      </c>
      <c r="AP18" s="328">
        <v>0</v>
      </c>
    </row>
    <row r="19" spans="1:42">
      <c r="A19" s="822"/>
      <c r="B19" s="767"/>
      <c r="C19" s="767"/>
      <c r="D19" s="230" t="s">
        <v>783</v>
      </c>
      <c r="E19" s="230">
        <v>1</v>
      </c>
      <c r="F19" s="230" t="s">
        <v>784</v>
      </c>
      <c r="G19" s="230" t="s">
        <v>785</v>
      </c>
      <c r="H19" s="232" t="s">
        <v>49</v>
      </c>
      <c r="I19" s="183" t="s">
        <v>59</v>
      </c>
      <c r="J19" s="183" t="s">
        <v>59</v>
      </c>
      <c r="K19" s="183" t="s">
        <v>59</v>
      </c>
      <c r="L19" s="183" t="s">
        <v>65</v>
      </c>
      <c r="M19" s="183" t="s">
        <v>59</v>
      </c>
      <c r="N19" s="266">
        <v>310000</v>
      </c>
      <c r="O19" s="266">
        <v>315000</v>
      </c>
      <c r="P19" s="266">
        <v>0</v>
      </c>
      <c r="Q19" s="264">
        <v>625000</v>
      </c>
      <c r="R19" s="184">
        <v>0</v>
      </c>
      <c r="S19" s="184">
        <v>0</v>
      </c>
      <c r="T19" s="184">
        <v>0</v>
      </c>
      <c r="U19" s="304">
        <v>14000</v>
      </c>
      <c r="V19" s="888"/>
      <c r="W19" s="183">
        <v>0</v>
      </c>
      <c r="X19" s="183">
        <v>0</v>
      </c>
      <c r="Y19" s="183">
        <v>0</v>
      </c>
      <c r="Z19" s="183">
        <v>0</v>
      </c>
      <c r="AA19" s="183">
        <v>0</v>
      </c>
      <c r="AB19" s="230">
        <v>100</v>
      </c>
      <c r="AC19" s="183">
        <v>0</v>
      </c>
      <c r="AD19" s="183">
        <v>0</v>
      </c>
      <c r="AE19" s="183">
        <v>0</v>
      </c>
      <c r="AF19" s="183">
        <v>0</v>
      </c>
      <c r="AG19" s="331">
        <v>0</v>
      </c>
      <c r="AH19" s="331">
        <v>0</v>
      </c>
      <c r="AI19" s="331">
        <v>0</v>
      </c>
      <c r="AJ19" s="331">
        <v>1293000</v>
      </c>
      <c r="AK19" s="333">
        <v>0</v>
      </c>
      <c r="AL19" s="333">
        <v>0</v>
      </c>
      <c r="AM19" s="333">
        <v>0</v>
      </c>
      <c r="AN19" s="265">
        <v>1400000</v>
      </c>
      <c r="AO19" s="117">
        <v>1400000</v>
      </c>
      <c r="AP19" s="328">
        <v>775000</v>
      </c>
    </row>
    <row r="20" spans="1:42" ht="43.5" thickBot="1">
      <c r="A20" s="823"/>
      <c r="B20" s="840"/>
      <c r="C20" s="840"/>
      <c r="D20" s="316" t="s">
        <v>567</v>
      </c>
      <c r="E20" s="301">
        <v>1</v>
      </c>
      <c r="F20" s="230" t="s">
        <v>568</v>
      </c>
      <c r="G20" s="230" t="s">
        <v>570</v>
      </c>
      <c r="H20" s="317" t="s">
        <v>52</v>
      </c>
      <c r="I20" s="308" t="s">
        <v>59</v>
      </c>
      <c r="J20" s="308" t="s">
        <v>59</v>
      </c>
      <c r="K20" s="308" t="s">
        <v>59</v>
      </c>
      <c r="L20" s="308" t="s">
        <v>65</v>
      </c>
      <c r="M20" s="240" t="s">
        <v>59</v>
      </c>
      <c r="N20" s="291">
        <v>0</v>
      </c>
      <c r="O20" s="291">
        <v>0</v>
      </c>
      <c r="P20" s="291">
        <v>0</v>
      </c>
      <c r="Q20" s="302">
        <v>0</v>
      </c>
      <c r="R20" s="184">
        <v>0</v>
      </c>
      <c r="S20" s="184">
        <v>0</v>
      </c>
      <c r="T20" s="184">
        <v>0</v>
      </c>
      <c r="U20" s="292">
        <v>0</v>
      </c>
      <c r="V20" s="889"/>
      <c r="W20" s="309">
        <v>0</v>
      </c>
      <c r="X20" s="309">
        <v>0</v>
      </c>
      <c r="Y20" s="183">
        <v>0</v>
      </c>
      <c r="Z20" s="183">
        <v>0</v>
      </c>
      <c r="AA20" s="183">
        <v>0</v>
      </c>
      <c r="AB20" s="309">
        <v>0</v>
      </c>
      <c r="AC20" s="309">
        <v>0</v>
      </c>
      <c r="AD20" s="309">
        <v>0</v>
      </c>
      <c r="AE20" s="309">
        <v>0</v>
      </c>
      <c r="AF20" s="309">
        <v>0</v>
      </c>
      <c r="AG20" s="325">
        <v>0</v>
      </c>
      <c r="AH20" s="325">
        <v>0</v>
      </c>
      <c r="AI20" s="325">
        <v>0</v>
      </c>
      <c r="AJ20" s="325">
        <v>0</v>
      </c>
      <c r="AK20" s="268">
        <v>0</v>
      </c>
      <c r="AL20" s="268">
        <v>0</v>
      </c>
      <c r="AM20" s="268">
        <v>0</v>
      </c>
      <c r="AN20" s="268">
        <v>0</v>
      </c>
      <c r="AO20" s="175">
        <v>0</v>
      </c>
      <c r="AP20" s="176">
        <v>0</v>
      </c>
    </row>
    <row r="21" spans="1:42" ht="51">
      <c r="A21" s="839">
        <v>2</v>
      </c>
      <c r="B21" s="850" t="s">
        <v>344</v>
      </c>
      <c r="C21" s="850">
        <v>26</v>
      </c>
      <c r="D21" s="233" t="s">
        <v>567</v>
      </c>
      <c r="E21" s="310">
        <v>1</v>
      </c>
      <c r="F21" s="310" t="s">
        <v>571</v>
      </c>
      <c r="G21" s="335" t="s">
        <v>572</v>
      </c>
      <c r="H21" s="318" t="s">
        <v>52</v>
      </c>
      <c r="I21" s="299" t="s">
        <v>59</v>
      </c>
      <c r="J21" s="299" t="s">
        <v>59</v>
      </c>
      <c r="K21" s="299" t="s">
        <v>59</v>
      </c>
      <c r="L21" s="310" t="s">
        <v>65</v>
      </c>
      <c r="M21" s="299" t="s">
        <v>59</v>
      </c>
      <c r="N21" s="296">
        <v>0</v>
      </c>
      <c r="O21" s="296">
        <v>0</v>
      </c>
      <c r="P21" s="296">
        <v>0</v>
      </c>
      <c r="Q21" s="303">
        <v>0</v>
      </c>
      <c r="R21" s="282">
        <v>0</v>
      </c>
      <c r="S21" s="282">
        <v>0</v>
      </c>
      <c r="T21" s="282">
        <v>0</v>
      </c>
      <c r="U21" s="282">
        <v>50</v>
      </c>
      <c r="V21" s="850">
        <v>7934</v>
      </c>
      <c r="W21" s="240">
        <v>0</v>
      </c>
      <c r="X21" s="240">
        <v>0</v>
      </c>
      <c r="Y21" s="310">
        <v>0</v>
      </c>
      <c r="Z21" s="310">
        <v>0</v>
      </c>
      <c r="AA21" s="310">
        <v>0</v>
      </c>
      <c r="AB21" s="310">
        <v>0</v>
      </c>
      <c r="AC21" s="310">
        <v>0</v>
      </c>
      <c r="AD21" s="310">
        <v>0</v>
      </c>
      <c r="AE21" s="310">
        <v>0</v>
      </c>
      <c r="AF21" s="310">
        <v>0</v>
      </c>
      <c r="AG21" s="326">
        <v>0</v>
      </c>
      <c r="AH21" s="326">
        <v>0</v>
      </c>
      <c r="AI21" s="326">
        <v>0</v>
      </c>
      <c r="AJ21" s="326"/>
      <c r="AK21" s="283">
        <v>0</v>
      </c>
      <c r="AL21" s="283">
        <v>0</v>
      </c>
      <c r="AM21" s="283">
        <v>0</v>
      </c>
      <c r="AN21" s="283">
        <v>0</v>
      </c>
      <c r="AO21" s="319">
        <v>0</v>
      </c>
      <c r="AP21" s="320">
        <v>0</v>
      </c>
    </row>
    <row r="22" spans="1:42" ht="89.25">
      <c r="A22" s="767"/>
      <c r="B22" s="907"/>
      <c r="C22" s="907"/>
      <c r="D22" s="138" t="s">
        <v>567</v>
      </c>
      <c r="E22" s="183">
        <v>1</v>
      </c>
      <c r="F22" s="183" t="s">
        <v>346</v>
      </c>
      <c r="G22" s="336" t="s">
        <v>345</v>
      </c>
      <c r="H22" s="231" t="s">
        <v>52</v>
      </c>
      <c r="I22" s="297" t="s">
        <v>65</v>
      </c>
      <c r="J22" s="297" t="s">
        <v>59</v>
      </c>
      <c r="K22" s="297" t="s">
        <v>59</v>
      </c>
      <c r="L22" s="297" t="s">
        <v>59</v>
      </c>
      <c r="M22" s="297" t="s">
        <v>59</v>
      </c>
      <c r="N22" s="267">
        <v>345000</v>
      </c>
      <c r="O22" s="290">
        <v>0</v>
      </c>
      <c r="P22" s="290">
        <v>40000</v>
      </c>
      <c r="Q22" s="338">
        <v>385000</v>
      </c>
      <c r="R22" s="269">
        <v>13000</v>
      </c>
      <c r="S22" s="269">
        <v>0</v>
      </c>
      <c r="T22" s="269">
        <v>0</v>
      </c>
      <c r="U22" s="184">
        <v>8000</v>
      </c>
      <c r="V22" s="842"/>
      <c r="W22" s="183">
        <v>7</v>
      </c>
      <c r="X22" s="183">
        <v>8.8227880010083179E-2</v>
      </c>
      <c r="Y22" s="183">
        <v>0</v>
      </c>
      <c r="Z22" s="183">
        <v>0</v>
      </c>
      <c r="AA22" s="183">
        <v>0</v>
      </c>
      <c r="AB22" s="183">
        <v>4.8</v>
      </c>
      <c r="AC22" s="183">
        <v>0</v>
      </c>
      <c r="AD22" s="183">
        <v>0</v>
      </c>
      <c r="AE22" s="183">
        <v>0</v>
      </c>
      <c r="AF22" s="183">
        <v>4.8</v>
      </c>
      <c r="AG22" s="324">
        <v>0</v>
      </c>
      <c r="AH22" s="324">
        <v>0</v>
      </c>
      <c r="AI22" s="324">
        <v>0</v>
      </c>
      <c r="AJ22" s="324">
        <v>350000</v>
      </c>
      <c r="AK22" s="265">
        <v>0</v>
      </c>
      <c r="AL22" s="265">
        <v>0</v>
      </c>
      <c r="AM22" s="265">
        <v>0</v>
      </c>
      <c r="AN22" s="265">
        <v>738400</v>
      </c>
      <c r="AO22" s="114">
        <v>738400</v>
      </c>
      <c r="AP22" s="148">
        <v>353400</v>
      </c>
    </row>
    <row r="23" spans="1:42" ht="99.75">
      <c r="A23" s="767"/>
      <c r="B23" s="907"/>
      <c r="C23" s="907"/>
      <c r="D23" s="138" t="s">
        <v>347</v>
      </c>
      <c r="E23" s="183">
        <v>1</v>
      </c>
      <c r="F23" s="183" t="s">
        <v>348</v>
      </c>
      <c r="G23" s="138" t="s">
        <v>573</v>
      </c>
      <c r="H23" s="231" t="s">
        <v>52</v>
      </c>
      <c r="I23" s="183" t="s">
        <v>59</v>
      </c>
      <c r="J23" s="183" t="s">
        <v>59</v>
      </c>
      <c r="K23" s="183" t="s">
        <v>59</v>
      </c>
      <c r="L23" s="183" t="s">
        <v>65</v>
      </c>
      <c r="M23" s="183" t="s">
        <v>59</v>
      </c>
      <c r="N23" s="267">
        <v>0</v>
      </c>
      <c r="O23" s="267">
        <v>0</v>
      </c>
      <c r="P23" s="266">
        <v>640000</v>
      </c>
      <c r="Q23" s="264">
        <v>640000</v>
      </c>
      <c r="R23" s="184">
        <v>0</v>
      </c>
      <c r="S23" s="184">
        <v>0</v>
      </c>
      <c r="T23" s="184">
        <v>0</v>
      </c>
      <c r="U23" s="184">
        <v>14000</v>
      </c>
      <c r="V23" s="842"/>
      <c r="W23" s="183">
        <v>0</v>
      </c>
      <c r="X23" s="183">
        <v>0</v>
      </c>
      <c r="Y23" s="183">
        <v>0</v>
      </c>
      <c r="Z23" s="183">
        <v>0</v>
      </c>
      <c r="AA23" s="183">
        <v>0</v>
      </c>
      <c r="AB23" s="183">
        <v>0</v>
      </c>
      <c r="AC23" s="183">
        <v>0</v>
      </c>
      <c r="AD23" s="183">
        <v>0</v>
      </c>
      <c r="AE23" s="183">
        <v>0</v>
      </c>
      <c r="AF23" s="183">
        <v>0</v>
      </c>
      <c r="AG23" s="324">
        <v>0</v>
      </c>
      <c r="AH23" s="324">
        <v>0</v>
      </c>
      <c r="AI23" s="324">
        <v>0</v>
      </c>
      <c r="AJ23" s="324">
        <v>0</v>
      </c>
      <c r="AK23" s="265">
        <v>0</v>
      </c>
      <c r="AL23" s="265">
        <v>0</v>
      </c>
      <c r="AM23" s="265">
        <v>0</v>
      </c>
      <c r="AN23" s="265">
        <v>0</v>
      </c>
      <c r="AO23" s="114">
        <v>0</v>
      </c>
      <c r="AP23" s="298">
        <v>-640000</v>
      </c>
    </row>
    <row r="24" spans="1:42" ht="114">
      <c r="A24" s="767"/>
      <c r="B24" s="907"/>
      <c r="C24" s="907"/>
      <c r="D24" s="138" t="s">
        <v>574</v>
      </c>
      <c r="E24" s="183">
        <v>1</v>
      </c>
      <c r="F24" s="183" t="s">
        <v>575</v>
      </c>
      <c r="G24" s="138" t="s">
        <v>576</v>
      </c>
      <c r="H24" s="231" t="s">
        <v>52</v>
      </c>
      <c r="I24" s="183" t="s">
        <v>59</v>
      </c>
      <c r="J24" s="183" t="s">
        <v>59</v>
      </c>
      <c r="K24" s="183" t="s">
        <v>59</v>
      </c>
      <c r="L24" s="183" t="s">
        <v>65</v>
      </c>
      <c r="M24" s="183" t="s">
        <v>59</v>
      </c>
      <c r="N24" s="267">
        <v>0</v>
      </c>
      <c r="O24" s="267">
        <v>0</v>
      </c>
      <c r="P24" s="267">
        <v>0</v>
      </c>
      <c r="Q24" s="264">
        <v>0</v>
      </c>
      <c r="R24" s="184">
        <v>0</v>
      </c>
      <c r="S24" s="184">
        <v>0</v>
      </c>
      <c r="T24" s="184">
        <v>0</v>
      </c>
      <c r="U24" s="184">
        <v>13000</v>
      </c>
      <c r="V24" s="842"/>
      <c r="W24" s="183">
        <v>0</v>
      </c>
      <c r="X24" s="183">
        <v>0</v>
      </c>
      <c r="Y24" s="183">
        <v>0</v>
      </c>
      <c r="Z24" s="183">
        <v>0</v>
      </c>
      <c r="AA24" s="183">
        <v>0</v>
      </c>
      <c r="AB24" s="183">
        <v>0</v>
      </c>
      <c r="AC24" s="183">
        <v>0</v>
      </c>
      <c r="AD24" s="183">
        <v>0</v>
      </c>
      <c r="AE24" s="183">
        <v>0</v>
      </c>
      <c r="AF24" s="183">
        <v>0</v>
      </c>
      <c r="AG24" s="324">
        <v>0</v>
      </c>
      <c r="AH24" s="324">
        <v>0</v>
      </c>
      <c r="AI24" s="324">
        <v>0</v>
      </c>
      <c r="AJ24" s="324">
        <v>0</v>
      </c>
      <c r="AK24" s="265">
        <v>0</v>
      </c>
      <c r="AL24" s="265">
        <v>0</v>
      </c>
      <c r="AM24" s="265">
        <v>0</v>
      </c>
      <c r="AN24" s="265">
        <v>0</v>
      </c>
      <c r="AO24" s="114">
        <v>0</v>
      </c>
      <c r="AP24" s="298">
        <v>0</v>
      </c>
    </row>
    <row r="25" spans="1:42" ht="57.75" thickBot="1">
      <c r="A25" s="840"/>
      <c r="B25" s="908"/>
      <c r="C25" s="908"/>
      <c r="D25" s="137" t="s">
        <v>469</v>
      </c>
      <c r="E25" s="309">
        <v>1</v>
      </c>
      <c r="F25" s="309" t="s">
        <v>577</v>
      </c>
      <c r="G25" s="137" t="s">
        <v>578</v>
      </c>
      <c r="H25" s="317" t="s">
        <v>52</v>
      </c>
      <c r="I25" s="309" t="s">
        <v>59</v>
      </c>
      <c r="J25" s="309" t="s">
        <v>59</v>
      </c>
      <c r="K25" s="309" t="s">
        <v>59</v>
      </c>
      <c r="L25" s="309" t="s">
        <v>65</v>
      </c>
      <c r="M25" s="309" t="s">
        <v>59</v>
      </c>
      <c r="N25" s="291">
        <v>345000</v>
      </c>
      <c r="O25" s="291">
        <v>0</v>
      </c>
      <c r="P25" s="291">
        <v>199610</v>
      </c>
      <c r="Q25" s="302">
        <v>544610</v>
      </c>
      <c r="R25" s="292">
        <v>0</v>
      </c>
      <c r="S25" s="292">
        <v>400</v>
      </c>
      <c r="T25" s="292">
        <v>0</v>
      </c>
      <c r="U25" s="292">
        <v>11000</v>
      </c>
      <c r="V25" s="909"/>
      <c r="W25" s="309">
        <v>9</v>
      </c>
      <c r="X25" s="308">
        <v>0.11343584572724981</v>
      </c>
      <c r="Y25" s="309">
        <v>0</v>
      </c>
      <c r="Z25" s="309">
        <v>948</v>
      </c>
      <c r="AA25" s="309">
        <v>0</v>
      </c>
      <c r="AB25" s="309">
        <v>5.42</v>
      </c>
      <c r="AC25" s="309">
        <v>0</v>
      </c>
      <c r="AD25" s="309">
        <v>948</v>
      </c>
      <c r="AE25" s="309">
        <v>0</v>
      </c>
      <c r="AF25" s="309">
        <v>5.42</v>
      </c>
      <c r="AG25" s="325">
        <v>0</v>
      </c>
      <c r="AH25" s="325">
        <v>0</v>
      </c>
      <c r="AI25" s="325">
        <v>0</v>
      </c>
      <c r="AJ25" s="325">
        <v>176000</v>
      </c>
      <c r="AK25" s="268">
        <v>0</v>
      </c>
      <c r="AL25" s="268">
        <v>379200</v>
      </c>
      <c r="AM25" s="268">
        <v>0</v>
      </c>
      <c r="AN25" s="268">
        <v>235620</v>
      </c>
      <c r="AO25" s="175">
        <v>614820</v>
      </c>
      <c r="AP25" s="176">
        <v>70210</v>
      </c>
    </row>
    <row r="26" spans="1:42" ht="128.25">
      <c r="A26" s="824">
        <v>3</v>
      </c>
      <c r="B26" s="768" t="s">
        <v>349</v>
      </c>
      <c r="C26" s="905">
        <v>19</v>
      </c>
      <c r="D26" s="248" t="s">
        <v>350</v>
      </c>
      <c r="E26" s="240">
        <v>1</v>
      </c>
      <c r="F26" s="321" t="s">
        <v>579</v>
      </c>
      <c r="G26" s="248" t="s">
        <v>350</v>
      </c>
      <c r="H26" s="339" t="s">
        <v>580</v>
      </c>
      <c r="I26" s="240" t="s">
        <v>59</v>
      </c>
      <c r="J26" s="240" t="s">
        <v>59</v>
      </c>
      <c r="K26" s="240" t="s">
        <v>59</v>
      </c>
      <c r="L26" s="240" t="s">
        <v>65</v>
      </c>
      <c r="M26" s="240" t="s">
        <v>59</v>
      </c>
      <c r="N26" s="290">
        <v>0</v>
      </c>
      <c r="O26" s="250">
        <v>1150000</v>
      </c>
      <c r="P26" s="290">
        <v>0</v>
      </c>
      <c r="Q26" s="322">
        <v>1150000</v>
      </c>
      <c r="R26" s="269">
        <v>0</v>
      </c>
      <c r="S26" s="269">
        <v>0</v>
      </c>
      <c r="T26" s="269">
        <v>0</v>
      </c>
      <c r="U26" s="269">
        <v>0</v>
      </c>
      <c r="V26" s="771">
        <v>22986</v>
      </c>
      <c r="W26" s="240">
        <v>80</v>
      </c>
      <c r="X26" s="240">
        <v>0.34803793613503869</v>
      </c>
      <c r="Y26" s="240">
        <v>0</v>
      </c>
      <c r="Z26" s="240">
        <v>1200</v>
      </c>
      <c r="AA26" s="240">
        <v>0</v>
      </c>
      <c r="AB26" s="240">
        <v>0</v>
      </c>
      <c r="AC26" s="240">
        <v>0</v>
      </c>
      <c r="AD26" s="240">
        <v>450</v>
      </c>
      <c r="AE26" s="240">
        <v>0</v>
      </c>
      <c r="AF26" s="240">
        <v>0</v>
      </c>
      <c r="AG26" s="327">
        <v>0</v>
      </c>
      <c r="AH26" s="324">
        <v>287400</v>
      </c>
      <c r="AI26" s="324">
        <v>0</v>
      </c>
      <c r="AJ26" s="324">
        <v>0</v>
      </c>
      <c r="AK26" s="265">
        <v>0</v>
      </c>
      <c r="AL26" s="265">
        <v>287400</v>
      </c>
      <c r="AM26" s="265">
        <v>0</v>
      </c>
      <c r="AN26" s="265">
        <v>0</v>
      </c>
      <c r="AO26" s="114">
        <v>287400</v>
      </c>
      <c r="AP26" s="148">
        <v>-862600</v>
      </c>
    </row>
    <row r="27" spans="1:42" ht="86.25" thickBot="1">
      <c r="A27" s="823"/>
      <c r="B27" s="909"/>
      <c r="C27" s="906"/>
      <c r="D27" s="137" t="s">
        <v>351</v>
      </c>
      <c r="E27" s="309">
        <v>1</v>
      </c>
      <c r="F27" s="137" t="s">
        <v>581</v>
      </c>
      <c r="G27" s="137" t="s">
        <v>351</v>
      </c>
      <c r="H27" s="340" t="s">
        <v>580</v>
      </c>
      <c r="I27" s="309" t="s">
        <v>59</v>
      </c>
      <c r="J27" s="309" t="s">
        <v>59</v>
      </c>
      <c r="K27" s="309" t="s">
        <v>59</v>
      </c>
      <c r="L27" s="137" t="s">
        <v>65</v>
      </c>
      <c r="M27" s="309" t="s">
        <v>59</v>
      </c>
      <c r="N27" s="291">
        <v>0</v>
      </c>
      <c r="O27" s="168">
        <v>490000</v>
      </c>
      <c r="P27" s="291">
        <v>0</v>
      </c>
      <c r="Q27" s="169">
        <v>490000</v>
      </c>
      <c r="R27" s="292">
        <v>0</v>
      </c>
      <c r="S27" s="292">
        <v>0</v>
      </c>
      <c r="T27" s="292">
        <v>0</v>
      </c>
      <c r="U27" s="292">
        <v>0</v>
      </c>
      <c r="V27" s="749"/>
      <c r="W27" s="309">
        <v>0</v>
      </c>
      <c r="X27" s="309">
        <v>0</v>
      </c>
      <c r="Y27" s="309">
        <v>0</v>
      </c>
      <c r="Z27" s="309">
        <v>400</v>
      </c>
      <c r="AA27" s="309">
        <v>0</v>
      </c>
      <c r="AB27" s="309">
        <v>0</v>
      </c>
      <c r="AC27" s="309">
        <v>0</v>
      </c>
      <c r="AD27" s="309">
        <v>0</v>
      </c>
      <c r="AE27" s="309">
        <v>0</v>
      </c>
      <c r="AF27" s="309">
        <v>0</v>
      </c>
      <c r="AG27" s="325">
        <v>0</v>
      </c>
      <c r="AH27" s="325">
        <v>0</v>
      </c>
      <c r="AI27" s="325">
        <v>0</v>
      </c>
      <c r="AJ27" s="325">
        <v>0</v>
      </c>
      <c r="AK27" s="268">
        <v>0</v>
      </c>
      <c r="AL27" s="268">
        <v>0</v>
      </c>
      <c r="AM27" s="268">
        <v>0</v>
      </c>
      <c r="AN27" s="268">
        <v>0</v>
      </c>
      <c r="AO27" s="329">
        <v>0</v>
      </c>
      <c r="AP27" s="323">
        <v>-490000</v>
      </c>
    </row>
    <row r="28" spans="1:42" ht="15.75" thickBot="1">
      <c r="A28" s="252">
        <v>4</v>
      </c>
      <c r="B28" s="337" t="s">
        <v>582</v>
      </c>
      <c r="C28" s="337">
        <v>24</v>
      </c>
      <c r="D28" s="337" t="s">
        <v>59</v>
      </c>
      <c r="E28" s="337" t="s">
        <v>59</v>
      </c>
      <c r="F28" s="337" t="s">
        <v>59</v>
      </c>
      <c r="G28" s="337" t="s">
        <v>59</v>
      </c>
      <c r="H28" s="341" t="s">
        <v>59</v>
      </c>
      <c r="I28" s="337" t="s">
        <v>59</v>
      </c>
      <c r="J28" s="337" t="s">
        <v>59</v>
      </c>
      <c r="K28" s="337" t="s">
        <v>59</v>
      </c>
      <c r="L28" s="337" t="s">
        <v>59</v>
      </c>
      <c r="M28" s="337" t="s">
        <v>59</v>
      </c>
      <c r="N28" s="342" t="s">
        <v>59</v>
      </c>
      <c r="O28" s="342" t="s">
        <v>59</v>
      </c>
      <c r="P28" s="342" t="s">
        <v>59</v>
      </c>
      <c r="Q28" s="343" t="s">
        <v>59</v>
      </c>
      <c r="R28" s="344">
        <v>0</v>
      </c>
      <c r="S28" s="344">
        <v>0</v>
      </c>
      <c r="T28" s="344">
        <v>0</v>
      </c>
      <c r="U28" s="344">
        <v>0</v>
      </c>
      <c r="V28" s="337">
        <v>52067</v>
      </c>
      <c r="W28" s="337" t="s">
        <v>59</v>
      </c>
      <c r="X28" s="337" t="s">
        <v>59</v>
      </c>
      <c r="Y28" s="337" t="s">
        <v>59</v>
      </c>
      <c r="Z28" s="337" t="s">
        <v>59</v>
      </c>
      <c r="AA28" s="337" t="s">
        <v>59</v>
      </c>
      <c r="AB28" s="337" t="s">
        <v>59</v>
      </c>
      <c r="AC28" s="337" t="s">
        <v>59</v>
      </c>
      <c r="AD28" s="337" t="s">
        <v>59</v>
      </c>
      <c r="AE28" s="337" t="s">
        <v>59</v>
      </c>
      <c r="AF28" s="337" t="s">
        <v>59</v>
      </c>
      <c r="AG28" s="345" t="s">
        <v>59</v>
      </c>
      <c r="AH28" s="345" t="s">
        <v>59</v>
      </c>
      <c r="AI28" s="345" t="s">
        <v>59</v>
      </c>
      <c r="AJ28" s="345" t="s">
        <v>59</v>
      </c>
      <c r="AK28" s="346" t="s">
        <v>59</v>
      </c>
      <c r="AL28" s="346" t="s">
        <v>59</v>
      </c>
      <c r="AM28" s="346" t="s">
        <v>59</v>
      </c>
      <c r="AN28" s="346" t="s">
        <v>59</v>
      </c>
      <c r="AO28" s="347" t="s">
        <v>59</v>
      </c>
      <c r="AP28" s="348" t="s">
        <v>59</v>
      </c>
    </row>
    <row r="29" spans="1:42" ht="114">
      <c r="A29" s="824">
        <v>5</v>
      </c>
      <c r="B29" s="768" t="s">
        <v>352</v>
      </c>
      <c r="C29" s="768">
        <v>25</v>
      </c>
      <c r="D29" s="271" t="s">
        <v>353</v>
      </c>
      <c r="E29" s="270">
        <v>2</v>
      </c>
      <c r="F29" s="271" t="s">
        <v>583</v>
      </c>
      <c r="G29" s="271" t="s">
        <v>354</v>
      </c>
      <c r="H29" s="284"/>
      <c r="I29" s="230" t="s">
        <v>59</v>
      </c>
      <c r="J29" s="230" t="s">
        <v>59</v>
      </c>
      <c r="K29" s="230" t="s">
        <v>59</v>
      </c>
      <c r="L29" s="293" t="s">
        <v>65</v>
      </c>
      <c r="M29" s="230" t="s">
        <v>59</v>
      </c>
      <c r="N29" s="272">
        <v>1000022</v>
      </c>
      <c r="O29" s="128">
        <v>452400</v>
      </c>
      <c r="P29" s="272">
        <v>160000</v>
      </c>
      <c r="Q29" s="273">
        <v>1612422</v>
      </c>
      <c r="R29" s="274">
        <v>0</v>
      </c>
      <c r="S29" s="275">
        <v>0</v>
      </c>
      <c r="T29" s="274">
        <v>0</v>
      </c>
      <c r="U29" s="275">
        <v>7000</v>
      </c>
      <c r="V29" s="783">
        <v>10656</v>
      </c>
      <c r="W29" s="349">
        <v>6300</v>
      </c>
      <c r="X29" s="350">
        <v>59.121621621621621</v>
      </c>
      <c r="Y29" s="349">
        <v>0</v>
      </c>
      <c r="Z29" s="350">
        <v>0</v>
      </c>
      <c r="AA29" s="349">
        <v>0</v>
      </c>
      <c r="AB29" s="350">
        <v>840</v>
      </c>
      <c r="AC29" s="349">
        <v>0</v>
      </c>
      <c r="AD29" s="350">
        <v>325</v>
      </c>
      <c r="AE29" s="349">
        <v>0</v>
      </c>
      <c r="AF29" s="350">
        <v>0</v>
      </c>
      <c r="AG29" s="351">
        <v>0</v>
      </c>
      <c r="AH29" s="352">
        <v>0</v>
      </c>
      <c r="AI29" s="351">
        <v>0</v>
      </c>
      <c r="AJ29" s="280">
        <v>780000</v>
      </c>
      <c r="AK29" s="276">
        <v>0</v>
      </c>
      <c r="AL29" s="276">
        <v>0</v>
      </c>
      <c r="AM29" s="276">
        <v>0</v>
      </c>
      <c r="AN29" s="276">
        <v>780000</v>
      </c>
      <c r="AO29" s="81">
        <v>780000</v>
      </c>
      <c r="AP29" s="277">
        <v>-832422</v>
      </c>
    </row>
    <row r="30" spans="1:42" ht="99.75">
      <c r="A30" s="822"/>
      <c r="B30" s="842"/>
      <c r="C30" s="842"/>
      <c r="D30" s="294" t="s">
        <v>584</v>
      </c>
      <c r="E30" s="278">
        <v>2</v>
      </c>
      <c r="F30" s="294" t="s">
        <v>585</v>
      </c>
      <c r="G30" s="294" t="s">
        <v>355</v>
      </c>
      <c r="H30" s="902" t="s">
        <v>52</v>
      </c>
      <c r="I30" s="183" t="s">
        <v>59</v>
      </c>
      <c r="J30" s="183" t="s">
        <v>59</v>
      </c>
      <c r="K30" s="183" t="s">
        <v>59</v>
      </c>
      <c r="L30" s="294" t="s">
        <v>65</v>
      </c>
      <c r="M30" s="183" t="s">
        <v>59</v>
      </c>
      <c r="N30" s="127">
        <v>0</v>
      </c>
      <c r="O30" s="127">
        <v>0</v>
      </c>
      <c r="P30" s="272">
        <v>92000</v>
      </c>
      <c r="Q30" s="273">
        <v>92000</v>
      </c>
      <c r="R30" s="279">
        <v>10000</v>
      </c>
      <c r="S30" s="279">
        <v>0</v>
      </c>
      <c r="T30" s="279">
        <v>0</v>
      </c>
      <c r="U30" s="279">
        <v>0</v>
      </c>
      <c r="V30" s="778"/>
      <c r="W30" s="353">
        <v>700</v>
      </c>
      <c r="X30" s="350">
        <v>6.5690690690690694</v>
      </c>
      <c r="Y30" s="353">
        <v>0</v>
      </c>
      <c r="Z30" s="353">
        <v>0</v>
      </c>
      <c r="AA30" s="353">
        <v>0</v>
      </c>
      <c r="AB30" s="353">
        <v>41</v>
      </c>
      <c r="AC30" s="353">
        <v>0</v>
      </c>
      <c r="AD30" s="353">
        <v>0</v>
      </c>
      <c r="AE30" s="353">
        <v>241</v>
      </c>
      <c r="AF30" s="353">
        <v>41</v>
      </c>
      <c r="AG30" s="280">
        <v>0</v>
      </c>
      <c r="AH30" s="280">
        <v>0</v>
      </c>
      <c r="AI30" s="280">
        <v>0</v>
      </c>
      <c r="AJ30" s="280">
        <v>205000</v>
      </c>
      <c r="AK30" s="276">
        <v>0</v>
      </c>
      <c r="AL30" s="276">
        <v>0</v>
      </c>
      <c r="AM30" s="276">
        <v>0</v>
      </c>
      <c r="AN30" s="276">
        <v>205000</v>
      </c>
      <c r="AO30" s="81">
        <v>205000</v>
      </c>
      <c r="AP30" s="277">
        <v>113000</v>
      </c>
    </row>
    <row r="31" spans="1:42" ht="85.5">
      <c r="A31" s="822"/>
      <c r="B31" s="842"/>
      <c r="C31" s="842"/>
      <c r="D31" s="294" t="s">
        <v>584</v>
      </c>
      <c r="E31" s="278">
        <v>2</v>
      </c>
      <c r="F31" s="294" t="s">
        <v>586</v>
      </c>
      <c r="G31" s="294" t="s">
        <v>587</v>
      </c>
      <c r="H31" s="903"/>
      <c r="I31" s="183" t="s">
        <v>59</v>
      </c>
      <c r="J31" s="183" t="s">
        <v>59</v>
      </c>
      <c r="K31" s="183" t="s">
        <v>59</v>
      </c>
      <c r="L31" s="294" t="s">
        <v>65</v>
      </c>
      <c r="M31" s="183" t="s">
        <v>59</v>
      </c>
      <c r="N31" s="127">
        <v>0</v>
      </c>
      <c r="O31" s="127">
        <v>0</v>
      </c>
      <c r="P31" s="272">
        <v>125000</v>
      </c>
      <c r="Q31" s="273">
        <v>125000</v>
      </c>
      <c r="R31" s="279">
        <v>10000</v>
      </c>
      <c r="S31" s="279">
        <v>0</v>
      </c>
      <c r="T31" s="279">
        <v>0</v>
      </c>
      <c r="U31" s="279">
        <v>0</v>
      </c>
      <c r="V31" s="778"/>
      <c r="W31" s="353">
        <v>1101</v>
      </c>
      <c r="X31" s="350">
        <v>10.332207207207206</v>
      </c>
      <c r="Y31" s="353">
        <v>55</v>
      </c>
      <c r="Z31" s="353">
        <v>0</v>
      </c>
      <c r="AA31" s="353">
        <v>241</v>
      </c>
      <c r="AB31" s="353">
        <v>0</v>
      </c>
      <c r="AC31" s="353">
        <v>55</v>
      </c>
      <c r="AD31" s="353">
        <v>0</v>
      </c>
      <c r="AE31" s="353">
        <v>241</v>
      </c>
      <c r="AF31" s="353">
        <v>0</v>
      </c>
      <c r="AG31" s="280">
        <v>0</v>
      </c>
      <c r="AH31" s="280">
        <v>0</v>
      </c>
      <c r="AI31" s="280">
        <v>0</v>
      </c>
      <c r="AJ31" s="280">
        <v>275000</v>
      </c>
      <c r="AK31" s="276">
        <v>0</v>
      </c>
      <c r="AL31" s="276">
        <v>0</v>
      </c>
      <c r="AM31" s="276">
        <v>0</v>
      </c>
      <c r="AN31" s="276">
        <v>275001</v>
      </c>
      <c r="AO31" s="81">
        <v>0</v>
      </c>
      <c r="AP31" s="277">
        <v>-125000</v>
      </c>
    </row>
    <row r="32" spans="1:42" ht="99.75">
      <c r="A32" s="822"/>
      <c r="B32" s="842"/>
      <c r="C32" s="842"/>
      <c r="D32" s="294" t="s">
        <v>347</v>
      </c>
      <c r="E32" s="278">
        <v>1</v>
      </c>
      <c r="F32" s="294" t="s">
        <v>588</v>
      </c>
      <c r="G32" s="294" t="s">
        <v>356</v>
      </c>
      <c r="H32" s="903"/>
      <c r="I32" s="183" t="s">
        <v>59</v>
      </c>
      <c r="J32" s="183" t="s">
        <v>59</v>
      </c>
      <c r="K32" s="183" t="s">
        <v>59</v>
      </c>
      <c r="L32" s="183" t="s">
        <v>59</v>
      </c>
      <c r="M32" s="278" t="s">
        <v>65</v>
      </c>
      <c r="N32" s="127">
        <v>0</v>
      </c>
      <c r="O32" s="127">
        <v>0</v>
      </c>
      <c r="P32" s="272">
        <v>0</v>
      </c>
      <c r="Q32" s="273">
        <v>0</v>
      </c>
      <c r="R32" s="279">
        <v>0</v>
      </c>
      <c r="S32" s="279">
        <v>0</v>
      </c>
      <c r="T32" s="279">
        <v>0</v>
      </c>
      <c r="U32" s="279">
        <v>10000</v>
      </c>
      <c r="V32" s="778"/>
      <c r="W32" s="353">
        <v>0</v>
      </c>
      <c r="X32" s="350">
        <v>0</v>
      </c>
      <c r="Y32" s="353">
        <v>0</v>
      </c>
      <c r="Z32" s="353">
        <v>0</v>
      </c>
      <c r="AA32" s="353">
        <v>0</v>
      </c>
      <c r="AB32" s="353">
        <v>0</v>
      </c>
      <c r="AC32" s="353">
        <v>0</v>
      </c>
      <c r="AD32" s="353">
        <v>0</v>
      </c>
      <c r="AE32" s="353">
        <v>0</v>
      </c>
      <c r="AF32" s="353">
        <v>0</v>
      </c>
      <c r="AG32" s="280">
        <v>0</v>
      </c>
      <c r="AH32" s="280">
        <v>0</v>
      </c>
      <c r="AI32" s="280">
        <v>0</v>
      </c>
      <c r="AJ32" s="280">
        <v>0</v>
      </c>
      <c r="AK32" s="276">
        <v>0</v>
      </c>
      <c r="AL32" s="276">
        <v>0</v>
      </c>
      <c r="AM32" s="276">
        <v>0</v>
      </c>
      <c r="AN32" s="276">
        <v>0</v>
      </c>
      <c r="AO32" s="81">
        <v>0</v>
      </c>
      <c r="AP32" s="277">
        <v>0</v>
      </c>
    </row>
    <row r="33" spans="1:42" ht="42.75">
      <c r="A33" s="822"/>
      <c r="B33" s="842"/>
      <c r="C33" s="842"/>
      <c r="D33" s="294" t="s">
        <v>48</v>
      </c>
      <c r="E33" s="278">
        <v>1</v>
      </c>
      <c r="F33" s="294" t="s">
        <v>589</v>
      </c>
      <c r="G33" s="294" t="s">
        <v>590</v>
      </c>
      <c r="H33" s="903"/>
      <c r="I33" s="183" t="s">
        <v>59</v>
      </c>
      <c r="J33" s="183" t="s">
        <v>59</v>
      </c>
      <c r="K33" s="183" t="s">
        <v>59</v>
      </c>
      <c r="L33" s="278" t="s">
        <v>65</v>
      </c>
      <c r="M33" s="183" t="s">
        <v>59</v>
      </c>
      <c r="N33" s="22">
        <v>0</v>
      </c>
      <c r="O33" s="22">
        <v>394400</v>
      </c>
      <c r="P33" s="272">
        <v>0</v>
      </c>
      <c r="Q33" s="273">
        <v>394400</v>
      </c>
      <c r="R33" s="25">
        <v>0</v>
      </c>
      <c r="S33" s="25">
        <v>0</v>
      </c>
      <c r="T33" s="25">
        <v>0</v>
      </c>
      <c r="U33" s="25">
        <v>5000</v>
      </c>
      <c r="V33" s="778"/>
      <c r="W33" s="353">
        <v>2100</v>
      </c>
      <c r="X33" s="350">
        <v>19.707207207207208</v>
      </c>
      <c r="Y33" s="354">
        <v>0</v>
      </c>
      <c r="Z33" s="354">
        <v>0</v>
      </c>
      <c r="AA33" s="354">
        <v>29</v>
      </c>
      <c r="AB33" s="354">
        <v>0</v>
      </c>
      <c r="AC33" s="354">
        <v>0</v>
      </c>
      <c r="AD33" s="354">
        <v>0</v>
      </c>
      <c r="AE33" s="354">
        <v>29</v>
      </c>
      <c r="AF33" s="354">
        <v>0</v>
      </c>
      <c r="AG33" s="280">
        <v>0</v>
      </c>
      <c r="AH33" s="280">
        <v>0</v>
      </c>
      <c r="AI33" s="280">
        <v>0</v>
      </c>
      <c r="AJ33" s="280">
        <v>0</v>
      </c>
      <c r="AK33" s="28">
        <v>0</v>
      </c>
      <c r="AL33" s="28">
        <v>0</v>
      </c>
      <c r="AM33" s="28">
        <v>0</v>
      </c>
      <c r="AN33" s="28">
        <v>0</v>
      </c>
      <c r="AO33" s="281">
        <v>0</v>
      </c>
      <c r="AP33" s="277">
        <v>-394400</v>
      </c>
    </row>
    <row r="34" spans="1:42" ht="85.5">
      <c r="A34" s="822"/>
      <c r="B34" s="842"/>
      <c r="C34" s="842"/>
      <c r="D34" s="294" t="s">
        <v>55</v>
      </c>
      <c r="E34" s="278">
        <v>1</v>
      </c>
      <c r="F34" s="294" t="s">
        <v>591</v>
      </c>
      <c r="G34" s="294" t="s">
        <v>592</v>
      </c>
      <c r="H34" s="903"/>
      <c r="I34" s="183" t="s">
        <v>59</v>
      </c>
      <c r="J34" s="183" t="s">
        <v>59</v>
      </c>
      <c r="K34" s="183" t="s">
        <v>59</v>
      </c>
      <c r="L34" s="278" t="s">
        <v>65</v>
      </c>
      <c r="M34" s="183" t="s">
        <v>59</v>
      </c>
      <c r="N34" s="22">
        <v>0</v>
      </c>
      <c r="O34" s="22">
        <v>435000</v>
      </c>
      <c r="P34" s="272">
        <v>195000</v>
      </c>
      <c r="Q34" s="273">
        <v>630000</v>
      </c>
      <c r="R34" s="25">
        <v>0</v>
      </c>
      <c r="S34" s="25">
        <v>0</v>
      </c>
      <c r="T34" s="25">
        <v>0</v>
      </c>
      <c r="U34" s="25">
        <v>100</v>
      </c>
      <c r="V34" s="778"/>
      <c r="W34" s="353">
        <v>3450</v>
      </c>
      <c r="X34" s="350">
        <v>32.376126126126124</v>
      </c>
      <c r="Y34" s="354">
        <v>0</v>
      </c>
      <c r="Z34" s="354">
        <v>0</v>
      </c>
      <c r="AA34" s="354">
        <v>0</v>
      </c>
      <c r="AB34" s="354">
        <v>395</v>
      </c>
      <c r="AC34" s="354">
        <v>0</v>
      </c>
      <c r="AD34" s="354">
        <v>0</v>
      </c>
      <c r="AE34" s="354">
        <v>0</v>
      </c>
      <c r="AF34" s="354">
        <v>395</v>
      </c>
      <c r="AG34" s="280">
        <v>0</v>
      </c>
      <c r="AH34" s="280">
        <v>0</v>
      </c>
      <c r="AI34" s="280">
        <v>0</v>
      </c>
      <c r="AJ34" s="280">
        <v>552000</v>
      </c>
      <c r="AK34" s="28">
        <v>0</v>
      </c>
      <c r="AL34" s="28">
        <v>0</v>
      </c>
      <c r="AM34" s="28">
        <v>0</v>
      </c>
      <c r="AN34" s="28">
        <v>552000</v>
      </c>
      <c r="AO34" s="281">
        <v>0</v>
      </c>
      <c r="AP34" s="277">
        <v>-630000</v>
      </c>
    </row>
    <row r="35" spans="1:42" ht="85.5">
      <c r="A35" s="822"/>
      <c r="B35" s="842"/>
      <c r="C35" s="842"/>
      <c r="D35" s="294" t="s">
        <v>51</v>
      </c>
      <c r="E35" s="278">
        <v>1</v>
      </c>
      <c r="F35" s="294" t="s">
        <v>593</v>
      </c>
      <c r="G35" s="294" t="s">
        <v>594</v>
      </c>
      <c r="H35" s="903"/>
      <c r="I35" s="183" t="s">
        <v>59</v>
      </c>
      <c r="J35" s="183" t="s">
        <v>59</v>
      </c>
      <c r="K35" s="183" t="s">
        <v>59</v>
      </c>
      <c r="L35" s="278" t="s">
        <v>65</v>
      </c>
      <c r="M35" s="183" t="s">
        <v>59</v>
      </c>
      <c r="N35" s="22">
        <v>0</v>
      </c>
      <c r="O35" s="22">
        <v>208800</v>
      </c>
      <c r="P35" s="272">
        <v>125000</v>
      </c>
      <c r="Q35" s="273">
        <v>333800</v>
      </c>
      <c r="R35" s="25">
        <v>0</v>
      </c>
      <c r="S35" s="25">
        <v>0</v>
      </c>
      <c r="T35" s="25">
        <v>500</v>
      </c>
      <c r="U35" s="25">
        <v>0</v>
      </c>
      <c r="V35" s="778"/>
      <c r="W35" s="353">
        <v>620</v>
      </c>
      <c r="X35" s="350">
        <v>5.818318318318318</v>
      </c>
      <c r="Y35" s="354">
        <v>0</v>
      </c>
      <c r="Z35" s="354">
        <v>0</v>
      </c>
      <c r="AA35" s="354">
        <v>750</v>
      </c>
      <c r="AB35" s="354">
        <v>0</v>
      </c>
      <c r="AC35" s="354">
        <v>0</v>
      </c>
      <c r="AD35" s="354">
        <v>0</v>
      </c>
      <c r="AE35" s="354">
        <v>750</v>
      </c>
      <c r="AF35" s="354">
        <v>0</v>
      </c>
      <c r="AG35" s="280">
        <v>0</v>
      </c>
      <c r="AH35" s="280">
        <v>0</v>
      </c>
      <c r="AI35" s="280">
        <v>0</v>
      </c>
      <c r="AJ35" s="280">
        <v>255000</v>
      </c>
      <c r="AK35" s="28">
        <v>0</v>
      </c>
      <c r="AL35" s="28">
        <v>0</v>
      </c>
      <c r="AM35" s="28">
        <v>0</v>
      </c>
      <c r="AN35" s="28">
        <v>255000</v>
      </c>
      <c r="AO35" s="281">
        <v>0</v>
      </c>
      <c r="AP35" s="277">
        <v>-333800</v>
      </c>
    </row>
    <row r="36" spans="1:42" ht="100.5" thickBot="1">
      <c r="A36" s="823"/>
      <c r="B36" s="842"/>
      <c r="C36" s="842"/>
      <c r="D36" s="294" t="s">
        <v>584</v>
      </c>
      <c r="E36" s="278">
        <v>2</v>
      </c>
      <c r="F36" s="294" t="s">
        <v>595</v>
      </c>
      <c r="G36" s="294" t="s">
        <v>357</v>
      </c>
      <c r="H36" s="904"/>
      <c r="I36" s="308" t="s">
        <v>59</v>
      </c>
      <c r="J36" s="308" t="s">
        <v>59</v>
      </c>
      <c r="K36" s="308" t="s">
        <v>59</v>
      </c>
      <c r="L36" s="308" t="s">
        <v>59</v>
      </c>
      <c r="M36" s="270" t="s">
        <v>65</v>
      </c>
      <c r="N36" s="22">
        <v>0</v>
      </c>
      <c r="O36" s="22">
        <v>0</v>
      </c>
      <c r="P36" s="272">
        <v>84000</v>
      </c>
      <c r="Q36" s="273">
        <v>84000</v>
      </c>
      <c r="R36" s="25">
        <v>0</v>
      </c>
      <c r="S36" s="25">
        <v>0</v>
      </c>
      <c r="T36" s="25">
        <v>0</v>
      </c>
      <c r="U36" s="25">
        <v>40</v>
      </c>
      <c r="V36" s="779"/>
      <c r="W36" s="353">
        <v>110</v>
      </c>
      <c r="X36" s="350">
        <v>1.0322822822822824</v>
      </c>
      <c r="Y36" s="354">
        <v>20</v>
      </c>
      <c r="Z36" s="354">
        <v>0</v>
      </c>
      <c r="AA36" s="354">
        <v>0</v>
      </c>
      <c r="AB36" s="354">
        <v>0</v>
      </c>
      <c r="AC36" s="354">
        <v>20</v>
      </c>
      <c r="AD36" s="354">
        <v>0</v>
      </c>
      <c r="AE36" s="354">
        <v>0</v>
      </c>
      <c r="AF36" s="354">
        <v>0</v>
      </c>
      <c r="AG36" s="280">
        <v>0</v>
      </c>
      <c r="AH36" s="280">
        <v>0</v>
      </c>
      <c r="AI36" s="280">
        <v>0</v>
      </c>
      <c r="AJ36" s="280">
        <v>100000</v>
      </c>
      <c r="AK36" s="28">
        <v>0</v>
      </c>
      <c r="AL36" s="28">
        <v>0</v>
      </c>
      <c r="AM36" s="28">
        <v>0</v>
      </c>
      <c r="AN36" s="28">
        <v>100000</v>
      </c>
      <c r="AO36" s="281">
        <v>100000</v>
      </c>
      <c r="AP36" s="277">
        <v>16000</v>
      </c>
    </row>
    <row r="37" spans="1:42" ht="30.75" customHeight="1" thickBot="1">
      <c r="A37" s="259"/>
      <c r="B37" s="285" t="s">
        <v>42</v>
      </c>
      <c r="C37" s="285">
        <v>129</v>
      </c>
      <c r="D37" s="285"/>
      <c r="E37" s="285">
        <v>33</v>
      </c>
      <c r="F37" s="337"/>
      <c r="G37" s="337"/>
      <c r="H37" s="285"/>
      <c r="I37" s="285"/>
      <c r="J37" s="285"/>
      <c r="K37" s="285"/>
      <c r="L37" s="285"/>
      <c r="M37" s="286"/>
      <c r="N37" s="287">
        <v>19009331</v>
      </c>
      <c r="O37" s="288">
        <v>16068959</v>
      </c>
      <c r="P37" s="285">
        <v>3640210</v>
      </c>
      <c r="Q37" s="264">
        <v>38718500</v>
      </c>
      <c r="R37" s="285">
        <v>33000</v>
      </c>
      <c r="S37" s="285">
        <v>13400</v>
      </c>
      <c r="T37" s="285">
        <v>10500</v>
      </c>
      <c r="U37" s="285">
        <v>150740</v>
      </c>
      <c r="V37" s="285">
        <v>138592</v>
      </c>
      <c r="W37" s="285">
        <v>14485</v>
      </c>
      <c r="X37" s="285">
        <v>135.52433144249062</v>
      </c>
      <c r="Y37" s="285">
        <v>75</v>
      </c>
      <c r="Z37" s="285">
        <v>8748</v>
      </c>
      <c r="AA37" s="285">
        <v>12809.4</v>
      </c>
      <c r="AB37" s="285">
        <v>4363.22</v>
      </c>
      <c r="AC37" s="285">
        <v>75</v>
      </c>
      <c r="AD37" s="285">
        <v>1723</v>
      </c>
      <c r="AE37" s="285">
        <v>1261</v>
      </c>
      <c r="AF37" s="285">
        <v>446.22</v>
      </c>
      <c r="AG37" s="285">
        <v>0</v>
      </c>
      <c r="AH37" s="285">
        <v>287400</v>
      </c>
      <c r="AI37" s="285">
        <v>0</v>
      </c>
      <c r="AJ37" s="285">
        <v>8401900</v>
      </c>
      <c r="AK37" s="285">
        <v>0</v>
      </c>
      <c r="AL37" s="285">
        <v>81266600</v>
      </c>
      <c r="AM37" s="285">
        <v>444000</v>
      </c>
      <c r="AN37" s="285">
        <v>36279271</v>
      </c>
      <c r="AO37" s="285">
        <v>116907870</v>
      </c>
      <c r="AP37" s="289">
        <v>78189370</v>
      </c>
    </row>
    <row r="38" spans="1:42" ht="49.5" customHeight="1">
      <c r="B38" s="910" t="s">
        <v>270</v>
      </c>
      <c r="C38" s="910"/>
      <c r="D38" s="910"/>
      <c r="E38" s="910"/>
      <c r="F38" s="910"/>
      <c r="G38" s="910"/>
      <c r="H38" s="910"/>
      <c r="I38" s="910"/>
      <c r="J38" s="910"/>
      <c r="K38" s="910"/>
      <c r="L38" s="910"/>
      <c r="M38" s="910"/>
      <c r="N38" s="910"/>
      <c r="O38" s="910"/>
      <c r="P38" s="910"/>
      <c r="Q38" s="910"/>
      <c r="R38" s="910"/>
      <c r="S38" s="910"/>
      <c r="T38" s="910"/>
      <c r="U38" s="910"/>
      <c r="V38" s="910"/>
      <c r="W38" s="910"/>
      <c r="X38" s="910"/>
      <c r="Y38" s="910"/>
      <c r="Z38" s="910"/>
      <c r="AA38" s="910"/>
      <c r="AB38" s="910"/>
      <c r="AC38" s="910"/>
      <c r="AD38" s="910"/>
      <c r="AE38" s="910"/>
      <c r="AF38" s="910"/>
      <c r="AG38" s="247"/>
      <c r="AH38" s="247"/>
      <c r="AI38" s="247"/>
      <c r="AJ38" s="247"/>
      <c r="AK38" s="247"/>
      <c r="AL38" s="247"/>
      <c r="AM38" s="247"/>
      <c r="AN38" s="247"/>
    </row>
  </sheetData>
  <mergeCells count="50">
    <mergeCell ref="A1:AO1"/>
    <mergeCell ref="A2:A5"/>
    <mergeCell ref="B2:B5"/>
    <mergeCell ref="D3:D5"/>
    <mergeCell ref="E3:E4"/>
    <mergeCell ref="F3:F4"/>
    <mergeCell ref="G3:G4"/>
    <mergeCell ref="H3:H4"/>
    <mergeCell ref="AK3:AN3"/>
    <mergeCell ref="AO3:AO4"/>
    <mergeCell ref="AG2:AP2"/>
    <mergeCell ref="AP3:AP4"/>
    <mergeCell ref="Y2:AF2"/>
    <mergeCell ref="AG3:AJ3"/>
    <mergeCell ref="O3:O4"/>
    <mergeCell ref="V2:X2"/>
    <mergeCell ref="B38:AF38"/>
    <mergeCell ref="Y3:AB3"/>
    <mergeCell ref="AC3:AF3"/>
    <mergeCell ref="I2:M2"/>
    <mergeCell ref="I3:I4"/>
    <mergeCell ref="J3:J4"/>
    <mergeCell ref="K3:K4"/>
    <mergeCell ref="L3:L4"/>
    <mergeCell ref="M3:M4"/>
    <mergeCell ref="N3:N4"/>
    <mergeCell ref="N2:Q2"/>
    <mergeCell ref="Q3:Q4"/>
    <mergeCell ref="C2:C4"/>
    <mergeCell ref="B7:B20"/>
    <mergeCell ref="C7:C20"/>
    <mergeCell ref="B26:B27"/>
    <mergeCell ref="P3:P4"/>
    <mergeCell ref="R2:U3"/>
    <mergeCell ref="B21:B25"/>
    <mergeCell ref="C21:C25"/>
    <mergeCell ref="V7:V20"/>
    <mergeCell ref="V21:V25"/>
    <mergeCell ref="D2:H2"/>
    <mergeCell ref="V3:X3"/>
    <mergeCell ref="A7:A20"/>
    <mergeCell ref="V29:V36"/>
    <mergeCell ref="H30:H36"/>
    <mergeCell ref="C26:C27"/>
    <mergeCell ref="V26:V27"/>
    <mergeCell ref="A29:A36"/>
    <mergeCell ref="A26:A27"/>
    <mergeCell ref="A21:A25"/>
    <mergeCell ref="B29:B36"/>
    <mergeCell ref="C29:C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ամփոփ</vt:lpstr>
      <vt:lpstr>Արագածոտն</vt:lpstr>
      <vt:lpstr>Արարատ</vt:lpstr>
      <vt:lpstr>Արմավիր</vt:lpstr>
      <vt:lpstr>Կոտայք</vt:lpstr>
      <vt:lpstr>Լոռի</vt:lpstr>
      <vt:lpstr>Վայոց Ձոր</vt:lpstr>
      <vt:lpstr>Տավուշ</vt:lpstr>
      <vt:lpstr>Շիրակ</vt:lpstr>
      <vt:lpstr>Գեղարքունիք</vt:lpstr>
      <vt:lpstr>Սյունիք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https:/mul2-tavush.gov.am/tasks/48786/oneclick/Texnika-1.xlsx?token=9657bafa18126891de36d83dfd11ee2e</cp:keywords>
  <cp:lastModifiedBy/>
  <dcterms:created xsi:type="dcterms:W3CDTF">2006-09-16T00:00:00Z</dcterms:created>
  <dcterms:modified xsi:type="dcterms:W3CDTF">2022-10-24T10:36:07Z</dcterms:modified>
</cp:coreProperties>
</file>