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1.05.2022\"/>
    </mc:Choice>
  </mc:AlternateContent>
  <bookViews>
    <workbookView xWindow="0" yWindow="0" windowWidth="20490" windowHeight="7155" tabRatio="535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52511"/>
</workbook>
</file>

<file path=xl/calcChain.xml><?xml version="1.0" encoding="utf-8"?>
<calcChain xmlns="http://schemas.openxmlformats.org/spreadsheetml/2006/main">
  <c r="AM8" i="15" l="1"/>
  <c r="AN8" i="15"/>
  <c r="AO8" i="15"/>
  <c r="H7" i="15" l="1"/>
  <c r="P7" i="15" l="1"/>
  <c r="AD12" i="15" l="1"/>
  <c r="AE13" i="15" l="1"/>
  <c r="AD13" i="15"/>
  <c r="DL17" i="15" l="1"/>
  <c r="O17" i="15"/>
  <c r="P9" i="15"/>
  <c r="AE15" i="15" l="1"/>
  <c r="AE11" i="15" l="1"/>
  <c r="EE11" i="15"/>
  <c r="BV15" i="15" l="1"/>
  <c r="EE13" i="15" l="1"/>
  <c r="P13" i="15"/>
  <c r="BG15" i="15"/>
  <c r="O15" i="15"/>
  <c r="AE8" i="15" l="1"/>
  <c r="AE12" i="15" l="1"/>
  <c r="BU12" i="15"/>
  <c r="AM9" i="15" l="1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O8" i="15"/>
  <c r="DF1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AH18" i="15" l="1"/>
  <c r="CC7" i="15"/>
  <c r="CB7" i="15"/>
  <c r="AZ7" i="15" l="1"/>
  <c r="AY7" i="15"/>
  <c r="AC7" i="15"/>
  <c r="AB7" i="15"/>
  <c r="X7" i="15"/>
  <c r="U7" i="15"/>
  <c r="W7" i="15"/>
  <c r="N7" i="15"/>
  <c r="M7" i="15"/>
  <c r="I7" i="15"/>
  <c r="EC7" i="15" l="1"/>
  <c r="EB7" i="15"/>
  <c r="DS7" i="15"/>
  <c r="DR7" i="15"/>
  <c r="DJ7" i="15"/>
  <c r="DI7" i="15"/>
  <c r="DE7" i="15"/>
  <c r="DD7" i="15"/>
  <c r="CH7" i="15"/>
  <c r="CG7" i="15"/>
  <c r="BO7" i="15"/>
  <c r="BN7" i="15"/>
  <c r="BG7" i="15"/>
  <c r="BE7" i="15"/>
  <c r="BD7" i="15"/>
  <c r="AW7" i="15"/>
  <c r="Y6" i="15"/>
  <c r="AM6" i="15" s="1"/>
  <c r="BA6" i="15" s="1"/>
  <c r="BP6" i="15" s="1"/>
  <c r="CD6" i="15" s="1"/>
  <c r="CR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N6" i="15" s="1"/>
  <c r="BS6" i="15" s="1"/>
  <c r="CG6" i="15" s="1"/>
  <c r="N6" i="15"/>
  <c r="X6" i="15" s="1"/>
  <c r="AC6" i="15" s="1"/>
  <c r="AL6" i="15" s="1"/>
  <c r="AQ6" i="15" s="1"/>
  <c r="AZ6" i="15" s="1"/>
  <c r="BE6" i="15" s="1"/>
  <c r="BO6" i="15" s="1"/>
  <c r="BT6" i="15" s="1"/>
  <c r="CH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Q6" i="15" s="1"/>
  <c r="CE6" i="15" s="1"/>
  <c r="CM6" i="15" s="1"/>
  <c r="CS6" i="15" s="1"/>
  <c r="DA6" i="15" s="1"/>
  <c r="L6" i="15"/>
  <c r="V6" i="15" s="1"/>
  <c r="AA6" i="15" s="1"/>
  <c r="AJ6" i="15" s="1"/>
  <c r="AO6" i="15" s="1"/>
  <c r="AX6" i="15" s="1"/>
  <c r="BC6" i="15" s="1"/>
  <c r="BL6" i="15" s="1"/>
  <c r="BR6" i="15" s="1"/>
  <c r="CF6" i="15" s="1"/>
  <c r="CC6" i="15" l="1"/>
  <c r="CQ6" i="15"/>
  <c r="CV6" i="15" s="1"/>
  <c r="DE6" i="15" s="1"/>
  <c r="DJ6" i="15" s="1"/>
  <c r="CB6" i="15"/>
  <c r="CP6" i="15"/>
  <c r="CU6" i="15" s="1"/>
  <c r="DD6" i="15" s="1"/>
  <c r="DI6" i="15" s="1"/>
  <c r="CA6" i="15"/>
  <c r="CO6" i="15"/>
  <c r="CT6" i="15" s="1"/>
  <c r="DC6" i="15" s="1"/>
  <c r="DH6" i="15" s="1"/>
  <c r="EA18" i="15"/>
  <c r="DZ18" i="15"/>
  <c r="DZ20" i="15" s="1"/>
  <c r="DY18" i="15"/>
  <c r="DY20" i="15" s="1"/>
  <c r="DV18" i="15"/>
  <c r="DU18" i="15"/>
  <c r="DU20" i="15" s="1"/>
  <c r="DT18" i="15"/>
  <c r="DQ18" i="15"/>
  <c r="DQ20" i="15" s="1"/>
  <c r="DM20" i="15"/>
  <c r="DO18" i="15"/>
  <c r="DN18" i="15"/>
  <c r="DN20" i="15" s="1"/>
  <c r="DM18" i="15"/>
  <c r="DH18" i="15"/>
  <c r="DH20" i="15" s="1"/>
  <c r="DG18" i="15"/>
  <c r="DG20" i="15" s="1"/>
  <c r="DF20" i="15"/>
  <c r="DC18" i="15"/>
  <c r="CY20" i="15"/>
  <c r="DA18" i="15"/>
  <c r="DA20" i="15" s="1"/>
  <c r="CZ18" i="15"/>
  <c r="CZ20" i="15" s="1"/>
  <c r="CY18" i="15"/>
  <c r="CT18" i="15"/>
  <c r="CS18" i="15"/>
  <c r="CS20" i="15" s="1"/>
  <c r="CR18" i="15"/>
  <c r="CR20" i="15" s="1"/>
  <c r="CN17" i="15"/>
  <c r="CO18" i="15"/>
  <c r="CO20" i="15" s="1"/>
  <c r="CM18" i="15"/>
  <c r="CM20" i="15" s="1"/>
  <c r="CL18" i="15"/>
  <c r="CL20" i="15" s="1"/>
  <c r="CK18" i="15"/>
  <c r="CK20" i="15" s="1"/>
  <c r="CH17" i="15"/>
  <c r="CI17" i="15"/>
  <c r="CJ17" i="15"/>
  <c r="CF18" i="15"/>
  <c r="CF20" i="15" s="1"/>
  <c r="CE18" i="15"/>
  <c r="CE20" i="15" s="1"/>
  <c r="CD18" i="15"/>
  <c r="CD20" i="15" s="1"/>
  <c r="CA18" i="15"/>
  <c r="CA20" i="15" s="1"/>
  <c r="BX18" i="15"/>
  <c r="BX20" i="15" s="1"/>
  <c r="BY18" i="15"/>
  <c r="BW18" i="15"/>
  <c r="BW20" i="15" s="1"/>
  <c r="BR18" i="15"/>
  <c r="BQ18" i="15"/>
  <c r="BQ20" i="15" s="1"/>
  <c r="BP18" i="15"/>
  <c r="BP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V20" i="15" s="1"/>
  <c r="R18" i="15"/>
  <c r="R20" i="15" s="1"/>
  <c r="T18" i="15"/>
  <c r="S18" i="15"/>
  <c r="Q18" i="15"/>
  <c r="Q20" i="15" s="1"/>
  <c r="K18" i="15"/>
  <c r="L18" i="15"/>
  <c r="L20" i="15" s="1"/>
  <c r="J18" i="15"/>
  <c r="E18" i="15"/>
  <c r="E20" i="15" s="1"/>
  <c r="CN7" i="15"/>
  <c r="BK17" i="15"/>
  <c r="U18" i="15" l="1"/>
  <c r="BF18" i="15"/>
  <c r="AW20" i="15"/>
  <c r="CN20" i="15"/>
  <c r="ED18" i="15"/>
  <c r="DB20" i="15"/>
  <c r="DP20" i="15"/>
  <c r="DR18" i="15"/>
  <c r="AW18" i="15"/>
  <c r="BK18" i="15"/>
  <c r="AD20" i="15"/>
  <c r="S20" i="15"/>
  <c r="U20" i="15" s="1"/>
  <c r="BI20" i="15"/>
  <c r="BK20" i="15" s="1"/>
  <c r="DE18" i="15"/>
  <c r="DP18" i="15"/>
  <c r="BU20" i="15"/>
  <c r="DK20" i="15"/>
  <c r="X20" i="15"/>
  <c r="DB18" i="15"/>
  <c r="DS20" i="15"/>
  <c r="DC20" i="15"/>
  <c r="DE20" i="15" s="1"/>
  <c r="CQ20" i="15"/>
  <c r="T20" i="15"/>
  <c r="W20" i="15" s="1"/>
  <c r="W18" i="15"/>
  <c r="DV20" i="15"/>
  <c r="EE20" i="15" s="1"/>
  <c r="EE18" i="15"/>
  <c r="BZ18" i="15"/>
  <c r="BZ20" i="15"/>
  <c r="CC20" i="15"/>
  <c r="CC18" i="15"/>
  <c r="CN18" i="15"/>
  <c r="CW20" i="15"/>
  <c r="DS18" i="15"/>
  <c r="X18" i="15"/>
  <c r="DS6" i="15"/>
  <c r="EC6" i="15" s="1"/>
  <c r="DX6" i="15"/>
  <c r="DR6" i="15"/>
  <c r="EB6" i="15" s="1"/>
  <c r="DW6" i="15"/>
  <c r="DQ6" i="15"/>
  <c r="DV6" i="15"/>
  <c r="BD18" i="15"/>
  <c r="DO20" i="15"/>
  <c r="DR20" i="15" s="1"/>
  <c r="DD18" i="15"/>
  <c r="CX18" i="15"/>
  <c r="CP20" i="15"/>
  <c r="CQ18" i="15"/>
  <c r="CP18" i="15"/>
  <c r="CB18" i="15"/>
  <c r="CJ20" i="15"/>
  <c r="BY20" i="15"/>
  <c r="CB20" i="15" s="1"/>
  <c r="BO20" i="15"/>
  <c r="BN20" i="15"/>
  <c r="BN18" i="15"/>
  <c r="BO18" i="15"/>
  <c r="AY20" i="15"/>
  <c r="AZ20" i="15"/>
  <c r="AY18" i="15"/>
  <c r="AZ18" i="15"/>
  <c r="DI20" i="15"/>
  <c r="EB18" i="15"/>
  <c r="DT20" i="15"/>
  <c r="DX20" i="15" s="1"/>
  <c r="DJ20" i="15"/>
  <c r="BS18" i="15"/>
  <c r="EA20" i="15"/>
  <c r="EB20" i="15" s="1"/>
  <c r="DW20" i="15"/>
  <c r="BC20" i="15"/>
  <c r="BG20" i="15" s="1"/>
  <c r="AD18" i="15"/>
  <c r="EC18" i="15"/>
  <c r="DI18" i="15"/>
  <c r="DL18" i="15"/>
  <c r="CW18" i="15"/>
  <c r="CJ18" i="15"/>
  <c r="BV18" i="15"/>
  <c r="BU18" i="15"/>
  <c r="M18" i="15"/>
  <c r="N18" i="15"/>
  <c r="DX18" i="15"/>
  <c r="DW18" i="15"/>
  <c r="DK18" i="15"/>
  <c r="DJ18" i="15"/>
  <c r="CV18" i="15"/>
  <c r="CT20" i="15"/>
  <c r="CU18" i="15"/>
  <c r="CI20" i="15"/>
  <c r="CH20" i="15"/>
  <c r="CI18" i="15"/>
  <c r="CH18" i="15"/>
  <c r="CG18" i="15"/>
  <c r="CG20" i="15"/>
  <c r="BT18" i="15"/>
  <c r="BR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L20" i="15" l="1"/>
  <c r="DD20" i="15"/>
  <c r="EC20" i="15"/>
  <c r="ED20" i="15"/>
  <c r="BE20" i="15"/>
  <c r="BD20" i="15"/>
  <c r="CX20" i="15"/>
  <c r="CV20" i="15"/>
  <c r="CU20" i="15"/>
  <c r="BV20" i="15"/>
  <c r="BT20" i="15"/>
  <c r="BS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BM18" i="15"/>
  <c r="C20" i="15"/>
  <c r="O20" i="15" s="1"/>
  <c r="G20" i="15"/>
  <c r="AO20" i="15"/>
  <c r="AO18" i="15"/>
  <c r="F20" i="15" l="1"/>
  <c r="I20" i="15"/>
  <c r="H20" i="15"/>
  <c r="BM20" i="15"/>
  <c r="AJ10" i="15" l="1"/>
  <c r="AY10" i="15"/>
  <c r="AZ10" i="15"/>
  <c r="AW10" i="15"/>
  <c r="AW9" i="15" l="1"/>
  <c r="EE15" i="15" l="1"/>
  <c r="ED15" i="15"/>
  <c r="EC15" i="15"/>
  <c r="EB15" i="15"/>
  <c r="EE14" i="15"/>
  <c r="ED14" i="15"/>
  <c r="EC14" i="15"/>
  <c r="EB14" i="15"/>
  <c r="ED13" i="15"/>
  <c r="EC13" i="15"/>
  <c r="EB13" i="15"/>
  <c r="EE12" i="15"/>
  <c r="ED12" i="15"/>
  <c r="EC12" i="15"/>
  <c r="EB12" i="15"/>
  <c r="ED11" i="15"/>
  <c r="EC11" i="15"/>
  <c r="EB11" i="15"/>
  <c r="EE10" i="15"/>
  <c r="ED10" i="15"/>
  <c r="EC10" i="15"/>
  <c r="EB10" i="15"/>
  <c r="EE9" i="15"/>
  <c r="ED9" i="15"/>
  <c r="EC9" i="15"/>
  <c r="EB9" i="15"/>
  <c r="EE8" i="15"/>
  <c r="ED8" i="15"/>
  <c r="EC8" i="15"/>
  <c r="EB8" i="15"/>
  <c r="EE7" i="15"/>
  <c r="ED7" i="15"/>
  <c r="DX15" i="15"/>
  <c r="DW15" i="15"/>
  <c r="DX14" i="15"/>
  <c r="DW14" i="15"/>
  <c r="DX13" i="15"/>
  <c r="DW13" i="15"/>
  <c r="DX12" i="15"/>
  <c r="DW12" i="15"/>
  <c r="DX11" i="15"/>
  <c r="DW11" i="15"/>
  <c r="DX10" i="15"/>
  <c r="DW10" i="15"/>
  <c r="DX9" i="15"/>
  <c r="DW9" i="15"/>
  <c r="DX8" i="15"/>
  <c r="DW8" i="15"/>
  <c r="DX7" i="15"/>
  <c r="DW7" i="15"/>
  <c r="DS15" i="15"/>
  <c r="DR15" i="15"/>
  <c r="DS14" i="15"/>
  <c r="DR14" i="15"/>
  <c r="DS13" i="15"/>
  <c r="DR13" i="15"/>
  <c r="DS12" i="15"/>
  <c r="DR12" i="15"/>
  <c r="DS11" i="15"/>
  <c r="DR11" i="15"/>
  <c r="DS10" i="15"/>
  <c r="DR10" i="15"/>
  <c r="DS9" i="15"/>
  <c r="DR9" i="15"/>
  <c r="DS8" i="15"/>
  <c r="DR8" i="15"/>
  <c r="DP15" i="15"/>
  <c r="DP14" i="15"/>
  <c r="DP13" i="15"/>
  <c r="DP12" i="15"/>
  <c r="DP11" i="15"/>
  <c r="DP10" i="15"/>
  <c r="DP9" i="15"/>
  <c r="DP8" i="15"/>
  <c r="DP7" i="15"/>
  <c r="DL15" i="15"/>
  <c r="DK15" i="15"/>
  <c r="DJ15" i="15"/>
  <c r="DI15" i="15"/>
  <c r="DL14" i="15"/>
  <c r="DK14" i="15"/>
  <c r="DJ14" i="15"/>
  <c r="DI14" i="15"/>
  <c r="DL13" i="15"/>
  <c r="DK13" i="15"/>
  <c r="DJ13" i="15"/>
  <c r="DI13" i="15"/>
  <c r="DL12" i="15"/>
  <c r="DK12" i="15"/>
  <c r="DJ12" i="15"/>
  <c r="DI12" i="15"/>
  <c r="DL11" i="15"/>
  <c r="DK11" i="15"/>
  <c r="DJ11" i="15"/>
  <c r="DI11" i="15"/>
  <c r="DL10" i="15"/>
  <c r="DK10" i="15"/>
  <c r="DJ10" i="15"/>
  <c r="DI10" i="15"/>
  <c r="DL9" i="15"/>
  <c r="DK9" i="15"/>
  <c r="DJ9" i="15"/>
  <c r="DI9" i="15"/>
  <c r="DL8" i="15"/>
  <c r="DK8" i="15"/>
  <c r="DJ8" i="15"/>
  <c r="DI8" i="15"/>
  <c r="DL7" i="15"/>
  <c r="DK7" i="15"/>
  <c r="DE15" i="15"/>
  <c r="DD15" i="15"/>
  <c r="DE14" i="15"/>
  <c r="DD14" i="15"/>
  <c r="DE13" i="15"/>
  <c r="DD13" i="15"/>
  <c r="DE12" i="15"/>
  <c r="DD12" i="15"/>
  <c r="DE11" i="15"/>
  <c r="DD11" i="15"/>
  <c r="DE10" i="15"/>
  <c r="DD10" i="15"/>
  <c r="DE9" i="15"/>
  <c r="DD9" i="15"/>
  <c r="DE8" i="15"/>
  <c r="DD8" i="15"/>
  <c r="DB15" i="15"/>
  <c r="DB14" i="15"/>
  <c r="DB13" i="15"/>
  <c r="DB12" i="15"/>
  <c r="DB11" i="15"/>
  <c r="DB10" i="15"/>
  <c r="DB9" i="15"/>
  <c r="DB8" i="15"/>
  <c r="DB7" i="15"/>
  <c r="CX15" i="15"/>
  <c r="CW15" i="15"/>
  <c r="CV15" i="15"/>
  <c r="CU15" i="15"/>
  <c r="CX14" i="15"/>
  <c r="CW14" i="15"/>
  <c r="CV14" i="15"/>
  <c r="CU14" i="15"/>
  <c r="CX13" i="15"/>
  <c r="CW13" i="15"/>
  <c r="CV13" i="15"/>
  <c r="CU13" i="15"/>
  <c r="CX12" i="15"/>
  <c r="CW12" i="15"/>
  <c r="CV12" i="15"/>
  <c r="CU12" i="15"/>
  <c r="CX11" i="15"/>
  <c r="CW11" i="15"/>
  <c r="CV11" i="15"/>
  <c r="CU11" i="15"/>
  <c r="CX10" i="15"/>
  <c r="CW10" i="15"/>
  <c r="CV10" i="15"/>
  <c r="CU10" i="15"/>
  <c r="CX9" i="15"/>
  <c r="CW9" i="15"/>
  <c r="CV9" i="15"/>
  <c r="CU9" i="15"/>
  <c r="CX8" i="15"/>
  <c r="CW8" i="15"/>
  <c r="CV8" i="15"/>
  <c r="CU8" i="15"/>
  <c r="CX7" i="15"/>
  <c r="CW7" i="15"/>
  <c r="CV7" i="15"/>
  <c r="CU7" i="15"/>
  <c r="CQ15" i="15"/>
  <c r="CP15" i="15"/>
  <c r="CQ14" i="15"/>
  <c r="CP14" i="15"/>
  <c r="CQ13" i="15"/>
  <c r="CP13" i="15"/>
  <c r="CQ12" i="15"/>
  <c r="CP12" i="15"/>
  <c r="CQ11" i="15"/>
  <c r="CP11" i="15"/>
  <c r="CQ10" i="15"/>
  <c r="CP10" i="15"/>
  <c r="CQ9" i="15"/>
  <c r="CP9" i="15"/>
  <c r="CQ7" i="15"/>
  <c r="CP7" i="15"/>
  <c r="CN15" i="15"/>
  <c r="CN14" i="15"/>
  <c r="CN13" i="15"/>
  <c r="CN12" i="15"/>
  <c r="CN11" i="15"/>
  <c r="CN10" i="15"/>
  <c r="CN9" i="15"/>
  <c r="CJ15" i="15"/>
  <c r="CI15" i="15"/>
  <c r="CH15" i="15"/>
  <c r="CG15" i="15"/>
  <c r="CJ14" i="15"/>
  <c r="CI14" i="15"/>
  <c r="CH14" i="15"/>
  <c r="CG14" i="15"/>
  <c r="CJ13" i="15"/>
  <c r="CI13" i="15"/>
  <c r="CH13" i="15"/>
  <c r="CG13" i="15"/>
  <c r="CJ12" i="15"/>
  <c r="CI12" i="15"/>
  <c r="CH12" i="15"/>
  <c r="CG12" i="15"/>
  <c r="CJ11" i="15"/>
  <c r="CI11" i="15"/>
  <c r="CH11" i="15"/>
  <c r="CG11" i="15"/>
  <c r="CJ10" i="15"/>
  <c r="CI10" i="15"/>
  <c r="CH10" i="15"/>
  <c r="CG10" i="15"/>
  <c r="CJ9" i="15"/>
  <c r="CI9" i="15"/>
  <c r="CH9" i="15"/>
  <c r="CG9" i="15"/>
  <c r="CJ7" i="15"/>
  <c r="CI7" i="15"/>
  <c r="CC16" i="15"/>
  <c r="CB16" i="15"/>
  <c r="CC15" i="15"/>
  <c r="CB15" i="15"/>
  <c r="CC14" i="15"/>
  <c r="CB14" i="15"/>
  <c r="CC13" i="15"/>
  <c r="CB13" i="15"/>
  <c r="CC12" i="15"/>
  <c r="CB12" i="15"/>
  <c r="CC11" i="15"/>
  <c r="CB11" i="15"/>
  <c r="CC10" i="15"/>
  <c r="CB10" i="15"/>
  <c r="CC9" i="15"/>
  <c r="CB9" i="15"/>
  <c r="BZ15" i="15"/>
  <c r="BZ14" i="15"/>
  <c r="BZ13" i="15"/>
  <c r="BZ12" i="15"/>
  <c r="BZ11" i="15"/>
  <c r="BZ10" i="15"/>
  <c r="BZ9" i="15"/>
  <c r="BZ8" i="15"/>
  <c r="BZ7" i="15"/>
  <c r="BU15" i="15"/>
  <c r="BT15" i="15"/>
  <c r="BS15" i="15"/>
  <c r="BV14" i="15"/>
  <c r="BU14" i="15"/>
  <c r="BT14" i="15"/>
  <c r="BS14" i="15"/>
  <c r="BV13" i="15"/>
  <c r="BU13" i="15"/>
  <c r="BT13" i="15"/>
  <c r="BS13" i="15"/>
  <c r="BV12" i="15"/>
  <c r="BT12" i="15"/>
  <c r="BS12" i="15"/>
  <c r="BV11" i="15"/>
  <c r="BU11" i="15"/>
  <c r="BT11" i="15"/>
  <c r="BS11" i="15"/>
  <c r="BV10" i="15"/>
  <c r="BU10" i="15"/>
  <c r="BT10" i="15"/>
  <c r="BS10" i="15"/>
  <c r="BV9" i="15"/>
  <c r="BU9" i="15"/>
  <c r="BT9" i="15"/>
  <c r="BS9" i="15"/>
  <c r="BV8" i="15"/>
  <c r="BU8" i="15"/>
  <c r="BT8" i="15"/>
  <c r="BS8" i="15"/>
  <c r="BV7" i="15"/>
  <c r="BU7" i="15"/>
  <c r="BT7" i="15"/>
  <c r="BS7" i="15"/>
  <c r="BO15" i="15"/>
  <c r="BN15" i="15"/>
  <c r="BO14" i="15"/>
  <c r="BN14" i="15"/>
  <c r="BO13" i="15"/>
  <c r="BN13" i="15"/>
  <c r="BO12" i="15"/>
  <c r="BN12" i="15"/>
  <c r="BO11" i="15"/>
  <c r="BN11" i="15"/>
  <c r="BO10" i="15"/>
  <c r="BN10" i="15"/>
  <c r="BO9" i="15"/>
  <c r="BN9" i="15"/>
  <c r="BO8" i="15"/>
  <c r="BN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R16" i="15"/>
  <c r="DD16" i="15"/>
  <c r="CP16" i="15"/>
  <c r="CP8" i="15"/>
  <c r="CB8" i="15"/>
  <c r="BN16" i="15"/>
  <c r="AY16" i="15"/>
  <c r="W16" i="15"/>
  <c r="X16" i="15"/>
  <c r="H16" i="15"/>
  <c r="ED16" i="15"/>
  <c r="DX16" i="15"/>
  <c r="DP16" i="15"/>
  <c r="DK16" i="15"/>
  <c r="DJ16" i="15"/>
  <c r="CW16" i="15"/>
  <c r="CV16" i="15"/>
  <c r="CI16" i="15"/>
  <c r="CI8" i="15"/>
  <c r="CH16" i="15"/>
  <c r="CH8" i="15"/>
  <c r="CC8" i="15"/>
  <c r="BZ16" i="15"/>
  <c r="BU16" i="15"/>
  <c r="BT16" i="15"/>
  <c r="BO16" i="15"/>
  <c r="BF16" i="15"/>
  <c r="BE16" i="15"/>
  <c r="DW17" i="15"/>
  <c r="BS17" i="15"/>
  <c r="BN17" i="15"/>
  <c r="DW16" i="15"/>
  <c r="DI16" i="15"/>
  <c r="CU16" i="15"/>
  <c r="CG16" i="15"/>
  <c r="CG8" i="15"/>
  <c r="BS16" i="15"/>
  <c r="BD16" i="15"/>
  <c r="EB16" i="15"/>
  <c r="EC16" i="15"/>
  <c r="EE16" i="15"/>
  <c r="DS16" i="15"/>
  <c r="DL16" i="15"/>
  <c r="DE16" i="15"/>
  <c r="DB16" i="15"/>
  <c r="CX16" i="15"/>
  <c r="CQ16" i="15"/>
  <c r="CN16" i="15"/>
  <c r="CJ16" i="15"/>
  <c r="BV16" i="15"/>
  <c r="BG16" i="15"/>
  <c r="AZ16" i="15"/>
  <c r="F16" i="15"/>
  <c r="P8" i="15"/>
  <c r="N8" i="15"/>
  <c r="CN8" i="15"/>
  <c r="AW8" i="15"/>
  <c r="U8" i="15"/>
  <c r="BM16" i="15"/>
  <c r="BM8" i="15"/>
  <c r="F17" i="15"/>
  <c r="BU17" i="15"/>
  <c r="DK17" i="15"/>
  <c r="BD17" i="15"/>
  <c r="CJ8" i="15"/>
  <c r="CQ8" i="15"/>
  <c r="CC17" i="15"/>
  <c r="DI17" i="15"/>
  <c r="CU17" i="15"/>
  <c r="CG17" i="15"/>
  <c r="CX17" i="15"/>
  <c r="DX17" i="15"/>
  <c r="DR17" i="15"/>
  <c r="CW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B18" i="21" s="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/>
  <c r="DC21" i="21"/>
  <c r="CY22" i="21"/>
  <c r="CZ22" i="21"/>
  <c r="DA22" i="21"/>
  <c r="DB22" i="21" s="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U23" i="21" s="1"/>
  <c r="V23" i="21"/>
  <c r="W23" i="21"/>
  <c r="X23" i="21" s="1"/>
  <c r="Y23" i="21"/>
  <c r="Z23" i="21"/>
  <c r="AA23" i="21"/>
  <c r="AB23" i="21"/>
  <c r="CY23" i="21" s="1"/>
  <c r="AC23" i="21"/>
  <c r="CZ23" i="2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W18" i="20" s="1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L10" i="20" s="1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J18" i="20" s="1"/>
  <c r="K13" i="20"/>
  <c r="O13" i="20"/>
  <c r="S13" i="20"/>
  <c r="W13" i="20"/>
  <c r="Y13" i="20" s="1"/>
  <c r="X13" i="20"/>
  <c r="AB13" i="20"/>
  <c r="F14" i="20"/>
  <c r="J14" i="20"/>
  <c r="K14" i="20"/>
  <c r="L14" i="20" s="1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/>
  <c r="AB15" i="20"/>
  <c r="F16" i="20"/>
  <c r="J16" i="20"/>
  <c r="K16" i="20"/>
  <c r="L16" i="20" s="1"/>
  <c r="O16" i="20"/>
  <c r="S16" i="20"/>
  <c r="Y16" i="20"/>
  <c r="AB16" i="20"/>
  <c r="F17" i="20"/>
  <c r="J17" i="20"/>
  <c r="K17" i="20"/>
  <c r="O17" i="20"/>
  <c r="S17" i="20"/>
  <c r="W17" i="20"/>
  <c r="X17" i="20"/>
  <c r="Y17" i="20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V18" i="20" s="1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/>
  <c r="BY11" i="14"/>
  <c r="BZ11" i="14"/>
  <c r="U12" i="14"/>
  <c r="AD12" i="14"/>
  <c r="BY12" i="14"/>
  <c r="CA12" i="14" s="1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A14" i="14" s="1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B17" i="15"/>
  <c r="BO17" i="15"/>
  <c r="BZ22" i="14"/>
  <c r="DA23" i="21"/>
  <c r="DB23" i="21"/>
  <c r="L17" i="20"/>
  <c r="K22" i="14"/>
  <c r="BM17" i="15"/>
  <c r="CV17" i="15"/>
  <c r="BE17" i="15"/>
  <c r="DS17" i="15"/>
  <c r="AE17" i="15"/>
  <c r="EE17" i="15"/>
  <c r="DP17" i="15"/>
  <c r="BZ17" i="15"/>
  <c r="BV17" i="15"/>
  <c r="AZ17" i="15"/>
  <c r="BF17" i="15"/>
  <c r="M17" i="15"/>
  <c r="AI7" i="15" l="1"/>
  <c r="AF18" i="15"/>
  <c r="AF20" i="15" s="1"/>
  <c r="AG18" i="15"/>
  <c r="AG20" i="15" s="1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20" i="15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C17" i="15"/>
  <c r="DE17" i="15"/>
  <c r="AQ8" i="15"/>
  <c r="AY17" i="15"/>
  <c r="DJ17" i="15"/>
  <c r="ED17" i="15"/>
  <c r="AP16" i="15"/>
  <c r="DC23" i="21"/>
  <c r="N17" i="15"/>
  <c r="AK17" i="15"/>
  <c r="BT17" i="15"/>
  <c r="EB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D17" i="15"/>
  <c r="BY22" i="14"/>
  <c r="CA22" i="14" s="1"/>
  <c r="AK16" i="15"/>
  <c r="CP17" i="15"/>
  <c r="AL16" i="15"/>
  <c r="AS16" i="15"/>
  <c r="CQ17" i="15"/>
  <c r="BC22" i="14"/>
  <c r="CB22" i="14" s="1"/>
  <c r="R22" i="14"/>
  <c r="CA21" i="14"/>
  <c r="CA11" i="14"/>
  <c r="L13" i="20"/>
  <c r="Y12" i="20"/>
  <c r="Y9" i="20"/>
  <c r="DB14" i="21"/>
  <c r="CB17" i="15"/>
  <c r="AK8" i="15"/>
  <c r="AI17" i="15"/>
  <c r="AP17" i="15"/>
  <c r="AI20" i="15" l="1"/>
  <c r="AI18" i="15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T6" i="15" l="1"/>
  <c r="DU6" i="15" l="1"/>
  <c r="DO6" i="15"/>
</calcChain>
</file>

<file path=xl/sharedStrings.xml><?xml version="1.0" encoding="utf-8"?>
<sst xmlns="http://schemas.openxmlformats.org/spreadsheetml/2006/main" count="460" uniqueCount="149">
  <si>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</si>
  <si>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</si>
  <si>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</si>
  <si>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</si>
  <si>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</si>
  <si>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</si>
  <si>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</si>
  <si>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</si>
  <si>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</si>
  <si>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</si>
  <si>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</si>
  <si>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</si>
  <si>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</si>
  <si>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</si>
  <si>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</si>
  <si>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</si>
  <si>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</si>
  <si>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</si>
  <si>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</si>
  <si>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</si>
  <si>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</si>
  <si>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</si>
  <si>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</si>
  <si>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</si>
  <si>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</si>
  <si>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</si>
  <si>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</si>
  <si>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</si>
  <si>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</si>
  <si>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</si>
  <si>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</si>
  <si>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</si>
  <si>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</si>
  <si>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</si>
  <si>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</si>
  <si>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</si>
  <si>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</si>
  <si>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</si>
  <si>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</si>
  <si>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</si>
  <si>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</si>
  <si>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</si>
  <si>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</si>
  <si>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</si>
  <si>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</si>
  <si>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</si>
  <si>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</si>
  <si>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</si>
  <si>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</si>
  <si>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</si>
  <si>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</si>
  <si>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</si>
  <si>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</si>
  <si>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</si>
  <si>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</si>
  <si>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</si>
  <si>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</si>
  <si>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կատ. %-ը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</si>
  <si>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</si>
  <si>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</si>
  <si>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</si>
  <si>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</si>
  <si>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</si>
  <si>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</si>
  <si>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</si>
  <si>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</si>
  <si>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</si>
  <si>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</si>
  <si>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</si>
  <si>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</si>
  <si>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</si>
  <si>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</si>
  <si>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</si>
  <si>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</si>
  <si>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</si>
  <si>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</si>
  <si>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</si>
  <si>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</si>
  <si>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</si>
  <si>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</si>
  <si>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</si>
  <si>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</si>
  <si>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</si>
  <si>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</si>
  <si>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</si>
  <si>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</si>
  <si>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</si>
  <si>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</si>
  <si>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</si>
  <si>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</si>
  <si>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</si>
  <si>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</si>
  <si>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</si>
  <si>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</si>
  <si>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</si>
  <si>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</si>
  <si>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</si>
  <si>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</si>
  <si>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</si>
  <si>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</si>
  <si>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</si>
  <si>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</si>
  <si>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</si>
  <si>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</si>
  <si>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</si>
  <si>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</si>
  <si>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</si>
  <si>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</si>
  <si>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</si>
  <si>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</si>
  <si>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</si>
  <si>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</si>
  <si>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</si>
  <si>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</si>
  <si>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</si>
  <si>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</si>
  <si>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</si>
  <si>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</si>
  <si>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</si>
  <si>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</si>
  <si>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</si>
  <si>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                                                                                                 Տեղական վճարներ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</si>
  <si>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</si>
  <si>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</si>
  <si>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</si>
  <si>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</si>
  <si>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</si>
  <si>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</si>
  <si>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աղբահանության վճար  ծրագիր          1-ին եռամսյակ</t>
  </si>
  <si>
    <t>2021թ.</t>
  </si>
  <si>
    <t xml:space="preserve">2021թ. </t>
  </si>
  <si>
    <t xml:space="preserve">2022թ. </t>
  </si>
  <si>
    <t>2022թ. ծրագրի  աճը 2021թ.        ծրագրի համեմատ /%/</t>
  </si>
  <si>
    <t>2022թ. փաստ. աճը 2021թ. փաստ       համեմատ    /հազ. դրամ./</t>
  </si>
  <si>
    <t>Ֆինանսական համահարթեցման դոտացիա 2022թ.</t>
  </si>
  <si>
    <t>2022թ.</t>
  </si>
  <si>
    <t>Անշարժ գույքի հարկ</t>
  </si>
  <si>
    <t>այդ թվում` աղբահանության վճար  ծրագիր տարեկան  2022թ.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</si>
  <si>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</si>
  <si>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</si>
  <si>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</si>
  <si>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աղբահանության վճար փաստ.
2 ամիս</t>
  </si>
  <si>
    <t xml:space="preserve">ծրագիր 
տարեկան 31.03.2022թ. դրությամբ                                                                                                         </t>
  </si>
  <si>
    <t>2-րդ եռամսյակի կատ. %-ը
2-ին եռամսյակի պլանի նկատմամբ</t>
  </si>
  <si>
    <t>2-րդ եռամսյակի կատ. %-ը
տարեկան պլանի նկատմամբ</t>
  </si>
  <si>
    <t>ծրագիր 1-ին կիսամյակ</t>
  </si>
  <si>
    <t>ՀՀ Արագածոտնի մարզի համայնքների  բյուջեների եկամուտների հավաքագրման վերաբերյալ 2021թ. և 2022թ.5 ամիս</t>
  </si>
  <si>
    <t xml:space="preserve">փաստ.            5 ամիս                                                </t>
  </si>
  <si>
    <t xml:space="preserve">ծրագիր 
տարեկան 31.05.2022թ. դրությամբ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</si>
</sst>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3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</fonts>
  <fills count="1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15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0" fontId="17" fillId="0" borderId="18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3" fontId="16" fillId="0" borderId="0" xfId="0" applyNumberFormat="1" applyFont="1" applyFill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</xf>
    <xf numFmtId="165" fontId="17" fillId="0" borderId="3" xfId="0" applyNumberFormat="1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5" fillId="8" borderId="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10" borderId="5" xfId="0" applyFont="1" applyFill="1" applyBorder="1"/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21" fillId="0" borderId="0" xfId="0" applyFont="1" applyFill="1"/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164" fontId="17" fillId="0" borderId="0" xfId="0" applyNumberFormat="1" applyFont="1" applyFill="1"/>
    <xf numFmtId="3" fontId="17" fillId="0" borderId="17" xfId="0" applyNumberFormat="1" applyFont="1" applyFill="1" applyBorder="1" applyAlignment="1">
      <alignment horizontal="center"/>
    </xf>
    <xf numFmtId="3" fontId="17" fillId="0" borderId="17" xfId="0" applyNumberFormat="1" applyFont="1" applyFill="1" applyBorder="1" applyAlignment="1"/>
    <xf numFmtId="0" fontId="41" fillId="0" borderId="0" xfId="0" applyFont="1" applyFill="1" applyBorder="1" applyAlignment="1">
      <alignment horizontal="center" vertical="center"/>
    </xf>
    <xf numFmtId="3" fontId="17" fillId="0" borderId="0" xfId="0" applyNumberFormat="1" applyFont="1" applyFill="1" applyAlignment="1">
      <alignment horizontal="center"/>
    </xf>
    <xf numFmtId="3" fontId="41" fillId="0" borderId="0" xfId="0" applyNumberFormat="1" applyFont="1" applyFill="1" applyAlignment="1">
      <alignment horizontal="center"/>
    </xf>
    <xf numFmtId="0" fontId="34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16" xfId="0" applyFont="1" applyFill="1" applyBorder="1" applyAlignment="1">
      <alignment vertical="center" wrapText="1"/>
    </xf>
    <xf numFmtId="0" fontId="34" fillId="0" borderId="0" xfId="0" applyFont="1" applyFill="1"/>
    <xf numFmtId="0" fontId="16" fillId="0" borderId="18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/>
    </xf>
    <xf numFmtId="165" fontId="16" fillId="0" borderId="2" xfId="0" applyNumberFormat="1" applyFont="1" applyFill="1" applyBorder="1" applyAlignment="1">
      <alignment horizontal="center"/>
    </xf>
    <xf numFmtId="3" fontId="16" fillId="0" borderId="0" xfId="0" applyNumberFormat="1" applyFont="1" applyFill="1" applyAlignment="1">
      <alignment horizontal="center"/>
    </xf>
    <xf numFmtId="165" fontId="16" fillId="0" borderId="0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</cellXfs>
  <cellStyles count="8">
    <cellStyle name="Normal" xfId="0" builtinId="0"/>
    <cellStyle name="Normal 2" xfId="1"/>
    <cellStyle name="Normal 2 2" xfId="2"/>
    <cellStyle name="Normal 2 2 2" xfId="5"/>
    <cellStyle name="Normal 3" xfId="6"/>
    <cellStyle name="Normal 4" xfId="7"/>
    <cellStyle name="Обычный 2" xfId="3"/>
    <cellStyle name="Обычный 3" xfId="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ma%20Khachatryan/Desktop/Emma/hamaynqner%20ekamut/2022/31.01.2022/NOR/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/>
      <sheetData sheetId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  <row r="6">
          <cell r="EF6">
            <v>1505329.9000000001</v>
          </cell>
          <cell r="EG6">
            <v>367740.10000000003</v>
          </cell>
        </row>
        <row r="7">
          <cell r="EF7">
            <v>139889.70000000001</v>
          </cell>
          <cell r="EG7">
            <v>34972.425000000003</v>
          </cell>
        </row>
        <row r="8">
          <cell r="EF8">
            <v>234044.40999999997</v>
          </cell>
          <cell r="EG8">
            <v>58511.102499999994</v>
          </cell>
        </row>
        <row r="9">
          <cell r="EF9">
            <v>178584.3</v>
          </cell>
          <cell r="EG9">
            <v>43751.5</v>
          </cell>
        </row>
        <row r="10">
          <cell r="EF10">
            <v>163097.06</v>
          </cell>
          <cell r="EG10">
            <v>40774.264999999999</v>
          </cell>
        </row>
        <row r="11">
          <cell r="EF11">
            <v>253230.19999999998</v>
          </cell>
          <cell r="EG11">
            <v>63307.55</v>
          </cell>
        </row>
        <row r="12">
          <cell r="EF12">
            <v>163097.06</v>
          </cell>
          <cell r="EG12">
            <v>40774.264999999999</v>
          </cell>
        </row>
        <row r="13">
          <cell r="EF13">
            <v>392704.94999999995</v>
          </cell>
          <cell r="EG13">
            <v>90353.502952755909</v>
          </cell>
        </row>
        <row r="14">
          <cell r="EF14">
            <v>1011353.927</v>
          </cell>
          <cell r="EG14">
            <v>181958.98783333335</v>
          </cell>
        </row>
        <row r="15">
          <cell r="EF15">
            <v>416811.11200000002</v>
          </cell>
          <cell r="EG15">
            <v>104202.77800000001</v>
          </cell>
        </row>
        <row r="16">
          <cell r="EF16">
            <v>94107.5</v>
          </cell>
          <cell r="EG16">
            <v>22344.799999999999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20"/>
  <sheetViews>
    <sheetView tabSelected="1" zoomScale="70" zoomScaleNormal="70" zoomScaleSheetLayoutView="110" workbookViewId="0">
      <pane xSplit="2" ySplit="6" topLeftCell="C7" activePane="bottomRight" state="frozen"/>
      <selection activeCell="C10" sqref="C10"/>
      <selection pane="topRight" activeCell="C10" sqref="C10"/>
      <selection pane="bottomLeft" activeCell="C10" sqref="C10"/>
      <selection pane="bottomRight" sqref="A1:XFD1048576"/>
    </sheetView>
  </sheetViews>
  <sheetFormatPr defaultRowHeight="17.25" x14ac:dyDescent="0.3"/>
  <cols>
    <col min="1" max="1" width="3.875" style="360" customWidth="1"/>
    <col min="2" max="2" width="19.375" style="360" customWidth="1"/>
    <col min="3" max="4" width="13.75" style="137" customWidth="1"/>
    <col min="5" max="5" width="13" style="137" customWidth="1"/>
    <col min="6" max="6" width="7.125" style="360" customWidth="1"/>
    <col min="7" max="7" width="12.75" style="137" customWidth="1"/>
    <col min="8" max="8" width="10.5" style="360" customWidth="1"/>
    <col min="9" max="9" width="8.5" style="360" customWidth="1"/>
    <col min="10" max="11" width="14.125" style="137" customWidth="1"/>
    <col min="12" max="12" width="13.75" style="137" customWidth="1"/>
    <col min="13" max="13" width="8.25" style="137" customWidth="1"/>
    <col min="14" max="14" width="8.125" style="360" customWidth="1"/>
    <col min="15" max="15" width="7.25" style="137" customWidth="1"/>
    <col min="16" max="16" width="14.75" style="137" customWidth="1"/>
    <col min="17" max="17" width="14" style="137" customWidth="1"/>
    <col min="18" max="18" width="15" style="137" customWidth="1"/>
    <col min="19" max="20" width="13.5" style="137" customWidth="1"/>
    <col min="21" max="21" width="7.5" style="137" customWidth="1"/>
    <col min="22" max="22" width="14.25" style="137" customWidth="1"/>
    <col min="23" max="24" width="8" style="137" customWidth="1"/>
    <col min="25" max="25" width="14.375" style="137" customWidth="1"/>
    <col min="26" max="26" width="16" style="137" customWidth="1"/>
    <col min="27" max="27" width="15.25" style="137" customWidth="1"/>
    <col min="28" max="28" width="11.25" style="137" customWidth="1"/>
    <col min="29" max="29" width="8.875" style="137" customWidth="1"/>
    <col min="30" max="30" width="9.5" style="137" customWidth="1"/>
    <col min="31" max="31" width="13.25" style="137" customWidth="1"/>
    <col min="32" max="32" width="15.75" style="137" customWidth="1"/>
    <col min="33" max="33" width="14.875" style="137" customWidth="1"/>
    <col min="34" max="34" width="13.875" style="137" customWidth="1"/>
    <col min="35" max="35" width="10.75" style="137" customWidth="1"/>
    <col min="36" max="36" width="14.625" style="137" customWidth="1"/>
    <col min="37" max="37" width="10" style="137" customWidth="1"/>
    <col min="38" max="38" width="10.375" style="137" customWidth="1"/>
    <col min="39" max="39" width="14" style="137" customWidth="1"/>
    <col min="40" max="40" width="12.625" style="137" customWidth="1"/>
    <col min="41" max="41" width="14.125" style="137" customWidth="1"/>
    <col min="42" max="42" width="12" style="137" customWidth="1"/>
    <col min="43" max="43" width="8.125" style="137" customWidth="1"/>
    <col min="44" max="44" width="9.125" style="137" customWidth="1"/>
    <col min="45" max="45" width="11.25" style="137" customWidth="1"/>
    <col min="46" max="46" width="14.75" style="137" customWidth="1"/>
    <col min="47" max="47" width="13.875" style="137" customWidth="1"/>
    <col min="48" max="48" width="13.75" style="137" customWidth="1"/>
    <col min="49" max="49" width="9.25" style="137" customWidth="1"/>
    <col min="50" max="50" width="13.125" style="363" customWidth="1"/>
    <col min="51" max="51" width="9.25" style="137" customWidth="1"/>
    <col min="52" max="52" width="7.75" style="137" customWidth="1"/>
    <col min="53" max="53" width="16.25" style="137" customWidth="1"/>
    <col min="54" max="54" width="13.875" style="137" customWidth="1"/>
    <col min="55" max="55" width="12.75" style="137" customWidth="1"/>
    <col min="56" max="56" width="12.5" style="137" customWidth="1"/>
    <col min="57" max="57" width="10.75" style="137" customWidth="1"/>
    <col min="58" max="58" width="8.125" style="137" customWidth="1"/>
    <col min="59" max="59" width="12.625" style="137" customWidth="1"/>
    <col min="60" max="60" width="13.375" style="137" customWidth="1"/>
    <col min="61" max="61" width="13.75" style="137" customWidth="1"/>
    <col min="62" max="62" width="13" style="137" customWidth="1"/>
    <col min="63" max="63" width="14.5" style="137" customWidth="1"/>
    <col min="64" max="64" width="14.5" style="363" customWidth="1"/>
    <col min="65" max="65" width="6.625" style="137" hidden="1" customWidth="1"/>
    <col min="66" max="66" width="8.25" style="137" customWidth="1"/>
    <col min="67" max="67" width="9.125" style="137" customWidth="1"/>
    <col min="68" max="68" width="14.375" style="137" customWidth="1"/>
    <col min="69" max="69" width="13.75" style="137" customWidth="1"/>
    <col min="70" max="70" width="12.5" style="137" customWidth="1"/>
    <col min="71" max="71" width="11.625" style="137" customWidth="1"/>
    <col min="72" max="72" width="9.5" style="137" customWidth="1"/>
    <col min="73" max="73" width="9.625" style="137" customWidth="1"/>
    <col min="74" max="74" width="13" style="137" customWidth="1"/>
    <col min="75" max="75" width="14.75" style="137" customWidth="1"/>
    <col min="76" max="76" width="13.125" style="137" customWidth="1"/>
    <col min="77" max="77" width="12.5" style="137" customWidth="1"/>
    <col min="78" max="78" width="8.625" style="137" customWidth="1"/>
    <col min="79" max="79" width="12.125" style="137" customWidth="1"/>
    <col min="80" max="80" width="9.625" style="137" customWidth="1"/>
    <col min="81" max="81" width="8.5" style="137" customWidth="1"/>
    <col min="82" max="82" width="14.75" style="137" customWidth="1"/>
    <col min="83" max="83" width="13.625" style="137" customWidth="1"/>
    <col min="84" max="84" width="14.5" style="137" customWidth="1"/>
    <col min="85" max="85" width="13.625" style="137" customWidth="1"/>
    <col min="86" max="86" width="11.625" style="137" customWidth="1"/>
    <col min="87" max="87" width="10.625" style="137" customWidth="1"/>
    <col min="88" max="88" width="13.375" style="137" customWidth="1"/>
    <col min="89" max="89" width="15" style="137" customWidth="1"/>
    <col min="90" max="90" width="14.75" style="137" customWidth="1"/>
    <col min="91" max="91" width="13.625" style="137" customWidth="1"/>
    <col min="92" max="92" width="10.625" style="137" customWidth="1"/>
    <col min="93" max="93" width="13.25" style="137" customWidth="1"/>
    <col min="94" max="94" width="11.5" style="137" customWidth="1"/>
    <col min="95" max="95" width="10" style="137" customWidth="1"/>
    <col min="96" max="96" width="14.875" style="137" customWidth="1"/>
    <col min="97" max="97" width="13.25" style="137" customWidth="1"/>
    <col min="98" max="98" width="10.25" style="137" customWidth="1"/>
    <col min="99" max="99" width="12.875" style="137" customWidth="1"/>
    <col min="100" max="100" width="10" style="137" customWidth="1"/>
    <col min="101" max="101" width="8.625" style="137" customWidth="1"/>
    <col min="102" max="102" width="10.875" style="137" customWidth="1"/>
    <col min="103" max="103" width="13.875" style="137" customWidth="1"/>
    <col min="104" max="105" width="13.25" style="137" customWidth="1"/>
    <col min="106" max="106" width="8.25" style="137" customWidth="1"/>
    <col min="107" max="107" width="13.75" style="137" customWidth="1"/>
    <col min="108" max="108" width="11.25" style="137" customWidth="1"/>
    <col min="109" max="109" width="8.625" style="137" customWidth="1"/>
    <col min="110" max="110" width="14.5" style="137" customWidth="1"/>
    <col min="111" max="111" width="13.375" style="137" customWidth="1"/>
    <col min="112" max="112" width="15.25" style="137" customWidth="1"/>
    <col min="113" max="113" width="11.875" style="137" customWidth="1"/>
    <col min="114" max="114" width="9.625" style="137" customWidth="1"/>
    <col min="115" max="115" width="9.5" style="137" customWidth="1"/>
    <col min="116" max="116" width="11.75" style="137" customWidth="1"/>
    <col min="117" max="117" width="12" style="137" customWidth="1"/>
    <col min="118" max="118" width="12.375" style="137" customWidth="1"/>
    <col min="119" max="119" width="11.625" style="137" customWidth="1"/>
    <col min="120" max="120" width="5.875" style="137" customWidth="1"/>
    <col min="121" max="121" width="11.625" style="137" customWidth="1"/>
    <col min="122" max="122" width="6.625" style="137" customWidth="1"/>
    <col min="123" max="123" width="4.875" style="137" customWidth="1"/>
    <col min="124" max="124" width="11.125" style="137" customWidth="1"/>
    <col min="125" max="125" width="11.625" style="137" customWidth="1"/>
    <col min="126" max="126" width="13.75" style="137" customWidth="1"/>
    <col min="127" max="127" width="5.625" style="137" customWidth="1"/>
    <col min="128" max="128" width="6.125" style="137" customWidth="1"/>
    <col min="129" max="129" width="11.375" style="137" customWidth="1"/>
    <col min="130" max="130" width="11.5" style="137" customWidth="1"/>
    <col min="131" max="131" width="11.375" style="137" customWidth="1"/>
    <col min="132" max="132" width="7" style="137" customWidth="1"/>
    <col min="133" max="133" width="5.125" style="137" customWidth="1"/>
    <col min="134" max="134" width="5.625" style="137" customWidth="1"/>
    <col min="135" max="135" width="16.125" style="137" customWidth="1"/>
    <col min="136" max="16384" width="9" style="360"/>
  </cols>
  <sheetData>
    <row r="1" spans="1:135" ht="18.75" customHeight="1" x14ac:dyDescent="0.3">
      <c r="B1" s="361"/>
      <c r="C1" s="362" t="s">
        <v>118</v>
      </c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362"/>
      <c r="U1" s="362"/>
      <c r="V1" s="362"/>
      <c r="W1" s="362"/>
      <c r="X1" s="362"/>
      <c r="Y1" s="362"/>
      <c r="Z1" s="362"/>
      <c r="AA1" s="362"/>
      <c r="AB1" s="362"/>
      <c r="AC1" s="362"/>
      <c r="AD1" s="362"/>
      <c r="AE1" s="362"/>
      <c r="AF1" s="136"/>
      <c r="AG1" s="136"/>
      <c r="AH1" s="136"/>
      <c r="AI1" s="136"/>
      <c r="AJ1" s="136"/>
      <c r="AK1" s="136"/>
      <c r="AL1" s="136"/>
      <c r="CY1" s="137" t="s">
        <v>126</v>
      </c>
    </row>
    <row r="2" spans="1:135" ht="21.75" customHeight="1" x14ac:dyDescent="0.3">
      <c r="A2" s="364"/>
      <c r="B2" s="365"/>
      <c r="C2" s="366" t="s">
        <v>146</v>
      </c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AD2" s="366"/>
      <c r="AE2" s="366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367"/>
      <c r="AY2" s="138"/>
      <c r="AZ2" s="138"/>
      <c r="BA2" s="138"/>
      <c r="BB2" s="138"/>
      <c r="BC2" s="368"/>
      <c r="BD2" s="368"/>
      <c r="BE2" s="368"/>
      <c r="BF2" s="368"/>
      <c r="BG2" s="368"/>
      <c r="BH2" s="368"/>
      <c r="BI2" s="368"/>
      <c r="BJ2" s="368"/>
      <c r="BK2" s="368"/>
      <c r="BL2" s="369"/>
      <c r="BM2" s="368"/>
      <c r="BN2" s="368"/>
      <c r="BO2" s="368"/>
      <c r="BP2" s="368"/>
      <c r="BQ2" s="368"/>
      <c r="BR2" s="368"/>
      <c r="BS2" s="368"/>
      <c r="BT2" s="368"/>
      <c r="BU2" s="368"/>
      <c r="BV2" s="368"/>
      <c r="BW2" s="368"/>
      <c r="BX2" s="368"/>
      <c r="BY2" s="368"/>
      <c r="BZ2" s="368"/>
      <c r="CA2" s="370"/>
      <c r="CB2" s="370"/>
      <c r="CC2" s="370"/>
      <c r="CD2" s="370"/>
      <c r="CE2" s="370"/>
      <c r="CF2" s="370"/>
      <c r="CG2" s="370"/>
      <c r="CH2" s="370"/>
      <c r="CI2" s="371"/>
      <c r="CJ2" s="371"/>
      <c r="CK2" s="371"/>
      <c r="CL2" s="371"/>
      <c r="CM2" s="371"/>
      <c r="CN2" s="371"/>
      <c r="CO2" s="370"/>
      <c r="CP2" s="370"/>
      <c r="CQ2" s="370"/>
      <c r="CR2" s="370"/>
      <c r="CS2" s="370"/>
      <c r="CT2" s="370"/>
      <c r="CU2" s="370"/>
      <c r="CV2" s="370"/>
      <c r="CW2" s="370"/>
      <c r="CX2" s="370"/>
      <c r="CY2" s="370"/>
      <c r="CZ2" s="370"/>
      <c r="DA2" s="370"/>
      <c r="DB2" s="370"/>
      <c r="DC2" s="370"/>
      <c r="DD2" s="370"/>
      <c r="DE2" s="370"/>
      <c r="DF2" s="370"/>
      <c r="DG2" s="370"/>
      <c r="DH2" s="370"/>
      <c r="DI2" s="370"/>
      <c r="DJ2" s="370"/>
      <c r="DK2" s="370"/>
      <c r="DL2" s="370"/>
    </row>
    <row r="3" spans="1:135" ht="13.5" customHeight="1" x14ac:dyDescent="0.3">
      <c r="A3" s="147"/>
      <c r="B3" s="372"/>
      <c r="C3" s="373"/>
      <c r="D3" s="373"/>
      <c r="E3" s="373"/>
      <c r="F3" s="374"/>
      <c r="G3" s="373"/>
      <c r="H3" s="374"/>
      <c r="I3" s="374"/>
      <c r="J3" s="373"/>
      <c r="K3" s="373"/>
      <c r="L3" s="373"/>
      <c r="M3" s="373"/>
      <c r="N3" s="374"/>
      <c r="O3" s="162" t="s">
        <v>65</v>
      </c>
      <c r="P3" s="162"/>
      <c r="Q3" s="162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62" t="s">
        <v>65</v>
      </c>
      <c r="AE3" s="162"/>
      <c r="AF3" s="139"/>
      <c r="AG3" s="139"/>
      <c r="AH3" s="139"/>
      <c r="AI3" s="139"/>
      <c r="AJ3" s="139"/>
      <c r="AK3" s="139"/>
      <c r="AL3" s="139"/>
      <c r="AM3" s="140"/>
      <c r="AN3" s="140"/>
      <c r="AO3" s="140"/>
      <c r="AP3" s="140"/>
      <c r="AQ3" s="140"/>
      <c r="AR3" s="162" t="s">
        <v>65</v>
      </c>
      <c r="AS3" s="162"/>
      <c r="AT3" s="156"/>
      <c r="AU3" s="139"/>
      <c r="AV3" s="139"/>
      <c r="AW3" s="139"/>
      <c r="AX3" s="375"/>
      <c r="AY3" s="139"/>
      <c r="AZ3" s="139"/>
      <c r="BA3" s="139"/>
      <c r="BB3" s="139"/>
      <c r="BC3" s="140"/>
      <c r="BD3" s="140"/>
      <c r="BE3" s="140"/>
      <c r="BF3" s="162" t="s">
        <v>65</v>
      </c>
      <c r="BG3" s="162"/>
      <c r="BH3" s="376"/>
      <c r="BI3" s="376"/>
      <c r="BJ3" s="376"/>
      <c r="BK3" s="376"/>
      <c r="BL3" s="377"/>
      <c r="BM3" s="376"/>
      <c r="BN3" s="376"/>
      <c r="BO3" s="376"/>
      <c r="BP3" s="376"/>
      <c r="BQ3" s="376"/>
      <c r="BR3" s="140"/>
      <c r="BS3" s="140"/>
      <c r="BT3" s="140"/>
      <c r="BU3" s="162" t="s">
        <v>65</v>
      </c>
      <c r="BV3" s="162"/>
      <c r="BW3" s="139"/>
      <c r="BX3" s="139"/>
      <c r="BY3" s="139"/>
      <c r="BZ3" s="139"/>
      <c r="CA3" s="376"/>
      <c r="CB3" s="376"/>
      <c r="CC3" s="376"/>
      <c r="CD3" s="376"/>
      <c r="CE3" s="376"/>
      <c r="CF3" s="376"/>
      <c r="CG3" s="376"/>
      <c r="CH3" s="376"/>
      <c r="CI3" s="162" t="s">
        <v>65</v>
      </c>
      <c r="CJ3" s="162"/>
      <c r="CK3" s="140"/>
      <c r="CL3" s="140"/>
      <c r="CM3" s="140"/>
      <c r="CN3" s="140"/>
      <c r="CO3" s="376"/>
      <c r="CP3" s="376"/>
      <c r="CQ3" s="376"/>
      <c r="CR3" s="376"/>
      <c r="CS3" s="376"/>
      <c r="CT3" s="376"/>
      <c r="CU3" s="376"/>
      <c r="CV3" s="376"/>
      <c r="CW3" s="140"/>
      <c r="CX3" s="139" t="s">
        <v>65</v>
      </c>
      <c r="CY3" s="140"/>
      <c r="CZ3" s="140"/>
      <c r="DA3" s="140"/>
      <c r="DB3" s="140"/>
      <c r="DC3" s="140"/>
      <c r="DD3" s="140"/>
      <c r="DE3" s="376"/>
      <c r="DF3" s="376"/>
      <c r="DG3" s="376"/>
      <c r="DH3" s="376"/>
      <c r="DI3" s="376"/>
      <c r="DJ3" s="376"/>
      <c r="DK3" s="140"/>
      <c r="DL3" s="139"/>
    </row>
    <row r="4" spans="1:135" s="396" customFormat="1" ht="51" customHeight="1" x14ac:dyDescent="0.25">
      <c r="A4" s="378" t="s">
        <v>58</v>
      </c>
      <c r="B4" s="379" t="s">
        <v>56</v>
      </c>
      <c r="C4" s="380" t="s">
        <v>124</v>
      </c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2"/>
      <c r="Q4" s="383" t="s">
        <v>134</v>
      </c>
      <c r="R4" s="384" t="s">
        <v>117</v>
      </c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6"/>
      <c r="AF4" s="387" t="s">
        <v>139</v>
      </c>
      <c r="AG4" s="388"/>
      <c r="AH4" s="388"/>
      <c r="AI4" s="388"/>
      <c r="AJ4" s="388"/>
      <c r="AK4" s="388"/>
      <c r="AL4" s="388"/>
      <c r="AM4" s="388"/>
      <c r="AN4" s="388"/>
      <c r="AO4" s="388"/>
      <c r="AP4" s="388"/>
      <c r="AQ4" s="388"/>
      <c r="AR4" s="388"/>
      <c r="AS4" s="389"/>
      <c r="AT4" s="390" t="s">
        <v>136</v>
      </c>
      <c r="AU4" s="390"/>
      <c r="AV4" s="390"/>
      <c r="AW4" s="390"/>
      <c r="AX4" s="390"/>
      <c r="AY4" s="390"/>
      <c r="AZ4" s="390"/>
      <c r="BA4" s="390"/>
      <c r="BB4" s="390"/>
      <c r="BC4" s="390"/>
      <c r="BD4" s="390"/>
      <c r="BE4" s="390"/>
      <c r="BF4" s="390"/>
      <c r="BG4" s="391"/>
      <c r="BH4" s="390" t="s">
        <v>140</v>
      </c>
      <c r="BI4" s="390"/>
      <c r="BJ4" s="390"/>
      <c r="BK4" s="390"/>
      <c r="BL4" s="390"/>
      <c r="BM4" s="390"/>
      <c r="BN4" s="390"/>
      <c r="BO4" s="390"/>
      <c r="BP4" s="390"/>
      <c r="BQ4" s="390"/>
      <c r="BR4" s="390"/>
      <c r="BS4" s="390"/>
      <c r="BT4" s="390"/>
      <c r="BU4" s="390"/>
      <c r="BV4" s="391"/>
      <c r="BW4" s="392" t="s">
        <v>39</v>
      </c>
      <c r="BX4" s="392"/>
      <c r="BY4" s="392"/>
      <c r="BZ4" s="392"/>
      <c r="CA4" s="392"/>
      <c r="CB4" s="392"/>
      <c r="CC4" s="392"/>
      <c r="CD4" s="392"/>
      <c r="CE4" s="392"/>
      <c r="CF4" s="392"/>
      <c r="CG4" s="392"/>
      <c r="CH4" s="392"/>
      <c r="CI4" s="392"/>
      <c r="CJ4" s="392"/>
      <c r="CK4" s="390" t="s">
        <v>40</v>
      </c>
      <c r="CL4" s="390"/>
      <c r="CM4" s="390"/>
      <c r="CN4" s="390"/>
      <c r="CO4" s="390"/>
      <c r="CP4" s="390"/>
      <c r="CQ4" s="390"/>
      <c r="CR4" s="390"/>
      <c r="CS4" s="390"/>
      <c r="CT4" s="390"/>
      <c r="CU4" s="390"/>
      <c r="CV4" s="390"/>
      <c r="CW4" s="390"/>
      <c r="CX4" s="391"/>
      <c r="CY4" s="390" t="s">
        <v>41</v>
      </c>
      <c r="CZ4" s="390"/>
      <c r="DA4" s="390"/>
      <c r="DB4" s="390"/>
      <c r="DC4" s="390"/>
      <c r="DD4" s="390"/>
      <c r="DE4" s="390"/>
      <c r="DF4" s="390"/>
      <c r="DG4" s="390"/>
      <c r="DH4" s="390"/>
      <c r="DI4" s="390"/>
      <c r="DJ4" s="390"/>
      <c r="DK4" s="390"/>
      <c r="DL4" s="391"/>
      <c r="DM4" s="393" t="s">
        <v>121</v>
      </c>
      <c r="DN4" s="394"/>
      <c r="DO4" s="394"/>
      <c r="DP4" s="394"/>
      <c r="DQ4" s="394"/>
      <c r="DR4" s="394"/>
      <c r="DS4" s="394"/>
      <c r="DT4" s="394"/>
      <c r="DU4" s="394"/>
      <c r="DV4" s="394"/>
      <c r="DW4" s="394"/>
      <c r="DX4" s="394"/>
      <c r="DY4" s="394"/>
      <c r="DZ4" s="394"/>
      <c r="EA4" s="394"/>
      <c r="EB4" s="394"/>
      <c r="EC4" s="394"/>
      <c r="ED4" s="394"/>
      <c r="EE4" s="395"/>
    </row>
    <row r="5" spans="1:135" s="147" customFormat="1" ht="29.25" customHeight="1" x14ac:dyDescent="0.25">
      <c r="A5" s="378"/>
      <c r="B5" s="379"/>
      <c r="C5" s="160" t="s">
        <v>129</v>
      </c>
      <c r="D5" s="160"/>
      <c r="E5" s="160"/>
      <c r="F5" s="160"/>
      <c r="G5" s="160"/>
      <c r="H5" s="160"/>
      <c r="I5" s="160"/>
      <c r="J5" s="381" t="s">
        <v>135</v>
      </c>
      <c r="K5" s="381"/>
      <c r="L5" s="381"/>
      <c r="M5" s="381"/>
      <c r="N5" s="382"/>
      <c r="O5" s="158" t="s">
        <v>132</v>
      </c>
      <c r="P5" s="158" t="s">
        <v>133</v>
      </c>
      <c r="Q5" s="397"/>
      <c r="R5" s="380" t="s">
        <v>130</v>
      </c>
      <c r="S5" s="381"/>
      <c r="T5" s="381"/>
      <c r="U5" s="381"/>
      <c r="V5" s="381"/>
      <c r="W5" s="381"/>
      <c r="X5" s="382"/>
      <c r="Y5" s="160" t="s">
        <v>131</v>
      </c>
      <c r="Z5" s="160"/>
      <c r="AA5" s="160"/>
      <c r="AB5" s="160"/>
      <c r="AC5" s="160"/>
      <c r="AD5" s="158" t="s">
        <v>132</v>
      </c>
      <c r="AE5" s="158" t="s">
        <v>133</v>
      </c>
      <c r="AF5" s="160" t="s">
        <v>130</v>
      </c>
      <c r="AG5" s="160"/>
      <c r="AH5" s="160"/>
      <c r="AI5" s="160"/>
      <c r="AJ5" s="160"/>
      <c r="AK5" s="160"/>
      <c r="AL5" s="160"/>
      <c r="AM5" s="381" t="s">
        <v>135</v>
      </c>
      <c r="AN5" s="381"/>
      <c r="AO5" s="381"/>
      <c r="AP5" s="381"/>
      <c r="AQ5" s="381"/>
      <c r="AR5" s="158" t="s">
        <v>132</v>
      </c>
      <c r="AS5" s="158" t="s">
        <v>133</v>
      </c>
      <c r="AT5" s="160" t="s">
        <v>129</v>
      </c>
      <c r="AU5" s="160"/>
      <c r="AV5" s="160"/>
      <c r="AW5" s="160"/>
      <c r="AX5" s="160"/>
      <c r="AY5" s="160"/>
      <c r="AZ5" s="160"/>
      <c r="BA5" s="160" t="s">
        <v>131</v>
      </c>
      <c r="BB5" s="160"/>
      <c r="BC5" s="160"/>
      <c r="BD5" s="160"/>
      <c r="BE5" s="160"/>
      <c r="BF5" s="158" t="s">
        <v>132</v>
      </c>
      <c r="BG5" s="158" t="s">
        <v>133</v>
      </c>
      <c r="BH5" s="381" t="s">
        <v>129</v>
      </c>
      <c r="BI5" s="381"/>
      <c r="BJ5" s="381"/>
      <c r="BK5" s="381"/>
      <c r="BL5" s="381"/>
      <c r="BM5" s="381"/>
      <c r="BN5" s="381"/>
      <c r="BO5" s="382"/>
      <c r="BP5" s="380" t="s">
        <v>131</v>
      </c>
      <c r="BQ5" s="381"/>
      <c r="BR5" s="381"/>
      <c r="BS5" s="381"/>
      <c r="BT5" s="382"/>
      <c r="BU5" s="158" t="s">
        <v>132</v>
      </c>
      <c r="BV5" s="158" t="s">
        <v>133</v>
      </c>
      <c r="BW5" s="160" t="s">
        <v>129</v>
      </c>
      <c r="BX5" s="160"/>
      <c r="BY5" s="160"/>
      <c r="BZ5" s="160"/>
      <c r="CA5" s="160"/>
      <c r="CB5" s="160"/>
      <c r="CC5" s="160"/>
      <c r="CD5" s="392" t="s">
        <v>131</v>
      </c>
      <c r="CE5" s="392"/>
      <c r="CF5" s="392"/>
      <c r="CG5" s="392"/>
      <c r="CH5" s="392"/>
      <c r="CI5" s="398" t="s">
        <v>132</v>
      </c>
      <c r="CJ5" s="399" t="s">
        <v>133</v>
      </c>
      <c r="CK5" s="160" t="s">
        <v>129</v>
      </c>
      <c r="CL5" s="160"/>
      <c r="CM5" s="160"/>
      <c r="CN5" s="160"/>
      <c r="CO5" s="160"/>
      <c r="CP5" s="160"/>
      <c r="CQ5" s="160"/>
      <c r="CR5" s="160" t="s">
        <v>131</v>
      </c>
      <c r="CS5" s="160"/>
      <c r="CT5" s="160"/>
      <c r="CU5" s="160"/>
      <c r="CV5" s="160"/>
      <c r="CW5" s="158" t="s">
        <v>132</v>
      </c>
      <c r="CX5" s="158" t="s">
        <v>133</v>
      </c>
      <c r="CY5" s="160" t="s">
        <v>129</v>
      </c>
      <c r="CZ5" s="160"/>
      <c r="DA5" s="160"/>
      <c r="DB5" s="160"/>
      <c r="DC5" s="160"/>
      <c r="DD5" s="160"/>
      <c r="DE5" s="160"/>
      <c r="DF5" s="160" t="s">
        <v>135</v>
      </c>
      <c r="DG5" s="160"/>
      <c r="DH5" s="160"/>
      <c r="DI5" s="160"/>
      <c r="DJ5" s="160"/>
      <c r="DK5" s="158" t="s">
        <v>132</v>
      </c>
      <c r="DL5" s="158" t="s">
        <v>133</v>
      </c>
      <c r="DM5" s="380" t="s">
        <v>129</v>
      </c>
      <c r="DN5" s="381"/>
      <c r="DO5" s="381"/>
      <c r="DP5" s="381"/>
      <c r="DQ5" s="381"/>
      <c r="DR5" s="381"/>
      <c r="DS5" s="382"/>
      <c r="DT5" s="160" t="s">
        <v>135</v>
      </c>
      <c r="DU5" s="160"/>
      <c r="DV5" s="160"/>
      <c r="DW5" s="160"/>
      <c r="DX5" s="160"/>
      <c r="DY5" s="160"/>
      <c r="DZ5" s="160"/>
      <c r="EA5" s="160"/>
      <c r="EB5" s="160"/>
      <c r="EC5" s="160"/>
      <c r="ED5" s="158" t="s">
        <v>132</v>
      </c>
      <c r="EE5" s="158" t="s">
        <v>133</v>
      </c>
    </row>
    <row r="6" spans="1:135" s="147" customFormat="1" ht="151.5" customHeight="1" x14ac:dyDescent="0.25">
      <c r="A6" s="378"/>
      <c r="B6" s="379"/>
      <c r="C6" s="400" t="s">
        <v>122</v>
      </c>
      <c r="D6" s="400" t="s">
        <v>123</v>
      </c>
      <c r="E6" s="154" t="s">
        <v>145</v>
      </c>
      <c r="F6" s="143" t="s">
        <v>125</v>
      </c>
      <c r="G6" s="143" t="s">
        <v>147</v>
      </c>
      <c r="H6" s="157" t="s">
        <v>143</v>
      </c>
      <c r="I6" s="157" t="s">
        <v>144</v>
      </c>
      <c r="J6" s="401" t="s">
        <v>148</v>
      </c>
      <c r="K6" s="154" t="str">
        <f>E6</f>
        <v>ծրագիր 1-ին կիսամյակ</v>
      </c>
      <c r="L6" s="143" t="str">
        <f>G6</f>
        <v xml:space="preserve">փաստ.            5 ամիս                                                </v>
      </c>
      <c r="M6" s="142" t="str">
        <f>H6</f>
        <v>2-րդ եռամսյակի կատ. %-ը
2-ին եռամսյակի պլանի նկատմամբ</v>
      </c>
      <c r="N6" s="157" t="str">
        <f>I6</f>
        <v>2-րդ եռամսյակի կատ. %-ը
տարեկան պլանի նկատմամբ</v>
      </c>
      <c r="O6" s="159"/>
      <c r="P6" s="159"/>
      <c r="Q6" s="402"/>
      <c r="R6" s="401" t="s">
        <v>119</v>
      </c>
      <c r="S6" s="400" t="s">
        <v>120</v>
      </c>
      <c r="T6" s="403" t="str">
        <f>K6</f>
        <v>ծրագիր 1-ին կիսամյակ</v>
      </c>
      <c r="U6" s="143" t="s">
        <v>125</v>
      </c>
      <c r="V6" s="143" t="str">
        <f>L6</f>
        <v xml:space="preserve">փաստ.            5 ամիս                                                </v>
      </c>
      <c r="W6" s="157" t="str">
        <f>M6</f>
        <v>2-րդ եռամսյակի կատ. %-ը
2-ին եռամսյակի պլանի նկատմամբ</v>
      </c>
      <c r="X6" s="157" t="str">
        <f>N6</f>
        <v>2-րդ եռամսյակի կատ. %-ը
տարեկան պլանի նկատմամբ</v>
      </c>
      <c r="Y6" s="401" t="str">
        <f>J6</f>
        <v xml:space="preserve">ծրագիր 
տարեկան 31.05.2022թ. դրությամբ                                                                                                         </v>
      </c>
      <c r="Z6" s="154" t="str">
        <f>T6</f>
        <v>ծրագիր 1-ին կիսամյակ</v>
      </c>
      <c r="AA6" s="143" t="str">
        <f>V6</f>
        <v xml:space="preserve">փաստ.            5 ամիս                                                </v>
      </c>
      <c r="AB6" s="142" t="str">
        <f>W6</f>
        <v>2-րդ եռամսյակի կատ. %-ը
2-ին եռամսյակի պլանի նկատմամբ</v>
      </c>
      <c r="AC6" s="157" t="str">
        <f>X6</f>
        <v>2-րդ եռամսյակի կատ. %-ը
տարեկան պլանի նկատմամբ</v>
      </c>
      <c r="AD6" s="159"/>
      <c r="AE6" s="159"/>
      <c r="AF6" s="401" t="s">
        <v>119</v>
      </c>
      <c r="AG6" s="401" t="s">
        <v>120</v>
      </c>
      <c r="AH6" s="403" t="str">
        <f>Z6</f>
        <v>ծրագիր 1-ին կիսամյակ</v>
      </c>
      <c r="AI6" s="143" t="s">
        <v>125</v>
      </c>
      <c r="AJ6" s="143" t="str">
        <f>AA6</f>
        <v xml:space="preserve">փաստ.            5 ամիս                                                </v>
      </c>
      <c r="AK6" s="157" t="str">
        <f>AB6</f>
        <v>2-րդ եռամսյակի կատ. %-ը
2-ին եռամսյակի պլանի նկատմամբ</v>
      </c>
      <c r="AL6" s="157" t="str">
        <f>AC6</f>
        <v>2-րդ եռամսյակի կատ. %-ը
տարեկան պլանի նկատմամբ</v>
      </c>
      <c r="AM6" s="401" t="str">
        <f>Y6</f>
        <v xml:space="preserve">ծրագիր 
տարեկան 31.05.2022թ. դրությամբ                                                                                                         </v>
      </c>
      <c r="AN6" s="154" t="str">
        <f>AH6</f>
        <v>ծրագիր 1-ին կիսամյակ</v>
      </c>
      <c r="AO6" s="143" t="str">
        <f>AJ6</f>
        <v xml:space="preserve">փաստ.            5 ամիս                                                </v>
      </c>
      <c r="AP6" s="142" t="str">
        <f>AK6</f>
        <v>2-րդ եռամսյակի կատ. %-ը
2-ին եռամսյակի պլանի նկատմամբ</v>
      </c>
      <c r="AQ6" s="157" t="str">
        <f>AL6</f>
        <v>2-րդ եռամսյակի կատ. %-ը
տարեկան պլանի նկատմամբ</v>
      </c>
      <c r="AR6" s="159"/>
      <c r="AS6" s="159"/>
      <c r="AT6" s="401" t="s">
        <v>119</v>
      </c>
      <c r="AU6" s="400" t="s">
        <v>120</v>
      </c>
      <c r="AV6" s="403" t="str">
        <f>AN6</f>
        <v>ծրագիր 1-ին կիսամյակ</v>
      </c>
      <c r="AW6" s="143" t="s">
        <v>125</v>
      </c>
      <c r="AX6" s="143" t="str">
        <f>AO6</f>
        <v xml:space="preserve">փաստ.            5 ամիս                                                </v>
      </c>
      <c r="AY6" s="157" t="str">
        <f>AP6</f>
        <v>2-րդ եռամսյակի կատ. %-ը
2-ին եռամսյակի պլանի նկատմամբ</v>
      </c>
      <c r="AZ6" s="157" t="str">
        <f>AQ6</f>
        <v>2-րդ եռամսյակի կատ. %-ը
տարեկան պլանի նկատմամբ</v>
      </c>
      <c r="BA6" s="401" t="str">
        <f>AM6</f>
        <v xml:space="preserve">ծրագիր 
տարեկան 31.05.2022թ. դրությամբ                                                                                                         </v>
      </c>
      <c r="BB6" s="154" t="str">
        <f>AV6</f>
        <v>ծրագիր 1-ին կիսամյակ</v>
      </c>
      <c r="BC6" s="143" t="str">
        <f>AX6</f>
        <v xml:space="preserve">փաստ.            5 ամիս                                                </v>
      </c>
      <c r="BD6" s="142" t="str">
        <f>AY6</f>
        <v>2-րդ եռամսյակի կատ. %-ը
2-ին եռամսյակի պլանի նկատմամբ</v>
      </c>
      <c r="BE6" s="157" t="str">
        <f>AZ6</f>
        <v>2-րդ եռամսյակի կատ. %-ը
տարեկան պլանի նկատմամբ</v>
      </c>
      <c r="BF6" s="159"/>
      <c r="BG6" s="159"/>
      <c r="BH6" s="400" t="s">
        <v>119</v>
      </c>
      <c r="BI6" s="400" t="s">
        <v>120</v>
      </c>
      <c r="BJ6" s="403" t="str">
        <f>BB6</f>
        <v>ծրագիր 1-ին կիսամյակ</v>
      </c>
      <c r="BK6" s="143" t="s">
        <v>125</v>
      </c>
      <c r="BL6" s="143" t="str">
        <f>BC6</f>
        <v xml:space="preserve">փաստ.            5 ամիս                                                </v>
      </c>
      <c r="BM6" s="143" t="s">
        <v>57</v>
      </c>
      <c r="BN6" s="157" t="str">
        <f>BD6</f>
        <v>2-րդ եռամսյակի կատ. %-ը
2-ին եռամսյակի պլանի նկատմամբ</v>
      </c>
      <c r="BO6" s="157" t="str">
        <f>BE6</f>
        <v>2-րդ եռամսյակի կատ. %-ը
տարեկան պլանի նկատմամբ</v>
      </c>
      <c r="BP6" s="401" t="str">
        <f>BA6</f>
        <v xml:space="preserve">ծրագիր 
տարեկան 31.05.2022թ. դրությամբ                                                                                                         </v>
      </c>
      <c r="BQ6" s="154" t="str">
        <f>BJ6</f>
        <v>ծրագիր 1-ին կիսամյակ</v>
      </c>
      <c r="BR6" s="143" t="str">
        <f>BL6</f>
        <v xml:space="preserve">փաստ.            5 ամիս                                                </v>
      </c>
      <c r="BS6" s="142" t="str">
        <f>BN6</f>
        <v>2-րդ եռամսյակի կատ. %-ը
2-ին եռամսյակի պլանի նկատմամբ</v>
      </c>
      <c r="BT6" s="149" t="str">
        <f>BO6</f>
        <v>2-րդ եռամսյակի կատ. %-ը
տարեկան պլանի նկատմամբ</v>
      </c>
      <c r="BU6" s="159"/>
      <c r="BV6" s="159"/>
      <c r="BW6" s="400" t="s">
        <v>119</v>
      </c>
      <c r="BX6" s="400" t="s">
        <v>120</v>
      </c>
      <c r="BY6" s="403" t="s">
        <v>127</v>
      </c>
      <c r="BZ6" s="143" t="s">
        <v>125</v>
      </c>
      <c r="CA6" s="143" t="str">
        <f>CF6</f>
        <v xml:space="preserve">փաստ.            5 ամիս                                                </v>
      </c>
      <c r="CB6" s="157" t="str">
        <f>CG6</f>
        <v>2-րդ եռամսյակի կատ. %-ը
2-ին եռամսյակի պլանի նկատմամբ</v>
      </c>
      <c r="CC6" s="157" t="str">
        <f>CH6</f>
        <v>2-րդ եռամսյակի կատ. %-ը
տարեկան պլանի նկատմամբ</v>
      </c>
      <c r="CD6" s="401" t="str">
        <f>BP6</f>
        <v xml:space="preserve">ծրագիր 
տարեկան 31.05.2022թ. դրությամբ                                                                                                         </v>
      </c>
      <c r="CE6" s="154" t="str">
        <f>BQ6</f>
        <v>ծրագիր 1-ին կիսամյակ</v>
      </c>
      <c r="CF6" s="143" t="str">
        <f>BR6</f>
        <v xml:space="preserve">փաստ.            5 ամիս                                                </v>
      </c>
      <c r="CG6" s="142" t="str">
        <f>BS6</f>
        <v>2-րդ եռամսյակի կատ. %-ը
2-ին եռամսյակի պլանի նկատմամբ</v>
      </c>
      <c r="CH6" s="157" t="str">
        <f>BT6</f>
        <v>2-րդ եռամսյակի կատ. %-ը
տարեկան պլանի նկատմամբ</v>
      </c>
      <c r="CI6" s="159"/>
      <c r="CJ6" s="399"/>
      <c r="CK6" s="400" t="s">
        <v>119</v>
      </c>
      <c r="CL6" s="401" t="s">
        <v>120</v>
      </c>
      <c r="CM6" s="403" t="str">
        <f>CE6</f>
        <v>ծրագիր 1-ին կիսամյակ</v>
      </c>
      <c r="CN6" s="143" t="s">
        <v>125</v>
      </c>
      <c r="CO6" s="143" t="str">
        <f>CF6</f>
        <v xml:space="preserve">փաստ.            5 ամիս                                                </v>
      </c>
      <c r="CP6" s="157" t="str">
        <f>CG6</f>
        <v>2-րդ եռամսյակի կատ. %-ը
2-ին եռամսյակի պլանի նկատմամբ</v>
      </c>
      <c r="CQ6" s="157" t="str">
        <f>CH6</f>
        <v>2-րդ եռամսյակի կատ. %-ը
տարեկան պլանի նկատմամբ</v>
      </c>
      <c r="CR6" s="401" t="str">
        <f>CD6</f>
        <v xml:space="preserve">ծրագիր 
տարեկան 31.05.2022թ. դրությամբ                                                                                                         </v>
      </c>
      <c r="CS6" s="154" t="str">
        <f>CM6</f>
        <v>ծրագիր 1-ին կիսամյակ</v>
      </c>
      <c r="CT6" s="143" t="str">
        <f>CO6</f>
        <v xml:space="preserve">փաստ.            5 ամիս                                                </v>
      </c>
      <c r="CU6" s="142" t="str">
        <f>CP6</f>
        <v>2-րդ եռամսյակի կատ. %-ը
2-ին եռամսյակի պլանի նկատմամբ</v>
      </c>
      <c r="CV6" s="157" t="str">
        <f>CQ6</f>
        <v>2-րդ եռամսյակի կատ. %-ը
տարեկան պլանի նկատմամբ</v>
      </c>
      <c r="CW6" s="159"/>
      <c r="CX6" s="159"/>
      <c r="CY6" s="401" t="s">
        <v>119</v>
      </c>
      <c r="CZ6" s="400" t="s">
        <v>120</v>
      </c>
      <c r="DA6" s="403" t="str">
        <f>CS6</f>
        <v>ծրագիր 1-ին կիսամյակ</v>
      </c>
      <c r="DB6" s="143" t="s">
        <v>125</v>
      </c>
      <c r="DC6" s="143" t="str">
        <f>CT6</f>
        <v xml:space="preserve">փաստ.            5 ամիս                                                </v>
      </c>
      <c r="DD6" s="157" t="str">
        <f>CU6</f>
        <v>2-րդ եռամսյակի կատ. %-ը
2-ին եռամսյակի պլանի նկատմամբ</v>
      </c>
      <c r="DE6" s="157" t="str">
        <f>CV6</f>
        <v>2-րդ եռամսյակի կատ. %-ը
տարեկան պլանի նկատմամբ</v>
      </c>
      <c r="DF6" s="401" t="s">
        <v>142</v>
      </c>
      <c r="DG6" s="400" t="s">
        <v>127</v>
      </c>
      <c r="DH6" s="143" t="str">
        <f>DC6</f>
        <v xml:space="preserve">փաստ.            5 ամիս                                                </v>
      </c>
      <c r="DI6" s="142" t="str">
        <f>DD6</f>
        <v>2-րդ եռամսյակի կատ. %-ը
2-ին եռամսյակի պլանի նկատմամբ</v>
      </c>
      <c r="DJ6" s="157" t="str">
        <f>DE6</f>
        <v>2-րդ եռամսյակի կատ. %-ը
տարեկան պլանի նկատմամբ</v>
      </c>
      <c r="DK6" s="159"/>
      <c r="DL6" s="159"/>
      <c r="DM6" s="401" t="s">
        <v>119</v>
      </c>
      <c r="DN6" s="400" t="s">
        <v>120</v>
      </c>
      <c r="DO6" s="403" t="str">
        <f>[1]Sheet2!EG5</f>
        <v>ծրագիր
1-ին եռամսյակ</v>
      </c>
      <c r="DP6" s="143" t="s">
        <v>125</v>
      </c>
      <c r="DQ6" s="143" t="str">
        <f>DH6</f>
        <v xml:space="preserve">փաստ.            5 ամիս                                                </v>
      </c>
      <c r="DR6" s="157" t="str">
        <f>DI6</f>
        <v>2-րդ եռամսյակի կատ. %-ը
2-ին եռամսյակի պլանի նկատմամբ</v>
      </c>
      <c r="DS6" s="404" t="str">
        <f>DJ6</f>
        <v>2-րդ եռամսյակի կատ. %-ը
տարեկան պլանի նկատմամբ</v>
      </c>
      <c r="DT6" s="400" t="str">
        <f>[1]Sheet2!EF5</f>
        <v xml:space="preserve">ծրագիր 
տարեկան 31.03.2022թ. դրությամբ                                                                                                         </v>
      </c>
      <c r="DU6" s="403" t="str">
        <f>[1]Sheet2!EG5</f>
        <v>ծրագիր
1-ին եռամսյակ</v>
      </c>
      <c r="DV6" s="143" t="str">
        <f>DH6</f>
        <v xml:space="preserve">փաստ.            5 ամիս                                                </v>
      </c>
      <c r="DW6" s="143" t="str">
        <f>DI6</f>
        <v>2-րդ եռամսյակի կատ. %-ը
2-ին եռամսյակի պլանի նկատմամբ</v>
      </c>
      <c r="DX6" s="157" t="str">
        <f>DJ6</f>
        <v>2-րդ եռամսյակի կատ. %-ը
տարեկան պլանի նկատմամբ</v>
      </c>
      <c r="DY6" s="400" t="s">
        <v>137</v>
      </c>
      <c r="DZ6" s="400" t="s">
        <v>128</v>
      </c>
      <c r="EA6" s="403" t="s">
        <v>141</v>
      </c>
      <c r="EB6" s="143" t="str">
        <f>DR6</f>
        <v>2-րդ եռամսյակի կատ. %-ը
2-ին եռամսյակի պլանի նկատմամբ</v>
      </c>
      <c r="EC6" s="404" t="str">
        <f>DS6</f>
        <v>2-րդ եռամսյակի կատ. %-ը
տարեկան պլանի նկատմամբ</v>
      </c>
      <c r="ED6" s="159"/>
      <c r="EE6" s="159"/>
    </row>
    <row r="7" spans="1:135" s="147" customFormat="1" ht="29.25" customHeight="1" x14ac:dyDescent="0.25">
      <c r="A7" s="149">
        <v>1</v>
      </c>
      <c r="B7" s="150" t="s">
        <v>59</v>
      </c>
      <c r="C7" s="144">
        <v>90126396.200000003</v>
      </c>
      <c r="D7" s="144">
        <v>80769471.399999991</v>
      </c>
      <c r="E7" s="144">
        <v>42504139.799999997</v>
      </c>
      <c r="F7" s="144">
        <f>D7/C7*100</f>
        <v>89.61799739641647</v>
      </c>
      <c r="G7" s="144">
        <v>28813301.500000007</v>
      </c>
      <c r="H7" s="144">
        <f>G7/E7*100</f>
        <v>67.789400363302988</v>
      </c>
      <c r="I7" s="144">
        <f>G7/C7*100</f>
        <v>31.96988087270265</v>
      </c>
      <c r="J7" s="144">
        <v>106501547.59999999</v>
      </c>
      <c r="K7" s="144">
        <v>52226848.399999999</v>
      </c>
      <c r="L7" s="144">
        <v>30929930.400000006</v>
      </c>
      <c r="M7" s="144">
        <f>L7/K7*100</f>
        <v>59.22228001029449</v>
      </c>
      <c r="N7" s="144">
        <f>L7/J7*100</f>
        <v>29.041766149884573</v>
      </c>
      <c r="O7" s="144">
        <f t="shared" ref="O7" si="0">J7/C7*100-100</f>
        <v>18.169095947941599</v>
      </c>
      <c r="P7" s="144">
        <f>L7-G7</f>
        <v>2116628.8999999985</v>
      </c>
      <c r="Q7" s="151">
        <v>13430355.1</v>
      </c>
      <c r="R7" s="144">
        <v>30666826.199999996</v>
      </c>
      <c r="S7" s="144">
        <v>30561006.199999999</v>
      </c>
      <c r="T7" s="144">
        <v>12516718.899999999</v>
      </c>
      <c r="U7" s="144">
        <f>S7/R7*100</f>
        <v>99.654936577688645</v>
      </c>
      <c r="V7" s="144">
        <v>10894118.199999999</v>
      </c>
      <c r="W7" s="144">
        <f>V7/T7*100</f>
        <v>87.036533192416755</v>
      </c>
      <c r="X7" s="144">
        <f>V7/R7*100</f>
        <v>35.524113675643427</v>
      </c>
      <c r="Y7" s="144">
        <v>34500508.600000001</v>
      </c>
      <c r="Z7" s="144">
        <v>16290863.699999999</v>
      </c>
      <c r="AA7" s="144">
        <v>13801455.399999999</v>
      </c>
      <c r="AB7" s="144">
        <f>AA7/Z7*100</f>
        <v>84.718991295716251</v>
      </c>
      <c r="AC7" s="144">
        <f>AA7/Y7*100</f>
        <v>40.003628816069096</v>
      </c>
      <c r="AD7" s="144">
        <f t="shared" ref="AD7" si="1">Y7/R7*100-100</f>
        <v>12.50107322811256</v>
      </c>
      <c r="AE7" s="144">
        <f t="shared" ref="AE7" si="2">AA7-V7</f>
        <v>2907337.1999999993</v>
      </c>
      <c r="AF7" s="144">
        <f t="shared" ref="AF7:AF17" si="3">AT7+BH7+BW7+CK7+CY7</f>
        <v>23371510.900000002</v>
      </c>
      <c r="AG7" s="144">
        <f t="shared" ref="AG7:AG17" si="4">AU7+BI7+BX7+CL7+CZ7</f>
        <v>22685208.400000002</v>
      </c>
      <c r="AH7" s="144">
        <f t="shared" ref="AH7:AH17" si="5">AV7+BJ7+BY7+CM7+DA7</f>
        <v>9013287.1999999993</v>
      </c>
      <c r="AI7" s="144">
        <f>AG7/AF7*100</f>
        <v>97.063508204769079</v>
      </c>
      <c r="AJ7" s="144">
        <f t="shared" ref="AJ7:AJ17" si="6">AX7+BL7+CA7+CO7+DC7</f>
        <v>7626489.2000000002</v>
      </c>
      <c r="AK7" s="144">
        <f>AJ7/AH7*100</f>
        <v>84.613848763190418</v>
      </c>
      <c r="AL7" s="144">
        <f>AJ7/AF7*100</f>
        <v>32.631562557643626</v>
      </c>
      <c r="AM7" s="144">
        <f t="shared" ref="AM7:AM17" si="7">BA7+BP7+CD7+CR7+DF7</f>
        <v>26897887.5</v>
      </c>
      <c r="AN7" s="144">
        <f t="shared" ref="AN7:AN17" si="8">BB7+BQ7+CE7+CS7+DG7</f>
        <v>12530669.999999998</v>
      </c>
      <c r="AO7" s="144">
        <f t="shared" ref="AO7:AO17" si="9">BC7+BR7+CF7+CT7+DH7</f>
        <v>9195804.3000000007</v>
      </c>
      <c r="AP7" s="144">
        <f>AO7/AN7*100</f>
        <v>73.386373593750392</v>
      </c>
      <c r="AQ7" s="144">
        <f>AO7/AM7*100</f>
        <v>34.187830921666254</v>
      </c>
      <c r="AR7" s="144">
        <f>AM7/AF7*100-100</f>
        <v>15.088355284724003</v>
      </c>
      <c r="AS7" s="144">
        <f>AO7-AJ7</f>
        <v>1569315.1000000006</v>
      </c>
      <c r="AT7" s="144">
        <v>6475644.9999999991</v>
      </c>
      <c r="AU7" s="144">
        <v>7166984.2999999998</v>
      </c>
      <c r="AV7" s="144">
        <v>2254061.5</v>
      </c>
      <c r="AW7" s="144">
        <f>AU7/AT7*100</f>
        <v>110.67599134912432</v>
      </c>
      <c r="AX7" s="144">
        <v>2037134.6999999995</v>
      </c>
      <c r="AY7" s="144">
        <f>AX7/AV7*100</f>
        <v>90.376180951584487</v>
      </c>
      <c r="AZ7" s="144">
        <f>AX7/AT7*100</f>
        <v>31.458406073835111</v>
      </c>
      <c r="BA7" s="144">
        <v>9290641</v>
      </c>
      <c r="BB7" s="144">
        <v>4083296.0000000005</v>
      </c>
      <c r="BC7" s="144">
        <v>2243912.1</v>
      </c>
      <c r="BD7" s="144">
        <f>BC7/BB7*100</f>
        <v>54.953451819314594</v>
      </c>
      <c r="BE7" s="144">
        <f>BC7/BA7*100</f>
        <v>24.152392714345545</v>
      </c>
      <c r="BF7" s="144">
        <f t="shared" ref="BF7:BF15" si="10">BA7/AT7*100-100</f>
        <v>43.470511431679796</v>
      </c>
      <c r="BG7" s="144">
        <f>BC7-AX7</f>
        <v>206777.40000000061</v>
      </c>
      <c r="BH7" s="144">
        <v>12115110.200000001</v>
      </c>
      <c r="BI7" s="144">
        <v>10283490.500000002</v>
      </c>
      <c r="BJ7" s="144">
        <v>4122058</v>
      </c>
      <c r="BK7" s="144">
        <f t="shared" ref="BK7" si="11">+BI7/BH7*100</f>
        <v>84.881526707037295</v>
      </c>
      <c r="BL7" s="144">
        <v>3259597.1000000006</v>
      </c>
      <c r="BM7" s="144"/>
      <c r="BN7" s="144">
        <f>BL7/BJ7*100</f>
        <v>79.076934385687935</v>
      </c>
      <c r="BO7" s="144">
        <f>BL7/BH7*100</f>
        <v>26.905220391639528</v>
      </c>
      <c r="BP7" s="144">
        <v>12444850.300000001</v>
      </c>
      <c r="BQ7" s="144">
        <v>5586012.6999999993</v>
      </c>
      <c r="BR7" s="144">
        <v>4145929.8999999994</v>
      </c>
      <c r="BS7" s="144">
        <f t="shared" ref="BS7:BS15" si="12">BR7/BQ7*100</f>
        <v>74.219843789470801</v>
      </c>
      <c r="BT7" s="144">
        <f t="shared" ref="BT7:BT15" si="13">BR7/BP7*100</f>
        <v>33.314421628679611</v>
      </c>
      <c r="BU7" s="152">
        <f t="shared" ref="BU7:BU15" si="14">BP7/BH7*100-100</f>
        <v>2.7217259649854384</v>
      </c>
      <c r="BV7" s="152">
        <f t="shared" ref="BV7:BV14" si="15">BR7-BL7</f>
        <v>886332.79999999888</v>
      </c>
      <c r="BW7" s="144">
        <v>3184562.6</v>
      </c>
      <c r="BX7" s="144">
        <v>3378675.8000000007</v>
      </c>
      <c r="BY7" s="144">
        <v>1884731</v>
      </c>
      <c r="BZ7" s="152">
        <f t="shared" ref="BZ7:BZ15" si="16">BX7/BW7*100</f>
        <v>106.09544306021807</v>
      </c>
      <c r="CA7" s="144">
        <v>1627277.1</v>
      </c>
      <c r="CB7" s="144">
        <f>CA7/BY7*100</f>
        <v>86.340018814356</v>
      </c>
      <c r="CC7" s="144">
        <f>CA7/BW7*100</f>
        <v>51.098920146835866</v>
      </c>
      <c r="CD7" s="144">
        <v>3197066.3000000003</v>
      </c>
      <c r="CE7" s="144">
        <v>1893068.2</v>
      </c>
      <c r="CF7" s="144">
        <v>1855260.3</v>
      </c>
      <c r="CG7" s="144">
        <f>CF7/CE7*100</f>
        <v>98.002824198304111</v>
      </c>
      <c r="CH7" s="144">
        <f>CF7/CD7*100</f>
        <v>58.030085269110621</v>
      </c>
      <c r="CI7" s="144">
        <f t="shared" ref="CI7" si="17">CD7/BW7*100-100</f>
        <v>0.3926347687434486</v>
      </c>
      <c r="CJ7" s="144">
        <f t="shared" ref="CJ7" si="18">CF7-CA7</f>
        <v>227983.19999999995</v>
      </c>
      <c r="CK7" s="144">
        <v>457000</v>
      </c>
      <c r="CL7" s="144">
        <v>594895.5</v>
      </c>
      <c r="CM7" s="144">
        <v>191940</v>
      </c>
      <c r="CN7" s="144">
        <f>CL7/CK7*100</f>
        <v>130.17407002188185</v>
      </c>
      <c r="CO7" s="144">
        <v>197206.8</v>
      </c>
      <c r="CP7" s="144">
        <f t="shared" ref="CP7" si="19">CO7/CM7*100</f>
        <v>102.74398249452955</v>
      </c>
      <c r="CQ7" s="144">
        <f t="shared" ref="CQ7" si="20">CO7/CK7*100</f>
        <v>43.152472647702403</v>
      </c>
      <c r="CR7" s="144">
        <v>460000</v>
      </c>
      <c r="CS7" s="144">
        <v>230000</v>
      </c>
      <c r="CT7" s="144">
        <v>258022.6</v>
      </c>
      <c r="CU7" s="144">
        <f t="shared" ref="CU7:CU15" si="21">CT7/CS7*100</f>
        <v>112.18373913043477</v>
      </c>
      <c r="CV7" s="144">
        <f t="shared" ref="CV7:CV15" si="22">CT7/CR7*100</f>
        <v>56.091869565217387</v>
      </c>
      <c r="CW7" s="144">
        <f t="shared" ref="CW7:CW15" si="23">CR7/CK7*100-100</f>
        <v>0.65645514223193402</v>
      </c>
      <c r="CX7" s="144">
        <f t="shared" ref="CX7:CX15" si="24">CT7-CO7</f>
        <v>60815.800000000017</v>
      </c>
      <c r="CY7" s="144">
        <v>1139193.1000000001</v>
      </c>
      <c r="CZ7" s="144">
        <v>1261162.3000000003</v>
      </c>
      <c r="DA7" s="144">
        <v>560496.69999999995</v>
      </c>
      <c r="DB7" s="144">
        <f t="shared" ref="DB7:DB15" si="25">CZ7/CY7*100</f>
        <v>110.70663086003594</v>
      </c>
      <c r="DC7" s="144">
        <v>505273.50000000012</v>
      </c>
      <c r="DD7" s="153">
        <f>DC7/DA7*100</f>
        <v>90.147453142899892</v>
      </c>
      <c r="DE7" s="144">
        <f>DC7/CY7*100</f>
        <v>44.353630653135106</v>
      </c>
      <c r="DF7" s="153">
        <v>1505329.9000000001</v>
      </c>
      <c r="DG7" s="153">
        <v>738293.1</v>
      </c>
      <c r="DH7" s="144">
        <v>692679.39999999991</v>
      </c>
      <c r="DI7" s="144">
        <f>DH7/[1]Sheet2!EG6*100</f>
        <v>188.36112787264696</v>
      </c>
      <c r="DJ7" s="144">
        <f>DH7/[1]Sheet2!EF6*100</f>
        <v>46.015122665138044</v>
      </c>
      <c r="DK7" s="144">
        <f>[1]Sheet2!EF6/CY7*100-100</f>
        <v>32.140012083991735</v>
      </c>
      <c r="DL7" s="144">
        <f t="shared" ref="DL7:DL15" si="26">DH7-DC7</f>
        <v>187405.89999999979</v>
      </c>
      <c r="DM7" s="144">
        <v>5726329.2999999998</v>
      </c>
      <c r="DN7" s="144">
        <v>5602686.5999999996</v>
      </c>
      <c r="DO7" s="144">
        <v>2834654.5</v>
      </c>
      <c r="DP7" s="144">
        <f t="shared" ref="DP7:DP15" si="27">DN7/DM7*100</f>
        <v>97.840803531854164</v>
      </c>
      <c r="DQ7" s="144">
        <v>2473120.2000000002</v>
      </c>
      <c r="DR7" s="144">
        <f>DQ7/DO7*100</f>
        <v>87.245913038079252</v>
      </c>
      <c r="DS7" s="144">
        <f>DQ7/DM7*100</f>
        <v>43.188578065183926</v>
      </c>
      <c r="DT7" s="144">
        <v>6012429.1000000006</v>
      </c>
      <c r="DU7" s="144">
        <v>3005370.6999999997</v>
      </c>
      <c r="DV7" s="144">
        <v>2592010.9</v>
      </c>
      <c r="DW7" s="144">
        <f t="shared" ref="DW7:DW15" si="28">DV7/DU7*100</f>
        <v>86.245962935620554</v>
      </c>
      <c r="DX7" s="144">
        <f t="shared" ref="DX7:DX15" si="29">DV7/DT7*100</f>
        <v>43.110876766929358</v>
      </c>
      <c r="DY7" s="144">
        <v>3740996.3</v>
      </c>
      <c r="DZ7" s="144">
        <v>1870572.4</v>
      </c>
      <c r="EA7" s="144">
        <v>1553186.4999999998</v>
      </c>
      <c r="EB7" s="144">
        <f>EA7/DZ7*100</f>
        <v>83.03268561003037</v>
      </c>
      <c r="EC7" s="144">
        <f>EA7/DY7*100</f>
        <v>41.517990809025925</v>
      </c>
      <c r="ED7" s="144">
        <f t="shared" ref="ED7:ED15" si="30">DT7/DM7*100-100</f>
        <v>4.9962163370520898</v>
      </c>
      <c r="EE7" s="144">
        <f t="shared" ref="EE7:EE15" si="31">DV7-DQ7</f>
        <v>118890.69999999972</v>
      </c>
    </row>
    <row r="8" spans="1:135" s="147" customFormat="1" ht="28.5" customHeight="1" x14ac:dyDescent="0.25">
      <c r="A8" s="149">
        <v>2</v>
      </c>
      <c r="B8" s="150" t="s">
        <v>45</v>
      </c>
      <c r="C8" s="144">
        <v>6897396.4704</v>
      </c>
      <c r="D8" s="144">
        <v>6116358.8032999989</v>
      </c>
      <c r="E8" s="144">
        <v>3088581.2105</v>
      </c>
      <c r="F8" s="144">
        <f t="shared" ref="F8:F15" si="32">D8/C8*100</f>
        <v>88.67634084176828</v>
      </c>
      <c r="G8" s="144">
        <v>2156152.8373000007</v>
      </c>
      <c r="H8" s="144">
        <f t="shared" ref="H8" si="33">G8/E8*100</f>
        <v>69.810462809587207</v>
      </c>
      <c r="I8" s="144">
        <f t="shared" ref="I8:I18" si="34">G8/C8*100</f>
        <v>31.260387112051269</v>
      </c>
      <c r="J8" s="144">
        <v>6546756.3365912056</v>
      </c>
      <c r="K8" s="144">
        <v>3273378.1682956028</v>
      </c>
      <c r="L8" s="144">
        <v>2083580.4749999996</v>
      </c>
      <c r="M8" s="144">
        <f>L8/K8*100</f>
        <v>63.652299486218169</v>
      </c>
      <c r="N8" s="144">
        <f>L8/J8*100</f>
        <v>31.826149743109085</v>
      </c>
      <c r="O8" s="144">
        <f>J8/C8*100-100</f>
        <v>-5.0836592519156767</v>
      </c>
      <c r="P8" s="144">
        <f>L8-G8</f>
        <v>-72572.362300001085</v>
      </c>
      <c r="Q8" s="151">
        <v>3564004.4</v>
      </c>
      <c r="R8" s="144">
        <v>1776273.344</v>
      </c>
      <c r="S8" s="144">
        <v>1883357.2054999999</v>
      </c>
      <c r="T8" s="144">
        <v>859685.85599999991</v>
      </c>
      <c r="U8" s="144">
        <f>S8/R8*100</f>
        <v>106.02856884959255</v>
      </c>
      <c r="V8" s="144">
        <v>577428.20729999978</v>
      </c>
      <c r="W8" s="144">
        <f t="shared" ref="W8:W15" si="35">V8/T8*100</f>
        <v>67.167349941837344</v>
      </c>
      <c r="X8" s="144">
        <f t="shared" ref="X8:X15" si="36">V8/R8*100</f>
        <v>32.507846230450426</v>
      </c>
      <c r="Y8" s="144">
        <v>1912104.2530000003</v>
      </c>
      <c r="Z8" s="144">
        <v>956052.12649999978</v>
      </c>
      <c r="AA8" s="144">
        <v>561768.69199999981</v>
      </c>
      <c r="AB8" s="144">
        <f t="shared" ref="AB8:AB17" si="37">AA8/Z8*100</f>
        <v>58.759211598280977</v>
      </c>
      <c r="AC8" s="144">
        <f t="shared" ref="AC8:AC17" si="38">AA8/Y8*100</f>
        <v>29.379605799140478</v>
      </c>
      <c r="AD8" s="144">
        <f>Y8/R8*100-100</f>
        <v>7.6469598251202626</v>
      </c>
      <c r="AE8" s="144">
        <f>AA8-V8</f>
        <v>-15659.51529999997</v>
      </c>
      <c r="AF8" s="144">
        <f t="shared" si="3"/>
        <v>1342340.7999999998</v>
      </c>
      <c r="AG8" s="144">
        <f t="shared" si="4"/>
        <v>1451723.69</v>
      </c>
      <c r="AH8" s="144">
        <f t="shared" si="5"/>
        <v>665919.35599999991</v>
      </c>
      <c r="AI8" s="144">
        <f>AG8/AF8*100</f>
        <v>108.14866761108655</v>
      </c>
      <c r="AJ8" s="144">
        <f t="shared" si="6"/>
        <v>431504.77780000004</v>
      </c>
      <c r="AK8" s="144">
        <f>AJ8/AH8*100</f>
        <v>64.798353421040986</v>
      </c>
      <c r="AL8" s="144">
        <f>AJ8/AF8*100</f>
        <v>32.14569487867761</v>
      </c>
      <c r="AM8" s="144">
        <f t="shared" si="7"/>
        <v>1484594.9529999997</v>
      </c>
      <c r="AN8" s="144">
        <f t="shared" si="8"/>
        <v>742297.47649999987</v>
      </c>
      <c r="AO8" s="144">
        <f t="shared" si="9"/>
        <v>429665.38699999993</v>
      </c>
      <c r="AP8" s="144">
        <f>AO8/AN8*100</f>
        <v>57.883180342456683</v>
      </c>
      <c r="AQ8" s="144">
        <f>AO8/AM8*100</f>
        <v>28.941590171228341</v>
      </c>
      <c r="AR8" s="144">
        <f>AM8/AF8*100-100</f>
        <v>10.597469211991466</v>
      </c>
      <c r="AS8" s="144">
        <f>AO8-AJ8</f>
        <v>-1839.3908000001102</v>
      </c>
      <c r="AT8" s="144">
        <v>503470.2</v>
      </c>
      <c r="AU8" s="144">
        <v>465101.7</v>
      </c>
      <c r="AV8" s="144">
        <v>247786.15050000002</v>
      </c>
      <c r="AW8" s="144">
        <f t="shared" ref="AW8:AW18" si="39">AU8/AT8*100</f>
        <v>92.379191459593841</v>
      </c>
      <c r="AX8" s="144">
        <v>136798.55220000003</v>
      </c>
      <c r="AY8" s="144">
        <f t="shared" ref="AY8:AY14" si="40">AX8/AV8*100</f>
        <v>55.208312459739361</v>
      </c>
      <c r="AZ8" s="144">
        <f t="shared" ref="AZ8:AZ15" si="41">AX8/AT8*100</f>
        <v>27.171131916049855</v>
      </c>
      <c r="BA8" s="144">
        <v>586145.95299999998</v>
      </c>
      <c r="BB8" s="144">
        <v>293072.97649999999</v>
      </c>
      <c r="BC8" s="144">
        <v>100795.59999999999</v>
      </c>
      <c r="BD8" s="144">
        <f t="shared" ref="BD8:BD15" si="42">BC8/BB8*100</f>
        <v>34.392662607021357</v>
      </c>
      <c r="BE8" s="144">
        <f t="shared" ref="BE8:BE15" si="43">BC8/BA8*100</f>
        <v>17.196331303510679</v>
      </c>
      <c r="BF8" s="144">
        <f t="shared" si="10"/>
        <v>16.421181035143675</v>
      </c>
      <c r="BG8" s="144">
        <f t="shared" ref="BG8:BG14" si="44">BC8-AX8</f>
        <v>-36002.952200000043</v>
      </c>
      <c r="BH8" s="144">
        <v>623654.30000000005</v>
      </c>
      <c r="BI8" s="144">
        <v>703139.1</v>
      </c>
      <c r="BJ8" s="144">
        <v>311399.95549999992</v>
      </c>
      <c r="BK8" s="144">
        <f t="shared" ref="BK8:BK18" si="45">+BI8/BH8*100</f>
        <v>112.74500953492984</v>
      </c>
      <c r="BL8" s="144">
        <v>204930.42259999993</v>
      </c>
      <c r="BM8" s="144" t="e">
        <f>BL8/#REF!*100</f>
        <v>#REF!</v>
      </c>
      <c r="BN8" s="144">
        <f t="shared" ref="BN8:BN15" si="46">BL8/BJ8*100</f>
        <v>65.809393668972433</v>
      </c>
      <c r="BO8" s="144">
        <f t="shared" ref="BO8:BO15" si="47">BL8/BH8*100</f>
        <v>32.859618317391529</v>
      </c>
      <c r="BP8" s="144">
        <v>670581.09999999986</v>
      </c>
      <c r="BQ8" s="144">
        <v>335290.54999999993</v>
      </c>
      <c r="BR8" s="144">
        <v>264392.8</v>
      </c>
      <c r="BS8" s="144">
        <f t="shared" si="12"/>
        <v>78.854832025537263</v>
      </c>
      <c r="BT8" s="144">
        <f t="shared" si="13"/>
        <v>39.427416012768632</v>
      </c>
      <c r="BU8" s="152">
        <f t="shared" si="14"/>
        <v>7.5244891280313198</v>
      </c>
      <c r="BV8" s="152">
        <f t="shared" si="15"/>
        <v>59462.377400000056</v>
      </c>
      <c r="BW8" s="152">
        <v>51230.2</v>
      </c>
      <c r="BX8" s="152">
        <v>46031.831000000006</v>
      </c>
      <c r="BY8" s="152">
        <v>25577.599999999999</v>
      </c>
      <c r="BZ8" s="152">
        <f t="shared" si="16"/>
        <v>89.852920738158375</v>
      </c>
      <c r="CA8" s="144">
        <v>18248.53</v>
      </c>
      <c r="CB8" s="144">
        <f>CA8/BY8*100</f>
        <v>71.345747841861623</v>
      </c>
      <c r="CC8" s="144">
        <f>CA8/BW8*100</f>
        <v>35.62064953874863</v>
      </c>
      <c r="CD8" s="144">
        <v>53478.2</v>
      </c>
      <c r="CE8" s="144">
        <v>26739.1</v>
      </c>
      <c r="CF8" s="144">
        <v>14392.3</v>
      </c>
      <c r="CG8" s="144">
        <f>CF8/CE8*100</f>
        <v>53.824923052757946</v>
      </c>
      <c r="CH8" s="144">
        <f>CF8/CD8*100</f>
        <v>26.912461526378973</v>
      </c>
      <c r="CI8" s="144">
        <f>CD8/BW8*100-100</f>
        <v>4.3880367439518011</v>
      </c>
      <c r="CJ8" s="144">
        <f>CF8-CA8</f>
        <v>-3856.2299999999996</v>
      </c>
      <c r="CK8" s="144">
        <v>25000</v>
      </c>
      <c r="CL8" s="144">
        <v>33181.199999999997</v>
      </c>
      <c r="CM8" s="144">
        <v>12000</v>
      </c>
      <c r="CN8" s="144">
        <f>CL8/CK8*100</f>
        <v>132.72479999999999</v>
      </c>
      <c r="CO8" s="144">
        <v>11280.2</v>
      </c>
      <c r="CP8" s="144">
        <f>CO8/CM8*100</f>
        <v>94.001666666666665</v>
      </c>
      <c r="CQ8" s="144">
        <f>CO8/CK8*100</f>
        <v>45.120800000000003</v>
      </c>
      <c r="CR8" s="144">
        <v>34500</v>
      </c>
      <c r="CS8" s="144">
        <v>17250</v>
      </c>
      <c r="CT8" s="144">
        <v>12451.3</v>
      </c>
      <c r="CU8" s="144">
        <f t="shared" si="21"/>
        <v>72.181449275362326</v>
      </c>
      <c r="CV8" s="144">
        <f t="shared" si="22"/>
        <v>36.090724637681163</v>
      </c>
      <c r="CW8" s="144">
        <f t="shared" si="23"/>
        <v>38</v>
      </c>
      <c r="CX8" s="144">
        <f t="shared" si="24"/>
        <v>1171.0999999999985</v>
      </c>
      <c r="CY8" s="144">
        <v>138986.09999999998</v>
      </c>
      <c r="CZ8" s="144">
        <v>204269.85900000003</v>
      </c>
      <c r="DA8" s="144">
        <v>69155.649999999994</v>
      </c>
      <c r="DB8" s="144">
        <f t="shared" si="25"/>
        <v>146.97143023654888</v>
      </c>
      <c r="DC8" s="153">
        <v>60247.073000000011</v>
      </c>
      <c r="DD8" s="153">
        <f t="shared" ref="DD8:DD15" si="48">DC8/DA8*100</f>
        <v>87.118077843242048</v>
      </c>
      <c r="DE8" s="144">
        <f t="shared" ref="DE8:DE15" si="49">DC8/CY8*100</f>
        <v>43.347552740885611</v>
      </c>
      <c r="DF8" s="153">
        <v>139889.70000000001</v>
      </c>
      <c r="DG8" s="153">
        <v>69944.850000000006</v>
      </c>
      <c r="DH8" s="144">
        <v>37633.386999999988</v>
      </c>
      <c r="DI8" s="144">
        <f>DH8/[1]Sheet2!EG7*100</f>
        <v>107.6087431740864</v>
      </c>
      <c r="DJ8" s="144">
        <f>DH8/[1]Sheet2!EF7*100</f>
        <v>26.9021857935216</v>
      </c>
      <c r="DK8" s="144">
        <f>[1]Sheet2!EF7/CY8*100-100</f>
        <v>0.65013695614169364</v>
      </c>
      <c r="DL8" s="144">
        <f t="shared" si="26"/>
        <v>-22613.686000000023</v>
      </c>
      <c r="DM8" s="144">
        <v>317269.21000000002</v>
      </c>
      <c r="DN8" s="144">
        <v>292749.85559999995</v>
      </c>
      <c r="DO8" s="144">
        <v>158014.6</v>
      </c>
      <c r="DP8" s="144">
        <f t="shared" si="27"/>
        <v>92.271751047005139</v>
      </c>
      <c r="DQ8" s="144">
        <v>105309.67349999999</v>
      </c>
      <c r="DR8" s="144">
        <f t="shared" ref="DR8:DR15" si="50">DQ8/DO8*100</f>
        <v>66.645533703847619</v>
      </c>
      <c r="DS8" s="144">
        <f t="shared" ref="DS8:DS15" si="51">DQ8/DM8*100</f>
        <v>33.192528673047086</v>
      </c>
      <c r="DT8" s="144">
        <v>333247.90000000002</v>
      </c>
      <c r="DU8" s="144">
        <v>166623.95000000001</v>
      </c>
      <c r="DV8" s="144">
        <v>101052.79999999999</v>
      </c>
      <c r="DW8" s="144">
        <f t="shared" si="28"/>
        <v>60.647223883481324</v>
      </c>
      <c r="DX8" s="144">
        <f t="shared" si="29"/>
        <v>30.323611941740662</v>
      </c>
      <c r="DY8" s="155">
        <v>134337.9</v>
      </c>
      <c r="DZ8" s="155">
        <v>67168.95</v>
      </c>
      <c r="EA8" s="144">
        <v>24854.100000000002</v>
      </c>
      <c r="EB8" s="144">
        <f t="shared" ref="EB8:EB15" si="52">EA8/DZ8*100</f>
        <v>37.002364932010998</v>
      </c>
      <c r="EC8" s="144">
        <f t="shared" ref="EC8:EC15" si="53">EA8/DY8*100</f>
        <v>18.501182466005499</v>
      </c>
      <c r="ED8" s="144">
        <f t="shared" si="30"/>
        <v>5.0363191562143612</v>
      </c>
      <c r="EE8" s="144">
        <f t="shared" si="31"/>
        <v>-4256.8735000000015</v>
      </c>
    </row>
    <row r="9" spans="1:135" s="147" customFormat="1" ht="28.5" customHeight="1" x14ac:dyDescent="0.25">
      <c r="A9" s="149">
        <v>3</v>
      </c>
      <c r="B9" s="150" t="s">
        <v>46</v>
      </c>
      <c r="C9" s="144">
        <v>11373250.6303</v>
      </c>
      <c r="D9" s="144">
        <v>10553595.020500002</v>
      </c>
      <c r="E9" s="144">
        <v>4398295.6167129008</v>
      </c>
      <c r="F9" s="144">
        <f t="shared" si="32"/>
        <v>92.793128047171365</v>
      </c>
      <c r="G9" s="144">
        <v>3670029.4344999995</v>
      </c>
      <c r="H9" s="144">
        <f t="shared" ref="H9" si="54">G9/E9*100</f>
        <v>83.442081986358701</v>
      </c>
      <c r="I9" s="144">
        <f t="shared" si="34"/>
        <v>32.268957695546646</v>
      </c>
      <c r="J9" s="144">
        <v>10961973.314999999</v>
      </c>
      <c r="K9" s="144">
        <v>4330632.0972117996</v>
      </c>
      <c r="L9" s="144">
        <v>3717487.0397999994</v>
      </c>
      <c r="M9" s="144">
        <f t="shared" ref="M9:M16" si="55">L9/K9*100</f>
        <v>85.841672909445194</v>
      </c>
      <c r="N9" s="144">
        <f t="shared" ref="N9:N16" si="56">L9/J9*100</f>
        <v>33.912571514045872</v>
      </c>
      <c r="O9" s="144">
        <f t="shared" ref="O9:O10" si="57">J9/C9*100-100</f>
        <v>-3.616180885034737</v>
      </c>
      <c r="P9" s="144">
        <f>L9-G9</f>
        <v>47457.605299999937</v>
      </c>
      <c r="Q9" s="151">
        <v>5956650.0000000019</v>
      </c>
      <c r="R9" s="144">
        <v>3475937.4118999997</v>
      </c>
      <c r="S9" s="144">
        <v>3539972.6839999994</v>
      </c>
      <c r="T9" s="144">
        <v>991332.9072129</v>
      </c>
      <c r="U9" s="144">
        <f t="shared" ref="U9:U16" si="58">S9/R9*100</f>
        <v>101.84224468141379</v>
      </c>
      <c r="V9" s="144">
        <v>1048638.8175000001</v>
      </c>
      <c r="W9" s="144">
        <f t="shared" si="35"/>
        <v>105.78069282983995</v>
      </c>
      <c r="X9" s="144">
        <f t="shared" si="36"/>
        <v>30.168518394777376</v>
      </c>
      <c r="Y9" s="144">
        <v>3863675.1339999996</v>
      </c>
      <c r="Z9" s="144">
        <v>1253772.8269618002</v>
      </c>
      <c r="AA9" s="144">
        <v>1170696.0138000001</v>
      </c>
      <c r="AB9" s="144">
        <f t="shared" si="37"/>
        <v>93.373854387711077</v>
      </c>
      <c r="AC9" s="144">
        <f t="shared" si="38"/>
        <v>30.300063364488867</v>
      </c>
      <c r="AD9" s="144">
        <f t="shared" ref="AD9:AD15" si="59">Y9/R9*100-100</f>
        <v>11.154910924821763</v>
      </c>
      <c r="AE9" s="144">
        <f t="shared" ref="AE9:AE16" si="60">AA9-V9</f>
        <v>122057.19629999995</v>
      </c>
      <c r="AF9" s="144">
        <f t="shared" si="3"/>
        <v>2447448.0820000004</v>
      </c>
      <c r="AG9" s="144">
        <f t="shared" si="4"/>
        <v>2550849.0285999998</v>
      </c>
      <c r="AH9" s="144">
        <f t="shared" si="5"/>
        <v>715126.9880601</v>
      </c>
      <c r="AI9" s="144">
        <f t="shared" ref="AI9:AI15" si="61">AG9/AF9*100</f>
        <v>104.22484739760047</v>
      </c>
      <c r="AJ9" s="144">
        <f t="shared" si="6"/>
        <v>704362.84179999982</v>
      </c>
      <c r="AK9" s="144">
        <f t="shared" ref="AK9:AK15" si="62">AJ9/AH9*100</f>
        <v>98.494792332016488</v>
      </c>
      <c r="AL9" s="144">
        <f t="shared" ref="AL9:AL15" si="63">AJ9/AF9*100</f>
        <v>28.779480430261472</v>
      </c>
      <c r="AM9" s="144">
        <f t="shared" si="7"/>
        <v>2816920.7939999998</v>
      </c>
      <c r="AN9" s="144">
        <f t="shared" si="8"/>
        <v>821266.95718179992</v>
      </c>
      <c r="AO9" s="144">
        <f t="shared" si="9"/>
        <v>802761.12430000002</v>
      </c>
      <c r="AP9" s="144">
        <f t="shared" ref="AP9:AP15" si="64">AO9/AN9*100</f>
        <v>97.746672659849466</v>
      </c>
      <c r="AQ9" s="144">
        <f t="shared" ref="AQ9:AQ15" si="65">AO9/AM9*100</f>
        <v>28.497823794331367</v>
      </c>
      <c r="AR9" s="144">
        <f t="shared" ref="AR9:AR15" si="66">AM9/AF9*100-100</f>
        <v>15.096243091623606</v>
      </c>
      <c r="AS9" s="144">
        <f t="shared" ref="AS9:AS15" si="67">AO9-AJ9</f>
        <v>98398.282500000205</v>
      </c>
      <c r="AT9" s="144">
        <v>854046.8600000001</v>
      </c>
      <c r="AU9" s="144">
        <v>763982.39709999971</v>
      </c>
      <c r="AV9" s="144">
        <v>146490.08526949998</v>
      </c>
      <c r="AW9" s="144">
        <f t="shared" si="39"/>
        <v>89.454388615163296</v>
      </c>
      <c r="AX9" s="144">
        <v>146997.99169999996</v>
      </c>
      <c r="AY9" s="144">
        <f t="shared" si="40"/>
        <v>100.3467172741183</v>
      </c>
      <c r="AZ9" s="144">
        <f t="shared" si="41"/>
        <v>17.211935150724624</v>
      </c>
      <c r="BA9" s="144">
        <v>908402.91999999993</v>
      </c>
      <c r="BB9" s="144">
        <v>240661.54928400004</v>
      </c>
      <c r="BC9" s="144">
        <v>150374.50909999997</v>
      </c>
      <c r="BD9" s="144">
        <f t="shared" si="42"/>
        <v>62.483811621500827</v>
      </c>
      <c r="BE9" s="144">
        <f t="shared" si="43"/>
        <v>16.553723660421522</v>
      </c>
      <c r="BF9" s="144">
        <f t="shared" si="10"/>
        <v>6.364528990833108</v>
      </c>
      <c r="BG9" s="144">
        <f t="shared" si="44"/>
        <v>3376.5174000000115</v>
      </c>
      <c r="BH9" s="144">
        <v>1250504.6380000003</v>
      </c>
      <c r="BI9" s="144">
        <v>1429648.2572999995</v>
      </c>
      <c r="BJ9" s="144">
        <v>442408.82263830013</v>
      </c>
      <c r="BK9" s="144">
        <f t="shared" si="45"/>
        <v>114.32570610745701</v>
      </c>
      <c r="BL9" s="144">
        <v>421254.1317999998</v>
      </c>
      <c r="BM9" s="144"/>
      <c r="BN9" s="144">
        <f t="shared" si="46"/>
        <v>95.218293633444162</v>
      </c>
      <c r="BO9" s="144">
        <f t="shared" si="47"/>
        <v>33.686730860409632</v>
      </c>
      <c r="BP9" s="144">
        <v>1491246.514</v>
      </c>
      <c r="BQ9" s="144">
        <v>427272.88721779996</v>
      </c>
      <c r="BR9" s="144">
        <v>496277.70399999997</v>
      </c>
      <c r="BS9" s="144">
        <f t="shared" si="12"/>
        <v>116.15005745661206</v>
      </c>
      <c r="BT9" s="144">
        <f t="shared" si="13"/>
        <v>33.279387367607285</v>
      </c>
      <c r="BU9" s="152">
        <f t="shared" si="14"/>
        <v>19.251578017737799</v>
      </c>
      <c r="BV9" s="152">
        <f t="shared" si="15"/>
        <v>75023.57220000017</v>
      </c>
      <c r="BW9" s="152">
        <v>100310.60500000003</v>
      </c>
      <c r="BX9" s="152">
        <v>106286.31080000001</v>
      </c>
      <c r="BY9" s="152">
        <v>54284.010420999992</v>
      </c>
      <c r="BZ9" s="152">
        <f t="shared" si="16"/>
        <v>105.95720243138797</v>
      </c>
      <c r="CA9" s="144">
        <v>57485.913799999966</v>
      </c>
      <c r="CB9" s="144">
        <f t="shared" ref="CB9:CB16" si="68">CA9/BY9*100</f>
        <v>105.89842820043617</v>
      </c>
      <c r="CC9" s="144">
        <f t="shared" ref="CC9:CC16" si="69">CA9/BW9*100</f>
        <v>57.307912558198559</v>
      </c>
      <c r="CD9" s="144">
        <v>131092.6</v>
      </c>
      <c r="CE9" s="144">
        <v>59640.781200000005</v>
      </c>
      <c r="CF9" s="144">
        <v>70614.565000000002</v>
      </c>
      <c r="CG9" s="144">
        <f t="shared" ref="CG9:CG15" si="70">CF9/CE9*100</f>
        <v>118.39979889465297</v>
      </c>
      <c r="CH9" s="144">
        <f t="shared" ref="CH9:CH15" si="71">CF9/CD9*100</f>
        <v>53.86617169847878</v>
      </c>
      <c r="CI9" s="144">
        <f t="shared" ref="CI9:CI15" si="72">CD9/BW9*100-100</f>
        <v>30.686680635611737</v>
      </c>
      <c r="CJ9" s="144">
        <f t="shared" ref="CJ9:CJ15" si="73">CF9-CA9</f>
        <v>13128.651200000037</v>
      </c>
      <c r="CK9" s="144">
        <v>52550</v>
      </c>
      <c r="CL9" s="144">
        <v>68428.856</v>
      </c>
      <c r="CM9" s="144">
        <v>19431.36</v>
      </c>
      <c r="CN9" s="144">
        <f t="shared" ref="CN9:CN15" si="74">CL9/CK9*100</f>
        <v>130.21666222645101</v>
      </c>
      <c r="CO9" s="144">
        <v>23840.856</v>
      </c>
      <c r="CP9" s="144">
        <f t="shared" ref="CP9:CP15" si="75">CO9/CM9*100</f>
        <v>122.69267822736029</v>
      </c>
      <c r="CQ9" s="144">
        <f t="shared" ref="CQ9:CQ15" si="76">CO9/CK9*100</f>
        <v>45.367946717411989</v>
      </c>
      <c r="CR9" s="144">
        <v>53000</v>
      </c>
      <c r="CS9" s="144">
        <v>29680</v>
      </c>
      <c r="CT9" s="144">
        <v>28102.910000000003</v>
      </c>
      <c r="CU9" s="144">
        <f t="shared" si="21"/>
        <v>94.686354447439371</v>
      </c>
      <c r="CV9" s="144">
        <f t="shared" si="22"/>
        <v>53.024358490566051</v>
      </c>
      <c r="CW9" s="144">
        <f t="shared" si="23"/>
        <v>0.8563273073263673</v>
      </c>
      <c r="CX9" s="144">
        <f t="shared" si="24"/>
        <v>4262.0540000000037</v>
      </c>
      <c r="CY9" s="144">
        <v>190035.97900000002</v>
      </c>
      <c r="CZ9" s="144">
        <v>182503.20740000004</v>
      </c>
      <c r="DA9" s="144">
        <v>52512.709731300012</v>
      </c>
      <c r="DB9" s="144">
        <f t="shared" si="25"/>
        <v>96.036133978608348</v>
      </c>
      <c r="DC9" s="153">
        <v>54783.948500000006</v>
      </c>
      <c r="DD9" s="153">
        <f t="shared" si="48"/>
        <v>104.32512201393071</v>
      </c>
      <c r="DE9" s="144">
        <f t="shared" si="49"/>
        <v>28.82819810663327</v>
      </c>
      <c r="DF9" s="153">
        <v>233178.76</v>
      </c>
      <c r="DG9" s="153">
        <v>64011.739480000004</v>
      </c>
      <c r="DH9" s="144">
        <v>57391.436200000004</v>
      </c>
      <c r="DI9" s="144">
        <f>DH9/[1]Sheet2!EG8*100</f>
        <v>98.086403687231865</v>
      </c>
      <c r="DJ9" s="144">
        <f>DH9/[1]Sheet2!EF8*100</f>
        <v>24.521600921807966</v>
      </c>
      <c r="DK9" s="144">
        <f>[1]Sheet2!EF8/CY9*100-100</f>
        <v>23.157946843318513</v>
      </c>
      <c r="DL9" s="144">
        <f t="shared" si="26"/>
        <v>2607.4876999999979</v>
      </c>
      <c r="DM9" s="144">
        <v>762603.99999999988</v>
      </c>
      <c r="DN9" s="144">
        <v>628346.07450000022</v>
      </c>
      <c r="DO9" s="144">
        <v>219892.87006399993</v>
      </c>
      <c r="DP9" s="144">
        <f t="shared" si="27"/>
        <v>82.394804446344409</v>
      </c>
      <c r="DQ9" s="144">
        <v>208266.60980000003</v>
      </c>
      <c r="DR9" s="144">
        <f t="shared" si="50"/>
        <v>94.712761600402928</v>
      </c>
      <c r="DS9" s="144">
        <f t="shared" si="51"/>
        <v>27.309928849048791</v>
      </c>
      <c r="DT9" s="144">
        <v>891184.34000000008</v>
      </c>
      <c r="DU9" s="144">
        <v>371623.86978000001</v>
      </c>
      <c r="DV9" s="144">
        <v>264474.33039999998</v>
      </c>
      <c r="DW9" s="144">
        <f t="shared" si="28"/>
        <v>71.167207466131771</v>
      </c>
      <c r="DX9" s="144">
        <f t="shared" si="29"/>
        <v>29.676725513376944</v>
      </c>
      <c r="DY9" s="155">
        <v>399971.27</v>
      </c>
      <c r="DZ9" s="155">
        <v>166788.01959000004</v>
      </c>
      <c r="EA9" s="155">
        <v>125091.32439999998</v>
      </c>
      <c r="EB9" s="144">
        <f t="shared" si="52"/>
        <v>75.000185689296345</v>
      </c>
      <c r="EC9" s="144">
        <f t="shared" si="53"/>
        <v>31.275077432436575</v>
      </c>
      <c r="ED9" s="144">
        <f t="shared" si="30"/>
        <v>16.860695721501614</v>
      </c>
      <c r="EE9" s="144">
        <f t="shared" si="31"/>
        <v>56207.720599999942</v>
      </c>
    </row>
    <row r="10" spans="1:135" s="147" customFormat="1" ht="28.5" customHeight="1" x14ac:dyDescent="0.25">
      <c r="A10" s="149">
        <v>4</v>
      </c>
      <c r="B10" s="150" t="s">
        <v>47</v>
      </c>
      <c r="C10" s="144">
        <v>10724800.4</v>
      </c>
      <c r="D10" s="144">
        <v>10298883.414800001</v>
      </c>
      <c r="E10" s="144">
        <v>5212028.4999999991</v>
      </c>
      <c r="F10" s="144">
        <f t="shared" si="32"/>
        <v>96.028672149460249</v>
      </c>
      <c r="G10" s="144">
        <v>3839142.0215000012</v>
      </c>
      <c r="H10" s="144">
        <f t="shared" ref="H10" si="77">G10/E10*100</f>
        <v>73.659267624879675</v>
      </c>
      <c r="I10" s="144">
        <f t="shared" si="34"/>
        <v>35.796862210134947</v>
      </c>
      <c r="J10" s="144">
        <v>10690758.9</v>
      </c>
      <c r="K10" s="144">
        <v>5486893.5999999996</v>
      </c>
      <c r="L10" s="144">
        <v>3752229.1149999998</v>
      </c>
      <c r="M10" s="144">
        <f t="shared" si="55"/>
        <v>68.385308492222265</v>
      </c>
      <c r="N10" s="144">
        <f t="shared" si="56"/>
        <v>35.097874249133049</v>
      </c>
      <c r="O10" s="144">
        <f t="shared" si="57"/>
        <v>-0.31740917061728169</v>
      </c>
      <c r="P10" s="144">
        <f t="shared" ref="P10:P16" si="78">L10-G10</f>
        <v>-86912.906500001438</v>
      </c>
      <c r="Q10" s="151">
        <v>5617097.7999999989</v>
      </c>
      <c r="R10" s="144">
        <v>3600716.0999999996</v>
      </c>
      <c r="S10" s="144">
        <v>3699278.664400002</v>
      </c>
      <c r="T10" s="144">
        <v>1636280.2</v>
      </c>
      <c r="U10" s="144">
        <f t="shared" si="58"/>
        <v>102.73730451562129</v>
      </c>
      <c r="V10" s="144">
        <v>1116594.0392999998</v>
      </c>
      <c r="W10" s="144">
        <f t="shared" si="35"/>
        <v>68.239781872322354</v>
      </c>
      <c r="X10" s="144">
        <f t="shared" si="36"/>
        <v>31.010332619669732</v>
      </c>
      <c r="Y10" s="144">
        <v>4603219.3999999994</v>
      </c>
      <c r="Z10" s="144">
        <v>2264870.5999999996</v>
      </c>
      <c r="AA10" s="144">
        <v>1292758.8150000002</v>
      </c>
      <c r="AB10" s="144">
        <f t="shared" si="37"/>
        <v>57.0787052911544</v>
      </c>
      <c r="AC10" s="144">
        <f t="shared" si="38"/>
        <v>28.083797504850633</v>
      </c>
      <c r="AD10" s="144">
        <f t="shared" si="59"/>
        <v>27.841775695673434</v>
      </c>
      <c r="AE10" s="144">
        <f t="shared" si="60"/>
        <v>176164.77570000035</v>
      </c>
      <c r="AF10" s="144">
        <f t="shared" si="3"/>
        <v>2682245.1000000006</v>
      </c>
      <c r="AG10" s="144">
        <f t="shared" si="4"/>
        <v>2790851.5467999992</v>
      </c>
      <c r="AH10" s="144">
        <f t="shared" si="5"/>
        <v>1221452.7999999998</v>
      </c>
      <c r="AI10" s="144">
        <f t="shared" si="61"/>
        <v>104.04908734104868</v>
      </c>
      <c r="AJ10" s="144">
        <f t="shared" si="6"/>
        <v>801422.27249999985</v>
      </c>
      <c r="AK10" s="144">
        <f t="shared" si="62"/>
        <v>65.61221788512826</v>
      </c>
      <c r="AL10" s="144">
        <f t="shared" si="63"/>
        <v>29.878785965533115</v>
      </c>
      <c r="AM10" s="144">
        <f t="shared" si="7"/>
        <v>3313644.2</v>
      </c>
      <c r="AN10" s="144">
        <f t="shared" si="8"/>
        <v>1574399.7</v>
      </c>
      <c r="AO10" s="144">
        <f t="shared" si="9"/>
        <v>924077.55400000012</v>
      </c>
      <c r="AP10" s="144">
        <f t="shared" si="64"/>
        <v>58.69396151434735</v>
      </c>
      <c r="AQ10" s="144">
        <f t="shared" si="65"/>
        <v>27.887048162865526</v>
      </c>
      <c r="AR10" s="144">
        <f t="shared" si="66"/>
        <v>23.539947933915499</v>
      </c>
      <c r="AS10" s="144">
        <f>AO10-AJ10</f>
        <v>122655.28150000027</v>
      </c>
      <c r="AT10" s="144">
        <v>1113632.2999999998</v>
      </c>
      <c r="AU10" s="144">
        <v>866893.57779999985</v>
      </c>
      <c r="AV10" s="144">
        <v>454510.29999999993</v>
      </c>
      <c r="AW10" s="144">
        <f t="shared" si="39"/>
        <v>77.84378899570352</v>
      </c>
      <c r="AX10" s="144">
        <v>206029.53590000002</v>
      </c>
      <c r="AY10" s="144">
        <f t="shared" ref="AY10" si="79">AX10/AV10*100</f>
        <v>45.330003720487753</v>
      </c>
      <c r="AZ10" s="144">
        <f t="shared" ref="AZ10" si="80">AX10/AT10*100</f>
        <v>18.500678895538506</v>
      </c>
      <c r="BA10" s="144">
        <v>1128974</v>
      </c>
      <c r="BB10" s="144">
        <v>462431.1</v>
      </c>
      <c r="BC10" s="144">
        <v>199544.777</v>
      </c>
      <c r="BD10" s="144">
        <f t="shared" si="42"/>
        <v>43.151245017906454</v>
      </c>
      <c r="BE10" s="144">
        <f t="shared" si="43"/>
        <v>17.674877986561249</v>
      </c>
      <c r="BF10" s="144">
        <f t="shared" si="10"/>
        <v>1.3776270677494011</v>
      </c>
      <c r="BG10" s="144">
        <f t="shared" si="44"/>
        <v>-6484.7589000000153</v>
      </c>
      <c r="BH10" s="144">
        <v>1217420.4000000001</v>
      </c>
      <c r="BI10" s="144">
        <v>1538334.4635999999</v>
      </c>
      <c r="BJ10" s="144">
        <v>584544.39999999991</v>
      </c>
      <c r="BK10" s="144">
        <f t="shared" si="45"/>
        <v>126.3601680734116</v>
      </c>
      <c r="BL10" s="144">
        <v>450726.71659999993</v>
      </c>
      <c r="BM10" s="144"/>
      <c r="BN10" s="144">
        <f t="shared" si="46"/>
        <v>77.107353453390374</v>
      </c>
      <c r="BO10" s="144">
        <f t="shared" si="47"/>
        <v>37.023095440161832</v>
      </c>
      <c r="BP10" s="144">
        <v>1739535.7</v>
      </c>
      <c r="BQ10" s="144">
        <v>864242.1</v>
      </c>
      <c r="BR10" s="144">
        <v>541034.87699999998</v>
      </c>
      <c r="BS10" s="144">
        <f t="shared" si="12"/>
        <v>62.602235762409627</v>
      </c>
      <c r="BT10" s="144">
        <f t="shared" si="13"/>
        <v>31.102257746133059</v>
      </c>
      <c r="BU10" s="152">
        <f t="shared" si="14"/>
        <v>42.887017500281729</v>
      </c>
      <c r="BV10" s="152">
        <f t="shared" si="15"/>
        <v>90308.160400000052</v>
      </c>
      <c r="BW10" s="152">
        <v>119295.19999999998</v>
      </c>
      <c r="BX10" s="152">
        <v>148130.05139999997</v>
      </c>
      <c r="BY10" s="152">
        <v>72286.200000000012</v>
      </c>
      <c r="BZ10" s="152">
        <f t="shared" si="16"/>
        <v>124.17100721571362</v>
      </c>
      <c r="CA10" s="144">
        <v>72119.913400000019</v>
      </c>
      <c r="CB10" s="144">
        <f t="shared" si="68"/>
        <v>99.769960794729855</v>
      </c>
      <c r="CC10" s="144">
        <f t="shared" si="69"/>
        <v>60.455000201181633</v>
      </c>
      <c r="CD10" s="144">
        <v>199849</v>
      </c>
      <c r="CE10" s="144">
        <v>116477.4</v>
      </c>
      <c r="CF10" s="144">
        <v>90659.3</v>
      </c>
      <c r="CG10" s="144">
        <f t="shared" si="70"/>
        <v>77.834240805512493</v>
      </c>
      <c r="CH10" s="144">
        <f t="shared" si="71"/>
        <v>45.363899744306948</v>
      </c>
      <c r="CI10" s="144">
        <f t="shared" si="72"/>
        <v>67.524762102750174</v>
      </c>
      <c r="CJ10" s="144">
        <f t="shared" si="73"/>
        <v>18539.386599999983</v>
      </c>
      <c r="CK10" s="144">
        <v>59710</v>
      </c>
      <c r="CL10" s="144">
        <v>75373.281000000003</v>
      </c>
      <c r="CM10" s="144">
        <v>24850</v>
      </c>
      <c r="CN10" s="144">
        <f t="shared" si="74"/>
        <v>126.2322575782951</v>
      </c>
      <c r="CO10" s="144">
        <v>25503.199999999997</v>
      </c>
      <c r="CP10" s="144">
        <f t="shared" si="75"/>
        <v>102.62857142857142</v>
      </c>
      <c r="CQ10" s="144">
        <f t="shared" si="76"/>
        <v>42.711773572265948</v>
      </c>
      <c r="CR10" s="144">
        <v>65800</v>
      </c>
      <c r="CS10" s="144">
        <v>33150</v>
      </c>
      <c r="CT10" s="144">
        <v>32537.300000000003</v>
      </c>
      <c r="CU10" s="144">
        <f t="shared" si="21"/>
        <v>98.151734539969851</v>
      </c>
      <c r="CV10" s="144">
        <f t="shared" si="22"/>
        <v>49.448784194528876</v>
      </c>
      <c r="CW10" s="144">
        <f t="shared" si="23"/>
        <v>10.199296600234462</v>
      </c>
      <c r="CX10" s="144">
        <f t="shared" si="24"/>
        <v>7034.1000000000058</v>
      </c>
      <c r="CY10" s="144">
        <v>172187.2</v>
      </c>
      <c r="CZ10" s="144">
        <v>162120.17299999995</v>
      </c>
      <c r="DA10" s="144">
        <v>85261.9</v>
      </c>
      <c r="DB10" s="144">
        <f t="shared" si="25"/>
        <v>94.15344055771854</v>
      </c>
      <c r="DC10" s="153">
        <v>47042.906600000002</v>
      </c>
      <c r="DD10" s="153">
        <f t="shared" si="48"/>
        <v>55.174593341222753</v>
      </c>
      <c r="DE10" s="144">
        <f t="shared" si="49"/>
        <v>27.320791905553953</v>
      </c>
      <c r="DF10" s="153">
        <v>179485.5</v>
      </c>
      <c r="DG10" s="153">
        <v>98099.1</v>
      </c>
      <c r="DH10" s="144">
        <v>60301.3</v>
      </c>
      <c r="DI10" s="144">
        <f>DH10/[1]Sheet2!EG9*100</f>
        <v>137.82681736626174</v>
      </c>
      <c r="DJ10" s="144">
        <f>DH10/[1]Sheet2!EF9*100</f>
        <v>33.766294125519437</v>
      </c>
      <c r="DK10" s="144">
        <f>[1]Sheet2!EF9/CY10*100-100</f>
        <v>3.715200665322385</v>
      </c>
      <c r="DL10" s="144">
        <f t="shared" si="26"/>
        <v>13258.393400000001</v>
      </c>
      <c r="DM10" s="144">
        <v>757918.4</v>
      </c>
      <c r="DN10" s="144">
        <v>668014.54730000009</v>
      </c>
      <c r="DO10" s="144">
        <v>347734.8</v>
      </c>
      <c r="DP10" s="144">
        <f t="shared" si="27"/>
        <v>88.138056458320591</v>
      </c>
      <c r="DQ10" s="144">
        <v>230923.51240000001</v>
      </c>
      <c r="DR10" s="144">
        <f t="shared" si="50"/>
        <v>66.407938578479929</v>
      </c>
      <c r="DS10" s="144">
        <f t="shared" si="51"/>
        <v>30.468123270262339</v>
      </c>
      <c r="DT10" s="144">
        <v>932091.7</v>
      </c>
      <c r="DU10" s="144">
        <v>464183.4</v>
      </c>
      <c r="DV10" s="144">
        <v>259762.08500000002</v>
      </c>
      <c r="DW10" s="144">
        <f t="shared" si="28"/>
        <v>55.961088871338362</v>
      </c>
      <c r="DX10" s="144">
        <f t="shared" si="29"/>
        <v>27.868726328106991</v>
      </c>
      <c r="DY10" s="155">
        <v>397091.6</v>
      </c>
      <c r="DZ10" s="155">
        <v>197397.69999999998</v>
      </c>
      <c r="EA10" s="155">
        <v>94981.400000000009</v>
      </c>
      <c r="EB10" s="144">
        <f t="shared" si="52"/>
        <v>48.11677137068974</v>
      </c>
      <c r="EC10" s="144">
        <f t="shared" si="53"/>
        <v>23.919266990286374</v>
      </c>
      <c r="ED10" s="144">
        <f t="shared" si="30"/>
        <v>22.98048180384589</v>
      </c>
      <c r="EE10" s="144">
        <f t="shared" si="31"/>
        <v>28838.572600000014</v>
      </c>
    </row>
    <row r="11" spans="1:135" s="147" customFormat="1" ht="28.5" customHeight="1" x14ac:dyDescent="0.25">
      <c r="A11" s="149">
        <v>5</v>
      </c>
      <c r="B11" s="150" t="s">
        <v>48</v>
      </c>
      <c r="C11" s="144">
        <v>11350601.650700001</v>
      </c>
      <c r="D11" s="144">
        <v>10273491.4663</v>
      </c>
      <c r="E11" s="144">
        <v>4739641.9220000003</v>
      </c>
      <c r="F11" s="144">
        <f t="shared" si="32"/>
        <v>90.510545453477562</v>
      </c>
      <c r="G11" s="144">
        <v>3375913.7439000001</v>
      </c>
      <c r="H11" s="144">
        <f t="shared" ref="H11" si="81">G11/E11*100</f>
        <v>71.227189721443267</v>
      </c>
      <c r="I11" s="144">
        <f t="shared" si="34"/>
        <v>29.74215682824007</v>
      </c>
      <c r="J11" s="144">
        <v>11034490.565800002</v>
      </c>
      <c r="K11" s="144">
        <v>4597704.4024166679</v>
      </c>
      <c r="L11" s="144">
        <v>3688243.3659999999</v>
      </c>
      <c r="M11" s="144">
        <f t="shared" si="55"/>
        <v>80.21923645333456</v>
      </c>
      <c r="N11" s="144">
        <f t="shared" si="56"/>
        <v>33.424681855556074</v>
      </c>
      <c r="O11" s="144">
        <f t="shared" ref="O11:O18" si="82">J11/C11*100-100</f>
        <v>-2.7849720625206231</v>
      </c>
      <c r="P11" s="144">
        <f t="shared" si="78"/>
        <v>312329.6220999998</v>
      </c>
      <c r="Q11" s="151">
        <v>6383757.8000000026</v>
      </c>
      <c r="R11" s="144">
        <v>2280275.6350999996</v>
      </c>
      <c r="S11" s="144">
        <v>2261940.6470999997</v>
      </c>
      <c r="T11" s="144">
        <v>1057952.5060000001</v>
      </c>
      <c r="U11" s="144">
        <f t="shared" si="58"/>
        <v>99.195931065623313</v>
      </c>
      <c r="V11" s="144">
        <v>663221.8855999998</v>
      </c>
      <c r="W11" s="144">
        <f t="shared" si="35"/>
        <v>62.689192741512322</v>
      </c>
      <c r="X11" s="144">
        <f t="shared" si="36"/>
        <v>29.085163012361654</v>
      </c>
      <c r="Y11" s="144">
        <v>2627567.9110000008</v>
      </c>
      <c r="Z11" s="144">
        <v>1094819.9629166666</v>
      </c>
      <c r="AA11" s="144">
        <v>737847.81000000017</v>
      </c>
      <c r="AB11" s="144">
        <f t="shared" si="37"/>
        <v>67.394442464707069</v>
      </c>
      <c r="AC11" s="144">
        <f t="shared" si="38"/>
        <v>28.081017693627935</v>
      </c>
      <c r="AD11" s="144">
        <f>Y11/R11*100-100</f>
        <v>15.230276136541306</v>
      </c>
      <c r="AE11" s="144">
        <f>AA11-V11</f>
        <v>74625.924400000367</v>
      </c>
      <c r="AF11" s="144">
        <f t="shared" si="3"/>
        <v>1844828.9221000001</v>
      </c>
      <c r="AG11" s="144">
        <f t="shared" si="4"/>
        <v>1821442.7079999999</v>
      </c>
      <c r="AH11" s="144">
        <f t="shared" si="5"/>
        <v>859915.20100000012</v>
      </c>
      <c r="AI11" s="144">
        <f t="shared" si="61"/>
        <v>98.732336976082351</v>
      </c>
      <c r="AJ11" s="144">
        <f t="shared" si="6"/>
        <v>493858.40370000002</v>
      </c>
      <c r="AK11" s="144">
        <f t="shared" ref="AK11" si="83">AJ11/AH11*100</f>
        <v>57.431058681796685</v>
      </c>
      <c r="AL11" s="144">
        <f t="shared" ref="AL11" si="84">AJ11/AF11*100</f>
        <v>26.769875395157648</v>
      </c>
      <c r="AM11" s="144">
        <f t="shared" si="7"/>
        <v>2187107.5980000002</v>
      </c>
      <c r="AN11" s="144">
        <f t="shared" si="8"/>
        <v>1380966.0566666671</v>
      </c>
      <c r="AO11" s="144">
        <f t="shared" si="9"/>
        <v>583515.10610000009</v>
      </c>
      <c r="AP11" s="144">
        <f t="shared" si="64"/>
        <v>42.254123718903756</v>
      </c>
      <c r="AQ11" s="144">
        <f t="shared" si="65"/>
        <v>26.67976219522054</v>
      </c>
      <c r="AR11" s="144">
        <f t="shared" si="66"/>
        <v>18.553410118396158</v>
      </c>
      <c r="AS11" s="144">
        <f t="shared" ref="AS11:AS13" si="85">AO11-AJ11</f>
        <v>89656.702400000067</v>
      </c>
      <c r="AT11" s="144">
        <v>501443.96000000008</v>
      </c>
      <c r="AU11" s="144">
        <v>341346.95329999994</v>
      </c>
      <c r="AV11" s="144">
        <v>226821.28000000003</v>
      </c>
      <c r="AW11" s="144">
        <f t="shared" si="39"/>
        <v>68.072801854069581</v>
      </c>
      <c r="AX11" s="144">
        <v>60266.344500000007</v>
      </c>
      <c r="AY11" s="144">
        <f t="shared" ref="AY11" si="86">AX11/AV11*100</f>
        <v>26.569969316811896</v>
      </c>
      <c r="AZ11" s="144">
        <f t="shared" ref="AZ11" si="87">AX11/AT11*100</f>
        <v>12.018560259455512</v>
      </c>
      <c r="BA11" s="144">
        <v>521446.40000000014</v>
      </c>
      <c r="BB11" s="144">
        <v>686940.55750000011</v>
      </c>
      <c r="BC11" s="144">
        <v>85052.586200000093</v>
      </c>
      <c r="BD11" s="144">
        <f t="shared" si="42"/>
        <v>12.381360406136753</v>
      </c>
      <c r="BE11" s="144">
        <f t="shared" si="43"/>
        <v>16.310897189049552</v>
      </c>
      <c r="BF11" s="144">
        <f t="shared" si="10"/>
        <v>3.9889681790164673</v>
      </c>
      <c r="BG11" s="144">
        <f t="shared" si="44"/>
        <v>24786.241700000086</v>
      </c>
      <c r="BH11" s="144">
        <v>943904.74509999994</v>
      </c>
      <c r="BI11" s="144">
        <v>1109880.1213</v>
      </c>
      <c r="BJ11" s="144">
        <v>439404.8125</v>
      </c>
      <c r="BK11" s="144">
        <f t="shared" si="45"/>
        <v>117.58391162472822</v>
      </c>
      <c r="BL11" s="144">
        <v>326658.18170000007</v>
      </c>
      <c r="BM11" s="144"/>
      <c r="BN11" s="144">
        <f t="shared" si="46"/>
        <v>74.341056904104818</v>
      </c>
      <c r="BO11" s="144">
        <f t="shared" si="47"/>
        <v>34.607112994796211</v>
      </c>
      <c r="BP11" s="144">
        <v>1225509.4380000001</v>
      </c>
      <c r="BQ11" s="144">
        <v>510628.93250000011</v>
      </c>
      <c r="BR11" s="144">
        <v>406735.93050000002</v>
      </c>
      <c r="BS11" s="144">
        <f t="shared" si="12"/>
        <v>79.653913950518245</v>
      </c>
      <c r="BT11" s="144">
        <f t="shared" si="13"/>
        <v>33.189130812715945</v>
      </c>
      <c r="BU11" s="152">
        <f t="shared" si="14"/>
        <v>29.834016023530666</v>
      </c>
      <c r="BV11" s="152">
        <f t="shared" si="15"/>
        <v>80077.748799999943</v>
      </c>
      <c r="BW11" s="152">
        <v>47460.116999999998</v>
      </c>
      <c r="BX11" s="152">
        <v>39958.751699999993</v>
      </c>
      <c r="BY11" s="152">
        <v>23730.058499999999</v>
      </c>
      <c r="BZ11" s="152">
        <f t="shared" si="16"/>
        <v>84.194380936734731</v>
      </c>
      <c r="CA11" s="144">
        <v>16338.484699999999</v>
      </c>
      <c r="CB11" s="144">
        <f t="shared" si="68"/>
        <v>68.851430349402634</v>
      </c>
      <c r="CC11" s="144">
        <f t="shared" si="69"/>
        <v>34.425715174701317</v>
      </c>
      <c r="CD11" s="144">
        <v>48366.1</v>
      </c>
      <c r="CE11" s="144">
        <v>20152.541666666668</v>
      </c>
      <c r="CF11" s="144">
        <v>23416.427</v>
      </c>
      <c r="CG11" s="144">
        <f t="shared" si="70"/>
        <v>116.19589919385685</v>
      </c>
      <c r="CH11" s="144">
        <f t="shared" si="71"/>
        <v>48.414957997440354</v>
      </c>
      <c r="CI11" s="144">
        <f t="shared" si="72"/>
        <v>1.9089354541624886</v>
      </c>
      <c r="CJ11" s="144">
        <f t="shared" si="73"/>
        <v>7077.9423000000006</v>
      </c>
      <c r="CK11" s="144">
        <v>27430</v>
      </c>
      <c r="CL11" s="144">
        <v>45885.009999999995</v>
      </c>
      <c r="CM11" s="144">
        <v>13715</v>
      </c>
      <c r="CN11" s="144">
        <f t="shared" si="74"/>
        <v>167.28038643820634</v>
      </c>
      <c r="CO11" s="144">
        <v>16252.6</v>
      </c>
      <c r="CP11" s="144">
        <f t="shared" si="75"/>
        <v>118.50236966824646</v>
      </c>
      <c r="CQ11" s="144">
        <f t="shared" si="76"/>
        <v>59.251184834123229</v>
      </c>
      <c r="CR11" s="144">
        <v>40650</v>
      </c>
      <c r="CS11" s="144">
        <v>16937.5</v>
      </c>
      <c r="CT11" s="144">
        <v>21658.15</v>
      </c>
      <c r="CU11" s="144">
        <f t="shared" si="21"/>
        <v>127.8709963099631</v>
      </c>
      <c r="CV11" s="144">
        <f t="shared" si="22"/>
        <v>53.279581795817968</v>
      </c>
      <c r="CW11" s="144">
        <f t="shared" si="23"/>
        <v>48.195406489245357</v>
      </c>
      <c r="CX11" s="144">
        <f t="shared" si="24"/>
        <v>5405.5500000000011</v>
      </c>
      <c r="CY11" s="144">
        <v>324590.10000000009</v>
      </c>
      <c r="CZ11" s="144">
        <v>284371.87170000002</v>
      </c>
      <c r="DA11" s="144">
        <v>156244.05000000005</v>
      </c>
      <c r="DB11" s="144">
        <f t="shared" si="25"/>
        <v>87.609533285211086</v>
      </c>
      <c r="DC11" s="153">
        <v>74342.79280000001</v>
      </c>
      <c r="DD11" s="153">
        <f t="shared" si="48"/>
        <v>47.581199284068731</v>
      </c>
      <c r="DE11" s="144">
        <f t="shared" si="49"/>
        <v>22.903592192121693</v>
      </c>
      <c r="DF11" s="153">
        <v>351135.66</v>
      </c>
      <c r="DG11" s="153">
        <v>146306.52500000002</v>
      </c>
      <c r="DH11" s="144">
        <v>46652.012399999992</v>
      </c>
      <c r="DI11" s="144">
        <f>DH11/[1]Sheet2!EG10*100</f>
        <v>114.4153362421125</v>
      </c>
      <c r="DJ11" s="144">
        <f>DH11/[1]Sheet2!EF10*100</f>
        <v>28.603834060528126</v>
      </c>
      <c r="DK11" s="144">
        <f>[1]Sheet2!EF10/CY11*100-100</f>
        <v>-49.752916062443077</v>
      </c>
      <c r="DL11" s="144">
        <f t="shared" si="26"/>
        <v>-27690.780400000018</v>
      </c>
      <c r="DM11" s="144">
        <v>374872.9599999999</v>
      </c>
      <c r="DN11" s="144">
        <v>309511.91119999997</v>
      </c>
      <c r="DO11" s="144">
        <v>181400.97999999995</v>
      </c>
      <c r="DP11" s="144">
        <f t="shared" si="27"/>
        <v>82.56448029753868</v>
      </c>
      <c r="DQ11" s="144">
        <v>101847.87299999999</v>
      </c>
      <c r="DR11" s="144">
        <f t="shared" si="50"/>
        <v>56.145161398797306</v>
      </c>
      <c r="DS11" s="144">
        <f t="shared" si="51"/>
        <v>27.168636809654135</v>
      </c>
      <c r="DT11" s="144">
        <v>416479.2</v>
      </c>
      <c r="DU11" s="144">
        <v>173533</v>
      </c>
      <c r="DV11" s="144">
        <v>109712.9975</v>
      </c>
      <c r="DW11" s="144">
        <f t="shared" si="28"/>
        <v>63.223131911509626</v>
      </c>
      <c r="DX11" s="144">
        <f t="shared" si="29"/>
        <v>26.342971629795674</v>
      </c>
      <c r="DY11" s="155">
        <v>213613</v>
      </c>
      <c r="DZ11" s="155">
        <v>89005.416666666672</v>
      </c>
      <c r="EA11" s="155">
        <v>48349.6901</v>
      </c>
      <c r="EB11" s="144">
        <f t="shared" si="52"/>
        <v>54.322188368685417</v>
      </c>
      <c r="EC11" s="144">
        <f t="shared" si="53"/>
        <v>22.634245153618927</v>
      </c>
      <c r="ED11" s="144">
        <f t="shared" si="30"/>
        <v>11.098757296338519</v>
      </c>
      <c r="EE11" s="144">
        <f>DV11-DQ11</f>
        <v>7865.1245000000054</v>
      </c>
    </row>
    <row r="12" spans="1:135" s="147" customFormat="1" ht="28.5" customHeight="1" x14ac:dyDescent="0.25">
      <c r="A12" s="149">
        <v>6</v>
      </c>
      <c r="B12" s="150" t="s">
        <v>49</v>
      </c>
      <c r="C12" s="144">
        <v>13036437.774599999</v>
      </c>
      <c r="D12" s="144">
        <v>11343227.722199997</v>
      </c>
      <c r="E12" s="144">
        <v>5154769.8776000002</v>
      </c>
      <c r="F12" s="144">
        <f t="shared" si="32"/>
        <v>87.011712235538553</v>
      </c>
      <c r="G12" s="144">
        <v>4072034.5237000007</v>
      </c>
      <c r="H12" s="144">
        <f t="shared" ref="H12" si="88">G12/E12*100</f>
        <v>78.995466730629133</v>
      </c>
      <c r="I12" s="144">
        <f t="shared" si="34"/>
        <v>31.235791510729193</v>
      </c>
      <c r="J12" s="144">
        <v>8564294.3584000021</v>
      </c>
      <c r="K12" s="144">
        <v>2141073.5896000005</v>
      </c>
      <c r="L12" s="144">
        <v>4141716.7218000004</v>
      </c>
      <c r="M12" s="144">
        <f t="shared" si="55"/>
        <v>193.44111953544595</v>
      </c>
      <c r="N12" s="144">
        <f t="shared" si="56"/>
        <v>48.360279883861487</v>
      </c>
      <c r="O12" s="144">
        <f t="shared" si="82"/>
        <v>-34.304949661275216</v>
      </c>
      <c r="P12" s="144">
        <f t="shared" si="78"/>
        <v>69682.198099999689</v>
      </c>
      <c r="Q12" s="151">
        <v>6338589.8000000007</v>
      </c>
      <c r="R12" s="144">
        <v>2836779.2125000008</v>
      </c>
      <c r="S12" s="144">
        <v>2799379.2423</v>
      </c>
      <c r="T12" s="144">
        <v>1185411.4358000001</v>
      </c>
      <c r="U12" s="144">
        <f t="shared" si="58"/>
        <v>98.68160447470845</v>
      </c>
      <c r="V12" s="144">
        <v>921933.61170000001</v>
      </c>
      <c r="W12" s="144">
        <f t="shared" si="35"/>
        <v>77.773301645079329</v>
      </c>
      <c r="X12" s="144">
        <f t="shared" si="36"/>
        <v>32.499307934772865</v>
      </c>
      <c r="Y12" s="144">
        <v>2007310.2870000002</v>
      </c>
      <c r="Z12" s="144">
        <v>1003655.1435</v>
      </c>
      <c r="AA12" s="144">
        <v>1117588.5833000003</v>
      </c>
      <c r="AB12" s="144">
        <f t="shared" si="37"/>
        <v>111.35185133438219</v>
      </c>
      <c r="AC12" s="144">
        <f t="shared" si="38"/>
        <v>55.675925667191095</v>
      </c>
      <c r="AD12" s="144">
        <f>Y12/R12*100-100</f>
        <v>-29.239812596095732</v>
      </c>
      <c r="AE12" s="144">
        <f>AA12-V12</f>
        <v>195654.97160000028</v>
      </c>
      <c r="AF12" s="144">
        <f t="shared" si="3"/>
        <v>2044039.4524999999</v>
      </c>
      <c r="AG12" s="144">
        <f t="shared" si="4"/>
        <v>2040422.6248000001</v>
      </c>
      <c r="AH12" s="144">
        <f t="shared" si="5"/>
        <v>802082.23580000002</v>
      </c>
      <c r="AI12" s="144">
        <f t="shared" si="61"/>
        <v>99.823054897713632</v>
      </c>
      <c r="AJ12" s="144">
        <f t="shared" si="6"/>
        <v>623369.25150000013</v>
      </c>
      <c r="AK12" s="144">
        <f t="shared" si="62"/>
        <v>77.718870170244969</v>
      </c>
      <c r="AL12" s="144">
        <f t="shared" si="63"/>
        <v>30.496928556715332</v>
      </c>
      <c r="AM12" s="144">
        <f t="shared" si="7"/>
        <v>1595211.0870000001</v>
      </c>
      <c r="AN12" s="144">
        <f t="shared" si="8"/>
        <v>613201.32575000008</v>
      </c>
      <c r="AO12" s="144">
        <f t="shared" si="9"/>
        <v>846665.25020000001</v>
      </c>
      <c r="AP12" s="144">
        <f t="shared" si="64"/>
        <v>138.07296472564744</v>
      </c>
      <c r="AQ12" s="144">
        <f t="shared" si="65"/>
        <v>53.075436667899737</v>
      </c>
      <c r="AR12" s="144">
        <f t="shared" si="66"/>
        <v>-21.957911083910446</v>
      </c>
      <c r="AS12" s="144">
        <f>AO12-AJ12</f>
        <v>223295.99869999988</v>
      </c>
      <c r="AT12" s="144">
        <v>567011.76600000006</v>
      </c>
      <c r="AU12" s="144">
        <v>445831.90699999977</v>
      </c>
      <c r="AV12" s="144">
        <v>190863.29879999999</v>
      </c>
      <c r="AW12" s="144">
        <f t="shared" si="39"/>
        <v>78.628334319256382</v>
      </c>
      <c r="AX12" s="144">
        <v>116782.87970000002</v>
      </c>
      <c r="AY12" s="144">
        <f t="shared" si="40"/>
        <v>61.186661047063509</v>
      </c>
      <c r="AZ12" s="144">
        <f t="shared" si="41"/>
        <v>20.596200414648894</v>
      </c>
      <c r="BA12" s="144">
        <v>496949.17100000015</v>
      </c>
      <c r="BB12" s="144">
        <v>124237.29275000004</v>
      </c>
      <c r="BC12" s="144">
        <v>111344.6380000002</v>
      </c>
      <c r="BD12" s="144">
        <f t="shared" si="42"/>
        <v>89.622556589394264</v>
      </c>
      <c r="BE12" s="144">
        <f t="shared" si="43"/>
        <v>22.405639147348566</v>
      </c>
      <c r="BF12" s="144">
        <f t="shared" si="10"/>
        <v>-12.356462281948467</v>
      </c>
      <c r="BG12" s="144">
        <f t="shared" si="44"/>
        <v>-5438.241699999824</v>
      </c>
      <c r="BH12" s="144">
        <v>1020452.4585000001</v>
      </c>
      <c r="BI12" s="144">
        <v>1113268.0848000003</v>
      </c>
      <c r="BJ12" s="144">
        <v>405672.11300000001</v>
      </c>
      <c r="BK12" s="144">
        <f t="shared" si="45"/>
        <v>109.09553654625257</v>
      </c>
      <c r="BL12" s="144">
        <v>332152.48510000005</v>
      </c>
      <c r="BM12" s="144"/>
      <c r="BN12" s="144">
        <f t="shared" si="46"/>
        <v>81.877081134241052</v>
      </c>
      <c r="BO12" s="144">
        <f t="shared" si="47"/>
        <v>32.549530586485432</v>
      </c>
      <c r="BP12" s="144">
        <v>782604.31599999999</v>
      </c>
      <c r="BQ12" s="144">
        <v>391302.158</v>
      </c>
      <c r="BR12" s="144">
        <v>577814.48699999996</v>
      </c>
      <c r="BS12" s="144">
        <f t="shared" si="12"/>
        <v>147.66452859684969</v>
      </c>
      <c r="BT12" s="144">
        <f t="shared" si="13"/>
        <v>73.832264298424846</v>
      </c>
      <c r="BU12" s="152">
        <f>BP12/BH12*100-100</f>
        <v>-23.308106175727346</v>
      </c>
      <c r="BV12" s="152">
        <f t="shared" si="15"/>
        <v>245662.00189999992</v>
      </c>
      <c r="BW12" s="152">
        <v>119025.9</v>
      </c>
      <c r="BX12" s="152">
        <v>107745.54</v>
      </c>
      <c r="BY12" s="152">
        <v>61605.649999999994</v>
      </c>
      <c r="BZ12" s="152">
        <f t="shared" si="16"/>
        <v>90.522768573898631</v>
      </c>
      <c r="CA12" s="144">
        <v>55558.830999999998</v>
      </c>
      <c r="CB12" s="144">
        <f t="shared" si="68"/>
        <v>90.18463566247577</v>
      </c>
      <c r="CC12" s="144">
        <f t="shared" si="69"/>
        <v>46.677933962272078</v>
      </c>
      <c r="CD12" s="144">
        <v>51189.9</v>
      </c>
      <c r="CE12" s="144">
        <v>25594.949999999997</v>
      </c>
      <c r="CF12" s="144">
        <v>36450.265999999996</v>
      </c>
      <c r="CG12" s="144">
        <f t="shared" si="70"/>
        <v>142.41194454374789</v>
      </c>
      <c r="CH12" s="144">
        <f t="shared" si="71"/>
        <v>71.205972271873932</v>
      </c>
      <c r="CI12" s="144">
        <f t="shared" si="72"/>
        <v>-56.992637736828705</v>
      </c>
      <c r="CJ12" s="144">
        <f t="shared" si="73"/>
        <v>-19108.565000000002</v>
      </c>
      <c r="CK12" s="144">
        <v>56037</v>
      </c>
      <c r="CL12" s="144">
        <v>73146.490000000005</v>
      </c>
      <c r="CM12" s="144">
        <v>25550</v>
      </c>
      <c r="CN12" s="144">
        <f t="shared" si="74"/>
        <v>130.53248746364011</v>
      </c>
      <c r="CO12" s="144">
        <v>26474.3</v>
      </c>
      <c r="CP12" s="144">
        <f t="shared" si="75"/>
        <v>103.61761252446185</v>
      </c>
      <c r="CQ12" s="144">
        <f t="shared" si="76"/>
        <v>47.244320716669343</v>
      </c>
      <c r="CR12" s="144">
        <v>23800</v>
      </c>
      <c r="CS12" s="144">
        <v>11900</v>
      </c>
      <c r="CT12" s="144">
        <v>29254.7</v>
      </c>
      <c r="CU12" s="144">
        <f t="shared" si="21"/>
        <v>245.83781512605043</v>
      </c>
      <c r="CV12" s="144">
        <f t="shared" si="22"/>
        <v>122.91890756302521</v>
      </c>
      <c r="CW12" s="144">
        <f t="shared" si="23"/>
        <v>-57.528061816299946</v>
      </c>
      <c r="CX12" s="144">
        <f t="shared" si="24"/>
        <v>2780.4000000000015</v>
      </c>
      <c r="CY12" s="144">
        <v>281512.32799999998</v>
      </c>
      <c r="CZ12" s="144">
        <v>300430.60300000006</v>
      </c>
      <c r="DA12" s="144">
        <v>118391.174</v>
      </c>
      <c r="DB12" s="144">
        <f t="shared" si="25"/>
        <v>106.72022967320993</v>
      </c>
      <c r="DC12" s="153">
        <v>92400.755699999994</v>
      </c>
      <c r="DD12" s="153">
        <f t="shared" si="48"/>
        <v>78.046996729671761</v>
      </c>
      <c r="DE12" s="144">
        <f t="shared" si="49"/>
        <v>32.822987311589422</v>
      </c>
      <c r="DF12" s="153">
        <v>240667.69999999998</v>
      </c>
      <c r="DG12" s="153">
        <v>60166.925000000003</v>
      </c>
      <c r="DH12" s="144">
        <v>91801.159199999995</v>
      </c>
      <c r="DI12" s="144">
        <f>DH12/[1]Sheet2!EG11*100</f>
        <v>145.00823235143358</v>
      </c>
      <c r="DJ12" s="144">
        <f>DH12/[1]Sheet2!EF11*100</f>
        <v>36.252058087858401</v>
      </c>
      <c r="DK12" s="144">
        <f>[1]Sheet2!EF11/CY12*100-100</f>
        <v>-10.046497146654261</v>
      </c>
      <c r="DL12" s="144">
        <f t="shared" si="26"/>
        <v>-599.59649999999965</v>
      </c>
      <c r="DM12" s="144">
        <v>658358.90999999992</v>
      </c>
      <c r="DN12" s="144">
        <v>577548.68489999988</v>
      </c>
      <c r="DO12" s="144">
        <v>301313.2</v>
      </c>
      <c r="DP12" s="144">
        <f t="shared" si="27"/>
        <v>87.725505970595876</v>
      </c>
      <c r="DQ12" s="144">
        <v>221738.02409999995</v>
      </c>
      <c r="DR12" s="144">
        <f t="shared" si="50"/>
        <v>73.590544357167204</v>
      </c>
      <c r="DS12" s="144">
        <f t="shared" si="51"/>
        <v>33.680416674242316</v>
      </c>
      <c r="DT12" s="144">
        <v>306249.19999999995</v>
      </c>
      <c r="DU12" s="144">
        <v>153124.59999999998</v>
      </c>
      <c r="DV12" s="144">
        <v>212639.72539999997</v>
      </c>
      <c r="DW12" s="144">
        <f t="shared" si="28"/>
        <v>138.86712219982942</v>
      </c>
      <c r="DX12" s="144">
        <f t="shared" si="29"/>
        <v>69.433561099914712</v>
      </c>
      <c r="DY12" s="155">
        <v>126573.69999999998</v>
      </c>
      <c r="DZ12" s="155">
        <v>63286.849999999991</v>
      </c>
      <c r="EA12" s="155">
        <v>96989.123399999982</v>
      </c>
      <c r="EB12" s="144">
        <f t="shared" si="52"/>
        <v>153.25320094142779</v>
      </c>
      <c r="EC12" s="144">
        <f t="shared" si="53"/>
        <v>76.626600470713896</v>
      </c>
      <c r="ED12" s="144">
        <f t="shared" si="30"/>
        <v>-53.482941394383197</v>
      </c>
      <c r="EE12" s="144">
        <f t="shared" si="31"/>
        <v>-9098.2986999999848</v>
      </c>
    </row>
    <row r="13" spans="1:135" s="147" customFormat="1" ht="28.5" customHeight="1" x14ac:dyDescent="0.25">
      <c r="A13" s="149">
        <v>7</v>
      </c>
      <c r="B13" s="150" t="s">
        <v>50</v>
      </c>
      <c r="C13" s="144">
        <v>14625971.837000005</v>
      </c>
      <c r="D13" s="144">
        <v>13183324.253399996</v>
      </c>
      <c r="E13" s="144">
        <v>4636973.4963833326</v>
      </c>
      <c r="F13" s="144">
        <f t="shared" si="32"/>
        <v>90.136398458320045</v>
      </c>
      <c r="G13" s="144">
        <v>4443781.4091999996</v>
      </c>
      <c r="H13" s="144">
        <f t="shared" ref="H13" si="89">G13/E13*100</f>
        <v>95.833659878927165</v>
      </c>
      <c r="I13" s="144">
        <f t="shared" si="34"/>
        <v>30.382811198626531</v>
      </c>
      <c r="J13" s="144">
        <v>14923831.411299998</v>
      </c>
      <c r="K13" s="144">
        <v>7461915.705649999</v>
      </c>
      <c r="L13" s="144">
        <v>5269821.2730999999</v>
      </c>
      <c r="M13" s="144">
        <f t="shared" si="55"/>
        <v>70.622900083282985</v>
      </c>
      <c r="N13" s="144">
        <f t="shared" si="56"/>
        <v>35.311450041641493</v>
      </c>
      <c r="O13" s="144">
        <f t="shared" si="82"/>
        <v>2.0365113349014194</v>
      </c>
      <c r="P13" s="144">
        <f>L13-G13</f>
        <v>826039.86390000023</v>
      </c>
      <c r="Q13" s="151">
        <v>6183732.5</v>
      </c>
      <c r="R13" s="144">
        <v>4684118.5033999998</v>
      </c>
      <c r="S13" s="144">
        <v>5125765.5780000007</v>
      </c>
      <c r="T13" s="144">
        <v>2008008.5751999998</v>
      </c>
      <c r="U13" s="144">
        <f t="shared" si="58"/>
        <v>109.42860592189179</v>
      </c>
      <c r="V13" s="144">
        <v>1668905.3831999998</v>
      </c>
      <c r="W13" s="144">
        <f>V13/T13*100</f>
        <v>83.112462955183091</v>
      </c>
      <c r="X13" s="144">
        <f>V13/R13*100</f>
        <v>35.629017113649311</v>
      </c>
      <c r="Y13" s="144">
        <v>5566873.2589999996</v>
      </c>
      <c r="Z13" s="144">
        <v>2783436.6294999998</v>
      </c>
      <c r="AA13" s="144">
        <v>1994354.0791</v>
      </c>
      <c r="AB13" s="144">
        <f t="shared" si="37"/>
        <v>71.650780835569222</v>
      </c>
      <c r="AC13" s="144">
        <f t="shared" si="38"/>
        <v>35.825390417784611</v>
      </c>
      <c r="AD13" s="144">
        <f>Y13/R13*100-100</f>
        <v>18.845696473290459</v>
      </c>
      <c r="AE13" s="144">
        <f>AA13-V13</f>
        <v>325448.69590000017</v>
      </c>
      <c r="AF13" s="144">
        <f t="shared" si="3"/>
        <v>2753591.5840000007</v>
      </c>
      <c r="AG13" s="144">
        <f t="shared" si="4"/>
        <v>3355785.1628999994</v>
      </c>
      <c r="AH13" s="144">
        <f t="shared" si="5"/>
        <v>1206470.9420000003</v>
      </c>
      <c r="AI13" s="144">
        <f t="shared" si="61"/>
        <v>121.86938623720019</v>
      </c>
      <c r="AJ13" s="144">
        <f t="shared" si="6"/>
        <v>965295.42699999991</v>
      </c>
      <c r="AK13" s="144">
        <f t="shared" si="62"/>
        <v>80.009836407647157</v>
      </c>
      <c r="AL13" s="144">
        <f t="shared" si="63"/>
        <v>35.055867856690817</v>
      </c>
      <c r="AM13" s="144">
        <f t="shared" si="7"/>
        <v>3564794.659</v>
      </c>
      <c r="AN13" s="144">
        <f t="shared" si="8"/>
        <v>1782397.3295</v>
      </c>
      <c r="AO13" s="144">
        <f t="shared" si="9"/>
        <v>1309444.8466999999</v>
      </c>
      <c r="AP13" s="144">
        <f t="shared" si="64"/>
        <v>73.465373013509108</v>
      </c>
      <c r="AQ13" s="144">
        <f t="shared" si="65"/>
        <v>36.732686506754554</v>
      </c>
      <c r="AR13" s="144">
        <f t="shared" si="66"/>
        <v>29.459818213912712</v>
      </c>
      <c r="AS13" s="144">
        <f t="shared" si="85"/>
        <v>344149.41969999997</v>
      </c>
      <c r="AT13" s="144">
        <v>1035088.6000000003</v>
      </c>
      <c r="AU13" s="144">
        <v>1515184.5171999992</v>
      </c>
      <c r="AV13" s="144">
        <v>381307.75</v>
      </c>
      <c r="AW13" s="144">
        <f t="shared" si="39"/>
        <v>146.38210846878218</v>
      </c>
      <c r="AX13" s="144">
        <v>257444.87670000002</v>
      </c>
      <c r="AY13" s="144">
        <f t="shared" si="40"/>
        <v>67.516297977158885</v>
      </c>
      <c r="AZ13" s="144">
        <f t="shared" si="41"/>
        <v>24.871772010627875</v>
      </c>
      <c r="BA13" s="144">
        <v>1327247.5</v>
      </c>
      <c r="BB13" s="144">
        <v>663623.75</v>
      </c>
      <c r="BC13" s="144">
        <v>414808.79690000002</v>
      </c>
      <c r="BD13" s="144">
        <f t="shared" si="42"/>
        <v>62.506623203283482</v>
      </c>
      <c r="BE13" s="144">
        <f t="shared" si="43"/>
        <v>31.253311601641741</v>
      </c>
      <c r="BF13" s="144">
        <f t="shared" si="10"/>
        <v>28.225496831865371</v>
      </c>
      <c r="BG13" s="144">
        <f t="shared" si="44"/>
        <v>157363.92019999999</v>
      </c>
      <c r="BH13" s="144">
        <v>1214047.0000000002</v>
      </c>
      <c r="BI13" s="144">
        <v>1256556.9950000001</v>
      </c>
      <c r="BJ13" s="144">
        <v>584532.50000000012</v>
      </c>
      <c r="BK13" s="144">
        <f t="shared" si="45"/>
        <v>103.5015114736085</v>
      </c>
      <c r="BL13" s="144">
        <v>465682.95799999987</v>
      </c>
      <c r="BM13" s="144"/>
      <c r="BN13" s="144">
        <f t="shared" si="46"/>
        <v>79.667590424826642</v>
      </c>
      <c r="BO13" s="144">
        <f t="shared" si="47"/>
        <v>38.357901959314574</v>
      </c>
      <c r="BP13" s="144">
        <v>1643399.5000000002</v>
      </c>
      <c r="BQ13" s="144">
        <v>821699.75000000012</v>
      </c>
      <c r="BR13" s="144">
        <v>631346.11529999995</v>
      </c>
      <c r="BS13" s="144">
        <f t="shared" si="12"/>
        <v>76.834161784763822</v>
      </c>
      <c r="BT13" s="144">
        <f t="shared" si="13"/>
        <v>38.417080892381911</v>
      </c>
      <c r="BU13" s="152">
        <f t="shared" si="14"/>
        <v>35.365393596788266</v>
      </c>
      <c r="BV13" s="152">
        <f t="shared" si="15"/>
        <v>165663.15730000008</v>
      </c>
      <c r="BW13" s="152">
        <v>196450.9</v>
      </c>
      <c r="BX13" s="152">
        <v>241388.734</v>
      </c>
      <c r="BY13" s="152">
        <v>90182.45</v>
      </c>
      <c r="BZ13" s="152">
        <f t="shared" si="16"/>
        <v>122.87484251790141</v>
      </c>
      <c r="CA13" s="144">
        <v>121707.06799999998</v>
      </c>
      <c r="CB13" s="144">
        <f t="shared" si="68"/>
        <v>134.95648876250311</v>
      </c>
      <c r="CC13" s="144">
        <f t="shared" si="69"/>
        <v>61.952919533583199</v>
      </c>
      <c r="CD13" s="144">
        <v>243294.1</v>
      </c>
      <c r="CE13" s="144">
        <v>121647.05</v>
      </c>
      <c r="CF13" s="144">
        <v>154251.90799999997</v>
      </c>
      <c r="CG13" s="144">
        <f t="shared" si="70"/>
        <v>126.80283492283615</v>
      </c>
      <c r="CH13" s="144">
        <f t="shared" si="71"/>
        <v>63.401417461418077</v>
      </c>
      <c r="CI13" s="144">
        <f t="shared" si="72"/>
        <v>23.844736776466789</v>
      </c>
      <c r="CJ13" s="144">
        <f t="shared" si="73"/>
        <v>32544.839999999982</v>
      </c>
      <c r="CK13" s="144">
        <v>60800</v>
      </c>
      <c r="CL13" s="144">
        <v>89114.775999999998</v>
      </c>
      <c r="CM13" s="144">
        <v>30400</v>
      </c>
      <c r="CN13" s="144">
        <f t="shared" si="74"/>
        <v>146.57035526315789</v>
      </c>
      <c r="CO13" s="144">
        <v>32407.5</v>
      </c>
      <c r="CP13" s="144">
        <f t="shared" si="75"/>
        <v>106.60361842105263</v>
      </c>
      <c r="CQ13" s="144">
        <f t="shared" si="76"/>
        <v>53.301809210526315</v>
      </c>
      <c r="CR13" s="144">
        <v>88400</v>
      </c>
      <c r="CS13" s="144">
        <v>44200</v>
      </c>
      <c r="CT13" s="144">
        <v>35191.769999999997</v>
      </c>
      <c r="CU13" s="144">
        <f t="shared" si="21"/>
        <v>79.619389140271494</v>
      </c>
      <c r="CV13" s="144">
        <f t="shared" si="22"/>
        <v>39.809694570135747</v>
      </c>
      <c r="CW13" s="144">
        <f t="shared" si="23"/>
        <v>45.39473684210526</v>
      </c>
      <c r="CX13" s="144">
        <f t="shared" si="24"/>
        <v>2784.2699999999968</v>
      </c>
      <c r="CY13" s="144">
        <v>247205.08400000003</v>
      </c>
      <c r="CZ13" s="144">
        <v>253540.14070000005</v>
      </c>
      <c r="DA13" s="144">
        <v>120048.242</v>
      </c>
      <c r="DB13" s="144">
        <f t="shared" si="25"/>
        <v>102.56267249746369</v>
      </c>
      <c r="DC13" s="153">
        <v>88053.02429999999</v>
      </c>
      <c r="DD13" s="153">
        <f t="shared" si="48"/>
        <v>73.348033118219249</v>
      </c>
      <c r="DE13" s="144">
        <f t="shared" si="49"/>
        <v>35.619422899894722</v>
      </c>
      <c r="DF13" s="153">
        <v>262453.55900000001</v>
      </c>
      <c r="DG13" s="153">
        <v>131226.7795</v>
      </c>
      <c r="DH13" s="144">
        <v>73846.256500000003</v>
      </c>
      <c r="DI13" s="144">
        <f>DH13/[1]Sheet2!EG12*100</f>
        <v>181.10996360081538</v>
      </c>
      <c r="DJ13" s="144">
        <f>DH13/[1]Sheet2!EF12*100</f>
        <v>45.277490900203844</v>
      </c>
      <c r="DK13" s="144">
        <f>[1]Sheet2!EF12/CY13*100-100</f>
        <v>-34.023581812742989</v>
      </c>
      <c r="DL13" s="144">
        <f t="shared" si="26"/>
        <v>-14206.767799999987</v>
      </c>
      <c r="DM13" s="144">
        <v>1220662.3613999998</v>
      </c>
      <c r="DN13" s="144">
        <v>1150364.6600000001</v>
      </c>
      <c r="DO13" s="144">
        <v>606748.68069999991</v>
      </c>
      <c r="DP13" s="144">
        <f t="shared" si="27"/>
        <v>94.241019988576198</v>
      </c>
      <c r="DQ13" s="144">
        <v>424313.42850000004</v>
      </c>
      <c r="DR13" s="144">
        <f t="shared" si="50"/>
        <v>69.932319920411501</v>
      </c>
      <c r="DS13" s="144">
        <f t="shared" si="51"/>
        <v>34.760916852826298</v>
      </c>
      <c r="DT13" s="144">
        <v>1350252.8</v>
      </c>
      <c r="DU13" s="144">
        <v>675126.4</v>
      </c>
      <c r="DV13" s="144">
        <v>470474.45209999999</v>
      </c>
      <c r="DW13" s="144">
        <f t="shared" si="28"/>
        <v>69.686869318101017</v>
      </c>
      <c r="DX13" s="144">
        <f t="shared" si="29"/>
        <v>34.843434659050509</v>
      </c>
      <c r="DY13" s="155">
        <v>607706.4</v>
      </c>
      <c r="DZ13" s="155">
        <v>303853.2</v>
      </c>
      <c r="EA13" s="155">
        <v>209478.98009999999</v>
      </c>
      <c r="EB13" s="144">
        <f t="shared" si="52"/>
        <v>68.940850417240952</v>
      </c>
      <c r="EC13" s="144">
        <f t="shared" si="53"/>
        <v>34.470425208620476</v>
      </c>
      <c r="ED13" s="144">
        <f t="shared" si="30"/>
        <v>10.616403249410467</v>
      </c>
      <c r="EE13" s="144">
        <f>DV13-DQ13</f>
        <v>46161.023599999957</v>
      </c>
    </row>
    <row r="14" spans="1:135" s="147" customFormat="1" ht="28.5" customHeight="1" x14ac:dyDescent="0.25">
      <c r="A14" s="149">
        <v>8</v>
      </c>
      <c r="B14" s="150" t="s">
        <v>51</v>
      </c>
      <c r="C14" s="144">
        <v>12608193.840000002</v>
      </c>
      <c r="D14" s="144">
        <v>10737748.382699998</v>
      </c>
      <c r="E14" s="144">
        <v>5731206.71</v>
      </c>
      <c r="F14" s="144">
        <f t="shared" si="32"/>
        <v>85.164842157122138</v>
      </c>
      <c r="G14" s="144">
        <v>3730245.9748000014</v>
      </c>
      <c r="H14" s="144">
        <f t="shared" ref="H14" si="90">G14/E14*100</f>
        <v>65.086571878333132</v>
      </c>
      <c r="I14" s="144">
        <f t="shared" si="34"/>
        <v>29.585886940964105</v>
      </c>
      <c r="J14" s="144">
        <v>10999187.399999999</v>
      </c>
      <c r="K14" s="144">
        <v>5947962.7973661413</v>
      </c>
      <c r="L14" s="144">
        <v>4214066.2626999998</v>
      </c>
      <c r="M14" s="144">
        <f t="shared" si="55"/>
        <v>70.848900812998693</v>
      </c>
      <c r="N14" s="144">
        <f t="shared" si="56"/>
        <v>38.312523547875912</v>
      </c>
      <c r="O14" s="144">
        <f t="shared" si="82"/>
        <v>-12.761593455958504</v>
      </c>
      <c r="P14" s="144">
        <f t="shared" si="78"/>
        <v>483820.28789999848</v>
      </c>
      <c r="Q14" s="151">
        <v>6467424.9000000004</v>
      </c>
      <c r="R14" s="144">
        <v>3422161.8499999996</v>
      </c>
      <c r="S14" s="144">
        <v>2876224.7703999993</v>
      </c>
      <c r="T14" s="144">
        <v>1632878.4000000004</v>
      </c>
      <c r="U14" s="144">
        <f t="shared" si="58"/>
        <v>84.04701169817551</v>
      </c>
      <c r="V14" s="144">
        <v>838282.4678000001</v>
      </c>
      <c r="W14" s="144">
        <f t="shared" si="35"/>
        <v>51.337715521253749</v>
      </c>
      <c r="X14" s="144">
        <f t="shared" si="36"/>
        <v>24.495699050586992</v>
      </c>
      <c r="Y14" s="144">
        <v>3580225.9710000004</v>
      </c>
      <c r="Z14" s="144">
        <v>1766261.7183661417</v>
      </c>
      <c r="AA14" s="144">
        <v>1172411.4876999999</v>
      </c>
      <c r="AB14" s="144">
        <f t="shared" si="37"/>
        <v>66.378129328677545</v>
      </c>
      <c r="AC14" s="144">
        <f t="shared" si="38"/>
        <v>32.746857242994956</v>
      </c>
      <c r="AD14" s="144">
        <f t="shared" si="59"/>
        <v>4.6188382644731121</v>
      </c>
      <c r="AE14" s="144">
        <f t="shared" si="60"/>
        <v>334129.01989999984</v>
      </c>
      <c r="AF14" s="144">
        <f t="shared" si="3"/>
        <v>2668221.0099999993</v>
      </c>
      <c r="AG14" s="144">
        <f t="shared" si="4"/>
        <v>2081433.2398000008</v>
      </c>
      <c r="AH14" s="144">
        <f t="shared" si="5"/>
        <v>1236638.0999999999</v>
      </c>
      <c r="AI14" s="144">
        <f t="shared" si="61"/>
        <v>78.00827712543952</v>
      </c>
      <c r="AJ14" s="144">
        <f t="shared" si="6"/>
        <v>598195.60159999959</v>
      </c>
      <c r="AK14" s="144">
        <f t="shared" si="62"/>
        <v>48.372729386228656</v>
      </c>
      <c r="AL14" s="144">
        <f t="shared" si="63"/>
        <v>22.419267345473745</v>
      </c>
      <c r="AM14" s="144">
        <f t="shared" si="7"/>
        <v>2668259.4709999999</v>
      </c>
      <c r="AN14" s="144">
        <f t="shared" si="8"/>
        <v>1327994.153405512</v>
      </c>
      <c r="AO14" s="144">
        <f t="shared" si="9"/>
        <v>840472.88249999995</v>
      </c>
      <c r="AP14" s="144">
        <f t="shared" si="64"/>
        <v>63.288899303109801</v>
      </c>
      <c r="AQ14" s="144">
        <f>AO14/AM14*100</f>
        <v>31.498918738401809</v>
      </c>
      <c r="AR14" s="144">
        <f t="shared" si="66"/>
        <v>1.4414473110235804E-3</v>
      </c>
      <c r="AS14" s="144">
        <f t="shared" si="67"/>
        <v>242277.28090000036</v>
      </c>
      <c r="AT14" s="144">
        <v>617342.95999999985</v>
      </c>
      <c r="AU14" s="144">
        <v>406569.34610000008</v>
      </c>
      <c r="AV14" s="144">
        <v>274626.7</v>
      </c>
      <c r="AW14" s="144">
        <f t="shared" si="39"/>
        <v>65.857938365410391</v>
      </c>
      <c r="AX14" s="144">
        <v>97065.173899999805</v>
      </c>
      <c r="AY14" s="144">
        <f t="shared" si="40"/>
        <v>35.344405296353123</v>
      </c>
      <c r="AZ14" s="144">
        <f t="shared" si="41"/>
        <v>15.72305512320086</v>
      </c>
      <c r="BA14" s="144">
        <v>580021.86199999996</v>
      </c>
      <c r="BB14" s="144">
        <v>286836.86866141733</v>
      </c>
      <c r="BC14" s="144">
        <v>137334.50450000001</v>
      </c>
      <c r="BD14" s="144">
        <f t="shared" si="42"/>
        <v>47.878958217923469</v>
      </c>
      <c r="BE14" s="144">
        <f t="shared" si="43"/>
        <v>23.677470367487636</v>
      </c>
      <c r="BF14" s="144">
        <f t="shared" si="10"/>
        <v>-6.0454399609578218</v>
      </c>
      <c r="BG14" s="144">
        <f t="shared" si="44"/>
        <v>40269.330600000205</v>
      </c>
      <c r="BH14" s="144">
        <v>1494980.1999999995</v>
      </c>
      <c r="BI14" s="144">
        <v>1239640.0526000005</v>
      </c>
      <c r="BJ14" s="144">
        <v>678814.79999999981</v>
      </c>
      <c r="BK14" s="144">
        <f t="shared" si="45"/>
        <v>82.920165270416362</v>
      </c>
      <c r="BL14" s="144">
        <v>341570.23059999984</v>
      </c>
      <c r="BM14" s="144"/>
      <c r="BN14" s="144">
        <f t="shared" si="46"/>
        <v>50.318618657106462</v>
      </c>
      <c r="BO14" s="144">
        <f t="shared" si="47"/>
        <v>22.847809663298548</v>
      </c>
      <c r="BP14" s="144">
        <v>1488101.959</v>
      </c>
      <c r="BQ14" s="144">
        <v>739480.70856299216</v>
      </c>
      <c r="BR14" s="144">
        <v>509791.56309999997</v>
      </c>
      <c r="BS14" s="144">
        <f t="shared" si="12"/>
        <v>68.9391294724457</v>
      </c>
      <c r="BT14" s="144">
        <f t="shared" si="13"/>
        <v>34.257838316574649</v>
      </c>
      <c r="BU14" s="152">
        <f t="shared" si="14"/>
        <v>-0.46008910352119869</v>
      </c>
      <c r="BV14" s="152">
        <f t="shared" si="15"/>
        <v>168221.33250000014</v>
      </c>
      <c r="BW14" s="152">
        <v>132863.1</v>
      </c>
      <c r="BX14" s="152">
        <v>120244.93240000001</v>
      </c>
      <c r="BY14" s="152">
        <v>67399.8</v>
      </c>
      <c r="BZ14" s="152">
        <f t="shared" si="16"/>
        <v>90.50288033321516</v>
      </c>
      <c r="CA14" s="144">
        <v>45155.425299999995</v>
      </c>
      <c r="CB14" s="144">
        <f t="shared" si="68"/>
        <v>66.9963787726373</v>
      </c>
      <c r="CC14" s="144">
        <f t="shared" si="69"/>
        <v>33.986430619186208</v>
      </c>
      <c r="CD14" s="144">
        <v>151609.90000000002</v>
      </c>
      <c r="CE14" s="144">
        <v>77167.486614173235</v>
      </c>
      <c r="CF14" s="144">
        <v>64647.193000000007</v>
      </c>
      <c r="CG14" s="144">
        <f t="shared" si="70"/>
        <v>83.775169875918124</v>
      </c>
      <c r="CH14" s="144">
        <f t="shared" si="71"/>
        <v>42.640482580623029</v>
      </c>
      <c r="CI14" s="144">
        <f t="shared" si="72"/>
        <v>14.109861955652121</v>
      </c>
      <c r="CJ14" s="144">
        <f t="shared" si="73"/>
        <v>19491.767700000011</v>
      </c>
      <c r="CK14" s="144">
        <v>52300</v>
      </c>
      <c r="CL14" s="144">
        <v>65866.739000000001</v>
      </c>
      <c r="CM14" s="144">
        <v>25485.200000000001</v>
      </c>
      <c r="CN14" s="144">
        <f t="shared" si="74"/>
        <v>125.94022753346081</v>
      </c>
      <c r="CO14" s="144">
        <v>23188.288999999997</v>
      </c>
      <c r="CP14" s="144">
        <f t="shared" si="75"/>
        <v>90.987274967432057</v>
      </c>
      <c r="CQ14" s="144">
        <f t="shared" si="76"/>
        <v>44.337072657743782</v>
      </c>
      <c r="CR14" s="144">
        <v>49950</v>
      </c>
      <c r="CS14" s="144">
        <v>24792.36220472441</v>
      </c>
      <c r="CT14" s="144">
        <v>25755.298999999999</v>
      </c>
      <c r="CU14" s="144">
        <f t="shared" si="21"/>
        <v>103.88400583745947</v>
      </c>
      <c r="CV14" s="144">
        <f t="shared" si="22"/>
        <v>51.562160160160154</v>
      </c>
      <c r="CW14" s="144">
        <f t="shared" si="23"/>
        <v>-4.4933078393881516</v>
      </c>
      <c r="CX14" s="144">
        <f t="shared" si="24"/>
        <v>2567.010000000002</v>
      </c>
      <c r="CY14" s="144">
        <v>370734.75</v>
      </c>
      <c r="CZ14" s="144">
        <v>249112.16970000003</v>
      </c>
      <c r="DA14" s="144">
        <v>190311.60000000003</v>
      </c>
      <c r="DB14" s="144">
        <f t="shared" si="25"/>
        <v>67.194178506331014</v>
      </c>
      <c r="DC14" s="153">
        <v>91216.482799999983</v>
      </c>
      <c r="DD14" s="153">
        <f t="shared" si="48"/>
        <v>47.930069843351625</v>
      </c>
      <c r="DE14" s="144">
        <f t="shared" si="49"/>
        <v>24.604244085562517</v>
      </c>
      <c r="DF14" s="153">
        <v>398575.75</v>
      </c>
      <c r="DG14" s="153">
        <v>199716.72736220475</v>
      </c>
      <c r="DH14" s="144">
        <v>102944.3229</v>
      </c>
      <c r="DI14" s="144">
        <f>DH14/[1]Sheet2!EG13*100</f>
        <v>113.93506564303055</v>
      </c>
      <c r="DJ14" s="144">
        <f>DH14/[1]Sheet2!EF13*100</f>
        <v>26.214164832910818</v>
      </c>
      <c r="DK14" s="144">
        <f>[1]Sheet2!EF13/CY14*100-100</f>
        <v>5.9261237313200184</v>
      </c>
      <c r="DL14" s="144">
        <f t="shared" si="26"/>
        <v>11727.840100000016</v>
      </c>
      <c r="DM14" s="144">
        <v>673066.95000000007</v>
      </c>
      <c r="DN14" s="144">
        <v>598000.79639999976</v>
      </c>
      <c r="DO14" s="144">
        <v>359420.10000000003</v>
      </c>
      <c r="DP14" s="144">
        <f t="shared" si="27"/>
        <v>88.847149068900151</v>
      </c>
      <c r="DQ14" s="144">
        <v>203716.11190000005</v>
      </c>
      <c r="DR14" s="144">
        <f t="shared" si="50"/>
        <v>56.679109459932832</v>
      </c>
      <c r="DS14" s="144">
        <f t="shared" si="51"/>
        <v>30.266842236125253</v>
      </c>
      <c r="DT14" s="144">
        <v>820348.5</v>
      </c>
      <c r="DU14" s="144">
        <v>399712.32874015748</v>
      </c>
      <c r="DV14" s="144">
        <v>253438.87289999999</v>
      </c>
      <c r="DW14" s="144">
        <f t="shared" si="28"/>
        <v>63.405317944234326</v>
      </c>
      <c r="DX14" s="144">
        <f t="shared" si="29"/>
        <v>30.89404965084961</v>
      </c>
      <c r="DY14" s="155">
        <v>322937.8</v>
      </c>
      <c r="DZ14" s="155">
        <v>156417.47598425197</v>
      </c>
      <c r="EA14" s="155">
        <v>94275.143000000011</v>
      </c>
      <c r="EB14" s="144">
        <f t="shared" si="52"/>
        <v>60.271489746766903</v>
      </c>
      <c r="EC14" s="144">
        <f t="shared" si="53"/>
        <v>29.192972454757548</v>
      </c>
      <c r="ED14" s="144">
        <f t="shared" si="30"/>
        <v>21.882154516723773</v>
      </c>
      <c r="EE14" s="144">
        <f t="shared" si="31"/>
        <v>49722.76099999994</v>
      </c>
    </row>
    <row r="15" spans="1:135" s="147" customFormat="1" ht="28.5" customHeight="1" x14ac:dyDescent="0.25">
      <c r="A15" s="149">
        <v>9</v>
      </c>
      <c r="B15" s="150" t="s">
        <v>52</v>
      </c>
      <c r="C15" s="144">
        <v>12155905.001700001</v>
      </c>
      <c r="D15" s="144">
        <v>10010456.3936</v>
      </c>
      <c r="E15" s="144">
        <v>3670011.1538499999</v>
      </c>
      <c r="F15" s="144">
        <f t="shared" si="32"/>
        <v>82.350564537975899</v>
      </c>
      <c r="G15" s="144">
        <v>3304372.9569999999</v>
      </c>
      <c r="H15" s="144">
        <f t="shared" ref="H15" si="91">G15/E15*100</f>
        <v>90.037136631957381</v>
      </c>
      <c r="I15" s="144">
        <f t="shared" si="34"/>
        <v>27.183273944127436</v>
      </c>
      <c r="J15" s="144">
        <v>14784411.061200002</v>
      </c>
      <c r="K15" s="144">
        <v>4332412.2042666664</v>
      </c>
      <c r="L15" s="144">
        <v>3575327.1522999997</v>
      </c>
      <c r="M15" s="144">
        <f t="shared" si="55"/>
        <v>82.525091882506686</v>
      </c>
      <c r="N15" s="144">
        <f t="shared" si="56"/>
        <v>24.183088102055262</v>
      </c>
      <c r="O15" s="144">
        <f>J15/C15*100-100</f>
        <v>21.623285630583695</v>
      </c>
      <c r="P15" s="144">
        <f t="shared" si="78"/>
        <v>270954.19529999979</v>
      </c>
      <c r="Q15" s="151">
        <v>5044946</v>
      </c>
      <c r="R15" s="144">
        <v>2448750.8157000002</v>
      </c>
      <c r="S15" s="144">
        <v>2686586.8530999999</v>
      </c>
      <c r="T15" s="144">
        <v>839070.73245000001</v>
      </c>
      <c r="U15" s="144">
        <f t="shared" si="58"/>
        <v>109.71254550994452</v>
      </c>
      <c r="V15" s="144">
        <v>894349.38560000004</v>
      </c>
      <c r="W15" s="144">
        <f t="shared" si="35"/>
        <v>106.5880802430794</v>
      </c>
      <c r="X15" s="144">
        <f t="shared" si="36"/>
        <v>36.52267841488564</v>
      </c>
      <c r="Y15" s="144">
        <v>2924216.6610000003</v>
      </c>
      <c r="Z15" s="144">
        <v>1421971.6456666668</v>
      </c>
      <c r="AA15" s="144">
        <v>1104404.8036999998</v>
      </c>
      <c r="AB15" s="144">
        <f t="shared" si="37"/>
        <v>77.667146673815623</v>
      </c>
      <c r="AC15" s="144">
        <f t="shared" si="38"/>
        <v>37.767543644400284</v>
      </c>
      <c r="AD15" s="144">
        <f t="shared" si="59"/>
        <v>19.416669195231421</v>
      </c>
      <c r="AE15" s="144">
        <f>AA15-V15</f>
        <v>210055.41809999978</v>
      </c>
      <c r="AF15" s="144">
        <f t="shared" si="3"/>
        <v>1698882.0857000002</v>
      </c>
      <c r="AG15" s="144">
        <f t="shared" si="4"/>
        <v>1935375.3938999996</v>
      </c>
      <c r="AH15" s="144">
        <f t="shared" si="5"/>
        <v>577058.75245000003</v>
      </c>
      <c r="AI15" s="144">
        <f t="shared" si="61"/>
        <v>113.92052516125955</v>
      </c>
      <c r="AJ15" s="144">
        <f t="shared" si="6"/>
        <v>624285.08779999998</v>
      </c>
      <c r="AK15" s="144">
        <f t="shared" si="62"/>
        <v>108.18397349481185</v>
      </c>
      <c r="AL15" s="144">
        <f t="shared" si="63"/>
        <v>36.746816807051808</v>
      </c>
      <c r="AM15" s="144">
        <f t="shared" si="7"/>
        <v>2167886.0410000002</v>
      </c>
      <c r="AN15" s="144">
        <f t="shared" si="8"/>
        <v>980694.70100000012</v>
      </c>
      <c r="AO15" s="144">
        <f t="shared" si="9"/>
        <v>749783.20360000001</v>
      </c>
      <c r="AP15" s="144">
        <f t="shared" si="64"/>
        <v>76.454293353013639</v>
      </c>
      <c r="AQ15" s="144">
        <f t="shared" si="65"/>
        <v>34.585914084955348</v>
      </c>
      <c r="AR15" s="144">
        <f t="shared" si="66"/>
        <v>27.606621980874777</v>
      </c>
      <c r="AS15" s="144">
        <f t="shared" si="67"/>
        <v>125498.11580000003</v>
      </c>
      <c r="AT15" s="144">
        <v>327762.674</v>
      </c>
      <c r="AU15" s="144">
        <v>367328.42489999963</v>
      </c>
      <c r="AV15" s="144">
        <v>82125.932450000008</v>
      </c>
      <c r="AW15" s="144">
        <f t="shared" si="39"/>
        <v>112.07146329908196</v>
      </c>
      <c r="AX15" s="144">
        <v>90031.760500000004</v>
      </c>
      <c r="AY15" s="144">
        <f>AX15/AV15*100</f>
        <v>109.62646975705661</v>
      </c>
      <c r="AZ15" s="144">
        <f t="shared" si="41"/>
        <v>27.46858249637053</v>
      </c>
      <c r="BA15" s="144">
        <v>411273.35000000038</v>
      </c>
      <c r="BB15" s="144">
        <v>102818.3375000001</v>
      </c>
      <c r="BC15" s="144">
        <v>96913.982900000075</v>
      </c>
      <c r="BD15" s="144">
        <f t="shared" si="42"/>
        <v>94.257488748055266</v>
      </c>
      <c r="BE15" s="144">
        <f t="shared" si="43"/>
        <v>23.564372187013817</v>
      </c>
      <c r="BF15" s="144">
        <f t="shared" si="10"/>
        <v>25.479007411319927</v>
      </c>
      <c r="BG15" s="144">
        <f>BC15-AX15</f>
        <v>6882.2224000000715</v>
      </c>
      <c r="BH15" s="144">
        <v>538597.4</v>
      </c>
      <c r="BI15" s="144">
        <v>588419.95530000003</v>
      </c>
      <c r="BJ15" s="144">
        <v>199220.1</v>
      </c>
      <c r="BK15" s="144">
        <f t="shared" si="45"/>
        <v>109.25042625530683</v>
      </c>
      <c r="BL15" s="144">
        <v>215985.72229999999</v>
      </c>
      <c r="BM15" s="144"/>
      <c r="BN15" s="144">
        <f t="shared" si="46"/>
        <v>108.41562789096079</v>
      </c>
      <c r="BO15" s="144">
        <f t="shared" si="47"/>
        <v>40.101515956074053</v>
      </c>
      <c r="BP15" s="144">
        <v>558811.56400000001</v>
      </c>
      <c r="BQ15" s="144">
        <v>279405.8</v>
      </c>
      <c r="BR15" s="144">
        <v>204227.75999999998</v>
      </c>
      <c r="BS15" s="144">
        <f t="shared" si="12"/>
        <v>73.09360077707764</v>
      </c>
      <c r="BT15" s="144">
        <f t="shared" si="13"/>
        <v>36.546802742972581</v>
      </c>
      <c r="BU15" s="152">
        <f t="shared" si="14"/>
        <v>3.7531120647815897</v>
      </c>
      <c r="BV15" s="152">
        <f>BR15-BL15</f>
        <v>-11757.962300000014</v>
      </c>
      <c r="BW15" s="152">
        <v>89347.640000000014</v>
      </c>
      <c r="BX15" s="152">
        <v>95425.492999999988</v>
      </c>
      <c r="BY15" s="152">
        <v>40143.699999999997</v>
      </c>
      <c r="BZ15" s="152">
        <f t="shared" si="16"/>
        <v>106.80247737936892</v>
      </c>
      <c r="CA15" s="144">
        <v>46309.754999999997</v>
      </c>
      <c r="CB15" s="144">
        <f t="shared" si="68"/>
        <v>115.35995685499843</v>
      </c>
      <c r="CC15" s="144">
        <f t="shared" si="69"/>
        <v>51.830977292741018</v>
      </c>
      <c r="CD15" s="144">
        <v>92597.2</v>
      </c>
      <c r="CE15" s="144">
        <v>45868.6</v>
      </c>
      <c r="CF15" s="144">
        <v>52349.545000000006</v>
      </c>
      <c r="CG15" s="144">
        <f t="shared" si="70"/>
        <v>114.12937172706386</v>
      </c>
      <c r="CH15" s="144">
        <f t="shared" si="71"/>
        <v>56.534695433555235</v>
      </c>
      <c r="CI15" s="144">
        <f t="shared" si="72"/>
        <v>3.6369847037929475</v>
      </c>
      <c r="CJ15" s="144">
        <f t="shared" si="73"/>
        <v>6039.7900000000081</v>
      </c>
      <c r="CK15" s="144">
        <v>25891</v>
      </c>
      <c r="CL15" s="144">
        <v>38264.699999999997</v>
      </c>
      <c r="CM15" s="144">
        <v>12068.6</v>
      </c>
      <c r="CN15" s="144">
        <f t="shared" si="74"/>
        <v>147.79151056351628</v>
      </c>
      <c r="CO15" s="144">
        <v>14152.1</v>
      </c>
      <c r="CP15" s="144">
        <f t="shared" si="75"/>
        <v>117.26380856105926</v>
      </c>
      <c r="CQ15" s="144">
        <f t="shared" si="76"/>
        <v>54.660306670271517</v>
      </c>
      <c r="CR15" s="144">
        <v>27050</v>
      </c>
      <c r="CS15" s="144">
        <v>13525</v>
      </c>
      <c r="CT15" s="144">
        <v>15402.300000000001</v>
      </c>
      <c r="CU15" s="144">
        <f t="shared" si="21"/>
        <v>113.88022181146027</v>
      </c>
      <c r="CV15" s="144">
        <f t="shared" si="22"/>
        <v>56.940110905730137</v>
      </c>
      <c r="CW15" s="144">
        <f t="shared" si="23"/>
        <v>4.4764590011973269</v>
      </c>
      <c r="CX15" s="144">
        <f t="shared" si="24"/>
        <v>1250.2000000000007</v>
      </c>
      <c r="CY15" s="144">
        <v>717283.37170000002</v>
      </c>
      <c r="CZ15" s="144">
        <v>845936.82069999992</v>
      </c>
      <c r="DA15" s="144">
        <v>243500.42000000004</v>
      </c>
      <c r="DB15" s="144">
        <f t="shared" si="25"/>
        <v>117.93620960361653</v>
      </c>
      <c r="DC15" s="153">
        <v>257805.75</v>
      </c>
      <c r="DD15" s="153">
        <f t="shared" si="48"/>
        <v>105.87486871685887</v>
      </c>
      <c r="DE15" s="144">
        <f t="shared" si="49"/>
        <v>35.941966616204496</v>
      </c>
      <c r="DF15" s="153">
        <v>1078153.9270000001</v>
      </c>
      <c r="DG15" s="153">
        <v>539076.96350000007</v>
      </c>
      <c r="DH15" s="144">
        <v>380889.61569999997</v>
      </c>
      <c r="DI15" s="144">
        <f>DH15/[1]Sheet2!EG14*100</f>
        <v>209.32717874254089</v>
      </c>
      <c r="DJ15" s="144">
        <f>DH15/[1]Sheet2!EF14*100</f>
        <v>37.661357268848569</v>
      </c>
      <c r="DK15" s="144">
        <f>[1]Sheet2!EF14/CY15*100-100</f>
        <v>40.997821349606511</v>
      </c>
      <c r="DL15" s="144">
        <f t="shared" si="26"/>
        <v>123083.86569999997</v>
      </c>
      <c r="DM15" s="144">
        <v>487169.42</v>
      </c>
      <c r="DN15" s="144">
        <v>473566.39939999994</v>
      </c>
      <c r="DO15" s="144">
        <v>193385.40000000002</v>
      </c>
      <c r="DP15" s="144">
        <f t="shared" si="27"/>
        <v>97.207743334957257</v>
      </c>
      <c r="DQ15" s="144">
        <v>170256.00320000001</v>
      </c>
      <c r="DR15" s="144">
        <f t="shared" si="50"/>
        <v>88.039739918318531</v>
      </c>
      <c r="DS15" s="144">
        <f t="shared" si="51"/>
        <v>34.948007040343384</v>
      </c>
      <c r="DT15" s="144">
        <v>504625.62</v>
      </c>
      <c r="DU15" s="144">
        <v>252312.81</v>
      </c>
      <c r="DV15" s="144">
        <v>209958.3463</v>
      </c>
      <c r="DW15" s="144">
        <f t="shared" si="28"/>
        <v>83.21351036437666</v>
      </c>
      <c r="DX15" s="144">
        <f t="shared" si="29"/>
        <v>41.60675518218833</v>
      </c>
      <c r="DY15" s="155">
        <v>271905.82</v>
      </c>
      <c r="DZ15" s="155">
        <v>135952.91</v>
      </c>
      <c r="EA15" s="155">
        <v>124641.4627</v>
      </c>
      <c r="EB15" s="144">
        <f t="shared" si="52"/>
        <v>91.679878496164591</v>
      </c>
      <c r="EC15" s="144">
        <f t="shared" si="53"/>
        <v>45.839939248082295</v>
      </c>
      <c r="ED15" s="144">
        <f t="shared" si="30"/>
        <v>3.5831887806094329</v>
      </c>
      <c r="EE15" s="144">
        <f t="shared" si="31"/>
        <v>39702.343099999998</v>
      </c>
    </row>
    <row r="16" spans="1:135" s="147" customFormat="1" ht="27" customHeight="1" x14ac:dyDescent="0.25">
      <c r="A16" s="149">
        <v>10</v>
      </c>
      <c r="B16" s="150" t="s">
        <v>53</v>
      </c>
      <c r="C16" s="144">
        <v>3778581.0451000002</v>
      </c>
      <c r="D16" s="144">
        <v>3362014.1368999993</v>
      </c>
      <c r="E16" s="144">
        <v>1136333.0066583334</v>
      </c>
      <c r="F16" s="144">
        <f>D16/C16*100</f>
        <v>88.975573019925093</v>
      </c>
      <c r="G16" s="144">
        <v>1077007.7943</v>
      </c>
      <c r="H16" s="144">
        <f>G16/E16*100</f>
        <v>94.779240591383171</v>
      </c>
      <c r="I16" s="144">
        <f t="shared" si="34"/>
        <v>28.50296927458114</v>
      </c>
      <c r="J16" s="144">
        <v>3339065.7513000006</v>
      </c>
      <c r="K16" s="144">
        <v>1525658.5536500001</v>
      </c>
      <c r="L16" s="144">
        <v>1219811.6414000001</v>
      </c>
      <c r="M16" s="144">
        <f t="shared" si="55"/>
        <v>79.953121783488911</v>
      </c>
      <c r="N16" s="144">
        <f t="shared" si="56"/>
        <v>36.531525050834659</v>
      </c>
      <c r="O16" s="144">
        <f t="shared" si="82"/>
        <v>-11.63175511002882</v>
      </c>
      <c r="P16" s="144">
        <f t="shared" si="78"/>
        <v>142803.84710000013</v>
      </c>
      <c r="Q16" s="151">
        <v>1594212.4999999998</v>
      </c>
      <c r="R16" s="144">
        <v>1078650.6740999999</v>
      </c>
      <c r="S16" s="144">
        <v>1063037.8906999999</v>
      </c>
      <c r="T16" s="144">
        <v>390254.29479166667</v>
      </c>
      <c r="U16" s="144">
        <f t="shared" si="58"/>
        <v>98.552563515243065</v>
      </c>
      <c r="V16" s="144">
        <v>327621.37409999996</v>
      </c>
      <c r="W16" s="144">
        <f>V16/T16*100</f>
        <v>83.95074147099325</v>
      </c>
      <c r="X16" s="144">
        <f>V16/R16*100</f>
        <v>30.373260033732357</v>
      </c>
      <c r="Y16" s="144">
        <v>1170887.1812999998</v>
      </c>
      <c r="Z16" s="144">
        <v>541681.10731666675</v>
      </c>
      <c r="AA16" s="144">
        <v>369337.03840000002</v>
      </c>
      <c r="AB16" s="144">
        <f t="shared" si="37"/>
        <v>68.183481648379811</v>
      </c>
      <c r="AC16" s="144">
        <f t="shared" si="38"/>
        <v>31.543349717940934</v>
      </c>
      <c r="AD16" s="144">
        <f>Y16/R16*100-100</f>
        <v>8.5511008721113342</v>
      </c>
      <c r="AE16" s="144">
        <f t="shared" si="60"/>
        <v>41715.664300000062</v>
      </c>
      <c r="AF16" s="144">
        <f t="shared" si="3"/>
        <v>819032.76010000007</v>
      </c>
      <c r="AG16" s="144">
        <f t="shared" si="4"/>
        <v>817580.09580000001</v>
      </c>
      <c r="AH16" s="144">
        <f t="shared" si="5"/>
        <v>316895.73512500001</v>
      </c>
      <c r="AI16" s="144">
        <f>AG16/AF16*100</f>
        <v>99.822636606156905</v>
      </c>
      <c r="AJ16" s="144">
        <f t="shared" si="6"/>
        <v>258796.7084</v>
      </c>
      <c r="AK16" s="144">
        <f>AJ16/AH16*100</f>
        <v>81.666201123823029</v>
      </c>
      <c r="AL16" s="144">
        <f>AJ16/AF16*100</f>
        <v>31.597845777060506</v>
      </c>
      <c r="AM16" s="144">
        <f t="shared" si="7"/>
        <v>874489.23200000008</v>
      </c>
      <c r="AN16" s="144">
        <f t="shared" si="8"/>
        <v>401346.96600000001</v>
      </c>
      <c r="AO16" s="144">
        <f t="shared" si="9"/>
        <v>280404.41689999995</v>
      </c>
      <c r="AP16" s="144">
        <f>AO16/AN16*100</f>
        <v>69.865836957641264</v>
      </c>
      <c r="AQ16" s="144">
        <f>AO16/AM16*100</f>
        <v>32.064936495410151</v>
      </c>
      <c r="AR16" s="144">
        <f>AM16/AF16*100-100</f>
        <v>6.7709711505592196</v>
      </c>
      <c r="AS16" s="144">
        <f>AO16-AJ16</f>
        <v>21607.70849999995</v>
      </c>
      <c r="AT16" s="144">
        <v>116338.93</v>
      </c>
      <c r="AU16" s="144">
        <v>130080.23450000001</v>
      </c>
      <c r="AV16" s="144">
        <v>42066.220833333326</v>
      </c>
      <c r="AW16" s="144">
        <f t="shared" si="39"/>
        <v>111.81144136360889</v>
      </c>
      <c r="AX16" s="144">
        <v>31315.3485</v>
      </c>
      <c r="AY16" s="144">
        <f>AX16/AU16*100</f>
        <v>24.073871499670457</v>
      </c>
      <c r="AZ16" s="144">
        <f>AX16/AT16*100</f>
        <v>26.917342715804594</v>
      </c>
      <c r="BA16" s="144">
        <v>121855.505</v>
      </c>
      <c r="BB16" s="144">
        <v>53865.102500000001</v>
      </c>
      <c r="BC16" s="144">
        <v>26417.138999999996</v>
      </c>
      <c r="BD16" s="144">
        <f>BC16/BB16*100</f>
        <v>49.043142542985038</v>
      </c>
      <c r="BE16" s="144">
        <f>BC16/BA16*100</f>
        <v>21.679068992410311</v>
      </c>
      <c r="BF16" s="144">
        <f>BA16/AT16*100-100</f>
        <v>4.7418134239330101</v>
      </c>
      <c r="BG16" s="144">
        <f>BC16-AX16</f>
        <v>-4898.2095000000045</v>
      </c>
      <c r="BH16" s="144">
        <v>266660.647</v>
      </c>
      <c r="BI16" s="144">
        <v>269157.11249999999</v>
      </c>
      <c r="BJ16" s="144">
        <v>104025.31125000001</v>
      </c>
      <c r="BK16" s="144">
        <f t="shared" si="45"/>
        <v>100.93619569594759</v>
      </c>
      <c r="BL16" s="144">
        <v>77642.45150000001</v>
      </c>
      <c r="BM16" s="144" t="e">
        <f>BL16/#REF!*100</f>
        <v>#REF!</v>
      </c>
      <c r="BN16" s="144">
        <f>BL16/BJ16*100</f>
        <v>74.638038153430671</v>
      </c>
      <c r="BO16" s="144">
        <f>BL16/BH16*100</f>
        <v>29.116576582820642</v>
      </c>
      <c r="BP16" s="144">
        <v>299931.5</v>
      </c>
      <c r="BQ16" s="144">
        <v>121720.75</v>
      </c>
      <c r="BR16" s="144">
        <v>100409.518</v>
      </c>
      <c r="BS16" s="144">
        <f>BR16/BQ16*100</f>
        <v>82.491701702462393</v>
      </c>
      <c r="BT16" s="144">
        <f>BR16/BP16*100</f>
        <v>33.477483358700233</v>
      </c>
      <c r="BU16" s="152">
        <f>BP16/BH16*100-100</f>
        <v>12.476851524327088</v>
      </c>
      <c r="BV16" s="152">
        <f>BR16-BL16</f>
        <v>22767.066499999986</v>
      </c>
      <c r="BW16" s="152">
        <v>27232.465</v>
      </c>
      <c r="BX16" s="152">
        <v>29430.978500000005</v>
      </c>
      <c r="BY16" s="152">
        <v>11346.860416666668</v>
      </c>
      <c r="BZ16" s="152">
        <f>BX16/BW16*100</f>
        <v>108.07313440042981</v>
      </c>
      <c r="CA16" s="144">
        <v>9929.3979999999992</v>
      </c>
      <c r="CB16" s="144">
        <f t="shared" si="68"/>
        <v>87.507888837826457</v>
      </c>
      <c r="CC16" s="144">
        <f t="shared" si="69"/>
        <v>36.46162034909436</v>
      </c>
      <c r="CD16" s="144">
        <v>26106.114999999998</v>
      </c>
      <c r="CE16" s="144">
        <v>12463.057499999999</v>
      </c>
      <c r="CF16" s="144">
        <v>15510.64</v>
      </c>
      <c r="CG16" s="144">
        <f>CF16/CE16*100</f>
        <v>124.45292818395485</v>
      </c>
      <c r="CH16" s="144">
        <f>CF16/CD16*100</f>
        <v>59.413819329302733</v>
      </c>
      <c r="CI16" s="144">
        <f>CD16/BW16*100-100</f>
        <v>-4.1360559905245537</v>
      </c>
      <c r="CJ16" s="144">
        <f>CF16-CA16</f>
        <v>5581.2420000000002</v>
      </c>
      <c r="CK16" s="144">
        <v>6350</v>
      </c>
      <c r="CL16" s="144">
        <v>10054.299999999999</v>
      </c>
      <c r="CM16" s="144">
        <v>2645.8333333333335</v>
      </c>
      <c r="CN16" s="144">
        <f>CL16/CK16*100</f>
        <v>158.33543307086612</v>
      </c>
      <c r="CO16" s="144">
        <v>4050</v>
      </c>
      <c r="CP16" s="144">
        <f>CO16/CM16*100</f>
        <v>153.07086614173227</v>
      </c>
      <c r="CQ16" s="144">
        <f>CO16/CK16*100</f>
        <v>63.779527559055119</v>
      </c>
      <c r="CR16" s="144">
        <v>9785</v>
      </c>
      <c r="CS16" s="144">
        <v>4892.5</v>
      </c>
      <c r="CT16" s="144">
        <v>4360.7999999999993</v>
      </c>
      <c r="CU16" s="144">
        <f>CT16/CS16*100</f>
        <v>89.132345426673467</v>
      </c>
      <c r="CV16" s="144">
        <f>CT16/CR16*100</f>
        <v>44.566172713336734</v>
      </c>
      <c r="CW16" s="144">
        <f>CR16/CK16*100-100</f>
        <v>54.094488188976385</v>
      </c>
      <c r="CX16" s="144">
        <f>CT16-CO16</f>
        <v>310.79999999999927</v>
      </c>
      <c r="CY16" s="144">
        <v>402450.7181</v>
      </c>
      <c r="CZ16" s="144">
        <v>378857.47029999999</v>
      </c>
      <c r="DA16" s="144">
        <v>156811.50929166665</v>
      </c>
      <c r="DB16" s="144">
        <f>CZ16/CY16*100</f>
        <v>94.137605739310018</v>
      </c>
      <c r="DC16" s="153">
        <v>135859.51039999997</v>
      </c>
      <c r="DD16" s="153">
        <f>DC16/DA16*100</f>
        <v>86.638736540252069</v>
      </c>
      <c r="DE16" s="144">
        <f>DC16/CY16*100</f>
        <v>33.758048946067952</v>
      </c>
      <c r="DF16" s="153">
        <v>416811.11200000002</v>
      </c>
      <c r="DG16" s="153">
        <v>208405.55600000001</v>
      </c>
      <c r="DH16" s="144">
        <v>133706.3199</v>
      </c>
      <c r="DI16" s="144">
        <f>DH16/[1]Sheet2!EG15*100</f>
        <v>128.31358478753799</v>
      </c>
      <c r="DJ16" s="144">
        <f>DH16/[1]Sheet2!EF15*100</f>
        <v>32.078396196884498</v>
      </c>
      <c r="DK16" s="144">
        <f>[1]Sheet2!EF15/CY16*100-100</f>
        <v>3.568236619826763</v>
      </c>
      <c r="DL16" s="144">
        <f>DH16-DC16</f>
        <v>-2153.1904999999679</v>
      </c>
      <c r="DM16" s="144">
        <v>175473.679</v>
      </c>
      <c r="DN16" s="144">
        <v>155623.56809999997</v>
      </c>
      <c r="DO16" s="144">
        <v>56162.226333333332</v>
      </c>
      <c r="DP16" s="144">
        <f>DN16/DM16*100</f>
        <v>88.687698911242393</v>
      </c>
      <c r="DQ16" s="144">
        <v>50221.912099999994</v>
      </c>
      <c r="DR16" s="144">
        <f>DQ16/DO16*100</f>
        <v>89.42293669400415</v>
      </c>
      <c r="DS16" s="144">
        <f>DQ16/DM16*100</f>
        <v>28.620766593718024</v>
      </c>
      <c r="DT16" s="144">
        <v>240762.23930000002</v>
      </c>
      <c r="DU16" s="144">
        <v>113387.11964999999</v>
      </c>
      <c r="DV16" s="144">
        <v>63508.575900000003</v>
      </c>
      <c r="DW16" s="144">
        <f>DV16/DU16*100</f>
        <v>56.010397032781498</v>
      </c>
      <c r="DX16" s="144">
        <f>DV16/DT16*100</f>
        <v>26.378129761812698</v>
      </c>
      <c r="DY16" s="155">
        <v>81391.363299999997</v>
      </c>
      <c r="DZ16" s="155">
        <v>26797.666666666668</v>
      </c>
      <c r="EA16" s="155">
        <v>18846.083000000002</v>
      </c>
      <c r="EB16" s="144">
        <f>EA16/DZ16*100</f>
        <v>70.327328249972027</v>
      </c>
      <c r="EC16" s="144">
        <f>EA16/DY16*100</f>
        <v>23.154892897585857</v>
      </c>
      <c r="ED16" s="144">
        <f>DT16/DM16*100-100</f>
        <v>37.207039068235417</v>
      </c>
      <c r="EE16" s="144">
        <f>DV16-DQ16</f>
        <v>13286.663800000009</v>
      </c>
    </row>
    <row r="17" spans="1:135" s="147" customFormat="1" ht="27.75" customHeight="1" x14ac:dyDescent="0.25">
      <c r="A17" s="405">
        <v>11</v>
      </c>
      <c r="B17" s="150" t="s">
        <v>54</v>
      </c>
      <c r="C17" s="144">
        <v>6348093.3305000002</v>
      </c>
      <c r="D17" s="144">
        <v>5817121.9822999993</v>
      </c>
      <c r="E17" s="144">
        <v>2792358.122500001</v>
      </c>
      <c r="F17" s="144">
        <f>D17/C17*100</f>
        <v>91.635735006464074</v>
      </c>
      <c r="G17" s="144">
        <v>2148923.8810000005</v>
      </c>
      <c r="H17" s="144">
        <f>G17/E17*100</f>
        <v>76.9573166022153</v>
      </c>
      <c r="I17" s="144">
        <f t="shared" si="34"/>
        <v>33.851485306230416</v>
      </c>
      <c r="J17" s="144">
        <v>5628467.1000000006</v>
      </c>
      <c r="K17" s="144">
        <v>2900335.8</v>
      </c>
      <c r="L17" s="144">
        <v>2356167.4</v>
      </c>
      <c r="M17" s="144">
        <f>L17/K17*100</f>
        <v>81.237744953532626</v>
      </c>
      <c r="N17" s="144">
        <f>L17/J17*100</f>
        <v>41.861618059382451</v>
      </c>
      <c r="O17" s="144">
        <f>J17/C17*100-100</f>
        <v>-11.336100353825756</v>
      </c>
      <c r="P17" s="144">
        <f>L17-G17</f>
        <v>207243.51899999939</v>
      </c>
      <c r="Q17" s="144">
        <v>3768352.2000000011</v>
      </c>
      <c r="R17" s="144">
        <v>1344581.3230000003</v>
      </c>
      <c r="S17" s="144">
        <v>1342647.3045999999</v>
      </c>
      <c r="T17" s="144">
        <v>642220.25350000011</v>
      </c>
      <c r="U17" s="144">
        <f>S17/R17*100</f>
        <v>99.85616203594995</v>
      </c>
      <c r="V17" s="144">
        <v>457173.92960000015</v>
      </c>
      <c r="W17" s="144">
        <f>V17/T17*100</f>
        <v>71.186470234856898</v>
      </c>
      <c r="X17" s="144">
        <f>V17/R17*100</f>
        <v>34.001210769458233</v>
      </c>
      <c r="Y17" s="144">
        <v>1505992.2</v>
      </c>
      <c r="Z17" s="144">
        <v>727388.2</v>
      </c>
      <c r="AA17" s="144">
        <v>505599.19999999995</v>
      </c>
      <c r="AB17" s="144">
        <f t="shared" si="37"/>
        <v>69.508853731748744</v>
      </c>
      <c r="AC17" s="144">
        <f t="shared" si="38"/>
        <v>33.572497918647912</v>
      </c>
      <c r="AD17" s="144">
        <f>Y17/R17*100-100</f>
        <v>12.004545522011512</v>
      </c>
      <c r="AE17" s="144">
        <f>AA17-V17</f>
        <v>48425.270399999805</v>
      </c>
      <c r="AF17" s="144">
        <f t="shared" si="3"/>
        <v>922695.68400000001</v>
      </c>
      <c r="AG17" s="144">
        <f t="shared" si="4"/>
        <v>956640.15709999995</v>
      </c>
      <c r="AH17" s="144">
        <f t="shared" si="5"/>
        <v>458195.60349999997</v>
      </c>
      <c r="AI17" s="144">
        <f>AG17/AF17*100</f>
        <v>103.67883731208609</v>
      </c>
      <c r="AJ17" s="144">
        <f t="shared" si="6"/>
        <v>310383.40010000014</v>
      </c>
      <c r="AK17" s="144">
        <f>AJ17/AH17*100</f>
        <v>67.740370647183695</v>
      </c>
      <c r="AL17" s="144">
        <f>AJ17/AF17*100</f>
        <v>33.638761455396619</v>
      </c>
      <c r="AM17" s="144">
        <f t="shared" si="7"/>
        <v>1095648.2000000002</v>
      </c>
      <c r="AN17" s="144">
        <f t="shared" si="8"/>
        <v>522573.7</v>
      </c>
      <c r="AO17" s="144">
        <f t="shared" si="9"/>
        <v>348120.6</v>
      </c>
      <c r="AP17" s="144">
        <f>AO17/AN17*100</f>
        <v>66.616555712620055</v>
      </c>
      <c r="AQ17" s="144">
        <f>AO17/AM17*100</f>
        <v>31.773027145027015</v>
      </c>
      <c r="AR17" s="144">
        <f>AM17/AF17*100-100</f>
        <v>18.744264116445166</v>
      </c>
      <c r="AS17" s="144">
        <f>AO17-AJ17</f>
        <v>37737.199899999832</v>
      </c>
      <c r="AT17" s="144">
        <v>249964.82199999999</v>
      </c>
      <c r="AU17" s="144">
        <v>244795.19700000004</v>
      </c>
      <c r="AV17" s="144">
        <v>119365.22249999999</v>
      </c>
      <c r="AW17" s="144">
        <f t="shared" si="39"/>
        <v>97.931858987741904</v>
      </c>
      <c r="AX17" s="144">
        <v>79354.377800000104</v>
      </c>
      <c r="AY17" s="144">
        <f>AX17/AV17*100</f>
        <v>66.480316576296005</v>
      </c>
      <c r="AZ17" s="144">
        <f>AX17/AT17*100</f>
        <v>31.746218193854535</v>
      </c>
      <c r="BA17" s="144">
        <v>304910.09999999998</v>
      </c>
      <c r="BB17" s="144">
        <v>152355.1</v>
      </c>
      <c r="BC17" s="144">
        <v>49298.8</v>
      </c>
      <c r="BD17" s="144">
        <f>BC17/BB17*100</f>
        <v>32.357827207622194</v>
      </c>
      <c r="BE17" s="144">
        <f>BC17/BA17*100</f>
        <v>16.168306658257634</v>
      </c>
      <c r="BF17" s="144">
        <f>BA17/AT17*100-100</f>
        <v>21.981204219208081</v>
      </c>
      <c r="BG17" s="144">
        <f>BC17-AX17</f>
        <v>-30055.577800000101</v>
      </c>
      <c r="BH17" s="144">
        <v>490798.06200000003</v>
      </c>
      <c r="BI17" s="144">
        <v>531922.01239999989</v>
      </c>
      <c r="BJ17" s="144">
        <v>247932.98100000003</v>
      </c>
      <c r="BK17" s="144">
        <f t="shared" si="45"/>
        <v>108.37899608495192</v>
      </c>
      <c r="BL17" s="144">
        <v>160731.44159999999</v>
      </c>
      <c r="BM17" s="144" t="e">
        <f>BL17/#REF!*100</f>
        <v>#REF!</v>
      </c>
      <c r="BN17" s="144">
        <f>BL17/BJ17*100</f>
        <v>64.828584301981181</v>
      </c>
      <c r="BO17" s="144">
        <f>BL17/BH17*100</f>
        <v>32.748996796160938</v>
      </c>
      <c r="BP17" s="144">
        <v>585008</v>
      </c>
      <c r="BQ17" s="144">
        <v>279178.8</v>
      </c>
      <c r="BR17" s="144">
        <v>227928</v>
      </c>
      <c r="BS17" s="144">
        <f>BR17/BQ17*100</f>
        <v>81.642302352470892</v>
      </c>
      <c r="BT17" s="144">
        <f>BR17/BP17*100</f>
        <v>38.961518474961025</v>
      </c>
      <c r="BU17" s="144">
        <f>BP17/BH17*100-100</f>
        <v>19.195254687048859</v>
      </c>
      <c r="BV17" s="144">
        <f>BR17-BL17</f>
        <v>67196.558400000009</v>
      </c>
      <c r="BW17" s="144">
        <v>41934.600000000006</v>
      </c>
      <c r="BX17" s="144">
        <v>44102.216000000008</v>
      </c>
      <c r="BY17" s="144">
        <v>20909.800000000003</v>
      </c>
      <c r="BZ17" s="144">
        <f>BX17/BW17*100</f>
        <v>105.16903940898447</v>
      </c>
      <c r="CA17" s="144">
        <v>18553.096999999998</v>
      </c>
      <c r="CB17" s="144">
        <f>CA17/BY17*100</f>
        <v>88.729193966465459</v>
      </c>
      <c r="CC17" s="144">
        <f>CA17/BW17*100</f>
        <v>44.242933043357979</v>
      </c>
      <c r="CD17" s="144">
        <v>47627.299999999996</v>
      </c>
      <c r="CE17" s="144">
        <v>19036</v>
      </c>
      <c r="CF17" s="144">
        <v>18646.5</v>
      </c>
      <c r="CG17" s="144">
        <f>CF17/CE17*100</f>
        <v>97.953876864887576</v>
      </c>
      <c r="CH17" s="144">
        <f>CF17/CD17*100</f>
        <v>39.15086515506863</v>
      </c>
      <c r="CI17" s="144">
        <f>CD17/BW17*100-100</f>
        <v>13.575186123153642</v>
      </c>
      <c r="CJ17" s="144">
        <f>CF17-CA17</f>
        <v>93.403000000002066</v>
      </c>
      <c r="CK17" s="144">
        <v>24600</v>
      </c>
      <c r="CL17" s="144">
        <v>27143.699999999997</v>
      </c>
      <c r="CM17" s="144">
        <v>12300</v>
      </c>
      <c r="CN17" s="144">
        <f>CL17/CK17*100</f>
        <v>110.34024390243901</v>
      </c>
      <c r="CO17" s="144">
        <v>9044.4</v>
      </c>
      <c r="CP17" s="144">
        <f>CO17/CM17*100</f>
        <v>73.53170731707317</v>
      </c>
      <c r="CQ17" s="144">
        <f>CO17/CK17*100</f>
        <v>36.765853658536585</v>
      </c>
      <c r="CR17" s="144">
        <v>26195.3</v>
      </c>
      <c r="CS17" s="144">
        <v>10950</v>
      </c>
      <c r="CT17" s="144">
        <v>10858.2</v>
      </c>
      <c r="CU17" s="144">
        <f>CT17/CS17*100</f>
        <v>99.161643835616445</v>
      </c>
      <c r="CV17" s="144">
        <f>CT17/CR17*100</f>
        <v>41.450947307341394</v>
      </c>
      <c r="CW17" s="144">
        <f>CR17/CK17*100-100</f>
        <v>6.4849593495934954</v>
      </c>
      <c r="CX17" s="144">
        <f>CT17-CO17</f>
        <v>1813.8000000000011</v>
      </c>
      <c r="CY17" s="144">
        <v>115398.2</v>
      </c>
      <c r="CZ17" s="144">
        <v>108677.03170000001</v>
      </c>
      <c r="DA17" s="144">
        <v>57687.6</v>
      </c>
      <c r="DB17" s="144">
        <f>CZ17/CY17*100</f>
        <v>94.175673190743012</v>
      </c>
      <c r="DC17" s="144">
        <v>42700.08370000001</v>
      </c>
      <c r="DD17" s="144">
        <f>DC17/DA17*100</f>
        <v>74.019518406035289</v>
      </c>
      <c r="DE17" s="144">
        <f>DC17/CY17*100</f>
        <v>37.002382792799203</v>
      </c>
      <c r="DF17" s="153">
        <v>131907.5</v>
      </c>
      <c r="DG17" s="153">
        <v>61053.8</v>
      </c>
      <c r="DH17" s="144">
        <v>41389.1</v>
      </c>
      <c r="DI17" s="144">
        <f>DH17/[1]Sheet2!EG16*100</f>
        <v>185.22922559163652</v>
      </c>
      <c r="DJ17" s="144">
        <f>DH17/[1]Sheet2!EF16*100</f>
        <v>43.980660414950982</v>
      </c>
      <c r="DK17" s="144">
        <f>[1]Sheet2!EF16/CY17*100-100</f>
        <v>-18.449767847332112</v>
      </c>
      <c r="DL17" s="144">
        <f>DH17-DC17</f>
        <v>-1310.9837000000116</v>
      </c>
      <c r="DM17" s="144">
        <v>333218.40000000002</v>
      </c>
      <c r="DN17" s="144">
        <v>303583.10800000007</v>
      </c>
      <c r="DO17" s="144">
        <v>165387.70000000001</v>
      </c>
      <c r="DP17" s="144">
        <f>DN17/DM17*100</f>
        <v>91.106345868055314</v>
      </c>
      <c r="DQ17" s="144">
        <v>115321.16360000001</v>
      </c>
      <c r="DR17" s="144">
        <f>DQ17/DO17*100</f>
        <v>69.727775161030721</v>
      </c>
      <c r="DS17" s="144">
        <f>DQ17/DM17*100</f>
        <v>34.608282015638999</v>
      </c>
      <c r="DT17" s="144">
        <v>365818.8</v>
      </c>
      <c r="DU17" s="144">
        <v>182751.9</v>
      </c>
      <c r="DV17" s="144">
        <v>136420</v>
      </c>
      <c r="DW17" s="144">
        <f>DV17/DU17*100</f>
        <v>74.6476507220992</v>
      </c>
      <c r="DX17" s="144">
        <f>DV17/DT17*100</f>
        <v>37.291686485221646</v>
      </c>
      <c r="DY17" s="144">
        <v>108264</v>
      </c>
      <c r="DZ17" s="144">
        <v>52707</v>
      </c>
      <c r="EA17" s="144">
        <v>32254.2</v>
      </c>
      <c r="EB17" s="144">
        <f>EA17/DZ17*100</f>
        <v>61.195287153509028</v>
      </c>
      <c r="EC17" s="144">
        <f>EA17/DY17*100</f>
        <v>29.792174684105522</v>
      </c>
      <c r="ED17" s="144">
        <f>DT17/DM17*100-100</f>
        <v>9.7834933485065392</v>
      </c>
      <c r="EE17" s="144">
        <f>DV17-DQ17</f>
        <v>21098.836399999986</v>
      </c>
    </row>
    <row r="18" spans="1:135" s="147" customFormat="1" ht="35.25" customHeight="1" x14ac:dyDescent="0.25">
      <c r="A18" s="405"/>
      <c r="B18" s="406" t="s">
        <v>55</v>
      </c>
      <c r="C18" s="407">
        <f>SUM(C7:C17)</f>
        <v>193025628.18030006</v>
      </c>
      <c r="D18" s="407">
        <f>SUM(D7:D17)</f>
        <v>172465692.97599998</v>
      </c>
      <c r="E18" s="407">
        <f>SUM(E7:E17)</f>
        <v>83064339.416204557</v>
      </c>
      <c r="F18" s="407">
        <f>D18/C18*100</f>
        <v>89.348598215623682</v>
      </c>
      <c r="G18" s="407">
        <f>SUM(G7:G17)</f>
        <v>60630906.077200003</v>
      </c>
      <c r="H18" s="407">
        <f>G18/E18*100</f>
        <v>72.992702407950361</v>
      </c>
      <c r="I18" s="407">
        <f t="shared" si="34"/>
        <v>31.410806248259583</v>
      </c>
      <c r="J18" s="407">
        <f>SUM(J7:J17)</f>
        <v>203974783.79959118</v>
      </c>
      <c r="K18" s="407">
        <f t="shared" ref="K18:L18" si="92">SUM(K7:K17)</f>
        <v>94224815.318456873</v>
      </c>
      <c r="L18" s="407">
        <f t="shared" si="92"/>
        <v>64948380.847099997</v>
      </c>
      <c r="M18" s="407">
        <f>L18/K18*100</f>
        <v>68.929167573945705</v>
      </c>
      <c r="N18" s="407">
        <f>L18/J18*100</f>
        <v>31.841377466987748</v>
      </c>
      <c r="O18" s="407">
        <f t="shared" si="82"/>
        <v>5.672384399165793</v>
      </c>
      <c r="P18" s="407">
        <f>SUM(P7:P17)</f>
        <v>4317474.7698999932</v>
      </c>
      <c r="Q18" s="407">
        <f t="shared" ref="Q18:V18" si="93">SUM(Q7:Q17)</f>
        <v>64349123.000000007</v>
      </c>
      <c r="R18" s="407">
        <f>SUM(R7:R17)</f>
        <v>57615071.069699995</v>
      </c>
      <c r="S18" s="407">
        <f t="shared" si="93"/>
        <v>57839197.040100001</v>
      </c>
      <c r="T18" s="407">
        <f t="shared" si="93"/>
        <v>23759814.060954567</v>
      </c>
      <c r="U18" s="407">
        <f>S18/R18*100</f>
        <v>100.38900580393081</v>
      </c>
      <c r="V18" s="407">
        <f t="shared" si="93"/>
        <v>19408267.3017</v>
      </c>
      <c r="W18" s="407">
        <f>V18/T18*100</f>
        <v>81.685265936463551</v>
      </c>
      <c r="X18" s="407">
        <f>V18/R18*100</f>
        <v>33.686094525893743</v>
      </c>
      <c r="Y18" s="407">
        <f t="shared" ref="Y18" si="94">SUM(Y7:Y17)</f>
        <v>64262580.857299998</v>
      </c>
      <c r="Z18" s="407">
        <f t="shared" ref="Z18" si="95">SUM(Z7:Z17)</f>
        <v>30104773.66072794</v>
      </c>
      <c r="AA18" s="407">
        <f t="shared" ref="AA18" si="96">SUM(AA7:AA17)</f>
        <v>23828221.923000004</v>
      </c>
      <c r="AB18" s="407">
        <f>AA18/Z18*100</f>
        <v>79.150975162733815</v>
      </c>
      <c r="AC18" s="407">
        <f>AA18/Y18*100</f>
        <v>37.079466160738868</v>
      </c>
      <c r="AD18" s="407">
        <f>Y18/R18*100-100</f>
        <v>11.537796733007852</v>
      </c>
      <c r="AE18" s="407">
        <f>SUM(AE7:AE17)</f>
        <v>4419954.6212999998</v>
      </c>
      <c r="AF18" s="407">
        <f>SUM(AF7:AF17)</f>
        <v>42594836.380400002</v>
      </c>
      <c r="AG18" s="407">
        <f t="shared" ref="AG18" si="97">SUM(AG7:AG17)</f>
        <v>42487312.047699995</v>
      </c>
      <c r="AH18" s="407">
        <f>SUM(AH7:AH17)</f>
        <v>17073042.913935099</v>
      </c>
      <c r="AI18" s="407">
        <f>AG18/AF18*100</f>
        <v>99.747564865046684</v>
      </c>
      <c r="AJ18" s="407">
        <f>SUM(AJ7:AJ17)</f>
        <v>13437962.972199997</v>
      </c>
      <c r="AK18" s="407">
        <f>AJ18/AH18*100</f>
        <v>78.70865808714079</v>
      </c>
      <c r="AL18" s="407">
        <f>AJ18/AF18*100</f>
        <v>31.548338047809644</v>
      </c>
      <c r="AM18" s="407">
        <f>SUM(AM7:AM17)</f>
        <v>48666443.735000007</v>
      </c>
      <c r="AN18" s="407">
        <f>SUM(AN7:AN17)</f>
        <v>22677808.366003979</v>
      </c>
      <c r="AO18" s="407">
        <f>BC18+BR18+CF18+CT18+DH18</f>
        <v>16310714.671299998</v>
      </c>
      <c r="AP18" s="407">
        <f>AO18/AN18*100</f>
        <v>71.923681548306888</v>
      </c>
      <c r="AQ18" s="407">
        <f>AO18/AM18*100</f>
        <v>33.515320659375888</v>
      </c>
      <c r="AR18" s="407">
        <f>AM18/AF18*100-100</f>
        <v>14.254327215572673</v>
      </c>
      <c r="AS18" s="407">
        <f>SUM(AS7:AS17)</f>
        <v>2872751.6991000003</v>
      </c>
      <c r="AT18" s="407">
        <f>SUM(AT7:AT17)</f>
        <v>12361748.072000001</v>
      </c>
      <c r="AU18" s="407">
        <f t="shared" ref="AU18:AX18" si="98">SUM(AU7:AU17)</f>
        <v>12714098.554899998</v>
      </c>
      <c r="AV18" s="407">
        <f t="shared" si="98"/>
        <v>4420024.4403528338</v>
      </c>
      <c r="AW18" s="407">
        <f t="shared" si="39"/>
        <v>102.8503289409213</v>
      </c>
      <c r="AX18" s="407">
        <f t="shared" si="98"/>
        <v>3259221.5413999991</v>
      </c>
      <c r="AY18" s="407">
        <f>AX18/AV18*100</f>
        <v>73.737636191437616</v>
      </c>
      <c r="AZ18" s="407">
        <f>AX18/AT18*100</f>
        <v>26.365377472643246</v>
      </c>
      <c r="BA18" s="407">
        <f>SUM(BA7:BA17)</f>
        <v>15677867.761</v>
      </c>
      <c r="BB18" s="407">
        <f t="shared" ref="BB18:BC18" si="99">SUM(BB7:BB17)</f>
        <v>7150138.6346954182</v>
      </c>
      <c r="BC18" s="407">
        <f t="shared" si="99"/>
        <v>3615797.4336000006</v>
      </c>
      <c r="BD18" s="407">
        <f>BC18/BB18*100</f>
        <v>50.56961295903637</v>
      </c>
      <c r="BE18" s="407">
        <f>BC18/BA18*100</f>
        <v>23.063068835129467</v>
      </c>
      <c r="BF18" s="407">
        <f>BA18/AT18*100-100</f>
        <v>26.825653375926521</v>
      </c>
      <c r="BG18" s="407">
        <f>BC18-AX18</f>
        <v>356575.89220000152</v>
      </c>
      <c r="BH18" s="407">
        <f>SUM(BH7:BH17)</f>
        <v>21176130.0506</v>
      </c>
      <c r="BI18" s="407">
        <f>SUM(BI7:BI17)</f>
        <v>20063456.654800005</v>
      </c>
      <c r="BJ18" s="407">
        <f>SUM(BJ7:BJ17)</f>
        <v>8120013.7958883001</v>
      </c>
      <c r="BK18" s="407">
        <f t="shared" si="45"/>
        <v>94.745624468959718</v>
      </c>
      <c r="BL18" s="407">
        <f>SUM(BL7:BL17)</f>
        <v>6256931.8417999987</v>
      </c>
      <c r="BM18" s="407">
        <f t="shared" ref="BM18" si="100">BL18/BK18*100</f>
        <v>6603926.964299947</v>
      </c>
      <c r="BN18" s="407">
        <f>BL18/BJ18*100</f>
        <v>77.055679941926911</v>
      </c>
      <c r="BO18" s="407">
        <f>BL18/BH18*100</f>
        <v>29.547097731498472</v>
      </c>
      <c r="BP18" s="407">
        <f>SUM(BP7:BP17)</f>
        <v>22929579.890999999</v>
      </c>
      <c r="BQ18" s="407">
        <f>SUM(BQ7:BQ17)</f>
        <v>10356235.136280794</v>
      </c>
      <c r="BR18" s="407">
        <f>SUM(BR7:BR17)</f>
        <v>8105888.6548999986</v>
      </c>
      <c r="BS18" s="407">
        <f>BR18/BQ18*100</f>
        <v>78.270612324191049</v>
      </c>
      <c r="BT18" s="407">
        <f>BR18/BP18*100</f>
        <v>35.351230565203721</v>
      </c>
      <c r="BU18" s="407">
        <f>BP18/BH18*100-100</f>
        <v>8.2803129571369425</v>
      </c>
      <c r="BV18" s="407">
        <f>BR18-BL18</f>
        <v>1848956.8130999999</v>
      </c>
      <c r="BW18" s="408">
        <f>SUM(BW7:BW17)</f>
        <v>4109713.3270000005</v>
      </c>
      <c r="BX18" s="408">
        <f t="shared" ref="BX18:BY18" si="101">SUM(BX7:BX17)</f>
        <v>4357420.6388000008</v>
      </c>
      <c r="BY18" s="408">
        <f t="shared" si="101"/>
        <v>2352197.1293376666</v>
      </c>
      <c r="BZ18" s="408">
        <f>BX18/BW18*100</f>
        <v>106.02736230219787</v>
      </c>
      <c r="CA18" s="408">
        <f>SUM(CA7:CA17)</f>
        <v>2088683.5162</v>
      </c>
      <c r="CB18" s="408">
        <f>CA18/BY18*100</f>
        <v>88.79712886938745</v>
      </c>
      <c r="CC18" s="408">
        <f>CA18/BW18*100</f>
        <v>50.823095189578403</v>
      </c>
      <c r="CD18" s="408">
        <f t="shared" ref="CD18:CF18" si="102">SUM(CD7:CD17)</f>
        <v>4242276.7150000008</v>
      </c>
      <c r="CE18" s="408">
        <f t="shared" si="102"/>
        <v>2417855.1669808403</v>
      </c>
      <c r="CF18" s="408">
        <f t="shared" si="102"/>
        <v>2396198.9440000001</v>
      </c>
      <c r="CG18" s="408">
        <f>CF18/CE18*100</f>
        <v>99.104320917291247</v>
      </c>
      <c r="CH18" s="408">
        <f>CF18/CD18*100</f>
        <v>56.48379643712137</v>
      </c>
      <c r="CI18" s="408">
        <f>CD18/BW18*100-100</f>
        <v>3.2256115561415157</v>
      </c>
      <c r="CJ18" s="408">
        <f>CF18-CA18</f>
        <v>307515.42780000018</v>
      </c>
      <c r="CK18" s="408">
        <f t="shared" ref="CK18" si="103">SUM(CK7:CK17)</f>
        <v>847668</v>
      </c>
      <c r="CL18" s="408">
        <f t="shared" ref="CL18" si="104">SUM(CL7:CL17)</f>
        <v>1121354.5519999999</v>
      </c>
      <c r="CM18" s="408">
        <f t="shared" ref="CM18:CO18" si="105">SUM(CM7:CM17)</f>
        <v>370385.99333333329</v>
      </c>
      <c r="CN18" s="408">
        <f>CL18/CK18*100</f>
        <v>132.28699821156397</v>
      </c>
      <c r="CO18" s="408">
        <f t="shared" si="105"/>
        <v>383400.24499999994</v>
      </c>
      <c r="CP18" s="408">
        <f>CO18/CM18*100</f>
        <v>103.51369973511777</v>
      </c>
      <c r="CQ18" s="408">
        <f>CO18/CK18*100</f>
        <v>45.230001014548144</v>
      </c>
      <c r="CR18" s="408">
        <f t="shared" ref="CR18" si="106">SUM(CR7:CR17)</f>
        <v>879130.3</v>
      </c>
      <c r="CS18" s="408">
        <f t="shared" ref="CS18" si="107">SUM(CS7:CS17)</f>
        <v>437277.3622047244</v>
      </c>
      <c r="CT18" s="408">
        <f t="shared" ref="CT18" si="108">SUM(CT7:CT17)</f>
        <v>473595.32900000009</v>
      </c>
      <c r="CU18" s="408">
        <f>CT18/CS18*100</f>
        <v>108.30547609694744</v>
      </c>
      <c r="CV18" s="408">
        <f>CT18/CR18*100</f>
        <v>53.87089137981026</v>
      </c>
      <c r="CW18" s="408">
        <f>CR18/CK18*100-100</f>
        <v>3.7116300249626022</v>
      </c>
      <c r="CX18" s="408">
        <f>CT18-CO18</f>
        <v>90195.084000000148</v>
      </c>
      <c r="CY18" s="408">
        <f t="shared" ref="CY18" si="109">SUM(CY7:CY17)</f>
        <v>4099576.9308000002</v>
      </c>
      <c r="CZ18" s="408">
        <f t="shared" ref="CZ18" si="110">SUM(CZ7:CZ17)</f>
        <v>4230981.6472000005</v>
      </c>
      <c r="DA18" s="408">
        <f t="shared" ref="DA18:DC18" si="111">SUM(DA7:DA17)</f>
        <v>1810421.555022967</v>
      </c>
      <c r="DB18" s="408">
        <f>CZ18/CY18*100</f>
        <v>103.20532383263161</v>
      </c>
      <c r="DC18" s="408">
        <f t="shared" si="111"/>
        <v>1449725.8278000003</v>
      </c>
      <c r="DD18" s="408">
        <f>DC18/DA18*100</f>
        <v>80.076699472439117</v>
      </c>
      <c r="DE18" s="408">
        <f>DC18/CY18*100</f>
        <v>35.362815536116742</v>
      </c>
      <c r="DF18" s="408">
        <f>SUM([1]Sheet2!EF6:EF16)</f>
        <v>4552250.1189999999</v>
      </c>
      <c r="DG18" s="408">
        <f>SUM([1]Sheet2!EG6:EG16)</f>
        <v>1048691.2762860893</v>
      </c>
      <c r="DH18" s="408">
        <f t="shared" ref="DH18" si="112">SUM(DH7:DH17)</f>
        <v>1719234.3097999999</v>
      </c>
      <c r="DI18" s="408">
        <f>DH18/DG18*100</f>
        <v>163.94093749769903</v>
      </c>
      <c r="DJ18" s="408">
        <f>DH18/DF18*100</f>
        <v>37.766692621398995</v>
      </c>
      <c r="DK18" s="408">
        <f>DF18/CY18*100-100</f>
        <v>11.041948860602659</v>
      </c>
      <c r="DL18" s="408">
        <f>DH18-DC18</f>
        <v>269508.48199999961</v>
      </c>
      <c r="DM18" s="408">
        <f t="shared" ref="DM18" si="113">SUM(DM7:DM17)</f>
        <v>11486943.590399997</v>
      </c>
      <c r="DN18" s="408">
        <f t="shared" ref="DN18" si="114">SUM(DN7:DN17)</f>
        <v>10759996.205399999</v>
      </c>
      <c r="DO18" s="408">
        <f t="shared" ref="DO18:DQ18" si="115">SUM(DO7:DO17)</f>
        <v>5424115.0570973335</v>
      </c>
      <c r="DP18" s="408">
        <f>DN18/DM18*100</f>
        <v>93.67153343028923</v>
      </c>
      <c r="DQ18" s="408">
        <f t="shared" si="115"/>
        <v>4305034.5120999999</v>
      </c>
      <c r="DR18" s="408">
        <f>DQ18/DO18*100</f>
        <v>79.368421701655436</v>
      </c>
      <c r="DS18" s="408">
        <f>DQ18/DM18*100</f>
        <v>37.477632567969202</v>
      </c>
      <c r="DT18" s="408">
        <f t="shared" ref="DT18" si="116">SUM(DT7:DT17)</f>
        <v>12173489.3993</v>
      </c>
      <c r="DU18" s="408">
        <f t="shared" ref="DU18" si="117">SUM(DU7:DU17)</f>
        <v>5957750.078170157</v>
      </c>
      <c r="DV18" s="408">
        <f t="shared" ref="DV18" si="118">SUM(DV7:DV17)</f>
        <v>4673453.0854999991</v>
      </c>
      <c r="DW18" s="408">
        <f>DV18/DU18*100</f>
        <v>78.443254990235971</v>
      </c>
      <c r="DX18" s="408">
        <f>DV18/DT18*100</f>
        <v>38.390414877830608</v>
      </c>
      <c r="DY18" s="408">
        <f t="shared" ref="DY18" si="119">SUM(DY7:DY17)</f>
        <v>6404789.1533000004</v>
      </c>
      <c r="DZ18" s="408">
        <f t="shared" ref="DZ18" si="120">SUM(DZ7:DZ17)</f>
        <v>3129947.5889075855</v>
      </c>
      <c r="EA18" s="408">
        <f t="shared" ref="EA18" si="121">SUM(EA7:EA17)</f>
        <v>2422948.0067000003</v>
      </c>
      <c r="EB18" s="408">
        <f>EA18/DZ18*100</f>
        <v>77.41177568873151</v>
      </c>
      <c r="EC18" s="408">
        <f>EA18/DY18*100</f>
        <v>37.830254028762241</v>
      </c>
      <c r="ED18" s="408">
        <f>DT18/DM18*100-100</f>
        <v>5.9767491978786325</v>
      </c>
      <c r="EE18" s="407">
        <f>DV18-DQ18</f>
        <v>368418.57339999918</v>
      </c>
    </row>
    <row r="19" spans="1:135" s="147" customFormat="1" ht="8.25" customHeight="1" x14ac:dyDescent="0.25">
      <c r="C19" s="409"/>
      <c r="D19" s="409"/>
      <c r="E19" s="409"/>
      <c r="F19" s="409"/>
      <c r="G19" s="410"/>
      <c r="H19" s="410"/>
      <c r="I19" s="410"/>
      <c r="J19" s="145"/>
      <c r="K19" s="145"/>
      <c r="L19" s="145"/>
      <c r="M19" s="145"/>
      <c r="N19" s="145"/>
      <c r="O19" s="145"/>
      <c r="P19" s="146"/>
      <c r="Q19" s="146"/>
      <c r="R19" s="145"/>
      <c r="S19" s="146"/>
      <c r="T19" s="148"/>
      <c r="U19" s="148"/>
      <c r="V19" s="148"/>
      <c r="W19" s="148"/>
      <c r="X19" s="146"/>
      <c r="Y19" s="146"/>
      <c r="Z19" s="145"/>
      <c r="AA19" s="145"/>
      <c r="AB19" s="145"/>
      <c r="AC19" s="145"/>
      <c r="AD19" s="145"/>
      <c r="AE19" s="145"/>
      <c r="AF19" s="148"/>
      <c r="AG19" s="148"/>
      <c r="AH19" s="148"/>
      <c r="AI19" s="148"/>
      <c r="AJ19" s="411"/>
      <c r="AK19" s="411"/>
      <c r="AL19" s="411"/>
      <c r="AM19" s="411"/>
      <c r="AN19" s="411"/>
      <c r="AO19" s="411"/>
      <c r="AP19" s="145"/>
      <c r="AQ19" s="144"/>
      <c r="AR19" s="148"/>
      <c r="AS19" s="148"/>
      <c r="AT19" s="148"/>
      <c r="AU19" s="411"/>
      <c r="AV19" s="148"/>
      <c r="AW19" s="148"/>
      <c r="AX19" s="411"/>
      <c r="AY19" s="148"/>
      <c r="AZ19" s="407"/>
      <c r="BA19" s="412"/>
      <c r="BB19" s="412"/>
      <c r="BC19" s="146"/>
      <c r="BD19" s="146"/>
      <c r="BE19" s="146"/>
      <c r="BF19" s="146"/>
      <c r="BG19" s="146"/>
      <c r="BH19" s="145"/>
      <c r="BI19" s="145"/>
      <c r="BJ19" s="145"/>
      <c r="BK19" s="145"/>
      <c r="BL19" s="411"/>
      <c r="BM19" s="411"/>
      <c r="BN19" s="407"/>
      <c r="BO19" s="407"/>
      <c r="BP19" s="411"/>
      <c r="BQ19" s="411"/>
      <c r="BR19" s="411"/>
      <c r="BS19" s="146"/>
      <c r="BT19" s="146"/>
      <c r="BU19" s="146"/>
      <c r="BV19" s="146"/>
      <c r="BW19" s="146"/>
      <c r="BX19" s="146"/>
      <c r="BY19" s="146"/>
      <c r="BZ19" s="146"/>
      <c r="CA19" s="413"/>
      <c r="CB19" s="413"/>
      <c r="CD19" s="413"/>
      <c r="CE19" s="413"/>
      <c r="CF19" s="413"/>
      <c r="CK19" s="413"/>
      <c r="CL19" s="413"/>
      <c r="CM19" s="413"/>
      <c r="CO19" s="413"/>
      <c r="CR19" s="413"/>
      <c r="CS19" s="413"/>
      <c r="CT19" s="413"/>
      <c r="CY19" s="413"/>
      <c r="CZ19" s="413"/>
      <c r="DA19" s="413"/>
      <c r="DC19" s="413"/>
      <c r="DF19" s="413"/>
      <c r="DG19" s="413"/>
      <c r="DH19" s="413"/>
      <c r="DM19" s="413"/>
      <c r="DN19" s="413"/>
      <c r="DO19" s="413"/>
      <c r="DQ19" s="413"/>
      <c r="DT19" s="413"/>
      <c r="DU19" s="413"/>
      <c r="DV19" s="413"/>
      <c r="DY19" s="413"/>
      <c r="DZ19" s="413"/>
      <c r="EA19" s="413"/>
    </row>
    <row r="20" spans="1:135" s="147" customFormat="1" ht="42.75" customHeight="1" x14ac:dyDescent="0.25">
      <c r="A20" s="405"/>
      <c r="B20" s="414" t="s">
        <v>138</v>
      </c>
      <c r="C20" s="407">
        <f>C18-C7</f>
        <v>102899231.98030005</v>
      </c>
      <c r="D20" s="407">
        <f>D18-D7</f>
        <v>91696221.57599999</v>
      </c>
      <c r="E20" s="407">
        <f>E18-E7</f>
        <v>40560199.61620456</v>
      </c>
      <c r="F20" s="407">
        <f>D20/C20*100</f>
        <v>89.112639435010692</v>
      </c>
      <c r="G20" s="407">
        <f>G18-G7</f>
        <v>31817604.577199996</v>
      </c>
      <c r="H20" s="407">
        <f>G20/E20*100</f>
        <v>78.445384584567648</v>
      </c>
      <c r="I20" s="407">
        <f>G20/C20*100</f>
        <v>30.921129307642879</v>
      </c>
      <c r="J20" s="407">
        <f>J18-J7</f>
        <v>97473236.19959119</v>
      </c>
      <c r="K20" s="407">
        <f t="shared" ref="K20:L20" si="122">K18-K7</f>
        <v>41997966.918456875</v>
      </c>
      <c r="L20" s="407">
        <f t="shared" si="122"/>
        <v>34018450.447099991</v>
      </c>
      <c r="M20" s="407">
        <f>L20/K20*100</f>
        <v>81.000231542517554</v>
      </c>
      <c r="N20" s="407">
        <f>L20/J20*100</f>
        <v>34.900298557279939</v>
      </c>
      <c r="O20" s="407">
        <f>J20/C20*100-100</f>
        <v>-5.2731159176656064</v>
      </c>
      <c r="P20" s="407">
        <f>P18-P7</f>
        <v>2200845.8698999947</v>
      </c>
      <c r="Q20" s="407">
        <f>Q18-Q7</f>
        <v>50918767.900000006</v>
      </c>
      <c r="R20" s="407">
        <f>R18-R7</f>
        <v>26948244.8697</v>
      </c>
      <c r="S20" s="407">
        <f t="shared" ref="S20" si="123">S18-S7</f>
        <v>27278190.840100002</v>
      </c>
      <c r="T20" s="407">
        <f>T18-T7</f>
        <v>11243095.160954569</v>
      </c>
      <c r="U20" s="407">
        <f>S20/R20*100</f>
        <v>101.22436905258712</v>
      </c>
      <c r="V20" s="407">
        <f>V18-V7</f>
        <v>8514149.1017000005</v>
      </c>
      <c r="W20" s="407">
        <f>V20/T20*100</f>
        <v>75.72780430844567</v>
      </c>
      <c r="X20" s="407">
        <f>V20/R20*100</f>
        <v>31.594447589694862</v>
      </c>
      <c r="Y20" s="407">
        <f>Y18-Y7</f>
        <v>29762072.257299997</v>
      </c>
      <c r="Z20" s="407">
        <f t="shared" ref="Z20:AA20" si="124">Z18-Z7</f>
        <v>13813909.960727941</v>
      </c>
      <c r="AA20" s="407">
        <f t="shared" si="124"/>
        <v>10026766.523000006</v>
      </c>
      <c r="AB20" s="407">
        <f>AA20/Z20*100</f>
        <v>72.584565495978026</v>
      </c>
      <c r="AC20" s="407">
        <f>AA20/Y20*100</f>
        <v>33.689745916602483</v>
      </c>
      <c r="AD20" s="407">
        <f>Y20/R20*100-100</f>
        <v>10.441597963820641</v>
      </c>
      <c r="AE20" s="407">
        <f>AE18-AE7</f>
        <v>1512617.4213000005</v>
      </c>
      <c r="AF20" s="407">
        <f>AF18-AF7</f>
        <v>19223325.4804</v>
      </c>
      <c r="AG20" s="407">
        <f t="shared" ref="AG20" si="125">AG18-AG7</f>
        <v>19802103.647699993</v>
      </c>
      <c r="AH20" s="407">
        <f>AH18-AH7</f>
        <v>8059755.7139350995</v>
      </c>
      <c r="AI20" s="407">
        <f>AG20/AF20*100</f>
        <v>103.01081188002624</v>
      </c>
      <c r="AJ20" s="407">
        <f>AJ18-AJ7</f>
        <v>5811473.7721999967</v>
      </c>
      <c r="AK20" s="407">
        <f>AJ20/AH20*100</f>
        <v>72.10483764603579</v>
      </c>
      <c r="AL20" s="407">
        <f>AJ20/AF20*100</f>
        <v>30.231365421791068</v>
      </c>
      <c r="AM20" s="407">
        <f>AM18-AM7</f>
        <v>21768556.235000007</v>
      </c>
      <c r="AN20" s="407">
        <f>AN18-AN7</f>
        <v>10147138.366003981</v>
      </c>
      <c r="AO20" s="407">
        <f>BC20+BR20+CF20+CT20+DH20</f>
        <v>7114910.3713000007</v>
      </c>
      <c r="AP20" s="407">
        <f>AO20/AN20*100</f>
        <v>70.117407634226495</v>
      </c>
      <c r="AQ20" s="407">
        <f t="shared" ref="AQ20" si="126">AO20/AM20*100</f>
        <v>32.684346607518592</v>
      </c>
      <c r="AR20" s="407">
        <f>AM20/AF20*100-100</f>
        <v>13.240324922943799</v>
      </c>
      <c r="AS20" s="407">
        <f>AS18-AS7</f>
        <v>1303436.5990999998</v>
      </c>
      <c r="AT20" s="407">
        <f>AT18-AT7</f>
        <v>5886103.0720000016</v>
      </c>
      <c r="AU20" s="407">
        <f t="shared" ref="AU20:AV20" si="127">AU18-AU7</f>
        <v>5547114.2548999982</v>
      </c>
      <c r="AV20" s="407">
        <f t="shared" si="127"/>
        <v>2165962.9403528338</v>
      </c>
      <c r="AW20" s="407">
        <f>AU20/AT20*100</f>
        <v>94.240861688057038</v>
      </c>
      <c r="AX20" s="407">
        <f>AX18-AX7</f>
        <v>1222086.8413999996</v>
      </c>
      <c r="AY20" s="407">
        <f>AX20/AV20*100</f>
        <v>56.422333855856387</v>
      </c>
      <c r="AZ20" s="407">
        <f>AX20/AT20*100</f>
        <v>20.76223991410253</v>
      </c>
      <c r="BA20" s="407">
        <f>BA18-BA7</f>
        <v>6387226.7609999999</v>
      </c>
      <c r="BB20" s="407">
        <f>BB18-BB7</f>
        <v>3066842.6346954177</v>
      </c>
      <c r="BC20" s="407">
        <f t="shared" ref="BC20" si="128">BC18-BC7</f>
        <v>1371885.3336000005</v>
      </c>
      <c r="BD20" s="407">
        <f>BC20/BB20*100</f>
        <v>44.732824504255944</v>
      </c>
      <c r="BE20" s="407">
        <f>BC20/BA20*100</f>
        <v>21.478575678205839</v>
      </c>
      <c r="BF20" s="407">
        <f>BA20/AT20*100-100</f>
        <v>8.5136750558077523</v>
      </c>
      <c r="BG20" s="407">
        <f>BC20-AX20</f>
        <v>149798.49220000091</v>
      </c>
      <c r="BH20" s="407">
        <f>BH18-BH7</f>
        <v>9061019.8505999986</v>
      </c>
      <c r="BI20" s="407">
        <f>BI18-BI7</f>
        <v>9779966.1548000034</v>
      </c>
      <c r="BJ20" s="407">
        <f>BJ18-BJ7</f>
        <v>3997955.7958883001</v>
      </c>
      <c r="BK20" s="407">
        <f>+BI20/BH20*100</f>
        <v>107.93449651423508</v>
      </c>
      <c r="BL20" s="407">
        <f>BL18-BL7</f>
        <v>2997334.7417999981</v>
      </c>
      <c r="BM20" s="407">
        <f>BL20/BK20*100</f>
        <v>2776994.2313157413</v>
      </c>
      <c r="BN20" s="407">
        <f>BL20/BJ20*100</f>
        <v>74.971682900611583</v>
      </c>
      <c r="BO20" s="407">
        <f>BL20/BH20*100</f>
        <v>33.079441290502437</v>
      </c>
      <c r="BP20" s="407">
        <f>BP18-BP7</f>
        <v>10484729.590999998</v>
      </c>
      <c r="BQ20" s="407">
        <f>BQ18-BQ7</f>
        <v>4770222.4362807944</v>
      </c>
      <c r="BR20" s="407">
        <f>BR18-BR7</f>
        <v>3959958.7548999991</v>
      </c>
      <c r="BS20" s="407">
        <f>BR20/BQ20*100</f>
        <v>83.014132103815797</v>
      </c>
      <c r="BT20" s="407">
        <f>BR20/BP20*100</f>
        <v>37.768821031867084</v>
      </c>
      <c r="BU20" s="407">
        <f>BP20/BH20*100-100</f>
        <v>15.712466851131836</v>
      </c>
      <c r="BV20" s="407">
        <f>BR20-BL20</f>
        <v>962624.01310000103</v>
      </c>
      <c r="BW20" s="408">
        <f>BW18-BW7</f>
        <v>925150.72700000042</v>
      </c>
      <c r="BX20" s="408">
        <f t="shared" ref="BX20:BY20" si="129">BX18-BX7</f>
        <v>978744.83880000003</v>
      </c>
      <c r="BY20" s="408">
        <f t="shared" si="129"/>
        <v>467466.12933766656</v>
      </c>
      <c r="BZ20" s="408">
        <f>BX20/BW20*100</f>
        <v>105.79301407174914</v>
      </c>
      <c r="CA20" s="408">
        <f>CA18-CA7</f>
        <v>461406.41619999986</v>
      </c>
      <c r="CB20" s="408">
        <f>CA20/BY20*100</f>
        <v>98.703710759482732</v>
      </c>
      <c r="CC20" s="408">
        <f>CA20/BW20*100</f>
        <v>49.873647907753266</v>
      </c>
      <c r="CD20" s="408">
        <f t="shared" ref="CD20:CF20" si="130">CD18-CD7</f>
        <v>1045210.4150000005</v>
      </c>
      <c r="CE20" s="408">
        <f t="shared" si="130"/>
        <v>524786.96698084031</v>
      </c>
      <c r="CF20" s="408">
        <f t="shared" si="130"/>
        <v>540938.64400000009</v>
      </c>
      <c r="CG20" s="408">
        <f>CF20/CE20*100</f>
        <v>103.077758792693</v>
      </c>
      <c r="CH20" s="408">
        <f>CF20/CD20*100</f>
        <v>51.754042653698576</v>
      </c>
      <c r="CI20" s="408">
        <f>CD20/BW20*100-100</f>
        <v>12.977311101437422</v>
      </c>
      <c r="CJ20" s="408">
        <f>CF20-CA20</f>
        <v>79532.227800000226</v>
      </c>
      <c r="CK20" s="408">
        <f t="shared" ref="CK20:CM20" si="131">CK18-CK7</f>
        <v>390668</v>
      </c>
      <c r="CL20" s="408">
        <f t="shared" si="131"/>
        <v>526459.05199999991</v>
      </c>
      <c r="CM20" s="408">
        <f t="shared" si="131"/>
        <v>178445.99333333329</v>
      </c>
      <c r="CN20" s="408">
        <f>CL20/CK20*100</f>
        <v>134.75868307616696</v>
      </c>
      <c r="CO20" s="408">
        <f t="shared" ref="CO20" si="132">CO18-CO7</f>
        <v>186193.44499999995</v>
      </c>
      <c r="CP20" s="408">
        <f>CO20/CM20*100</f>
        <v>104.34162265117075</v>
      </c>
      <c r="CQ20" s="408">
        <f>CO20/CK20*100</f>
        <v>47.660275476875491</v>
      </c>
      <c r="CR20" s="408">
        <f t="shared" ref="CR20" si="133">CR18-CR7</f>
        <v>419130.30000000005</v>
      </c>
      <c r="CS20" s="408">
        <f>CS18-CS7</f>
        <v>207277.3622047244</v>
      </c>
      <c r="CT20" s="408">
        <f>CT18-CT7</f>
        <v>215572.72900000008</v>
      </c>
      <c r="CU20" s="408">
        <f>CT20/CS20*100</f>
        <v>104.0020611546969</v>
      </c>
      <c r="CV20" s="408">
        <f>CT20/CR20*100</f>
        <v>51.433343998274538</v>
      </c>
      <c r="CW20" s="408">
        <f>CR20/CK20*100-100</f>
        <v>7.2855468070075062</v>
      </c>
      <c r="CX20" s="408">
        <f>CT20-CO20</f>
        <v>29379.284000000131</v>
      </c>
      <c r="CY20" s="408">
        <f t="shared" ref="CY20:DA20" si="134">CY18-CY7</f>
        <v>2960383.8308000001</v>
      </c>
      <c r="CZ20" s="408">
        <f t="shared" si="134"/>
        <v>2969819.3472000002</v>
      </c>
      <c r="DA20" s="408">
        <f t="shared" si="134"/>
        <v>1249924.8550229671</v>
      </c>
      <c r="DB20" s="408">
        <f>CZ20/CY20*100</f>
        <v>100.31872611591214</v>
      </c>
      <c r="DC20" s="408">
        <f>DC18-DC7</f>
        <v>944452.3278000002</v>
      </c>
      <c r="DD20" s="408">
        <f>DC20/DA20*100</f>
        <v>75.56072863137409</v>
      </c>
      <c r="DE20" s="408">
        <f>DC20/CY20*100</f>
        <v>31.903036287857844</v>
      </c>
      <c r="DF20" s="408">
        <f>DF18-[1]Sheet2!EF6</f>
        <v>3046920.2189999996</v>
      </c>
      <c r="DG20" s="408">
        <f>DG18-[1]Sheet2!EG6</f>
        <v>680951.17628608923</v>
      </c>
      <c r="DH20" s="408">
        <f>DH18-DH7</f>
        <v>1026554.9098</v>
      </c>
      <c r="DI20" s="408">
        <f>DH20/DG20*100</f>
        <v>150.75308561750859</v>
      </c>
      <c r="DJ20" s="408">
        <f>DH20/DF20*100</f>
        <v>33.691558558002406</v>
      </c>
      <c r="DK20" s="408">
        <f>DF20/CY20*100-100</f>
        <v>2.9231475763267696</v>
      </c>
      <c r="DL20" s="408">
        <f>DH20-DC20</f>
        <v>82102.58199999982</v>
      </c>
      <c r="DM20" s="408">
        <f t="shared" ref="DM20:DO20" si="135">DM18-DM7</f>
        <v>5760614.2903999975</v>
      </c>
      <c r="DN20" s="408">
        <f t="shared" si="135"/>
        <v>5157309.6053999998</v>
      </c>
      <c r="DO20" s="408">
        <f t="shared" si="135"/>
        <v>2589460.5570973335</v>
      </c>
      <c r="DP20" s="408">
        <f>DN20/DM20*100</f>
        <v>89.527077242345527</v>
      </c>
      <c r="DQ20" s="408">
        <f t="shared" ref="DQ20" si="136">DQ18-DQ7</f>
        <v>1831914.3120999997</v>
      </c>
      <c r="DR20" s="408">
        <f>DQ20/DO20*100</f>
        <v>70.745017029859369</v>
      </c>
      <c r="DS20" s="408">
        <f>DQ20/DM20*100</f>
        <v>31.800676451344184</v>
      </c>
      <c r="DT20" s="408">
        <f t="shared" ref="DT20:DV20" si="137">DT18-DT7</f>
        <v>6161060.2992999991</v>
      </c>
      <c r="DU20" s="408">
        <f t="shared" si="137"/>
        <v>2952379.3781701573</v>
      </c>
      <c r="DV20" s="408">
        <f t="shared" si="137"/>
        <v>2081442.1854999992</v>
      </c>
      <c r="DW20" s="408">
        <f>DV20/DU20*100</f>
        <v>70.500498712670435</v>
      </c>
      <c r="DX20" s="408">
        <f>DV20/DT20*100</f>
        <v>33.783830775629418</v>
      </c>
      <c r="DY20" s="408">
        <f t="shared" ref="DY20:DZ20" si="138">DY18-DY7</f>
        <v>2663792.8533000005</v>
      </c>
      <c r="DZ20" s="408">
        <f t="shared" si="138"/>
        <v>1259375.1889075856</v>
      </c>
      <c r="EA20" s="408">
        <f>EA18-EA7</f>
        <v>869761.50670000049</v>
      </c>
      <c r="EB20" s="408">
        <f>EA20/DZ20*100</f>
        <v>69.062938063314874</v>
      </c>
      <c r="EC20" s="408">
        <f>EA20/DY20*100</f>
        <v>32.651244094393803</v>
      </c>
      <c r="ED20" s="408">
        <f>DT20/DM20*100-100</f>
        <v>6.9514462991792527</v>
      </c>
      <c r="EE20" s="407">
        <f>DV20-DQ20</f>
        <v>249527.87339999946</v>
      </c>
    </row>
  </sheetData>
  <mergeCells count="62"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  <mergeCell ref="CY2:DL2"/>
    <mergeCell ref="BH5:BO5"/>
    <mergeCell ref="BU5:BU6"/>
    <mergeCell ref="BA5:BE5"/>
    <mergeCell ref="AD3:AE3"/>
    <mergeCell ref="CO2:CX2"/>
    <mergeCell ref="DK5:DK6"/>
    <mergeCell ref="CK5:CQ5"/>
    <mergeCell ref="CX5:CX6"/>
    <mergeCell ref="AR5:AR6"/>
    <mergeCell ref="CK4:CX4"/>
    <mergeCell ref="CI3:CJ3"/>
    <mergeCell ref="BU3:BV3"/>
    <mergeCell ref="CR5:CV5"/>
    <mergeCell ref="BH4:BV4"/>
    <mergeCell ref="AT5:AZ5"/>
    <mergeCell ref="R1:AE1"/>
    <mergeCell ref="CA2:CH2"/>
    <mergeCell ref="AM5:AQ5"/>
    <mergeCell ref="J5:N5"/>
    <mergeCell ref="CJ5:CJ6"/>
    <mergeCell ref="BW4:CJ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DT5:EC5"/>
    <mergeCell ref="C5:I5"/>
    <mergeCell ref="R5:X5"/>
    <mergeCell ref="CY4:DL4"/>
    <mergeCell ref="DM5:DS5"/>
    <mergeCell ref="DM4:EE4"/>
    <mergeCell ref="EE5:EE6"/>
    <mergeCell ref="ED5:ED6"/>
    <mergeCell ref="DF5:DJ5"/>
    <mergeCell ref="DL5:DL6"/>
    <mergeCell ref="CY5:DE5"/>
    <mergeCell ref="G19:I19"/>
    <mergeCell ref="CD5:CH5"/>
    <mergeCell ref="CI5:CI6"/>
    <mergeCell ref="BW5:CC5"/>
    <mergeCell ref="CW5:CW6"/>
    <mergeCell ref="BP5:BT5"/>
    <mergeCell ref="AS5:AS6"/>
    <mergeCell ref="BV5:BV6"/>
  </mergeCells>
  <conditionalFormatting sqref="AD7:AD16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ageMargins left="0.17" right="0.2" top="0.32" bottom="0.15748031496063" header="0.28999999999999998" footer="0.1574803149606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280" t="s">
        <v>5</v>
      </c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281" t="s">
        <v>103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82" t="s">
        <v>4</v>
      </c>
      <c r="P3" s="282"/>
      <c r="Q3" s="282"/>
      <c r="R3" s="282"/>
      <c r="S3" s="11"/>
      <c r="T3" s="11"/>
      <c r="U3" s="11"/>
      <c r="V3" s="11"/>
      <c r="W3" s="11"/>
      <c r="X3" s="11"/>
      <c r="Y3" s="282"/>
      <c r="Z3" s="282"/>
      <c r="AA3" s="282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224" t="s">
        <v>1</v>
      </c>
      <c r="C4" s="288" t="s">
        <v>6</v>
      </c>
      <c r="D4" s="289" t="s">
        <v>7</v>
      </c>
      <c r="E4" s="289" t="s">
        <v>8</v>
      </c>
      <c r="F4" s="236" t="s">
        <v>9</v>
      </c>
      <c r="G4" s="236"/>
      <c r="H4" s="237"/>
      <c r="I4" s="242" t="s">
        <v>10</v>
      </c>
      <c r="J4" s="242"/>
      <c r="K4" s="243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12"/>
      <c r="BG4" s="230" t="s">
        <v>11</v>
      </c>
      <c r="BH4" s="231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12"/>
      <c r="BU4" s="12"/>
      <c r="BV4" s="12"/>
      <c r="BW4" s="259" t="s">
        <v>12</v>
      </c>
      <c r="BX4" s="260"/>
    </row>
    <row r="5" spans="2:80" ht="18" customHeight="1" x14ac:dyDescent="0.2">
      <c r="B5" s="224"/>
      <c r="C5" s="288"/>
      <c r="D5" s="290"/>
      <c r="E5" s="290"/>
      <c r="F5" s="238"/>
      <c r="G5" s="238"/>
      <c r="H5" s="239"/>
      <c r="I5" s="244"/>
      <c r="J5" s="244"/>
      <c r="K5" s="245"/>
      <c r="L5" s="195" t="s">
        <v>13</v>
      </c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7"/>
      <c r="AN5" s="229"/>
      <c r="AO5" s="229"/>
      <c r="AP5" s="229"/>
      <c r="AQ5" s="229"/>
      <c r="AR5" s="229"/>
      <c r="AS5" s="229"/>
      <c r="AT5" s="229"/>
      <c r="AU5" s="229"/>
      <c r="AV5" s="163"/>
      <c r="AW5" s="164"/>
      <c r="AX5" s="164"/>
      <c r="AY5" s="164"/>
      <c r="AZ5" s="164"/>
      <c r="BA5" s="164"/>
      <c r="BB5" s="164"/>
      <c r="BC5" s="164"/>
      <c r="BD5" s="164"/>
      <c r="BE5" s="165"/>
      <c r="BF5" s="228" t="s">
        <v>15</v>
      </c>
      <c r="BG5" s="232"/>
      <c r="BH5" s="233"/>
      <c r="BI5" s="163" t="s">
        <v>14</v>
      </c>
      <c r="BJ5" s="164"/>
      <c r="BK5" s="164"/>
      <c r="BL5" s="165"/>
      <c r="BM5" s="177"/>
      <c r="BN5" s="178"/>
      <c r="BO5" s="41"/>
      <c r="BP5" s="177"/>
      <c r="BQ5" s="177"/>
      <c r="BR5" s="177"/>
      <c r="BS5" s="177"/>
      <c r="BT5" s="177"/>
      <c r="BU5" s="177"/>
      <c r="BV5" s="228" t="s">
        <v>16</v>
      </c>
      <c r="BW5" s="261"/>
      <c r="BX5" s="262"/>
    </row>
    <row r="6" spans="2:80" ht="37.5" customHeight="1" x14ac:dyDescent="0.2">
      <c r="B6" s="224"/>
      <c r="C6" s="288"/>
      <c r="D6" s="290"/>
      <c r="E6" s="290"/>
      <c r="F6" s="238"/>
      <c r="G6" s="238"/>
      <c r="H6" s="239"/>
      <c r="I6" s="244"/>
      <c r="J6" s="244"/>
      <c r="K6" s="245"/>
      <c r="L6" s="248" t="s">
        <v>17</v>
      </c>
      <c r="M6" s="249"/>
      <c r="N6" s="249"/>
      <c r="O6" s="249"/>
      <c r="P6" s="249"/>
      <c r="Q6" s="249"/>
      <c r="R6" s="250"/>
      <c r="S6" s="216" t="s">
        <v>74</v>
      </c>
      <c r="T6" s="216" t="s">
        <v>67</v>
      </c>
      <c r="U6" s="214" t="s">
        <v>68</v>
      </c>
      <c r="V6" s="210" t="s">
        <v>73</v>
      </c>
      <c r="W6" s="210" t="s">
        <v>18</v>
      </c>
      <c r="X6" s="210" t="s">
        <v>42</v>
      </c>
      <c r="Y6" s="198" t="s">
        <v>19</v>
      </c>
      <c r="Z6" s="198"/>
      <c r="AA6" s="199"/>
      <c r="AB6" s="216" t="s">
        <v>69</v>
      </c>
      <c r="AC6" s="216" t="s">
        <v>67</v>
      </c>
      <c r="AD6" s="214" t="s">
        <v>68</v>
      </c>
      <c r="AE6" s="210" t="s">
        <v>62</v>
      </c>
      <c r="AF6" s="210" t="s">
        <v>18</v>
      </c>
      <c r="AG6" s="210" t="s">
        <v>43</v>
      </c>
      <c r="AH6" s="204" t="s">
        <v>20</v>
      </c>
      <c r="AI6" s="205"/>
      <c r="AJ6" s="198" t="s">
        <v>70</v>
      </c>
      <c r="AK6" s="199"/>
      <c r="AL6" s="198" t="s">
        <v>21</v>
      </c>
      <c r="AM6" s="199"/>
      <c r="AN6" s="189" t="s">
        <v>36</v>
      </c>
      <c r="AO6" s="190"/>
      <c r="AP6" s="176" t="s">
        <v>22</v>
      </c>
      <c r="AQ6" s="177"/>
      <c r="AR6" s="177"/>
      <c r="AS6" s="177"/>
      <c r="AT6" s="177"/>
      <c r="AU6" s="178"/>
      <c r="AV6" s="183" t="s">
        <v>23</v>
      </c>
      <c r="AW6" s="184"/>
      <c r="AX6" s="166" t="s">
        <v>24</v>
      </c>
      <c r="AY6" s="167"/>
      <c r="AZ6" s="176" t="s">
        <v>25</v>
      </c>
      <c r="BA6" s="177"/>
      <c r="BB6" s="177"/>
      <c r="BC6" s="178"/>
      <c r="BD6" s="166" t="s">
        <v>26</v>
      </c>
      <c r="BE6" s="167"/>
      <c r="BF6" s="228"/>
      <c r="BG6" s="232"/>
      <c r="BH6" s="233"/>
      <c r="BI6" s="266" t="s">
        <v>63</v>
      </c>
      <c r="BJ6" s="267"/>
      <c r="BK6" s="272" t="s">
        <v>64</v>
      </c>
      <c r="BL6" s="273"/>
      <c r="BM6" s="278" t="s">
        <v>60</v>
      </c>
      <c r="BN6" s="273"/>
      <c r="BO6" s="257" t="s">
        <v>66</v>
      </c>
      <c r="BP6" s="218" t="s">
        <v>71</v>
      </c>
      <c r="BQ6" s="219"/>
      <c r="BR6" s="251" t="s">
        <v>27</v>
      </c>
      <c r="BS6" s="252"/>
      <c r="BT6" s="166" t="s">
        <v>26</v>
      </c>
      <c r="BU6" s="167"/>
      <c r="BV6" s="228"/>
      <c r="BW6" s="261"/>
      <c r="BX6" s="262"/>
    </row>
    <row r="7" spans="2:80" ht="34.5" customHeight="1" x14ac:dyDescent="0.2">
      <c r="B7" s="224"/>
      <c r="C7" s="288"/>
      <c r="D7" s="290"/>
      <c r="E7" s="290"/>
      <c r="F7" s="238"/>
      <c r="G7" s="238"/>
      <c r="H7" s="239"/>
      <c r="I7" s="244"/>
      <c r="J7" s="244"/>
      <c r="K7" s="245"/>
      <c r="L7" s="198" t="s">
        <v>28</v>
      </c>
      <c r="M7" s="198"/>
      <c r="N7" s="199"/>
      <c r="O7" s="198" t="s">
        <v>29</v>
      </c>
      <c r="P7" s="198"/>
      <c r="Q7" s="198"/>
      <c r="R7" s="199"/>
      <c r="S7" s="217"/>
      <c r="T7" s="217"/>
      <c r="U7" s="215"/>
      <c r="V7" s="284"/>
      <c r="W7" s="286"/>
      <c r="X7" s="211"/>
      <c r="Y7" s="200"/>
      <c r="Z7" s="200"/>
      <c r="AA7" s="201"/>
      <c r="AB7" s="217"/>
      <c r="AC7" s="217"/>
      <c r="AD7" s="215"/>
      <c r="AE7" s="211"/>
      <c r="AF7" s="211"/>
      <c r="AG7" s="211"/>
      <c r="AH7" s="206"/>
      <c r="AI7" s="207"/>
      <c r="AJ7" s="200"/>
      <c r="AK7" s="201"/>
      <c r="AL7" s="200"/>
      <c r="AM7" s="201"/>
      <c r="AN7" s="191"/>
      <c r="AO7" s="192"/>
      <c r="AP7" s="189" t="s">
        <v>30</v>
      </c>
      <c r="AQ7" s="190"/>
      <c r="AR7" s="189" t="s">
        <v>31</v>
      </c>
      <c r="AS7" s="190"/>
      <c r="AT7" s="189" t="s">
        <v>32</v>
      </c>
      <c r="AU7" s="190"/>
      <c r="AV7" s="185"/>
      <c r="AW7" s="186"/>
      <c r="AX7" s="168"/>
      <c r="AY7" s="169"/>
      <c r="AZ7" s="172" t="s">
        <v>33</v>
      </c>
      <c r="BA7" s="173"/>
      <c r="BB7" s="179" t="s">
        <v>34</v>
      </c>
      <c r="BC7" s="180"/>
      <c r="BD7" s="168"/>
      <c r="BE7" s="169"/>
      <c r="BF7" s="228"/>
      <c r="BG7" s="232"/>
      <c r="BH7" s="233"/>
      <c r="BI7" s="268"/>
      <c r="BJ7" s="269"/>
      <c r="BK7" s="274"/>
      <c r="BL7" s="275"/>
      <c r="BM7" s="279" t="s">
        <v>61</v>
      </c>
      <c r="BN7" s="275"/>
      <c r="BO7" s="258"/>
      <c r="BP7" s="220"/>
      <c r="BQ7" s="221"/>
      <c r="BR7" s="253"/>
      <c r="BS7" s="254"/>
      <c r="BT7" s="168"/>
      <c r="BU7" s="169"/>
      <c r="BV7" s="228"/>
      <c r="BW7" s="261"/>
      <c r="BX7" s="262"/>
    </row>
    <row r="8" spans="2:80" ht="70.5" customHeight="1" x14ac:dyDescent="0.2">
      <c r="B8" s="224"/>
      <c r="C8" s="288"/>
      <c r="D8" s="290"/>
      <c r="E8" s="290"/>
      <c r="F8" s="240"/>
      <c r="G8" s="240"/>
      <c r="H8" s="241"/>
      <c r="I8" s="246"/>
      <c r="J8" s="246"/>
      <c r="K8" s="247"/>
      <c r="L8" s="202"/>
      <c r="M8" s="202"/>
      <c r="N8" s="203"/>
      <c r="O8" s="202"/>
      <c r="P8" s="202"/>
      <c r="Q8" s="202"/>
      <c r="R8" s="203"/>
      <c r="S8" s="217"/>
      <c r="T8" s="217"/>
      <c r="U8" s="215"/>
      <c r="V8" s="284"/>
      <c r="W8" s="286"/>
      <c r="X8" s="211"/>
      <c r="Y8" s="202"/>
      <c r="Z8" s="202"/>
      <c r="AA8" s="203"/>
      <c r="AB8" s="217"/>
      <c r="AC8" s="217"/>
      <c r="AD8" s="215"/>
      <c r="AE8" s="211"/>
      <c r="AF8" s="211"/>
      <c r="AG8" s="211"/>
      <c r="AH8" s="208"/>
      <c r="AI8" s="209"/>
      <c r="AJ8" s="202"/>
      <c r="AK8" s="203"/>
      <c r="AL8" s="202"/>
      <c r="AM8" s="203"/>
      <c r="AN8" s="193"/>
      <c r="AO8" s="194"/>
      <c r="AP8" s="193"/>
      <c r="AQ8" s="194"/>
      <c r="AR8" s="193"/>
      <c r="AS8" s="194"/>
      <c r="AT8" s="193"/>
      <c r="AU8" s="194"/>
      <c r="AV8" s="187"/>
      <c r="AW8" s="188"/>
      <c r="AX8" s="170"/>
      <c r="AY8" s="171"/>
      <c r="AZ8" s="174"/>
      <c r="BA8" s="175"/>
      <c r="BB8" s="181"/>
      <c r="BC8" s="182"/>
      <c r="BD8" s="170"/>
      <c r="BE8" s="171"/>
      <c r="BF8" s="228"/>
      <c r="BG8" s="234"/>
      <c r="BH8" s="235"/>
      <c r="BI8" s="270"/>
      <c r="BJ8" s="271"/>
      <c r="BK8" s="276"/>
      <c r="BL8" s="277"/>
      <c r="BM8" s="226"/>
      <c r="BN8" s="227"/>
      <c r="BO8" s="258"/>
      <c r="BP8" s="222"/>
      <c r="BQ8" s="223"/>
      <c r="BR8" s="255"/>
      <c r="BS8" s="256"/>
      <c r="BT8" s="170"/>
      <c r="BU8" s="171"/>
      <c r="BV8" s="228"/>
      <c r="BW8" s="263"/>
      <c r="BX8" s="264"/>
    </row>
    <row r="9" spans="2:80" ht="27.75" customHeight="1" x14ac:dyDescent="0.2">
      <c r="B9" s="224"/>
      <c r="C9" s="288"/>
      <c r="D9" s="291"/>
      <c r="E9" s="291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217"/>
      <c r="T9" s="217"/>
      <c r="U9" s="215"/>
      <c r="V9" s="284"/>
      <c r="W9" s="286"/>
      <c r="X9" s="211"/>
      <c r="Y9" s="25" t="s">
        <v>35</v>
      </c>
      <c r="Z9" s="4" t="s">
        <v>0</v>
      </c>
      <c r="AA9" s="38" t="s">
        <v>2</v>
      </c>
      <c r="AB9" s="217"/>
      <c r="AC9" s="217"/>
      <c r="AD9" s="215"/>
      <c r="AE9" s="211"/>
      <c r="AF9" s="211"/>
      <c r="AG9" s="211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72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285"/>
      <c r="W10" s="287"/>
      <c r="X10" s="225"/>
      <c r="Y10" s="17">
        <v>21</v>
      </c>
      <c r="Z10" s="17">
        <v>22</v>
      </c>
      <c r="AA10" s="18">
        <v>23</v>
      </c>
      <c r="AB10" s="45"/>
      <c r="AC10" s="283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59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212" t="s">
        <v>3</v>
      </c>
      <c r="C22" s="213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L5:AM5"/>
    <mergeCell ref="Y6:AA8"/>
    <mergeCell ref="AH6:AI8"/>
    <mergeCell ref="AJ6:AK8"/>
    <mergeCell ref="AG6:AG9"/>
    <mergeCell ref="AN6:AO8"/>
    <mergeCell ref="AP6:AU6"/>
    <mergeCell ref="AP7:AQ8"/>
    <mergeCell ref="AR7:AS8"/>
    <mergeCell ref="AT7:AU8"/>
    <mergeCell ref="AV5:BE5"/>
    <mergeCell ref="AX6:AY8"/>
    <mergeCell ref="AZ7:BA8"/>
    <mergeCell ref="AZ6:BC6"/>
    <mergeCell ref="BB7:BC8"/>
    <mergeCell ref="BD6:BE8"/>
    <mergeCell ref="AV6:AW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297" t="s">
        <v>75</v>
      </c>
      <c r="N1" s="297"/>
      <c r="O1" s="297"/>
    </row>
    <row r="2" spans="1:28" ht="39" customHeight="1" x14ac:dyDescent="0.3">
      <c r="C2" s="298" t="s">
        <v>76</v>
      </c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</row>
    <row r="3" spans="1:28" ht="22.5" customHeight="1" x14ac:dyDescent="0.3">
      <c r="C3" s="299" t="s">
        <v>100</v>
      </c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295"/>
      <c r="B5" s="161" t="s">
        <v>77</v>
      </c>
      <c r="C5" s="300" t="s">
        <v>37</v>
      </c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292" t="s">
        <v>38</v>
      </c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</row>
    <row r="6" spans="1:28" ht="105" customHeight="1" x14ac:dyDescent="0.3">
      <c r="A6" s="296"/>
      <c r="B6" s="161"/>
      <c r="C6" s="107" t="s">
        <v>78</v>
      </c>
      <c r="D6" s="63" t="s">
        <v>79</v>
      </c>
      <c r="E6" s="63" t="s">
        <v>80</v>
      </c>
      <c r="F6" s="64" t="s">
        <v>101</v>
      </c>
      <c r="G6" s="65" t="s">
        <v>81</v>
      </c>
      <c r="H6" s="65" t="s">
        <v>96</v>
      </c>
      <c r="I6" s="66" t="s">
        <v>98</v>
      </c>
      <c r="J6" s="67" t="s">
        <v>99</v>
      </c>
      <c r="K6" s="68" t="s">
        <v>85</v>
      </c>
      <c r="L6" s="69" t="s">
        <v>84</v>
      </c>
      <c r="M6" s="70" t="s">
        <v>86</v>
      </c>
      <c r="N6" s="71" t="s">
        <v>87</v>
      </c>
      <c r="O6" s="72" t="s">
        <v>84</v>
      </c>
      <c r="P6" s="62" t="s">
        <v>88</v>
      </c>
      <c r="Q6" s="63" t="s">
        <v>79</v>
      </c>
      <c r="R6" s="63" t="s">
        <v>89</v>
      </c>
      <c r="S6" s="64" t="s">
        <v>102</v>
      </c>
      <c r="T6" s="65" t="s">
        <v>82</v>
      </c>
      <c r="U6" s="65" t="s">
        <v>83</v>
      </c>
      <c r="V6" s="66" t="s">
        <v>97</v>
      </c>
      <c r="W6" s="67" t="s">
        <v>90</v>
      </c>
      <c r="X6" s="68" t="s">
        <v>91</v>
      </c>
      <c r="Y6" s="69" t="s">
        <v>97</v>
      </c>
      <c r="Z6" s="70" t="s">
        <v>92</v>
      </c>
      <c r="AA6" s="71" t="s">
        <v>93</v>
      </c>
      <c r="AB6" s="72" t="s">
        <v>97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94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293" t="s">
        <v>95</v>
      </c>
      <c r="B18" s="294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280" t="s">
        <v>5</v>
      </c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281" t="s">
        <v>114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82" t="s">
        <v>4</v>
      </c>
      <c r="T3" s="282"/>
      <c r="U3" s="282"/>
      <c r="V3" s="11"/>
      <c r="W3" s="11"/>
      <c r="X3" s="11"/>
      <c r="Y3" s="11"/>
      <c r="Z3" s="11"/>
      <c r="AA3" s="11"/>
      <c r="AB3" s="11"/>
      <c r="AC3" s="282"/>
      <c r="AD3" s="282"/>
      <c r="AE3" s="282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224" t="s">
        <v>1</v>
      </c>
      <c r="C4" s="288" t="s">
        <v>6</v>
      </c>
      <c r="D4" s="289" t="s">
        <v>7</v>
      </c>
      <c r="E4" s="289" t="s">
        <v>8</v>
      </c>
      <c r="F4" s="313" t="s">
        <v>9</v>
      </c>
      <c r="G4" s="236"/>
      <c r="H4" s="236"/>
      <c r="I4" s="236"/>
      <c r="J4" s="316" t="s">
        <v>10</v>
      </c>
      <c r="K4" s="242"/>
      <c r="L4" s="242"/>
      <c r="M4" s="242"/>
      <c r="N4" s="355" t="s">
        <v>104</v>
      </c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12"/>
      <c r="BX4" s="12"/>
      <c r="BY4" s="356" t="s">
        <v>11</v>
      </c>
      <c r="BZ4" s="356"/>
      <c r="CA4" s="356"/>
      <c r="CB4" s="355" t="s">
        <v>105</v>
      </c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12"/>
      <c r="CS4" s="12"/>
      <c r="CT4" s="12"/>
      <c r="CU4" s="12"/>
      <c r="CV4" s="336" t="s">
        <v>12</v>
      </c>
      <c r="CW4" s="336"/>
      <c r="CX4" s="336"/>
    </row>
    <row r="5" spans="2:107" ht="25.5" customHeight="1" x14ac:dyDescent="0.2">
      <c r="B5" s="224"/>
      <c r="C5" s="288"/>
      <c r="D5" s="290"/>
      <c r="E5" s="290"/>
      <c r="F5" s="314"/>
      <c r="G5" s="238"/>
      <c r="H5" s="238"/>
      <c r="I5" s="238"/>
      <c r="J5" s="317"/>
      <c r="K5" s="244"/>
      <c r="L5" s="244"/>
      <c r="M5" s="244"/>
      <c r="N5" s="337" t="s">
        <v>13</v>
      </c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P5" s="338"/>
      <c r="AQ5" s="338"/>
      <c r="AR5" s="338"/>
      <c r="AS5" s="338"/>
      <c r="AT5" s="339"/>
      <c r="AU5" s="340" t="s">
        <v>14</v>
      </c>
      <c r="AV5" s="229"/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163" t="s">
        <v>106</v>
      </c>
      <c r="BH5" s="164"/>
      <c r="BI5" s="164"/>
      <c r="BJ5" s="164"/>
      <c r="BK5" s="164"/>
      <c r="BL5" s="164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228" t="s">
        <v>15</v>
      </c>
      <c r="BY5" s="356"/>
      <c r="BZ5" s="356"/>
      <c r="CA5" s="356"/>
      <c r="CB5" s="165" t="s">
        <v>14</v>
      </c>
      <c r="CC5" s="331"/>
      <c r="CD5" s="331"/>
      <c r="CE5" s="331"/>
      <c r="CF5" s="331"/>
      <c r="CG5" s="331"/>
      <c r="CH5" s="176"/>
      <c r="CI5" s="177"/>
      <c r="CJ5" s="178"/>
      <c r="CK5" s="41"/>
      <c r="CL5" s="176" t="s">
        <v>107</v>
      </c>
      <c r="CM5" s="177"/>
      <c r="CN5" s="177"/>
      <c r="CO5" s="177"/>
      <c r="CP5" s="177"/>
      <c r="CQ5" s="177"/>
      <c r="CR5" s="177"/>
      <c r="CS5" s="177"/>
      <c r="CT5" s="177"/>
      <c r="CU5" s="228" t="s">
        <v>16</v>
      </c>
      <c r="CV5" s="336"/>
      <c r="CW5" s="336"/>
      <c r="CX5" s="336"/>
    </row>
    <row r="6" spans="2:107" ht="37.5" customHeight="1" x14ac:dyDescent="0.2">
      <c r="B6" s="224"/>
      <c r="C6" s="288"/>
      <c r="D6" s="290"/>
      <c r="E6" s="290"/>
      <c r="F6" s="314"/>
      <c r="G6" s="238"/>
      <c r="H6" s="238"/>
      <c r="I6" s="238"/>
      <c r="J6" s="317"/>
      <c r="K6" s="244"/>
      <c r="L6" s="244"/>
      <c r="M6" s="244"/>
      <c r="N6" s="248" t="s">
        <v>17</v>
      </c>
      <c r="O6" s="249"/>
      <c r="P6" s="249"/>
      <c r="Q6" s="249"/>
      <c r="R6" s="249"/>
      <c r="S6" s="249"/>
      <c r="T6" s="249"/>
      <c r="U6" s="249"/>
      <c r="V6" s="216" t="s">
        <v>108</v>
      </c>
      <c r="W6" s="216" t="s">
        <v>67</v>
      </c>
      <c r="X6" s="214" t="s">
        <v>68</v>
      </c>
      <c r="Y6" s="210" t="s">
        <v>109</v>
      </c>
      <c r="Z6" s="210" t="s">
        <v>18</v>
      </c>
      <c r="AA6" s="210" t="s">
        <v>42</v>
      </c>
      <c r="AB6" s="321" t="s">
        <v>19</v>
      </c>
      <c r="AC6" s="198"/>
      <c r="AD6" s="198"/>
      <c r="AE6" s="198"/>
      <c r="AF6" s="216" t="s">
        <v>69</v>
      </c>
      <c r="AG6" s="216" t="s">
        <v>67</v>
      </c>
      <c r="AH6" s="214" t="s">
        <v>68</v>
      </c>
      <c r="AI6" s="210" t="s">
        <v>62</v>
      </c>
      <c r="AJ6" s="210" t="s">
        <v>18</v>
      </c>
      <c r="AK6" s="210" t="s">
        <v>43</v>
      </c>
      <c r="AL6" s="341" t="s">
        <v>20</v>
      </c>
      <c r="AM6" s="204"/>
      <c r="AN6" s="205"/>
      <c r="AO6" s="321" t="s">
        <v>70</v>
      </c>
      <c r="AP6" s="198"/>
      <c r="AQ6" s="199"/>
      <c r="AR6" s="321" t="s">
        <v>21</v>
      </c>
      <c r="AS6" s="198"/>
      <c r="AT6" s="199"/>
      <c r="AU6" s="357" t="s">
        <v>36</v>
      </c>
      <c r="AV6" s="189"/>
      <c r="AW6" s="190"/>
      <c r="AX6" s="326" t="s">
        <v>22</v>
      </c>
      <c r="AY6" s="166"/>
      <c r="AZ6" s="166"/>
      <c r="BA6" s="166"/>
      <c r="BB6" s="166"/>
      <c r="BC6" s="166"/>
      <c r="BD6" s="166"/>
      <c r="BE6" s="166"/>
      <c r="BF6" s="167"/>
      <c r="BG6" s="327" t="s">
        <v>23</v>
      </c>
      <c r="BH6" s="166"/>
      <c r="BI6" s="167"/>
      <c r="BJ6" s="326" t="s">
        <v>24</v>
      </c>
      <c r="BK6" s="166"/>
      <c r="BL6" s="167"/>
      <c r="BM6" s="330" t="s">
        <v>25</v>
      </c>
      <c r="BN6" s="330"/>
      <c r="BO6" s="330"/>
      <c r="BP6" s="330"/>
      <c r="BQ6" s="330"/>
      <c r="BR6" s="330"/>
      <c r="BS6" s="330"/>
      <c r="BT6" s="330" t="s">
        <v>26</v>
      </c>
      <c r="BU6" s="330"/>
      <c r="BV6" s="176"/>
      <c r="BW6" s="331" t="s">
        <v>116</v>
      </c>
      <c r="BX6" s="228"/>
      <c r="BY6" s="356"/>
      <c r="BZ6" s="356"/>
      <c r="CA6" s="356"/>
      <c r="CB6" s="266" t="s">
        <v>63</v>
      </c>
      <c r="CC6" s="266"/>
      <c r="CD6" s="267"/>
      <c r="CE6" s="278" t="s">
        <v>64</v>
      </c>
      <c r="CF6" s="272"/>
      <c r="CG6" s="273"/>
      <c r="CH6" s="348" t="s">
        <v>60</v>
      </c>
      <c r="CI6" s="349"/>
      <c r="CJ6" s="350"/>
      <c r="CK6" s="257" t="s">
        <v>66</v>
      </c>
      <c r="CL6" s="345" t="s">
        <v>71</v>
      </c>
      <c r="CM6" s="346"/>
      <c r="CN6" s="346"/>
      <c r="CO6" s="347" t="s">
        <v>27</v>
      </c>
      <c r="CP6" s="347"/>
      <c r="CQ6" s="347"/>
      <c r="CR6" s="326" t="s">
        <v>26</v>
      </c>
      <c r="CS6" s="166"/>
      <c r="CT6" s="166"/>
      <c r="CU6" s="228"/>
      <c r="CV6" s="336"/>
      <c r="CW6" s="336"/>
      <c r="CX6" s="336"/>
    </row>
    <row r="7" spans="2:107" ht="34.5" customHeight="1" x14ac:dyDescent="0.2">
      <c r="B7" s="224"/>
      <c r="C7" s="288"/>
      <c r="D7" s="290"/>
      <c r="E7" s="290"/>
      <c r="F7" s="314"/>
      <c r="G7" s="238"/>
      <c r="H7" s="238"/>
      <c r="I7" s="238"/>
      <c r="J7" s="317"/>
      <c r="K7" s="244"/>
      <c r="L7" s="244"/>
      <c r="M7" s="244"/>
      <c r="N7" s="321" t="s">
        <v>28</v>
      </c>
      <c r="O7" s="198"/>
      <c r="P7" s="198"/>
      <c r="Q7" s="198"/>
      <c r="R7" s="321" t="s">
        <v>29</v>
      </c>
      <c r="S7" s="198"/>
      <c r="T7" s="198"/>
      <c r="U7" s="198"/>
      <c r="V7" s="217"/>
      <c r="W7" s="217"/>
      <c r="X7" s="215"/>
      <c r="Y7" s="284"/>
      <c r="Z7" s="286"/>
      <c r="AA7" s="211"/>
      <c r="AB7" s="344"/>
      <c r="AC7" s="200"/>
      <c r="AD7" s="200"/>
      <c r="AE7" s="200"/>
      <c r="AF7" s="217"/>
      <c r="AG7" s="217"/>
      <c r="AH7" s="215"/>
      <c r="AI7" s="211"/>
      <c r="AJ7" s="211"/>
      <c r="AK7" s="211"/>
      <c r="AL7" s="342"/>
      <c r="AM7" s="206"/>
      <c r="AN7" s="207"/>
      <c r="AO7" s="344"/>
      <c r="AP7" s="200"/>
      <c r="AQ7" s="201"/>
      <c r="AR7" s="344"/>
      <c r="AS7" s="200"/>
      <c r="AT7" s="201"/>
      <c r="AU7" s="358"/>
      <c r="AV7" s="191"/>
      <c r="AW7" s="192"/>
      <c r="AX7" s="323" t="s">
        <v>30</v>
      </c>
      <c r="AY7" s="323"/>
      <c r="AZ7" s="323"/>
      <c r="BA7" s="323" t="s">
        <v>31</v>
      </c>
      <c r="BB7" s="323"/>
      <c r="BC7" s="323"/>
      <c r="BD7" s="323" t="s">
        <v>32</v>
      </c>
      <c r="BE7" s="323"/>
      <c r="BF7" s="323"/>
      <c r="BG7" s="328"/>
      <c r="BH7" s="168"/>
      <c r="BI7" s="169"/>
      <c r="BJ7" s="328"/>
      <c r="BK7" s="168"/>
      <c r="BL7" s="169"/>
      <c r="BM7" s="324" t="s">
        <v>33</v>
      </c>
      <c r="BN7" s="324"/>
      <c r="BO7" s="324"/>
      <c r="BP7" s="332" t="s">
        <v>116</v>
      </c>
      <c r="BQ7" s="351" t="s">
        <v>34</v>
      </c>
      <c r="BR7" s="351"/>
      <c r="BS7" s="351"/>
      <c r="BT7" s="330"/>
      <c r="BU7" s="330"/>
      <c r="BV7" s="176"/>
      <c r="BW7" s="331"/>
      <c r="BX7" s="228"/>
      <c r="BY7" s="356"/>
      <c r="BZ7" s="356"/>
      <c r="CA7" s="356"/>
      <c r="CB7" s="268"/>
      <c r="CC7" s="268"/>
      <c r="CD7" s="269"/>
      <c r="CE7" s="279"/>
      <c r="CF7" s="274"/>
      <c r="CG7" s="275"/>
      <c r="CH7" s="352" t="s">
        <v>61</v>
      </c>
      <c r="CI7" s="353"/>
      <c r="CJ7" s="354"/>
      <c r="CK7" s="258"/>
      <c r="CL7" s="346"/>
      <c r="CM7" s="346"/>
      <c r="CN7" s="346"/>
      <c r="CO7" s="347"/>
      <c r="CP7" s="347"/>
      <c r="CQ7" s="347"/>
      <c r="CR7" s="328"/>
      <c r="CS7" s="168"/>
      <c r="CT7" s="168"/>
      <c r="CU7" s="228"/>
      <c r="CV7" s="336"/>
      <c r="CW7" s="336"/>
      <c r="CX7" s="336"/>
    </row>
    <row r="8" spans="2:107" ht="45.75" customHeight="1" x14ac:dyDescent="0.2">
      <c r="B8" s="224"/>
      <c r="C8" s="288"/>
      <c r="D8" s="290"/>
      <c r="E8" s="290"/>
      <c r="F8" s="315"/>
      <c r="G8" s="240"/>
      <c r="H8" s="240"/>
      <c r="I8" s="240"/>
      <c r="J8" s="318"/>
      <c r="K8" s="246"/>
      <c r="L8" s="246"/>
      <c r="M8" s="246"/>
      <c r="N8" s="322"/>
      <c r="O8" s="202"/>
      <c r="P8" s="202"/>
      <c r="Q8" s="202"/>
      <c r="R8" s="322"/>
      <c r="S8" s="202"/>
      <c r="T8" s="202"/>
      <c r="U8" s="202"/>
      <c r="V8" s="217"/>
      <c r="W8" s="217"/>
      <c r="X8" s="215"/>
      <c r="Y8" s="284"/>
      <c r="Z8" s="286"/>
      <c r="AA8" s="211"/>
      <c r="AB8" s="344"/>
      <c r="AC8" s="200"/>
      <c r="AD8" s="200"/>
      <c r="AE8" s="200"/>
      <c r="AF8" s="217"/>
      <c r="AG8" s="217"/>
      <c r="AH8" s="215"/>
      <c r="AI8" s="211"/>
      <c r="AJ8" s="211"/>
      <c r="AK8" s="211"/>
      <c r="AL8" s="343"/>
      <c r="AM8" s="208"/>
      <c r="AN8" s="209"/>
      <c r="AO8" s="344"/>
      <c r="AP8" s="200"/>
      <c r="AQ8" s="201"/>
      <c r="AR8" s="322"/>
      <c r="AS8" s="202"/>
      <c r="AT8" s="203"/>
      <c r="AU8" s="359"/>
      <c r="AV8" s="193"/>
      <c r="AW8" s="194"/>
      <c r="AX8" s="323"/>
      <c r="AY8" s="323"/>
      <c r="AZ8" s="323"/>
      <c r="BA8" s="323"/>
      <c r="BB8" s="323"/>
      <c r="BC8" s="323"/>
      <c r="BD8" s="323"/>
      <c r="BE8" s="323"/>
      <c r="BF8" s="323"/>
      <c r="BG8" s="329"/>
      <c r="BH8" s="170"/>
      <c r="BI8" s="171"/>
      <c r="BJ8" s="329"/>
      <c r="BK8" s="170"/>
      <c r="BL8" s="171"/>
      <c r="BM8" s="324"/>
      <c r="BN8" s="324"/>
      <c r="BO8" s="324"/>
      <c r="BP8" s="333"/>
      <c r="BQ8" s="351"/>
      <c r="BR8" s="351"/>
      <c r="BS8" s="351"/>
      <c r="BT8" s="330"/>
      <c r="BU8" s="330"/>
      <c r="BV8" s="176"/>
      <c r="BW8" s="331"/>
      <c r="BX8" s="228"/>
      <c r="BY8" s="356"/>
      <c r="BZ8" s="356"/>
      <c r="CA8" s="356"/>
      <c r="CB8" s="270"/>
      <c r="CC8" s="270"/>
      <c r="CD8" s="271"/>
      <c r="CE8" s="325"/>
      <c r="CF8" s="276"/>
      <c r="CG8" s="277"/>
      <c r="CH8" s="335"/>
      <c r="CI8" s="226"/>
      <c r="CJ8" s="227"/>
      <c r="CK8" s="258"/>
      <c r="CL8" s="346"/>
      <c r="CM8" s="346"/>
      <c r="CN8" s="346"/>
      <c r="CO8" s="347"/>
      <c r="CP8" s="347"/>
      <c r="CQ8" s="347"/>
      <c r="CR8" s="329"/>
      <c r="CS8" s="170"/>
      <c r="CT8" s="170"/>
      <c r="CU8" s="228"/>
      <c r="CV8" s="336"/>
      <c r="CW8" s="336"/>
      <c r="CX8" s="336"/>
    </row>
    <row r="9" spans="2:107" ht="21.75" customHeight="1" x14ac:dyDescent="0.2">
      <c r="B9" s="224"/>
      <c r="C9" s="288"/>
      <c r="D9" s="290"/>
      <c r="E9" s="290"/>
      <c r="F9" s="307" t="s">
        <v>35</v>
      </c>
      <c r="G9" s="309" t="s">
        <v>110</v>
      </c>
      <c r="H9" s="310"/>
      <c r="I9" s="310"/>
      <c r="J9" s="307" t="s">
        <v>35</v>
      </c>
      <c r="K9" s="309" t="s">
        <v>110</v>
      </c>
      <c r="L9" s="310"/>
      <c r="M9" s="310"/>
      <c r="N9" s="307" t="s">
        <v>35</v>
      </c>
      <c r="O9" s="309" t="s">
        <v>110</v>
      </c>
      <c r="P9" s="310"/>
      <c r="Q9" s="310"/>
      <c r="R9" s="307" t="s">
        <v>35</v>
      </c>
      <c r="S9" s="309" t="s">
        <v>110</v>
      </c>
      <c r="T9" s="310"/>
      <c r="U9" s="310"/>
      <c r="V9" s="217"/>
      <c r="W9" s="217"/>
      <c r="X9" s="215"/>
      <c r="Y9" s="284"/>
      <c r="Z9" s="286"/>
      <c r="AA9" s="211"/>
      <c r="AB9" s="307" t="s">
        <v>35</v>
      </c>
      <c r="AC9" s="304" t="s">
        <v>110</v>
      </c>
      <c r="AD9" s="304"/>
      <c r="AE9" s="305"/>
      <c r="AF9" s="217"/>
      <c r="AG9" s="217"/>
      <c r="AH9" s="215"/>
      <c r="AI9" s="211"/>
      <c r="AJ9" s="211"/>
      <c r="AK9" s="211"/>
      <c r="AL9" s="307" t="s">
        <v>35</v>
      </c>
      <c r="AM9" s="305" t="s">
        <v>110</v>
      </c>
      <c r="AN9" s="306"/>
      <c r="AO9" s="307" t="s">
        <v>35</v>
      </c>
      <c r="AP9" s="305" t="s">
        <v>110</v>
      </c>
      <c r="AQ9" s="306"/>
      <c r="AR9" s="307" t="s">
        <v>35</v>
      </c>
      <c r="AS9" s="305" t="s">
        <v>110</v>
      </c>
      <c r="AT9" s="306"/>
      <c r="AU9" s="307" t="s">
        <v>35</v>
      </c>
      <c r="AV9" s="305" t="s">
        <v>110</v>
      </c>
      <c r="AW9" s="306"/>
      <c r="AX9" s="307" t="s">
        <v>35</v>
      </c>
      <c r="AY9" s="305" t="s">
        <v>110</v>
      </c>
      <c r="AZ9" s="306"/>
      <c r="BA9" s="307" t="s">
        <v>35</v>
      </c>
      <c r="BB9" s="305" t="s">
        <v>110</v>
      </c>
      <c r="BC9" s="306"/>
      <c r="BD9" s="307" t="s">
        <v>35</v>
      </c>
      <c r="BE9" s="305" t="s">
        <v>110</v>
      </c>
      <c r="BF9" s="306"/>
      <c r="BG9" s="303" t="s">
        <v>35</v>
      </c>
      <c r="BH9" s="304" t="s">
        <v>110</v>
      </c>
      <c r="BI9" s="304"/>
      <c r="BJ9" s="303" t="s">
        <v>35</v>
      </c>
      <c r="BK9" s="304" t="s">
        <v>110</v>
      </c>
      <c r="BL9" s="304"/>
      <c r="BM9" s="303" t="s">
        <v>35</v>
      </c>
      <c r="BN9" s="304" t="s">
        <v>110</v>
      </c>
      <c r="BO9" s="304"/>
      <c r="BP9" s="333"/>
      <c r="BQ9" s="303" t="s">
        <v>35</v>
      </c>
      <c r="BR9" s="304" t="s">
        <v>110</v>
      </c>
      <c r="BS9" s="304"/>
      <c r="BT9" s="303" t="s">
        <v>35</v>
      </c>
      <c r="BU9" s="304" t="s">
        <v>110</v>
      </c>
      <c r="BV9" s="305"/>
      <c r="BW9" s="331"/>
      <c r="BX9" s="228"/>
      <c r="BY9" s="303" t="s">
        <v>35</v>
      </c>
      <c r="BZ9" s="304" t="s">
        <v>110</v>
      </c>
      <c r="CA9" s="304"/>
      <c r="CB9" s="303" t="s">
        <v>35</v>
      </c>
      <c r="CC9" s="304" t="s">
        <v>110</v>
      </c>
      <c r="CD9" s="304"/>
      <c r="CE9" s="303" t="s">
        <v>35</v>
      </c>
      <c r="CF9" s="304" t="s">
        <v>110</v>
      </c>
      <c r="CG9" s="304"/>
      <c r="CH9" s="303" t="s">
        <v>35</v>
      </c>
      <c r="CI9" s="304" t="s">
        <v>110</v>
      </c>
      <c r="CJ9" s="304"/>
      <c r="CK9" s="302" t="s">
        <v>111</v>
      </c>
      <c r="CL9" s="303" t="s">
        <v>35</v>
      </c>
      <c r="CM9" s="304" t="s">
        <v>110</v>
      </c>
      <c r="CN9" s="304"/>
      <c r="CO9" s="303" t="s">
        <v>35</v>
      </c>
      <c r="CP9" s="304" t="s">
        <v>110</v>
      </c>
      <c r="CQ9" s="304"/>
      <c r="CR9" s="312" t="s">
        <v>35</v>
      </c>
      <c r="CS9" s="319" t="s">
        <v>110</v>
      </c>
      <c r="CT9" s="320"/>
      <c r="CU9" s="228"/>
      <c r="CV9" s="303" t="s">
        <v>35</v>
      </c>
      <c r="CW9" s="304" t="s">
        <v>110</v>
      </c>
      <c r="CX9" s="304"/>
      <c r="CY9" s="311" t="s">
        <v>112</v>
      </c>
      <c r="CZ9" s="311"/>
      <c r="DA9" s="311"/>
      <c r="DB9" s="311"/>
    </row>
    <row r="10" spans="2:107" ht="22.5" customHeight="1" x14ac:dyDescent="0.2">
      <c r="B10" s="224"/>
      <c r="C10" s="288"/>
      <c r="D10" s="291"/>
      <c r="E10" s="291"/>
      <c r="F10" s="308"/>
      <c r="G10" s="25" t="s">
        <v>115</v>
      </c>
      <c r="H10" s="24" t="s">
        <v>0</v>
      </c>
      <c r="I10" s="24" t="s">
        <v>2</v>
      </c>
      <c r="J10" s="308"/>
      <c r="K10" s="25" t="s">
        <v>115</v>
      </c>
      <c r="L10" s="24" t="s">
        <v>0</v>
      </c>
      <c r="M10" s="26" t="s">
        <v>2</v>
      </c>
      <c r="N10" s="308"/>
      <c r="O10" s="25" t="s">
        <v>115</v>
      </c>
      <c r="P10" s="4" t="s">
        <v>0</v>
      </c>
      <c r="Q10" s="26" t="s">
        <v>2</v>
      </c>
      <c r="R10" s="308"/>
      <c r="S10" s="25" t="s">
        <v>115</v>
      </c>
      <c r="T10" s="4" t="s">
        <v>0</v>
      </c>
      <c r="U10" s="38" t="s">
        <v>2</v>
      </c>
      <c r="V10" s="217"/>
      <c r="W10" s="217"/>
      <c r="X10" s="215"/>
      <c r="Y10" s="284"/>
      <c r="Z10" s="286"/>
      <c r="AA10" s="211"/>
      <c r="AB10" s="308"/>
      <c r="AC10" s="25" t="s">
        <v>115</v>
      </c>
      <c r="AD10" s="4" t="s">
        <v>0</v>
      </c>
      <c r="AE10" s="38" t="s">
        <v>2</v>
      </c>
      <c r="AF10" s="217"/>
      <c r="AG10" s="217"/>
      <c r="AH10" s="215"/>
      <c r="AI10" s="211"/>
      <c r="AJ10" s="211"/>
      <c r="AK10" s="211"/>
      <c r="AL10" s="308"/>
      <c r="AM10" s="25" t="s">
        <v>115</v>
      </c>
      <c r="AN10" s="4" t="s">
        <v>0</v>
      </c>
      <c r="AO10" s="308"/>
      <c r="AP10" s="25" t="s">
        <v>115</v>
      </c>
      <c r="AQ10" s="4" t="s">
        <v>0</v>
      </c>
      <c r="AR10" s="308"/>
      <c r="AS10" s="25" t="s">
        <v>115</v>
      </c>
      <c r="AT10" s="4" t="s">
        <v>0</v>
      </c>
      <c r="AU10" s="308"/>
      <c r="AV10" s="25" t="s">
        <v>115</v>
      </c>
      <c r="AW10" s="4" t="s">
        <v>0</v>
      </c>
      <c r="AX10" s="308"/>
      <c r="AY10" s="25" t="s">
        <v>115</v>
      </c>
      <c r="AZ10" s="4" t="s">
        <v>0</v>
      </c>
      <c r="BA10" s="308"/>
      <c r="BB10" s="25" t="s">
        <v>115</v>
      </c>
      <c r="BC10" s="4" t="s">
        <v>0</v>
      </c>
      <c r="BD10" s="308"/>
      <c r="BE10" s="25" t="s">
        <v>72</v>
      </c>
      <c r="BF10" s="13" t="s">
        <v>0</v>
      </c>
      <c r="BG10" s="303"/>
      <c r="BH10" s="25" t="s">
        <v>115</v>
      </c>
      <c r="BI10" s="13" t="s">
        <v>0</v>
      </c>
      <c r="BJ10" s="303"/>
      <c r="BK10" s="25" t="s">
        <v>115</v>
      </c>
      <c r="BL10" s="13" t="s">
        <v>0</v>
      </c>
      <c r="BM10" s="303"/>
      <c r="BN10" s="25" t="s">
        <v>115</v>
      </c>
      <c r="BO10" s="13" t="s">
        <v>0</v>
      </c>
      <c r="BP10" s="334"/>
      <c r="BQ10" s="303"/>
      <c r="BR10" s="25" t="s">
        <v>115</v>
      </c>
      <c r="BS10" s="13" t="s">
        <v>0</v>
      </c>
      <c r="BT10" s="303"/>
      <c r="BU10" s="25" t="s">
        <v>115</v>
      </c>
      <c r="BV10" s="14" t="s">
        <v>0</v>
      </c>
      <c r="BW10" s="331"/>
      <c r="BX10" s="14"/>
      <c r="BY10" s="303"/>
      <c r="BZ10" s="25" t="s">
        <v>115</v>
      </c>
      <c r="CA10" s="13" t="s">
        <v>0</v>
      </c>
      <c r="CB10" s="303"/>
      <c r="CC10" s="25" t="s">
        <v>115</v>
      </c>
      <c r="CD10" s="4" t="s">
        <v>0</v>
      </c>
      <c r="CE10" s="303"/>
      <c r="CF10" s="25" t="s">
        <v>115</v>
      </c>
      <c r="CG10" s="13" t="s">
        <v>0</v>
      </c>
      <c r="CH10" s="303"/>
      <c r="CI10" s="25" t="s">
        <v>115</v>
      </c>
      <c r="CJ10" s="13" t="s">
        <v>0</v>
      </c>
      <c r="CK10" s="302"/>
      <c r="CL10" s="303"/>
      <c r="CM10" s="25" t="s">
        <v>115</v>
      </c>
      <c r="CN10" s="13" t="s">
        <v>0</v>
      </c>
      <c r="CO10" s="303"/>
      <c r="CP10" s="25" t="s">
        <v>115</v>
      </c>
      <c r="CQ10" s="13" t="s">
        <v>0</v>
      </c>
      <c r="CR10" s="312"/>
      <c r="CS10" s="25" t="s">
        <v>72</v>
      </c>
      <c r="CT10" s="13" t="s">
        <v>0</v>
      </c>
      <c r="CU10" s="13"/>
      <c r="CV10" s="303"/>
      <c r="CW10" s="25" t="s">
        <v>115</v>
      </c>
      <c r="CX10" s="13" t="s">
        <v>0</v>
      </c>
      <c r="CY10" s="25" t="s">
        <v>113</v>
      </c>
      <c r="CZ10" s="25" t="s">
        <v>115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285"/>
      <c r="Z11" s="287"/>
      <c r="AA11" s="225"/>
      <c r="AB11" s="17">
        <v>20</v>
      </c>
      <c r="AC11" s="17">
        <v>21</v>
      </c>
      <c r="AD11" s="17">
        <v>22</v>
      </c>
      <c r="AE11" s="18">
        <v>23</v>
      </c>
      <c r="AF11" s="45"/>
      <c r="AG11" s="283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115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59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212" t="s">
        <v>3</v>
      </c>
      <c r="C23" s="213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Ekamut!Print_Titles</vt:lpstr>
      <vt:lpstr>Mutqer11!Print_Titles</vt:lpstr>
      <vt:lpstr>Лист4!Print_Titles</vt:lpstr>
      <vt:lpstr>Лист5!Print_Titles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2022-04-15T13:40:50Z</cp:lastPrinted>
  <dcterms:created xsi:type="dcterms:W3CDTF">2002-03-15T09:46:46Z</dcterms:created>
  <dcterms:modified xsi:type="dcterms:W3CDTF">2022-07-01T08:10:30Z</dcterms:modified>
</cp:coreProperties>
</file>