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3.2022\"/>
    </mc:Choice>
  </mc:AlternateContent>
  <bookViews>
    <workbookView xWindow="0" yWindow="0" windowWidth="20490" windowHeight="8445" tabRatio="615" activeTab="1"/>
  </bookViews>
  <sheets>
    <sheet name="Sheet1" sheetId="30" r:id="rId1"/>
    <sheet name="Ekamut" sheetId="22" r:id="rId2"/>
    <sheet name="Лист1" sheetId="23" state="hidden" r:id="rId3"/>
    <sheet name="Лист2" sheetId="24" state="hidden" r:id="rId4"/>
    <sheet name="Лист3" sheetId="25" state="hidden" r:id="rId5"/>
    <sheet name="Лист4" sheetId="26" state="hidden" r:id="rId6"/>
    <sheet name="Лист5" sheetId="27" state="hidden" r:id="rId7"/>
    <sheet name="Лист6" sheetId="28" state="hidden" r:id="rId8"/>
    <sheet name="Лист7" sheetId="29" state="hidden" r:id="rId9"/>
  </sheets>
  <externalReferences>
    <externalReference r:id="rId10"/>
  </externalReferences>
  <calcPr calcId="152511"/>
</workbook>
</file>

<file path=xl/calcChain.xml><?xml version="1.0" encoding="utf-8"?>
<calcChain xmlns="http://schemas.openxmlformats.org/spreadsheetml/2006/main">
  <c r="EF48" i="22" l="1"/>
  <c r="EJ48" i="22"/>
  <c r="EI48" i="22"/>
  <c r="EH48" i="22"/>
  <c r="EG48" i="22"/>
  <c r="EE48" i="22"/>
  <c r="ED48" i="22"/>
  <c r="EC48" i="22"/>
  <c r="EB48" i="22"/>
  <c r="EA48" i="22"/>
  <c r="DZ48" i="22"/>
  <c r="DY48" i="22"/>
  <c r="DX48" i="22"/>
  <c r="DW48" i="22"/>
  <c r="DV48" i="22"/>
  <c r="DU48" i="22"/>
  <c r="DT48" i="22"/>
  <c r="DS48" i="22"/>
  <c r="DR48" i="22"/>
  <c r="DQ48" i="22"/>
  <c r="DP48" i="22"/>
  <c r="DO48" i="22"/>
  <c r="DN48" i="22"/>
  <c r="DM48" i="22"/>
  <c r="DL48" i="22"/>
  <c r="DK48" i="22"/>
  <c r="DJ48" i="22"/>
  <c r="DI48" i="22"/>
  <c r="DH48" i="22"/>
  <c r="DG48" i="22"/>
  <c r="DF48" i="22"/>
  <c r="DE48" i="22"/>
  <c r="DD48" i="22"/>
  <c r="DC48" i="22"/>
  <c r="DB48" i="22"/>
  <c r="DA48" i="22"/>
  <c r="CZ48" i="22"/>
  <c r="CY48" i="22"/>
  <c r="CX48" i="22"/>
  <c r="CW48" i="22"/>
  <c r="CV48" i="22"/>
  <c r="CU48" i="22"/>
  <c r="CT48" i="22"/>
  <c r="CS48" i="22"/>
  <c r="CR48" i="22"/>
  <c r="CQ48" i="22"/>
  <c r="CP48" i="22"/>
  <c r="CO48" i="22"/>
  <c r="CN48" i="22"/>
  <c r="CM48" i="22"/>
  <c r="CL48" i="22"/>
  <c r="CK48" i="22"/>
  <c r="CJ48" i="22"/>
  <c r="CI48" i="22"/>
  <c r="CH48" i="22"/>
  <c r="CG48" i="22"/>
  <c r="CF48" i="22"/>
  <c r="CE48" i="22"/>
  <c r="CD48" i="22"/>
  <c r="CC48" i="22"/>
  <c r="CB48" i="22"/>
  <c r="CA48" i="22"/>
  <c r="BZ48" i="22"/>
  <c r="BY48" i="22"/>
  <c r="BX48" i="22"/>
  <c r="BW48" i="22"/>
  <c r="BV48" i="22"/>
  <c r="BU48" i="22"/>
  <c r="BT48" i="22"/>
  <c r="BS48" i="22"/>
  <c r="BR48" i="22"/>
  <c r="BQ48" i="22"/>
  <c r="BP48" i="22"/>
  <c r="BO48" i="22"/>
  <c r="BN48" i="22"/>
  <c r="BM48" i="22"/>
  <c r="BL48" i="22"/>
  <c r="BK48" i="22"/>
  <c r="BJ48" i="22"/>
  <c r="BI48" i="22"/>
  <c r="BH48" i="22"/>
  <c r="BG48" i="22"/>
  <c r="BF48" i="22"/>
  <c r="BE48" i="22"/>
  <c r="BD48" i="22"/>
  <c r="BC48" i="22"/>
  <c r="BB48" i="22"/>
  <c r="BA48" i="22"/>
  <c r="AZ48" i="22"/>
  <c r="AY48" i="22"/>
  <c r="AX48" i="22"/>
  <c r="AU48" i="22"/>
  <c r="AT48" i="22"/>
  <c r="AS48" i="22"/>
  <c r="AP48" i="22"/>
  <c r="AO48" i="22"/>
  <c r="AN48" i="22"/>
  <c r="AK48" i="22"/>
  <c r="AJ48" i="22"/>
  <c r="AI48" i="22"/>
  <c r="AF48" i="22"/>
  <c r="AE48" i="22"/>
  <c r="AD48" i="22"/>
  <c r="AA48" i="22"/>
  <c r="Z48" i="22"/>
  <c r="Y48" i="22"/>
  <c r="V48" i="22"/>
  <c r="U48" i="22"/>
  <c r="T48" i="22"/>
  <c r="M48" i="22"/>
  <c r="Q48" i="22"/>
  <c r="P48" i="22"/>
  <c r="O48" i="22"/>
  <c r="L48" i="22"/>
  <c r="K48" i="22"/>
  <c r="J48" i="22"/>
  <c r="E48" i="22"/>
  <c r="F48" i="22"/>
  <c r="G48" i="22"/>
  <c r="D48" i="22"/>
  <c r="C48" i="22"/>
  <c r="EJ18" i="22"/>
  <c r="EI18" i="22"/>
  <c r="EH18" i="22"/>
  <c r="EG18" i="22"/>
  <c r="EF18" i="22"/>
  <c r="EE18" i="22"/>
  <c r="ED18" i="22"/>
  <c r="EC18" i="22"/>
  <c r="EB18" i="22"/>
  <c r="EA18" i="22"/>
  <c r="DZ18" i="22"/>
  <c r="DY18" i="22"/>
  <c r="DX18" i="22"/>
  <c r="DW18" i="22"/>
  <c r="DV18" i="22"/>
  <c r="DU18" i="22"/>
  <c r="DT18" i="22"/>
  <c r="DS18" i="22"/>
  <c r="DR18" i="22"/>
  <c r="DQ18" i="22"/>
  <c r="DP18" i="22"/>
  <c r="DO18" i="22"/>
  <c r="DN18" i="22"/>
  <c r="DM18" i="22"/>
  <c r="DL18" i="22"/>
  <c r="DK18" i="22"/>
  <c r="DJ18" i="22"/>
  <c r="DI18" i="22"/>
  <c r="DH18" i="22"/>
  <c r="DG18" i="22"/>
  <c r="DF18" i="22"/>
  <c r="DE18" i="22"/>
  <c r="DD18" i="22"/>
  <c r="DC18" i="22"/>
  <c r="DB18" i="22"/>
  <c r="DA18" i="22"/>
  <c r="CZ18" i="22"/>
  <c r="CY18" i="22"/>
  <c r="CX18" i="22"/>
  <c r="CW18" i="22"/>
  <c r="CV18" i="22"/>
  <c r="CU18" i="22"/>
  <c r="CT18" i="22"/>
  <c r="CS18" i="22"/>
  <c r="CR18" i="22"/>
  <c r="CQ18" i="22"/>
  <c r="CP18" i="22"/>
  <c r="CO18" i="22"/>
  <c r="CN18" i="22"/>
  <c r="CM18" i="22"/>
  <c r="CL18" i="22"/>
  <c r="CK18" i="22"/>
  <c r="CJ18" i="22"/>
  <c r="CI18" i="22"/>
  <c r="CH18" i="22"/>
  <c r="CG18" i="22"/>
  <c r="CF18" i="22"/>
  <c r="CE18" i="22"/>
  <c r="CD18" i="22"/>
  <c r="CC18" i="22"/>
  <c r="CB18" i="22"/>
  <c r="CA18" i="22"/>
  <c r="BZ18" i="22"/>
  <c r="BY18" i="22"/>
  <c r="BX18" i="22"/>
  <c r="BW18" i="22"/>
  <c r="BV18" i="22"/>
  <c r="BU18" i="22"/>
  <c r="BT18" i="22"/>
  <c r="BS18" i="22"/>
  <c r="BR18" i="22"/>
  <c r="BQ18" i="22"/>
  <c r="BP18" i="22"/>
  <c r="BO18" i="22"/>
  <c r="BN18" i="22"/>
  <c r="BM18" i="22"/>
  <c r="BL18" i="22"/>
  <c r="BK18" i="22"/>
  <c r="BJ18" i="22"/>
  <c r="BI18" i="22"/>
  <c r="BH18" i="22"/>
  <c r="BG18" i="22"/>
  <c r="BF18" i="22"/>
  <c r="BE18" i="22"/>
  <c r="BD18" i="22"/>
  <c r="BC18" i="22"/>
  <c r="BB18" i="22"/>
  <c r="BA18" i="22"/>
  <c r="AZ18" i="22"/>
  <c r="AY18" i="22"/>
  <c r="AX18" i="22"/>
  <c r="AV18" i="22"/>
  <c r="AW18" i="22"/>
  <c r="AU18" i="22"/>
  <c r="AT18" i="22"/>
  <c r="AS18" i="22"/>
  <c r="AQ18" i="22"/>
  <c r="AR18" i="22"/>
  <c r="AP18" i="22"/>
  <c r="AO18" i="22"/>
  <c r="AN18" i="22"/>
  <c r="AL18" i="22"/>
  <c r="AM18" i="22"/>
  <c r="AK18" i="22"/>
  <c r="AJ18" i="22"/>
  <c r="AI18" i="22"/>
  <c r="AG18" i="22"/>
  <c r="AH18" i="22"/>
  <c r="AF18" i="22"/>
  <c r="AE18" i="22"/>
  <c r="AD18" i="22"/>
  <c r="AB18" i="22"/>
  <c r="AC18" i="22"/>
  <c r="AA18" i="22"/>
  <c r="Z18" i="22"/>
  <c r="Y18" i="22"/>
  <c r="W18" i="22"/>
  <c r="X18" i="22"/>
  <c r="V18" i="22"/>
  <c r="U18" i="22"/>
  <c r="T18" i="22"/>
  <c r="R18" i="22"/>
  <c r="S18" i="22"/>
  <c r="Q18" i="22"/>
  <c r="P18" i="22"/>
  <c r="O18" i="22"/>
  <c r="M18" i="22"/>
  <c r="N18" i="22"/>
  <c r="L18" i="22"/>
  <c r="K18" i="22"/>
  <c r="J18" i="22"/>
  <c r="H18" i="22"/>
  <c r="I18" i="22"/>
  <c r="D18" i="22"/>
  <c r="E18" i="22"/>
  <c r="F18" i="22"/>
  <c r="G18" i="22"/>
  <c r="C18" i="22"/>
  <c r="E47" i="22"/>
  <c r="AM47" i="22" l="1"/>
  <c r="AJ47" i="22"/>
  <c r="AL47" i="22" s="1"/>
  <c r="AH47" i="22"/>
  <c r="AE47" i="22"/>
  <c r="AG47" i="22" s="1"/>
  <c r="AC47" i="22"/>
  <c r="Z47" i="22"/>
  <c r="AB47" i="22" s="1"/>
  <c r="X47" i="22"/>
  <c r="U47" i="22"/>
  <c r="W47" i="22" s="1"/>
  <c r="AM46" i="22"/>
  <c r="AJ46" i="22"/>
  <c r="AL46" i="22" s="1"/>
  <c r="AH46" i="22"/>
  <c r="AG46" i="22"/>
  <c r="AE46" i="22"/>
  <c r="AC46" i="22"/>
  <c r="Z46" i="22"/>
  <c r="AB46" i="22" s="1"/>
  <c r="X46" i="22"/>
  <c r="U46" i="22"/>
  <c r="W46" i="22" s="1"/>
  <c r="AM45" i="22"/>
  <c r="AJ45" i="22"/>
  <c r="AL45" i="22" s="1"/>
  <c r="AH45" i="22"/>
  <c r="AE45" i="22"/>
  <c r="AG45" i="22" s="1"/>
  <c r="AC45" i="22"/>
  <c r="Z45" i="22"/>
  <c r="AB45" i="22" s="1"/>
  <c r="X45" i="22"/>
  <c r="U45" i="22"/>
  <c r="W45" i="22" s="1"/>
  <c r="AM44" i="22"/>
  <c r="AJ44" i="22"/>
  <c r="AL44" i="22" s="1"/>
  <c r="AH44" i="22"/>
  <c r="AG44" i="22"/>
  <c r="AE44" i="22"/>
  <c r="AC44" i="22"/>
  <c r="Z44" i="22"/>
  <c r="AB44" i="22" s="1"/>
  <c r="X44" i="22"/>
  <c r="U44" i="22"/>
  <c r="W44" i="22" s="1"/>
  <c r="AM43" i="22"/>
  <c r="AJ43" i="22"/>
  <c r="AL43" i="22" s="1"/>
  <c r="AH43" i="22"/>
  <c r="AE43" i="22"/>
  <c r="AG43" i="22" s="1"/>
  <c r="AC43" i="22"/>
  <c r="Z43" i="22"/>
  <c r="AB43" i="22" s="1"/>
  <c r="X43" i="22"/>
  <c r="U43" i="22"/>
  <c r="W43" i="22" s="1"/>
  <c r="AM42" i="22"/>
  <c r="AJ42" i="22"/>
  <c r="AL42" i="22" s="1"/>
  <c r="AH42" i="22"/>
  <c r="AG42" i="22"/>
  <c r="AE42" i="22"/>
  <c r="AC42" i="22"/>
  <c r="Z42" i="22"/>
  <c r="AB42" i="22" s="1"/>
  <c r="X42" i="22"/>
  <c r="U42" i="22"/>
  <c r="W42" i="22" s="1"/>
  <c r="AM41" i="22"/>
  <c r="AJ41" i="22"/>
  <c r="AL41" i="22" s="1"/>
  <c r="AH41" i="22"/>
  <c r="AE41" i="22"/>
  <c r="AG41" i="22" s="1"/>
  <c r="AC41" i="22"/>
  <c r="Z41" i="22"/>
  <c r="AB41" i="22" s="1"/>
  <c r="X41" i="22"/>
  <c r="U41" i="22"/>
  <c r="W41" i="22" s="1"/>
  <c r="AM40" i="22"/>
  <c r="AJ40" i="22"/>
  <c r="AL40" i="22" s="1"/>
  <c r="AH40" i="22"/>
  <c r="AG40" i="22"/>
  <c r="AE40" i="22"/>
  <c r="AC40" i="22"/>
  <c r="Z40" i="22"/>
  <c r="AB40" i="22" s="1"/>
  <c r="X40" i="22"/>
  <c r="U40" i="22"/>
  <c r="W40" i="22" s="1"/>
  <c r="AM39" i="22"/>
  <c r="AJ39" i="22"/>
  <c r="AL39" i="22" s="1"/>
  <c r="AH39" i="22"/>
  <c r="AE39" i="22"/>
  <c r="AG39" i="22" s="1"/>
  <c r="AC39" i="22"/>
  <c r="Z39" i="22"/>
  <c r="AB39" i="22" s="1"/>
  <c r="X39" i="22"/>
  <c r="U39" i="22"/>
  <c r="W39" i="22" s="1"/>
  <c r="AM38" i="22"/>
  <c r="AJ38" i="22"/>
  <c r="AL38" i="22" s="1"/>
  <c r="AH38" i="22"/>
  <c r="AE38" i="22"/>
  <c r="AG38" i="22" s="1"/>
  <c r="AC38" i="22"/>
  <c r="Z38" i="22"/>
  <c r="AB38" i="22" s="1"/>
  <c r="X38" i="22"/>
  <c r="W38" i="22"/>
  <c r="U38" i="22"/>
  <c r="AM37" i="22"/>
  <c r="AJ37" i="22"/>
  <c r="AL37" i="22" s="1"/>
  <c r="AH37" i="22"/>
  <c r="AE37" i="22"/>
  <c r="AG37" i="22" s="1"/>
  <c r="AC37" i="22"/>
  <c r="Z37" i="22"/>
  <c r="AB37" i="22" s="1"/>
  <c r="X37" i="22"/>
  <c r="U37" i="22"/>
  <c r="W37" i="22" s="1"/>
  <c r="AM36" i="22"/>
  <c r="AJ36" i="22"/>
  <c r="AL36" i="22" s="1"/>
  <c r="AH36" i="22"/>
  <c r="AE36" i="22"/>
  <c r="AG36" i="22" s="1"/>
  <c r="AC36" i="22"/>
  <c r="Z36" i="22"/>
  <c r="AB36" i="22" s="1"/>
  <c r="X36" i="22"/>
  <c r="W36" i="22"/>
  <c r="U36" i="22"/>
  <c r="AM35" i="22"/>
  <c r="AJ35" i="22"/>
  <c r="AL35" i="22" s="1"/>
  <c r="AH35" i="22"/>
  <c r="AE35" i="22"/>
  <c r="AG35" i="22" s="1"/>
  <c r="AC35" i="22"/>
  <c r="Z35" i="22"/>
  <c r="AB35" i="22" s="1"/>
  <c r="X35" i="22"/>
  <c r="U35" i="22"/>
  <c r="W35" i="22" s="1"/>
  <c r="AM34" i="22"/>
  <c r="AJ34" i="22"/>
  <c r="AL34" i="22" s="1"/>
  <c r="AH34" i="22"/>
  <c r="AE34" i="22"/>
  <c r="AG34" i="22" s="1"/>
  <c r="AC34" i="22"/>
  <c r="Z34" i="22"/>
  <c r="AB34" i="22" s="1"/>
  <c r="X34" i="22"/>
  <c r="W34" i="22"/>
  <c r="U34" i="22"/>
  <c r="AM33" i="22"/>
  <c r="AJ33" i="22"/>
  <c r="AL33" i="22" s="1"/>
  <c r="AH33" i="22"/>
  <c r="AE33" i="22"/>
  <c r="AG33" i="22" s="1"/>
  <c r="AC33" i="22"/>
  <c r="Z33" i="22"/>
  <c r="AB33" i="22" s="1"/>
  <c r="X33" i="22"/>
  <c r="U33" i="22"/>
  <c r="W33" i="22" s="1"/>
  <c r="AM32" i="22"/>
  <c r="AJ32" i="22"/>
  <c r="AL32" i="22" s="1"/>
  <c r="AH32" i="22"/>
  <c r="AE32" i="22"/>
  <c r="AG32" i="22" s="1"/>
  <c r="AC32" i="22"/>
  <c r="Z32" i="22"/>
  <c r="AB32" i="22" s="1"/>
  <c r="X32" i="22"/>
  <c r="U32" i="22"/>
  <c r="W32" i="22" s="1"/>
  <c r="AM31" i="22"/>
  <c r="AJ31" i="22"/>
  <c r="AL31" i="22" s="1"/>
  <c r="AH31" i="22"/>
  <c r="AG31" i="22"/>
  <c r="AE31" i="22"/>
  <c r="AC31" i="22"/>
  <c r="Z31" i="22"/>
  <c r="AB31" i="22" s="1"/>
  <c r="X31" i="22"/>
  <c r="U31" i="22"/>
  <c r="W31" i="22" s="1"/>
  <c r="AM30" i="22"/>
  <c r="AJ30" i="22"/>
  <c r="AL30" i="22" s="1"/>
  <c r="AH30" i="22"/>
  <c r="AE30" i="22"/>
  <c r="AG30" i="22" s="1"/>
  <c r="AC30" i="22"/>
  <c r="Z30" i="22"/>
  <c r="AB30" i="22" s="1"/>
  <c r="X30" i="22"/>
  <c r="U30" i="22"/>
  <c r="W30" i="22" s="1"/>
  <c r="AM29" i="22"/>
  <c r="AJ29" i="22"/>
  <c r="AL29" i="22" s="1"/>
  <c r="AH29" i="22"/>
  <c r="AG29" i="22"/>
  <c r="AE29" i="22"/>
  <c r="AC29" i="22"/>
  <c r="Z29" i="22"/>
  <c r="AB29" i="22" s="1"/>
  <c r="X29" i="22"/>
  <c r="U29" i="22"/>
  <c r="W29" i="22" s="1"/>
  <c r="AM28" i="22"/>
  <c r="AJ28" i="22"/>
  <c r="AL28" i="22" s="1"/>
  <c r="AH28" i="22"/>
  <c r="AE28" i="22"/>
  <c r="AG28" i="22" s="1"/>
  <c r="AC28" i="22"/>
  <c r="Z28" i="22"/>
  <c r="AB28" i="22" s="1"/>
  <c r="X28" i="22"/>
  <c r="U28" i="22"/>
  <c r="W28" i="22" s="1"/>
  <c r="AM27" i="22"/>
  <c r="AJ27" i="22"/>
  <c r="AL27" i="22" s="1"/>
  <c r="AH27" i="22"/>
  <c r="AG27" i="22"/>
  <c r="AE27" i="22"/>
  <c r="AC27" i="22"/>
  <c r="Z27" i="22"/>
  <c r="AB27" i="22" s="1"/>
  <c r="X27" i="22"/>
  <c r="U27" i="22"/>
  <c r="W27" i="22" s="1"/>
  <c r="AM26" i="22"/>
  <c r="AJ26" i="22"/>
  <c r="AL26" i="22" s="1"/>
  <c r="AH26" i="22"/>
  <c r="AE26" i="22"/>
  <c r="AG26" i="22" s="1"/>
  <c r="AC26" i="22"/>
  <c r="Z26" i="22"/>
  <c r="AB26" i="22" s="1"/>
  <c r="X26" i="22"/>
  <c r="U26" i="22"/>
  <c r="W26" i="22" s="1"/>
  <c r="AM25" i="22"/>
  <c r="AJ25" i="22"/>
  <c r="AL25" i="22" s="1"/>
  <c r="AH25" i="22"/>
  <c r="AG25" i="22"/>
  <c r="AE25" i="22"/>
  <c r="AC25" i="22"/>
  <c r="Z25" i="22"/>
  <c r="AB25" i="22" s="1"/>
  <c r="X25" i="22"/>
  <c r="U25" i="22"/>
  <c r="W25" i="22" s="1"/>
  <c r="AM24" i="22"/>
  <c r="AJ24" i="22"/>
  <c r="AL24" i="22" s="1"/>
  <c r="AH24" i="22"/>
  <c r="AE24" i="22"/>
  <c r="AG24" i="22" s="1"/>
  <c r="AC24" i="22"/>
  <c r="Z24" i="22"/>
  <c r="AB24" i="22" s="1"/>
  <c r="X24" i="22"/>
  <c r="U24" i="22"/>
  <c r="W24" i="22" s="1"/>
  <c r="AM23" i="22"/>
  <c r="AJ23" i="22"/>
  <c r="AL23" i="22" s="1"/>
  <c r="AH23" i="22"/>
  <c r="AG23" i="22"/>
  <c r="AE23" i="22"/>
  <c r="AC23" i="22"/>
  <c r="Z23" i="22"/>
  <c r="AB23" i="22" s="1"/>
  <c r="X23" i="22"/>
  <c r="U23" i="22"/>
  <c r="W23" i="22" s="1"/>
  <c r="AM22" i="22"/>
  <c r="AJ22" i="22"/>
  <c r="AL22" i="22" s="1"/>
  <c r="AH22" i="22"/>
  <c r="AE22" i="22"/>
  <c r="AG22" i="22" s="1"/>
  <c r="AC22" i="22"/>
  <c r="Z22" i="22"/>
  <c r="AB22" i="22" s="1"/>
  <c r="X22" i="22"/>
  <c r="U22" i="22"/>
  <c r="W22" i="22" s="1"/>
  <c r="AM21" i="22"/>
  <c r="AJ21" i="22"/>
  <c r="AL21" i="22" s="1"/>
  <c r="AH21" i="22"/>
  <c r="AG21" i="22"/>
  <c r="AE21" i="22"/>
  <c r="AC21" i="22"/>
  <c r="Z21" i="22"/>
  <c r="AB21" i="22" s="1"/>
  <c r="X21" i="22"/>
  <c r="U21" i="22"/>
  <c r="W21" i="22" s="1"/>
  <c r="AM20" i="22"/>
  <c r="AJ20" i="22"/>
  <c r="AL20" i="22" s="1"/>
  <c r="AH20" i="22"/>
  <c r="AE20" i="22"/>
  <c r="AG20" i="22" s="1"/>
  <c r="AC20" i="22"/>
  <c r="Z20" i="22"/>
  <c r="AB20" i="22" s="1"/>
  <c r="X20" i="22"/>
  <c r="U20" i="22"/>
  <c r="W20" i="22" s="1"/>
  <c r="AM19" i="22"/>
  <c r="AJ19" i="22"/>
  <c r="AL19" i="22" s="1"/>
  <c r="AH19" i="22"/>
  <c r="AG19" i="22"/>
  <c r="AE19" i="22"/>
  <c r="AC19" i="22"/>
  <c r="Z19" i="22"/>
  <c r="AB19" i="22" s="1"/>
  <c r="X19" i="22"/>
  <c r="U19" i="22"/>
  <c r="W19" i="22" s="1"/>
  <c r="AM17" i="22"/>
  <c r="AJ17" i="22"/>
  <c r="AL17" i="22" s="1"/>
  <c r="AH17" i="22"/>
  <c r="AE17" i="22"/>
  <c r="AG17" i="22" s="1"/>
  <c r="AC17" i="22"/>
  <c r="Z17" i="22"/>
  <c r="AB17" i="22" s="1"/>
  <c r="X17" i="22"/>
  <c r="U17" i="22"/>
  <c r="W17" i="22" s="1"/>
  <c r="AM16" i="22"/>
  <c r="AJ16" i="22"/>
  <c r="AL16" i="22" s="1"/>
  <c r="AH16" i="22"/>
  <c r="AG16" i="22"/>
  <c r="AE16" i="22"/>
  <c r="AC16" i="22"/>
  <c r="Z16" i="22"/>
  <c r="AB16" i="22" s="1"/>
  <c r="X16" i="22"/>
  <c r="U16" i="22"/>
  <c r="W16" i="22" s="1"/>
  <c r="AM15" i="22"/>
  <c r="AJ15" i="22"/>
  <c r="AL15" i="22" s="1"/>
  <c r="AH15" i="22"/>
  <c r="AE15" i="22"/>
  <c r="AG15" i="22" s="1"/>
  <c r="AC15" i="22"/>
  <c r="Z15" i="22"/>
  <c r="AB15" i="22" s="1"/>
  <c r="X15" i="22"/>
  <c r="U15" i="22"/>
  <c r="W15" i="22" s="1"/>
  <c r="AM14" i="22"/>
  <c r="AJ14" i="22"/>
  <c r="AL14" i="22" s="1"/>
  <c r="AH14" i="22"/>
  <c r="AG14" i="22"/>
  <c r="AE14" i="22"/>
  <c r="AC14" i="22"/>
  <c r="Z14" i="22"/>
  <c r="AB14" i="22" s="1"/>
  <c r="X14" i="22"/>
  <c r="U14" i="22"/>
  <c r="W14" i="22" s="1"/>
  <c r="AM13" i="22"/>
  <c r="AJ13" i="22"/>
  <c r="AL13" i="22" s="1"/>
  <c r="AH13" i="22"/>
  <c r="AE13" i="22"/>
  <c r="AG13" i="22" s="1"/>
  <c r="AC13" i="22"/>
  <c r="Z13" i="22"/>
  <c r="AB13" i="22" s="1"/>
  <c r="X13" i="22"/>
  <c r="U13" i="22"/>
  <c r="W13" i="22" s="1"/>
  <c r="AM12" i="22"/>
  <c r="AJ12" i="22"/>
  <c r="AL12" i="22" s="1"/>
  <c r="AH12" i="22"/>
  <c r="AG12" i="22"/>
  <c r="AE12" i="22"/>
  <c r="AC12" i="22"/>
  <c r="Z12" i="22"/>
  <c r="AB12" i="22" s="1"/>
  <c r="X12" i="22"/>
  <c r="U12" i="22"/>
  <c r="W12" i="22" s="1"/>
  <c r="AM11" i="22"/>
  <c r="AJ11" i="22"/>
  <c r="AL11" i="22" s="1"/>
  <c r="AH11" i="22"/>
  <c r="AE11" i="22"/>
  <c r="AG11" i="22" s="1"/>
  <c r="AC11" i="22"/>
  <c r="Z11" i="22"/>
  <c r="AB11" i="22" s="1"/>
  <c r="X11" i="22"/>
  <c r="U11" i="22"/>
  <c r="W11" i="22" s="1"/>
  <c r="AM10" i="22"/>
  <c r="AJ10" i="22"/>
  <c r="AL10" i="22" s="1"/>
  <c r="AH10" i="22"/>
  <c r="AG10" i="22"/>
  <c r="AE10" i="22"/>
  <c r="AC10" i="22"/>
  <c r="Z10" i="22"/>
  <c r="AB10" i="22" s="1"/>
  <c r="X10" i="22"/>
  <c r="U10" i="22"/>
  <c r="W10" i="22" s="1"/>
  <c r="AB6" i="30" l="1"/>
  <c r="AB7" i="30"/>
  <c r="AB8" i="30"/>
  <c r="AB9" i="30"/>
  <c r="AB10" i="30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AB35" i="30"/>
  <c r="AB36" i="30"/>
  <c r="AB37" i="30"/>
  <c r="AB38" i="30"/>
  <c r="AB39" i="30"/>
  <c r="AB40" i="30"/>
  <c r="AB41" i="30"/>
  <c r="AB5" i="30"/>
  <c r="U7" i="30"/>
  <c r="V8" i="30"/>
  <c r="U9" i="30"/>
  <c r="U12" i="30"/>
  <c r="V12" i="30"/>
  <c r="U16" i="30"/>
  <c r="V16" i="30"/>
  <c r="U18" i="30"/>
  <c r="U19" i="30"/>
  <c r="V20" i="30"/>
  <c r="U22" i="30"/>
  <c r="U23" i="30"/>
  <c r="V24" i="30"/>
  <c r="U26" i="30"/>
  <c r="V28" i="30"/>
  <c r="U29" i="30"/>
  <c r="U30" i="30"/>
  <c r="U32" i="30"/>
  <c r="V32" i="30"/>
  <c r="U35" i="30"/>
  <c r="V36" i="30"/>
  <c r="U37" i="30"/>
  <c r="U39" i="30"/>
  <c r="U40" i="30"/>
  <c r="V40" i="30"/>
  <c r="R6" i="30"/>
  <c r="S6" i="30"/>
  <c r="R7" i="30"/>
  <c r="S7" i="30"/>
  <c r="R8" i="30"/>
  <c r="S8" i="30"/>
  <c r="T8" i="30" s="1"/>
  <c r="R9" i="30"/>
  <c r="S9" i="30"/>
  <c r="R10" i="30"/>
  <c r="S10" i="30"/>
  <c r="R11" i="30"/>
  <c r="S11" i="30"/>
  <c r="R12" i="30"/>
  <c r="S12" i="30"/>
  <c r="R13" i="30"/>
  <c r="S13" i="30"/>
  <c r="R14" i="30"/>
  <c r="S14" i="30"/>
  <c r="R15" i="30"/>
  <c r="S15" i="30"/>
  <c r="R16" i="30"/>
  <c r="S16" i="30"/>
  <c r="R17" i="30"/>
  <c r="S17" i="30"/>
  <c r="R18" i="30"/>
  <c r="S18" i="30"/>
  <c r="R19" i="30"/>
  <c r="S19" i="30"/>
  <c r="R20" i="30"/>
  <c r="S20" i="30"/>
  <c r="R21" i="30"/>
  <c r="S21" i="30"/>
  <c r="R22" i="30"/>
  <c r="S22" i="30"/>
  <c r="R23" i="30"/>
  <c r="S23" i="30"/>
  <c r="R24" i="30"/>
  <c r="S24" i="30"/>
  <c r="R25" i="30"/>
  <c r="S25" i="30"/>
  <c r="R26" i="30"/>
  <c r="S26" i="30"/>
  <c r="R27" i="30"/>
  <c r="S27" i="30"/>
  <c r="R28" i="30"/>
  <c r="S28" i="30"/>
  <c r="R29" i="30"/>
  <c r="S29" i="30"/>
  <c r="R30" i="30"/>
  <c r="S30" i="30"/>
  <c r="R31" i="30"/>
  <c r="S31" i="30"/>
  <c r="R32" i="30"/>
  <c r="S32" i="30"/>
  <c r="R33" i="30"/>
  <c r="S33" i="30"/>
  <c r="R34" i="30"/>
  <c r="S34" i="30"/>
  <c r="R35" i="30"/>
  <c r="S35" i="30"/>
  <c r="R36" i="30"/>
  <c r="S36" i="30"/>
  <c r="T36" i="30" s="1"/>
  <c r="R37" i="30"/>
  <c r="S37" i="30"/>
  <c r="R38" i="30"/>
  <c r="S38" i="30"/>
  <c r="T38" i="30" s="1"/>
  <c r="R39" i="30"/>
  <c r="S39" i="30"/>
  <c r="R40" i="30"/>
  <c r="S40" i="30"/>
  <c r="R41" i="30"/>
  <c r="S41" i="30"/>
  <c r="O6" i="30"/>
  <c r="P6" i="30"/>
  <c r="O7" i="30"/>
  <c r="P7" i="30"/>
  <c r="O8" i="30"/>
  <c r="P8" i="30"/>
  <c r="O9" i="30"/>
  <c r="P9" i="30"/>
  <c r="O10" i="30"/>
  <c r="P10" i="30"/>
  <c r="O11" i="30"/>
  <c r="P11" i="30"/>
  <c r="O12" i="30"/>
  <c r="P12" i="30"/>
  <c r="O13" i="30"/>
  <c r="P13" i="30"/>
  <c r="O14" i="30"/>
  <c r="P14" i="30"/>
  <c r="O15" i="30"/>
  <c r="P15" i="30"/>
  <c r="O16" i="30"/>
  <c r="P16" i="30"/>
  <c r="O17" i="30"/>
  <c r="P17" i="30"/>
  <c r="O18" i="30"/>
  <c r="P18" i="30"/>
  <c r="O19" i="30"/>
  <c r="P19" i="30"/>
  <c r="O20" i="30"/>
  <c r="P20" i="30"/>
  <c r="O21" i="30"/>
  <c r="P21" i="30"/>
  <c r="O22" i="30"/>
  <c r="P22" i="30"/>
  <c r="O23" i="30"/>
  <c r="P23" i="30"/>
  <c r="O24" i="30"/>
  <c r="P24" i="30"/>
  <c r="O25" i="30"/>
  <c r="P25" i="30"/>
  <c r="O26" i="30"/>
  <c r="P26" i="30"/>
  <c r="O27" i="30"/>
  <c r="P27" i="30"/>
  <c r="O28" i="30"/>
  <c r="P28" i="30"/>
  <c r="O29" i="30"/>
  <c r="P29" i="30"/>
  <c r="O30" i="30"/>
  <c r="P30" i="30"/>
  <c r="O31" i="30"/>
  <c r="P31" i="30"/>
  <c r="O32" i="30"/>
  <c r="P32" i="30"/>
  <c r="O33" i="30"/>
  <c r="P33" i="30"/>
  <c r="O34" i="30"/>
  <c r="P34" i="30"/>
  <c r="O35" i="30"/>
  <c r="P35" i="30"/>
  <c r="O36" i="30"/>
  <c r="P36" i="30"/>
  <c r="O37" i="30"/>
  <c r="P37" i="30"/>
  <c r="O38" i="30"/>
  <c r="P38" i="30"/>
  <c r="O39" i="30"/>
  <c r="P39" i="30"/>
  <c r="O40" i="30"/>
  <c r="P40" i="30"/>
  <c r="O41" i="30"/>
  <c r="P41" i="30"/>
  <c r="L6" i="30"/>
  <c r="M6" i="30"/>
  <c r="L7" i="30"/>
  <c r="M7" i="30"/>
  <c r="L8" i="30"/>
  <c r="M8" i="30"/>
  <c r="L9" i="30"/>
  <c r="M9" i="30"/>
  <c r="L10" i="30"/>
  <c r="M10" i="30"/>
  <c r="L11" i="30"/>
  <c r="M11" i="30"/>
  <c r="L12" i="30"/>
  <c r="M12" i="30"/>
  <c r="L13" i="30"/>
  <c r="M13" i="30"/>
  <c r="L14" i="30"/>
  <c r="M14" i="30"/>
  <c r="L15" i="30"/>
  <c r="M15" i="30"/>
  <c r="L16" i="30"/>
  <c r="M16" i="30"/>
  <c r="L17" i="30"/>
  <c r="M17" i="30"/>
  <c r="L18" i="30"/>
  <c r="M18" i="30"/>
  <c r="L19" i="30"/>
  <c r="M19" i="30"/>
  <c r="L20" i="30"/>
  <c r="M20" i="30"/>
  <c r="L21" i="30"/>
  <c r="M21" i="30"/>
  <c r="L22" i="30"/>
  <c r="M22" i="30"/>
  <c r="L23" i="30"/>
  <c r="M23" i="30"/>
  <c r="L24" i="30"/>
  <c r="M24" i="30"/>
  <c r="L25" i="30"/>
  <c r="M25" i="30"/>
  <c r="L26" i="30"/>
  <c r="M26" i="30"/>
  <c r="L27" i="30"/>
  <c r="M27" i="30"/>
  <c r="L28" i="30"/>
  <c r="M28" i="30"/>
  <c r="L29" i="30"/>
  <c r="M29" i="30"/>
  <c r="L30" i="30"/>
  <c r="M30" i="30"/>
  <c r="L31" i="30"/>
  <c r="M31" i="30"/>
  <c r="L32" i="30"/>
  <c r="M32" i="30"/>
  <c r="L33" i="30"/>
  <c r="M33" i="30"/>
  <c r="L34" i="30"/>
  <c r="M34" i="30"/>
  <c r="L35" i="30"/>
  <c r="M35" i="30"/>
  <c r="L36" i="30"/>
  <c r="M36" i="30"/>
  <c r="N36" i="30" s="1"/>
  <c r="L37" i="30"/>
  <c r="M37" i="30"/>
  <c r="L38" i="30"/>
  <c r="M38" i="30"/>
  <c r="N38" i="30" s="1"/>
  <c r="L39" i="30"/>
  <c r="M39" i="30"/>
  <c r="L40" i="30"/>
  <c r="M40" i="30"/>
  <c r="L41" i="30"/>
  <c r="M41" i="30"/>
  <c r="U5" i="30"/>
  <c r="S5" i="30"/>
  <c r="S42" i="30" s="1"/>
  <c r="R5" i="30"/>
  <c r="P5" i="30"/>
  <c r="O5" i="30"/>
  <c r="M5" i="30"/>
  <c r="M42" i="30" s="1"/>
  <c r="L5" i="30"/>
  <c r="N8" i="30"/>
  <c r="J15" i="22"/>
  <c r="F10" i="30" s="1"/>
  <c r="P49" i="22"/>
  <c r="P50" i="22"/>
  <c r="P51" i="22"/>
  <c r="EI11" i="22"/>
  <c r="EI12" i="22"/>
  <c r="EI15" i="22"/>
  <c r="EI16" i="22"/>
  <c r="EI19" i="22"/>
  <c r="EI23" i="22"/>
  <c r="EI27" i="22"/>
  <c r="EI32" i="22"/>
  <c r="EI35" i="22"/>
  <c r="EI39" i="22"/>
  <c r="EI43" i="22"/>
  <c r="EI10" i="22"/>
  <c r="EE11" i="22"/>
  <c r="EE12" i="22"/>
  <c r="EE13" i="22"/>
  <c r="EE14" i="22"/>
  <c r="EE15" i="22"/>
  <c r="EE16" i="22"/>
  <c r="EE17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10" i="22"/>
  <c r="EB11" i="22"/>
  <c r="EB12" i="22"/>
  <c r="EB13" i="22"/>
  <c r="EB14" i="22"/>
  <c r="EB15" i="22"/>
  <c r="EB16" i="22"/>
  <c r="EB17" i="22"/>
  <c r="EB19" i="22"/>
  <c r="EB20" i="22"/>
  <c r="EB21" i="22"/>
  <c r="EB22" i="22"/>
  <c r="EB23" i="22"/>
  <c r="EB24" i="22"/>
  <c r="EB25" i="22"/>
  <c r="EB26" i="22"/>
  <c r="EB27" i="22"/>
  <c r="EB28" i="22"/>
  <c r="EB29" i="22"/>
  <c r="EB30" i="22"/>
  <c r="EB31" i="22"/>
  <c r="EB32" i="22"/>
  <c r="EB33" i="22"/>
  <c r="EB34" i="22"/>
  <c r="EB35" i="22"/>
  <c r="EB36" i="22"/>
  <c r="EB37" i="22"/>
  <c r="EB38" i="22"/>
  <c r="EB39" i="22"/>
  <c r="EB40" i="22"/>
  <c r="EB41" i="22"/>
  <c r="EB42" i="22"/>
  <c r="EB43" i="22"/>
  <c r="EB44" i="22"/>
  <c r="EB45" i="22"/>
  <c r="EB46" i="22"/>
  <c r="EB47" i="22"/>
  <c r="EB10" i="22"/>
  <c r="DY11" i="22"/>
  <c r="DY12" i="22"/>
  <c r="DY13" i="22"/>
  <c r="DY14" i="22"/>
  <c r="DY15" i="22"/>
  <c r="DY16" i="22"/>
  <c r="DY17" i="22"/>
  <c r="DY19" i="22"/>
  <c r="DY20" i="22"/>
  <c r="DY21" i="22"/>
  <c r="DY22" i="22"/>
  <c r="DY23" i="22"/>
  <c r="DY24" i="22"/>
  <c r="DY25" i="22"/>
  <c r="DY26" i="22"/>
  <c r="DY27" i="22"/>
  <c r="DY28" i="22"/>
  <c r="DY29" i="22"/>
  <c r="DY30" i="22"/>
  <c r="DY31" i="22"/>
  <c r="DY32" i="22"/>
  <c r="DY33" i="22"/>
  <c r="DY34" i="22"/>
  <c r="DY35" i="22"/>
  <c r="DY36" i="22"/>
  <c r="DY37" i="22"/>
  <c r="DY38" i="22"/>
  <c r="DY39" i="22"/>
  <c r="DY40" i="22"/>
  <c r="DY41" i="22"/>
  <c r="DY42" i="22"/>
  <c r="DY43" i="22"/>
  <c r="DY44" i="22"/>
  <c r="DY45" i="22"/>
  <c r="DY46" i="22"/>
  <c r="DY47" i="22"/>
  <c r="DY10" i="22"/>
  <c r="DV11" i="22"/>
  <c r="DV12" i="22"/>
  <c r="DV13" i="22"/>
  <c r="DV14" i="22"/>
  <c r="DV15" i="22"/>
  <c r="DV16" i="22"/>
  <c r="DV17" i="22"/>
  <c r="DV19" i="22"/>
  <c r="DV20" i="22"/>
  <c r="DV21" i="22"/>
  <c r="DV22" i="22"/>
  <c r="DV23" i="22"/>
  <c r="DV24" i="22"/>
  <c r="DV25" i="22"/>
  <c r="DV26" i="22"/>
  <c r="DV27" i="22"/>
  <c r="DV28" i="22"/>
  <c r="DV29" i="22"/>
  <c r="DV30" i="22"/>
  <c r="DV31" i="22"/>
  <c r="DV32" i="22"/>
  <c r="DV33" i="22"/>
  <c r="DV34" i="22"/>
  <c r="DV35" i="22"/>
  <c r="DV36" i="22"/>
  <c r="DV37" i="22"/>
  <c r="DV38" i="22"/>
  <c r="DV39" i="22"/>
  <c r="DV40" i="22"/>
  <c r="DV41" i="22"/>
  <c r="DV42" i="22"/>
  <c r="DV43" i="22"/>
  <c r="DV44" i="22"/>
  <c r="DV45" i="22"/>
  <c r="DV46" i="22"/>
  <c r="DV47" i="22"/>
  <c r="DV10" i="22"/>
  <c r="DS11" i="22"/>
  <c r="DS12" i="22"/>
  <c r="DS13" i="22"/>
  <c r="DS14" i="22"/>
  <c r="DS15" i="22"/>
  <c r="DS16" i="22"/>
  <c r="DS17" i="22"/>
  <c r="DS19" i="22"/>
  <c r="DS20" i="22"/>
  <c r="DS21" i="22"/>
  <c r="DS22" i="22"/>
  <c r="DS23" i="22"/>
  <c r="DS24" i="22"/>
  <c r="DS25" i="22"/>
  <c r="DS26" i="22"/>
  <c r="DS27" i="22"/>
  <c r="DS28" i="22"/>
  <c r="DS29" i="22"/>
  <c r="DS30" i="22"/>
  <c r="DS31" i="22"/>
  <c r="DS32" i="22"/>
  <c r="DS33" i="22"/>
  <c r="DS34" i="22"/>
  <c r="DS35" i="22"/>
  <c r="DS36" i="22"/>
  <c r="DS37" i="22"/>
  <c r="DS38" i="22"/>
  <c r="DS39" i="22"/>
  <c r="DS40" i="22"/>
  <c r="DS41" i="22"/>
  <c r="DS42" i="22"/>
  <c r="DS43" i="22"/>
  <c r="DS44" i="22"/>
  <c r="DS45" i="22"/>
  <c r="DS46" i="22"/>
  <c r="DS47" i="22"/>
  <c r="DS49" i="22"/>
  <c r="DS50" i="22"/>
  <c r="DS51" i="22"/>
  <c r="DS10" i="22"/>
  <c r="DP11" i="22"/>
  <c r="DP12" i="22"/>
  <c r="DP13" i="22"/>
  <c r="DP14" i="22"/>
  <c r="DP15" i="22"/>
  <c r="DP16" i="22"/>
  <c r="DP17" i="22"/>
  <c r="DP19" i="22"/>
  <c r="DP20" i="22"/>
  <c r="DP21" i="22"/>
  <c r="DP22" i="22"/>
  <c r="DP23" i="22"/>
  <c r="DP24" i="22"/>
  <c r="DP25" i="22"/>
  <c r="DP26" i="22"/>
  <c r="DP27" i="22"/>
  <c r="DP28" i="22"/>
  <c r="DP29" i="22"/>
  <c r="DP30" i="22"/>
  <c r="DP31" i="22"/>
  <c r="DP32" i="22"/>
  <c r="DP33" i="22"/>
  <c r="DP34" i="22"/>
  <c r="DP35" i="22"/>
  <c r="DP36" i="22"/>
  <c r="DP37" i="22"/>
  <c r="DP38" i="22"/>
  <c r="DP39" i="22"/>
  <c r="DP40" i="22"/>
  <c r="DP41" i="22"/>
  <c r="DP42" i="22"/>
  <c r="DP43" i="22"/>
  <c r="DP44" i="22"/>
  <c r="DP45" i="22"/>
  <c r="DP46" i="22"/>
  <c r="DP47" i="22"/>
  <c r="DP49" i="22"/>
  <c r="DP50" i="22"/>
  <c r="DP51" i="22"/>
  <c r="DP10" i="22"/>
  <c r="DI11" i="22"/>
  <c r="DI12" i="22"/>
  <c r="DI13" i="22"/>
  <c r="DI14" i="22"/>
  <c r="DI15" i="22"/>
  <c r="DI16" i="22"/>
  <c r="DI17" i="22"/>
  <c r="DI19" i="22"/>
  <c r="DI20" i="22"/>
  <c r="DI21" i="22"/>
  <c r="DI22" i="22"/>
  <c r="DI23" i="22"/>
  <c r="DI24" i="22"/>
  <c r="DI25" i="22"/>
  <c r="DI26" i="22"/>
  <c r="DI27" i="22"/>
  <c r="DI28" i="22"/>
  <c r="DI29" i="22"/>
  <c r="DI30" i="22"/>
  <c r="DI31" i="22"/>
  <c r="DI32" i="22"/>
  <c r="DI33" i="22"/>
  <c r="DI34" i="22"/>
  <c r="DI35" i="22"/>
  <c r="DI36" i="22"/>
  <c r="DI37" i="22"/>
  <c r="DI38" i="22"/>
  <c r="DI39" i="22"/>
  <c r="DI40" i="22"/>
  <c r="DI41" i="22"/>
  <c r="DI42" i="22"/>
  <c r="DI43" i="22"/>
  <c r="DI44" i="22"/>
  <c r="DI45" i="22"/>
  <c r="DI46" i="22"/>
  <c r="DI47" i="22"/>
  <c r="DI10" i="22"/>
  <c r="DF11" i="22"/>
  <c r="DF12" i="22"/>
  <c r="DF13" i="22"/>
  <c r="DF14" i="22"/>
  <c r="DF15" i="22"/>
  <c r="DF16" i="22"/>
  <c r="DF17" i="22"/>
  <c r="DF19" i="22"/>
  <c r="DF20" i="22"/>
  <c r="DF21" i="22"/>
  <c r="DF22" i="22"/>
  <c r="DF23" i="22"/>
  <c r="DF24" i="22"/>
  <c r="DF25" i="22"/>
  <c r="DF26" i="22"/>
  <c r="DF27" i="22"/>
  <c r="DF28" i="22"/>
  <c r="DF29" i="22"/>
  <c r="DF30" i="22"/>
  <c r="DF31" i="22"/>
  <c r="DF32" i="22"/>
  <c r="DF33" i="22"/>
  <c r="DF34" i="22"/>
  <c r="DF35" i="22"/>
  <c r="DF36" i="22"/>
  <c r="DF37" i="22"/>
  <c r="DF38" i="22"/>
  <c r="DF39" i="22"/>
  <c r="DF40" i="22"/>
  <c r="DF41" i="22"/>
  <c r="DF42" i="22"/>
  <c r="DF43" i="22"/>
  <c r="DF44" i="22"/>
  <c r="DF45" i="22"/>
  <c r="DF46" i="22"/>
  <c r="DF47" i="22"/>
  <c r="DF49" i="22"/>
  <c r="DF50" i="22"/>
  <c r="DF51" i="22"/>
  <c r="DF10" i="22"/>
  <c r="DC11" i="22"/>
  <c r="DC12" i="22"/>
  <c r="DC13" i="22"/>
  <c r="DC14" i="22"/>
  <c r="DC15" i="22"/>
  <c r="DC16" i="22"/>
  <c r="DC17" i="22"/>
  <c r="DC19" i="22"/>
  <c r="DC20" i="22"/>
  <c r="DC21" i="22"/>
  <c r="DC22" i="22"/>
  <c r="DC23" i="22"/>
  <c r="DC24" i="22"/>
  <c r="DC25" i="22"/>
  <c r="DC26" i="22"/>
  <c r="DC27" i="22"/>
  <c r="DC28" i="22"/>
  <c r="DC29" i="22"/>
  <c r="DC30" i="22"/>
  <c r="DC31" i="22"/>
  <c r="DC32" i="22"/>
  <c r="DC33" i="22"/>
  <c r="DC34" i="22"/>
  <c r="DC35" i="22"/>
  <c r="DC36" i="22"/>
  <c r="DC37" i="22"/>
  <c r="DC38" i="22"/>
  <c r="DC39" i="22"/>
  <c r="DC40" i="22"/>
  <c r="DC41" i="22"/>
  <c r="DC42" i="22"/>
  <c r="DC43" i="22"/>
  <c r="DC44" i="22"/>
  <c r="DC45" i="22"/>
  <c r="DC46" i="22"/>
  <c r="DC47" i="22"/>
  <c r="DC10" i="22"/>
  <c r="CZ11" i="22"/>
  <c r="CZ12" i="22"/>
  <c r="CZ13" i="22"/>
  <c r="CZ14" i="22"/>
  <c r="CZ15" i="22"/>
  <c r="CZ16" i="22"/>
  <c r="CZ17" i="22"/>
  <c r="CZ19" i="22"/>
  <c r="CZ20" i="22"/>
  <c r="CZ21" i="22"/>
  <c r="CZ22" i="22"/>
  <c r="CZ23" i="22"/>
  <c r="CZ24" i="22"/>
  <c r="CZ25" i="22"/>
  <c r="CZ26" i="22"/>
  <c r="CZ27" i="22"/>
  <c r="CZ28" i="22"/>
  <c r="CZ29" i="22"/>
  <c r="CZ30" i="22"/>
  <c r="CZ31" i="22"/>
  <c r="CZ32" i="22"/>
  <c r="CZ33" i="22"/>
  <c r="CZ34" i="22"/>
  <c r="CZ35" i="22"/>
  <c r="CZ36" i="22"/>
  <c r="CZ37" i="22"/>
  <c r="CZ38" i="22"/>
  <c r="CZ39" i="22"/>
  <c r="CZ40" i="22"/>
  <c r="CZ41" i="22"/>
  <c r="CZ42" i="22"/>
  <c r="CZ43" i="22"/>
  <c r="CZ44" i="22"/>
  <c r="CZ45" i="22"/>
  <c r="CZ46" i="22"/>
  <c r="CZ47" i="22"/>
  <c r="CZ10" i="22"/>
  <c r="CW11" i="22"/>
  <c r="CW12" i="22"/>
  <c r="CW13" i="22"/>
  <c r="CW14" i="22"/>
  <c r="CW15" i="22"/>
  <c r="CW16" i="22"/>
  <c r="CW17" i="22"/>
  <c r="CW19" i="22"/>
  <c r="CW20" i="22"/>
  <c r="CW21" i="22"/>
  <c r="CW22" i="22"/>
  <c r="CW23" i="22"/>
  <c r="CW24" i="22"/>
  <c r="CW25" i="22"/>
  <c r="CW26" i="22"/>
  <c r="CW27" i="22"/>
  <c r="CW28" i="22"/>
  <c r="CW29" i="22"/>
  <c r="CW30" i="22"/>
  <c r="CW31" i="22"/>
  <c r="CW32" i="22"/>
  <c r="CW33" i="22"/>
  <c r="CW34" i="22"/>
  <c r="CW35" i="22"/>
  <c r="CW36" i="22"/>
  <c r="CW37" i="22"/>
  <c r="CW38" i="22"/>
  <c r="CW39" i="22"/>
  <c r="CW40" i="22"/>
  <c r="CW41" i="22"/>
  <c r="CW42" i="22"/>
  <c r="CW43" i="22"/>
  <c r="CW44" i="22"/>
  <c r="CW45" i="22"/>
  <c r="CW46" i="22"/>
  <c r="CW47" i="22"/>
  <c r="CW10" i="22"/>
  <c r="CT11" i="22"/>
  <c r="CT12" i="22"/>
  <c r="CT13" i="22"/>
  <c r="CT14" i="22"/>
  <c r="CT15" i="22"/>
  <c r="CT16" i="22"/>
  <c r="CT17" i="22"/>
  <c r="CT19" i="22"/>
  <c r="CT20" i="22"/>
  <c r="CT21" i="22"/>
  <c r="CT22" i="22"/>
  <c r="CT23" i="22"/>
  <c r="CT24" i="22"/>
  <c r="CT25" i="22"/>
  <c r="CT26" i="22"/>
  <c r="CT27" i="22"/>
  <c r="CT28" i="22"/>
  <c r="CT29" i="22"/>
  <c r="CT30" i="22"/>
  <c r="CT31" i="22"/>
  <c r="CT32" i="22"/>
  <c r="CT33" i="22"/>
  <c r="CT34" i="22"/>
  <c r="CT35" i="22"/>
  <c r="CT36" i="22"/>
  <c r="CT37" i="22"/>
  <c r="CT38" i="22"/>
  <c r="CT39" i="22"/>
  <c r="CT40" i="22"/>
  <c r="CT41" i="22"/>
  <c r="CT42" i="22"/>
  <c r="CT43" i="22"/>
  <c r="CT44" i="22"/>
  <c r="CT45" i="22"/>
  <c r="CT46" i="22"/>
  <c r="CT47" i="22"/>
  <c r="CT49" i="22"/>
  <c r="CT50" i="22"/>
  <c r="CT51" i="22"/>
  <c r="CT10" i="22"/>
  <c r="CQ11" i="22"/>
  <c r="CQ12" i="22"/>
  <c r="CQ13" i="22"/>
  <c r="CQ14" i="22"/>
  <c r="CQ15" i="22"/>
  <c r="CQ16" i="22"/>
  <c r="CQ17" i="22"/>
  <c r="CQ19" i="22"/>
  <c r="CQ20" i="22"/>
  <c r="CQ21" i="22"/>
  <c r="CQ22" i="22"/>
  <c r="CQ23" i="22"/>
  <c r="CQ24" i="22"/>
  <c r="CQ25" i="22"/>
  <c r="CQ26" i="22"/>
  <c r="CQ27" i="22"/>
  <c r="CQ28" i="22"/>
  <c r="CQ29" i="22"/>
  <c r="CQ30" i="22"/>
  <c r="CQ31" i="22"/>
  <c r="CQ32" i="22"/>
  <c r="CQ33" i="22"/>
  <c r="CQ34" i="22"/>
  <c r="CQ35" i="22"/>
  <c r="CQ36" i="22"/>
  <c r="CQ37" i="22"/>
  <c r="CQ38" i="22"/>
  <c r="CQ39" i="22"/>
  <c r="CQ40" i="22"/>
  <c r="CQ41" i="22"/>
  <c r="CQ42" i="22"/>
  <c r="CQ43" i="22"/>
  <c r="CQ44" i="22"/>
  <c r="CQ45" i="22"/>
  <c r="CQ46" i="22"/>
  <c r="CQ47" i="22"/>
  <c r="CQ10" i="22"/>
  <c r="CN11" i="22"/>
  <c r="CN12" i="22"/>
  <c r="CN13" i="22"/>
  <c r="CN14" i="22"/>
  <c r="CN15" i="22"/>
  <c r="CN16" i="22"/>
  <c r="CN17" i="22"/>
  <c r="CN19" i="22"/>
  <c r="CN20" i="22"/>
  <c r="CN21" i="22"/>
  <c r="CN22" i="22"/>
  <c r="CN23" i="22"/>
  <c r="CN24" i="22"/>
  <c r="CN25" i="22"/>
  <c r="CN26" i="22"/>
  <c r="CN27" i="22"/>
  <c r="CN28" i="22"/>
  <c r="CN29" i="22"/>
  <c r="CN30" i="22"/>
  <c r="CN31" i="22"/>
  <c r="CN32" i="22"/>
  <c r="CN33" i="22"/>
  <c r="CN34" i="22"/>
  <c r="CN35" i="22"/>
  <c r="CN36" i="22"/>
  <c r="CN37" i="22"/>
  <c r="CN38" i="22"/>
  <c r="CN39" i="22"/>
  <c r="CN40" i="22"/>
  <c r="CN41" i="22"/>
  <c r="CN42" i="22"/>
  <c r="CN43" i="22"/>
  <c r="CN44" i="22"/>
  <c r="CN45" i="22"/>
  <c r="CN46" i="22"/>
  <c r="CN47" i="22"/>
  <c r="CN10" i="22"/>
  <c r="CK11" i="22"/>
  <c r="CK12" i="22"/>
  <c r="CK13" i="22"/>
  <c r="CK14" i="22"/>
  <c r="CK15" i="22"/>
  <c r="CK16" i="22"/>
  <c r="CK17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47" i="22"/>
  <c r="CK49" i="22"/>
  <c r="CK50" i="22"/>
  <c r="CK51" i="22"/>
  <c r="CK10" i="22"/>
  <c r="CH11" i="22"/>
  <c r="CH12" i="22"/>
  <c r="CH13" i="22"/>
  <c r="CH14" i="22"/>
  <c r="CH15" i="22"/>
  <c r="CH16" i="22"/>
  <c r="CH17" i="22"/>
  <c r="CH19" i="22"/>
  <c r="CH20" i="22"/>
  <c r="CH21" i="22"/>
  <c r="CH22" i="22"/>
  <c r="CH23" i="22"/>
  <c r="CH24" i="22"/>
  <c r="CH25" i="22"/>
  <c r="CH26" i="22"/>
  <c r="CH27" i="22"/>
  <c r="CH28" i="22"/>
  <c r="CH29" i="22"/>
  <c r="CH30" i="22"/>
  <c r="CH31" i="22"/>
  <c r="CH32" i="22"/>
  <c r="CH33" i="22"/>
  <c r="CH34" i="22"/>
  <c r="CH35" i="22"/>
  <c r="CH36" i="22"/>
  <c r="CH37" i="22"/>
  <c r="CH38" i="22"/>
  <c r="CH39" i="22"/>
  <c r="CH40" i="22"/>
  <c r="CH41" i="22"/>
  <c r="CH42" i="22"/>
  <c r="CH43" i="22"/>
  <c r="CH44" i="22"/>
  <c r="CH45" i="22"/>
  <c r="CH46" i="22"/>
  <c r="CH47" i="22"/>
  <c r="CH10" i="22"/>
  <c r="CE11" i="22"/>
  <c r="CE12" i="22"/>
  <c r="CE13" i="22"/>
  <c r="CE14" i="22"/>
  <c r="CE15" i="22"/>
  <c r="CE16" i="22"/>
  <c r="CE17" i="22"/>
  <c r="CE19" i="22"/>
  <c r="CE20" i="22"/>
  <c r="CE21" i="22"/>
  <c r="CE22" i="22"/>
  <c r="CE23" i="22"/>
  <c r="CE24" i="22"/>
  <c r="CE25" i="22"/>
  <c r="CE26" i="22"/>
  <c r="CE27" i="22"/>
  <c r="CE28" i="22"/>
  <c r="CE29" i="22"/>
  <c r="CE30" i="22"/>
  <c r="CE31" i="22"/>
  <c r="CE32" i="22"/>
  <c r="CE33" i="22"/>
  <c r="CE34" i="22"/>
  <c r="CE35" i="22"/>
  <c r="CE36" i="22"/>
  <c r="CE37" i="22"/>
  <c r="CE38" i="22"/>
  <c r="CE39" i="22"/>
  <c r="CE40" i="22"/>
  <c r="CE41" i="22"/>
  <c r="CE42" i="22"/>
  <c r="CE43" i="22"/>
  <c r="CE44" i="22"/>
  <c r="CE45" i="22"/>
  <c r="CE46" i="22"/>
  <c r="CE47" i="22"/>
  <c r="CE49" i="22"/>
  <c r="CE50" i="22"/>
  <c r="CE51" i="22"/>
  <c r="CE10" i="22"/>
  <c r="CB11" i="22"/>
  <c r="CB12" i="22"/>
  <c r="CB13" i="22"/>
  <c r="CB14" i="22"/>
  <c r="CB15" i="22"/>
  <c r="CB16" i="22"/>
  <c r="CB17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B31" i="22"/>
  <c r="CB32" i="22"/>
  <c r="CB33" i="22"/>
  <c r="CB34" i="22"/>
  <c r="CB35" i="22"/>
  <c r="CB36" i="22"/>
  <c r="CB37" i="22"/>
  <c r="CB38" i="22"/>
  <c r="CB39" i="22"/>
  <c r="CB40" i="22"/>
  <c r="CB41" i="22"/>
  <c r="CB42" i="22"/>
  <c r="CB43" i="22"/>
  <c r="CB44" i="22"/>
  <c r="CB45" i="22"/>
  <c r="CB46" i="22"/>
  <c r="CB47" i="22"/>
  <c r="CB10" i="22"/>
  <c r="BY11" i="22"/>
  <c r="BY12" i="22"/>
  <c r="BY13" i="22"/>
  <c r="BY14" i="22"/>
  <c r="BY15" i="22"/>
  <c r="BY16" i="22"/>
  <c r="BY17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Y31" i="22"/>
  <c r="BY32" i="22"/>
  <c r="BY33" i="22"/>
  <c r="BY34" i="22"/>
  <c r="BY35" i="22"/>
  <c r="BY36" i="22"/>
  <c r="BY37" i="22"/>
  <c r="BY38" i="22"/>
  <c r="BY39" i="22"/>
  <c r="BY40" i="22"/>
  <c r="BY41" i="22"/>
  <c r="BY42" i="22"/>
  <c r="BY43" i="22"/>
  <c r="BY44" i="22"/>
  <c r="BY45" i="22"/>
  <c r="BY46" i="22"/>
  <c r="BY47" i="22"/>
  <c r="BY49" i="22"/>
  <c r="BY50" i="22"/>
  <c r="BY51" i="22"/>
  <c r="BY10" i="22"/>
  <c r="BT12" i="22"/>
  <c r="BT14" i="22"/>
  <c r="BT17" i="22"/>
  <c r="BV17" i="22" s="1"/>
  <c r="BT19" i="22"/>
  <c r="BT22" i="22"/>
  <c r="BT23" i="22"/>
  <c r="BT25" i="22"/>
  <c r="BT29" i="22"/>
  <c r="BT30" i="22"/>
  <c r="BT35" i="22"/>
  <c r="BT38" i="22"/>
  <c r="BT41" i="22"/>
  <c r="BT45" i="22"/>
  <c r="BT49" i="22"/>
  <c r="BT50" i="22"/>
  <c r="BT51" i="22"/>
  <c r="BQ11" i="22"/>
  <c r="BQ12" i="22"/>
  <c r="BQ13" i="22"/>
  <c r="BQ14" i="22"/>
  <c r="BQ15" i="22"/>
  <c r="BQ16" i="22"/>
  <c r="BQ17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Q31" i="22"/>
  <c r="BQ32" i="22"/>
  <c r="BQ33" i="22"/>
  <c r="BQ34" i="22"/>
  <c r="BQ35" i="22"/>
  <c r="BQ36" i="22"/>
  <c r="BQ37" i="22"/>
  <c r="BQ38" i="22"/>
  <c r="BQ39" i="22"/>
  <c r="BQ40" i="22"/>
  <c r="BQ41" i="22"/>
  <c r="BQ42" i="22"/>
  <c r="BQ43" i="22"/>
  <c r="BQ44" i="22"/>
  <c r="BQ45" i="22"/>
  <c r="BQ46" i="22"/>
  <c r="BQ47" i="22"/>
  <c r="BQ10" i="22"/>
  <c r="BN11" i="22"/>
  <c r="BN12" i="22"/>
  <c r="BN13" i="22"/>
  <c r="BN14" i="22"/>
  <c r="BN15" i="22"/>
  <c r="BN16" i="22"/>
  <c r="BN17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N31" i="22"/>
  <c r="BN32" i="22"/>
  <c r="BN33" i="22"/>
  <c r="BN34" i="22"/>
  <c r="BN35" i="22"/>
  <c r="BN36" i="22"/>
  <c r="BN37" i="22"/>
  <c r="BN38" i="22"/>
  <c r="BN39" i="22"/>
  <c r="BN40" i="22"/>
  <c r="BN41" i="22"/>
  <c r="BN42" i="22"/>
  <c r="BN43" i="22"/>
  <c r="BN44" i="22"/>
  <c r="BN45" i="22"/>
  <c r="BN46" i="22"/>
  <c r="BN47" i="22"/>
  <c r="BN10" i="22"/>
  <c r="BK11" i="22"/>
  <c r="BK12" i="22"/>
  <c r="BK13" i="22"/>
  <c r="BK14" i="22"/>
  <c r="BK15" i="22"/>
  <c r="BK16" i="22"/>
  <c r="BK17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K31" i="22"/>
  <c r="BK32" i="22"/>
  <c r="BK33" i="22"/>
  <c r="BK34" i="22"/>
  <c r="BK35" i="22"/>
  <c r="BK36" i="22"/>
  <c r="BK37" i="22"/>
  <c r="BK38" i="22"/>
  <c r="BK39" i="22"/>
  <c r="BK40" i="22"/>
  <c r="BK41" i="22"/>
  <c r="BK42" i="22"/>
  <c r="BK43" i="22"/>
  <c r="BK44" i="22"/>
  <c r="BK45" i="22"/>
  <c r="BK46" i="22"/>
  <c r="BK47" i="22"/>
  <c r="BK49" i="22"/>
  <c r="BK50" i="22"/>
  <c r="BK51" i="22"/>
  <c r="BK10" i="22"/>
  <c r="BH11" i="22"/>
  <c r="BH12" i="22"/>
  <c r="BH13" i="22"/>
  <c r="BH14" i="22"/>
  <c r="BH15" i="22"/>
  <c r="BH16" i="22"/>
  <c r="BH17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H31" i="22"/>
  <c r="BH32" i="22"/>
  <c r="BH33" i="22"/>
  <c r="BH34" i="22"/>
  <c r="BH35" i="22"/>
  <c r="BH36" i="22"/>
  <c r="BH37" i="22"/>
  <c r="BH38" i="22"/>
  <c r="BH39" i="22"/>
  <c r="BH40" i="22"/>
  <c r="BH41" i="22"/>
  <c r="BH42" i="22"/>
  <c r="BH43" i="22"/>
  <c r="BH44" i="22"/>
  <c r="BH45" i="22"/>
  <c r="BH46" i="22"/>
  <c r="BH47" i="22"/>
  <c r="BH49" i="22"/>
  <c r="BH50" i="22"/>
  <c r="BH51" i="22"/>
  <c r="BH10" i="22"/>
  <c r="BE11" i="22"/>
  <c r="BE12" i="22"/>
  <c r="BE13" i="22"/>
  <c r="BE14" i="22"/>
  <c r="BE15" i="22"/>
  <c r="BE16" i="22"/>
  <c r="BE17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31" i="22"/>
  <c r="BE32" i="22"/>
  <c r="BE33" i="22"/>
  <c r="BE34" i="22"/>
  <c r="BE35" i="22"/>
  <c r="BE36" i="22"/>
  <c r="BE37" i="22"/>
  <c r="BE38" i="22"/>
  <c r="BE39" i="22"/>
  <c r="BE40" i="22"/>
  <c r="BE41" i="22"/>
  <c r="BE42" i="22"/>
  <c r="BE43" i="22"/>
  <c r="BE44" i="22"/>
  <c r="BE45" i="22"/>
  <c r="BE46" i="22"/>
  <c r="BE47" i="22"/>
  <c r="BE10" i="22"/>
  <c r="BB11" i="22"/>
  <c r="BB12" i="22"/>
  <c r="BB13" i="22"/>
  <c r="BB14" i="22"/>
  <c r="BB15" i="22"/>
  <c r="BB16" i="22"/>
  <c r="BB17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31" i="22"/>
  <c r="BB32" i="22"/>
  <c r="BB33" i="22"/>
  <c r="BB34" i="22"/>
  <c r="BB35" i="22"/>
  <c r="BB36" i="22"/>
  <c r="BB37" i="22"/>
  <c r="BB38" i="22"/>
  <c r="BB39" i="22"/>
  <c r="BB40" i="22"/>
  <c r="BB41" i="22"/>
  <c r="BB42" i="22"/>
  <c r="BB43" i="22"/>
  <c r="BB44" i="22"/>
  <c r="BB45" i="22"/>
  <c r="BB46" i="22"/>
  <c r="BB47" i="22"/>
  <c r="BB10" i="22"/>
  <c r="AY11" i="22"/>
  <c r="AY12" i="22"/>
  <c r="AY13" i="22"/>
  <c r="AY14" i="22"/>
  <c r="AY15" i="22"/>
  <c r="AY16" i="22"/>
  <c r="AY17" i="22"/>
  <c r="AY19" i="22"/>
  <c r="K19" i="22" s="1"/>
  <c r="AY20" i="22"/>
  <c r="AY21" i="22"/>
  <c r="AY22" i="22"/>
  <c r="AY23" i="22"/>
  <c r="AY24" i="22"/>
  <c r="AY25" i="22"/>
  <c r="AY26" i="22"/>
  <c r="AY27" i="22"/>
  <c r="AY28" i="22"/>
  <c r="AY29" i="22"/>
  <c r="AY30" i="22"/>
  <c r="AY31" i="22"/>
  <c r="AY32" i="22"/>
  <c r="AY33" i="22"/>
  <c r="AY34" i="22"/>
  <c r="AY35" i="22"/>
  <c r="AY36" i="22"/>
  <c r="AY37" i="22"/>
  <c r="AY38" i="22"/>
  <c r="AY39" i="22"/>
  <c r="AY40" i="22"/>
  <c r="AY41" i="22"/>
  <c r="AY42" i="22"/>
  <c r="AY43" i="22"/>
  <c r="AY44" i="22"/>
  <c r="AY45" i="22"/>
  <c r="AY46" i="22"/>
  <c r="AY47" i="22"/>
  <c r="AY10" i="22"/>
  <c r="AT11" i="22"/>
  <c r="AT12" i="22"/>
  <c r="AV12" i="22" s="1"/>
  <c r="AT13" i="22"/>
  <c r="AV13" i="22" s="1"/>
  <c r="AT14" i="22"/>
  <c r="AT15" i="22"/>
  <c r="AT16" i="22"/>
  <c r="AV16" i="22" s="1"/>
  <c r="AT17" i="22"/>
  <c r="AV17" i="22" s="1"/>
  <c r="AT19" i="22"/>
  <c r="AT20" i="22"/>
  <c r="AT21" i="22"/>
  <c r="AV21" i="22" s="1"/>
  <c r="AT22" i="22"/>
  <c r="AV22" i="22" s="1"/>
  <c r="AT23" i="22"/>
  <c r="AT24" i="22"/>
  <c r="AT25" i="22"/>
  <c r="AV25" i="22" s="1"/>
  <c r="AT26" i="22"/>
  <c r="AV26" i="22" s="1"/>
  <c r="AT27" i="22"/>
  <c r="AT28" i="22"/>
  <c r="AT29" i="22"/>
  <c r="AV29" i="22" s="1"/>
  <c r="AT30" i="22"/>
  <c r="AV30" i="22" s="1"/>
  <c r="AT31" i="22"/>
  <c r="AT32" i="22"/>
  <c r="AT33" i="22"/>
  <c r="AV33" i="22" s="1"/>
  <c r="AT34" i="22"/>
  <c r="AV34" i="22" s="1"/>
  <c r="AT35" i="22"/>
  <c r="AT36" i="22"/>
  <c r="AT37" i="22"/>
  <c r="AV37" i="22" s="1"/>
  <c r="AT38" i="22"/>
  <c r="AV38" i="22" s="1"/>
  <c r="AT39" i="22"/>
  <c r="AT40" i="22"/>
  <c r="AT41" i="22"/>
  <c r="AV41" i="22" s="1"/>
  <c r="AT42" i="22"/>
  <c r="AV42" i="22" s="1"/>
  <c r="AT43" i="22"/>
  <c r="AT44" i="22"/>
  <c r="AT45" i="22"/>
  <c r="AV45" i="22" s="1"/>
  <c r="AT46" i="22"/>
  <c r="AV46" i="22" s="1"/>
  <c r="AT47" i="22"/>
  <c r="AT49" i="22"/>
  <c r="AT50" i="22"/>
  <c r="AT51" i="22"/>
  <c r="AT10" i="22"/>
  <c r="AO11" i="22"/>
  <c r="AO12" i="22"/>
  <c r="AO13" i="22"/>
  <c r="AQ13" i="22" s="1"/>
  <c r="AO14" i="22"/>
  <c r="AO15" i="22"/>
  <c r="AO16" i="22"/>
  <c r="AQ16" i="22" s="1"/>
  <c r="AO17" i="22"/>
  <c r="AQ17" i="22" s="1"/>
  <c r="AO19" i="22"/>
  <c r="AO20" i="22"/>
  <c r="AO21" i="22"/>
  <c r="AQ21" i="22" s="1"/>
  <c r="AO22" i="22"/>
  <c r="AQ22" i="22" s="1"/>
  <c r="AO23" i="22"/>
  <c r="AO24" i="22"/>
  <c r="AO25" i="22"/>
  <c r="AO26" i="22"/>
  <c r="AQ26" i="22" s="1"/>
  <c r="AO27" i="22"/>
  <c r="AO28" i="22"/>
  <c r="AO29" i="22"/>
  <c r="AO30" i="22"/>
  <c r="AQ30" i="22" s="1"/>
  <c r="AO31" i="22"/>
  <c r="AO32" i="22"/>
  <c r="AO33" i="22"/>
  <c r="AO34" i="22"/>
  <c r="AQ34" i="22" s="1"/>
  <c r="AO35" i="22"/>
  <c r="AO36" i="22"/>
  <c r="AO37" i="22"/>
  <c r="AO38" i="22"/>
  <c r="AQ38" i="22" s="1"/>
  <c r="AO39" i="22"/>
  <c r="AO40" i="22"/>
  <c r="AO41" i="22"/>
  <c r="AO42" i="22"/>
  <c r="AQ42" i="22" s="1"/>
  <c r="AO43" i="22"/>
  <c r="AO44" i="22"/>
  <c r="AO45" i="22"/>
  <c r="AQ45" i="22" s="1"/>
  <c r="AO46" i="22"/>
  <c r="AQ46" i="22" s="1"/>
  <c r="AO47" i="22"/>
  <c r="AO10" i="22"/>
  <c r="L14" i="23"/>
  <c r="L16" i="23"/>
  <c r="Z49" i="22"/>
  <c r="Z50" i="22"/>
  <c r="Z51" i="22"/>
  <c r="L10" i="22"/>
  <c r="L42" i="22"/>
  <c r="G36" i="30" s="1"/>
  <c r="L43" i="22"/>
  <c r="L44" i="22"/>
  <c r="G38" i="30" s="1"/>
  <c r="L45" i="22"/>
  <c r="G39" i="30" s="1"/>
  <c r="L46" i="22"/>
  <c r="G40" i="30" s="1"/>
  <c r="L47" i="22"/>
  <c r="DC49" i="22"/>
  <c r="DC50" i="22"/>
  <c r="DC51" i="22"/>
  <c r="CZ49" i="22"/>
  <c r="CZ50" i="22"/>
  <c r="CZ51" i="22"/>
  <c r="CW49" i="22"/>
  <c r="CW50" i="22"/>
  <c r="CW51" i="22"/>
  <c r="F49" i="22"/>
  <c r="F50" i="22"/>
  <c r="F51" i="22"/>
  <c r="BE49" i="22"/>
  <c r="BE50" i="22"/>
  <c r="BE51" i="22"/>
  <c r="BB49" i="22"/>
  <c r="BB50" i="22"/>
  <c r="BB51" i="22"/>
  <c r="O10" i="22"/>
  <c r="I5" i="30" s="1"/>
  <c r="AE49" i="22"/>
  <c r="AE50" i="22"/>
  <c r="AE51" i="22"/>
  <c r="AJ49" i="22"/>
  <c r="AJ50" i="22"/>
  <c r="AJ51" i="22"/>
  <c r="EJ11" i="22"/>
  <c r="EJ12" i="22"/>
  <c r="EJ13" i="22"/>
  <c r="EJ14" i="22"/>
  <c r="EJ15" i="22"/>
  <c r="EJ16" i="22"/>
  <c r="EJ17" i="22"/>
  <c r="EJ19" i="22"/>
  <c r="EJ20" i="22"/>
  <c r="EJ21" i="22"/>
  <c r="EJ22" i="22"/>
  <c r="EJ23" i="22"/>
  <c r="EJ24" i="22"/>
  <c r="EJ25" i="22"/>
  <c r="EJ26" i="22"/>
  <c r="EJ27" i="22"/>
  <c r="EJ28" i="22"/>
  <c r="EJ29" i="22"/>
  <c r="EJ30" i="22"/>
  <c r="EJ31" i="22"/>
  <c r="EJ32" i="22"/>
  <c r="EJ33" i="22"/>
  <c r="EJ34" i="22"/>
  <c r="EJ35" i="22"/>
  <c r="EJ36" i="22"/>
  <c r="EJ37" i="22"/>
  <c r="EJ38" i="22"/>
  <c r="G38" i="22" s="1"/>
  <c r="D32" i="30" s="1"/>
  <c r="EJ39" i="22"/>
  <c r="EJ40" i="22"/>
  <c r="EJ41" i="22"/>
  <c r="EJ42" i="22"/>
  <c r="EJ43" i="22"/>
  <c r="EJ44" i="22"/>
  <c r="EJ45" i="22"/>
  <c r="EJ46" i="22"/>
  <c r="EJ47" i="22"/>
  <c r="EH19" i="22"/>
  <c r="EH20" i="22"/>
  <c r="EH21" i="22"/>
  <c r="EI21" i="22" s="1"/>
  <c r="EH22" i="22"/>
  <c r="EI22" i="22" s="1"/>
  <c r="EH23" i="22"/>
  <c r="EH24" i="22"/>
  <c r="EI24" i="22" s="1"/>
  <c r="EH25" i="22"/>
  <c r="EH26" i="22"/>
  <c r="EI26" i="22" s="1"/>
  <c r="EH27" i="22"/>
  <c r="EH28" i="22"/>
  <c r="EI28" i="22" s="1"/>
  <c r="EH29" i="22"/>
  <c r="EI29" i="22" s="1"/>
  <c r="EH30" i="22"/>
  <c r="EI30" i="22" s="1"/>
  <c r="EH31" i="22"/>
  <c r="EI31" i="22" s="1"/>
  <c r="EH32" i="22"/>
  <c r="EH33" i="22"/>
  <c r="EH34" i="22"/>
  <c r="EI34" i="22" s="1"/>
  <c r="EH35" i="22"/>
  <c r="EH36" i="22"/>
  <c r="EI36" i="22" s="1"/>
  <c r="EH37" i="22"/>
  <c r="EI37" i="22" s="1"/>
  <c r="EH38" i="22"/>
  <c r="EI38" i="22" s="1"/>
  <c r="EH39" i="22"/>
  <c r="EH40" i="22"/>
  <c r="EI40" i="22" s="1"/>
  <c r="EH41" i="22"/>
  <c r="EH42" i="22"/>
  <c r="EI42" i="22" s="1"/>
  <c r="EH43" i="22"/>
  <c r="EH44" i="22"/>
  <c r="EI44" i="22" s="1"/>
  <c r="EH45" i="22"/>
  <c r="EI45" i="22" s="1"/>
  <c r="EH46" i="22"/>
  <c r="EI46" i="22" s="1"/>
  <c r="EH47" i="22"/>
  <c r="EI47" i="22" s="1"/>
  <c r="EE49" i="22"/>
  <c r="EE50" i="22"/>
  <c r="EE51" i="22"/>
  <c r="DN21" i="22"/>
  <c r="G21" i="22" s="1"/>
  <c r="DN22" i="22"/>
  <c r="DN23" i="22"/>
  <c r="G23" i="22" s="1"/>
  <c r="DN24" i="22"/>
  <c r="G24" i="22" s="1"/>
  <c r="D18" i="30" s="1"/>
  <c r="DN25" i="22"/>
  <c r="G25" i="22" s="1"/>
  <c r="DN26" i="22"/>
  <c r="DN27" i="22"/>
  <c r="G27" i="22" s="1"/>
  <c r="D21" i="30" s="1"/>
  <c r="DN28" i="22"/>
  <c r="G28" i="22" s="1"/>
  <c r="D22" i="30" s="1"/>
  <c r="DN29" i="22"/>
  <c r="G29" i="22" s="1"/>
  <c r="DN30" i="22"/>
  <c r="DN31" i="22"/>
  <c r="G31" i="22" s="1"/>
  <c r="D25" i="30" s="1"/>
  <c r="DN32" i="22"/>
  <c r="G32" i="22" s="1"/>
  <c r="D26" i="30" s="1"/>
  <c r="DN33" i="22"/>
  <c r="G33" i="22" s="1"/>
  <c r="D27" i="30" s="1"/>
  <c r="DN34" i="22"/>
  <c r="DN35" i="22"/>
  <c r="G35" i="22" s="1"/>
  <c r="D29" i="30" s="1"/>
  <c r="DN36" i="22"/>
  <c r="G36" i="22" s="1"/>
  <c r="D30" i="30" s="1"/>
  <c r="DN37" i="22"/>
  <c r="G37" i="22" s="1"/>
  <c r="D31" i="30" s="1"/>
  <c r="DN38" i="22"/>
  <c r="DN39" i="22"/>
  <c r="G39" i="22" s="1"/>
  <c r="D33" i="30" s="1"/>
  <c r="DN40" i="22"/>
  <c r="G40" i="22" s="1"/>
  <c r="D34" i="30" s="1"/>
  <c r="DN41" i="22"/>
  <c r="G41" i="22" s="1"/>
  <c r="D35" i="30" s="1"/>
  <c r="DN42" i="22"/>
  <c r="DN43" i="22"/>
  <c r="G43" i="22" s="1"/>
  <c r="DN44" i="22"/>
  <c r="G44" i="22" s="1"/>
  <c r="D38" i="30" s="1"/>
  <c r="DN45" i="22"/>
  <c r="G45" i="22" s="1"/>
  <c r="DN46" i="22"/>
  <c r="DN47" i="22"/>
  <c r="DL21" i="22"/>
  <c r="DL23" i="22"/>
  <c r="E23" i="22" s="1"/>
  <c r="DL25" i="22"/>
  <c r="DL27" i="22"/>
  <c r="DL29" i="22"/>
  <c r="DL31" i="22"/>
  <c r="E31" i="22" s="1"/>
  <c r="DL33" i="22"/>
  <c r="DL35" i="22"/>
  <c r="DL37" i="22"/>
  <c r="DL39" i="22"/>
  <c r="E39" i="22" s="1"/>
  <c r="DL41" i="22"/>
  <c r="DL43" i="22"/>
  <c r="DL45" i="22"/>
  <c r="DL47" i="22"/>
  <c r="I47" i="22" s="1"/>
  <c r="BU11" i="22"/>
  <c r="V6" i="30" s="1"/>
  <c r="BU12" i="22"/>
  <c r="BU13" i="22"/>
  <c r="BU14" i="22"/>
  <c r="V9" i="30" s="1"/>
  <c r="BU15" i="22"/>
  <c r="BU16" i="22"/>
  <c r="BU17" i="22"/>
  <c r="BU19" i="22"/>
  <c r="BU20" i="22"/>
  <c r="BU21" i="22"/>
  <c r="BU22" i="22"/>
  <c r="BU23" i="22"/>
  <c r="BU24" i="22"/>
  <c r="BV24" i="22" s="1"/>
  <c r="BU25" i="22"/>
  <c r="BU26" i="22"/>
  <c r="BU27" i="22"/>
  <c r="BU28" i="22"/>
  <c r="BU29" i="22"/>
  <c r="BU30" i="22"/>
  <c r="BU31" i="22"/>
  <c r="BU32" i="22"/>
  <c r="BV32" i="22" s="1"/>
  <c r="BU33" i="22"/>
  <c r="BU34" i="22"/>
  <c r="BU35" i="22"/>
  <c r="BU36" i="22"/>
  <c r="BU37" i="22"/>
  <c r="BU38" i="22"/>
  <c r="BU39" i="22"/>
  <c r="BU40" i="22"/>
  <c r="V34" i="30" s="1"/>
  <c r="BU41" i="22"/>
  <c r="BU42" i="22"/>
  <c r="BU43" i="22"/>
  <c r="BU44" i="22"/>
  <c r="BU45" i="22"/>
  <c r="BU46" i="22"/>
  <c r="BU47" i="22"/>
  <c r="BS11" i="22"/>
  <c r="BT11" i="22" s="1"/>
  <c r="BV11" i="22"/>
  <c r="BS12" i="22"/>
  <c r="BS13" i="22"/>
  <c r="U8" i="30" s="1"/>
  <c r="BS14" i="22"/>
  <c r="BV14" i="22"/>
  <c r="BS15" i="22"/>
  <c r="BT15" i="22" s="1"/>
  <c r="BS16" i="22"/>
  <c r="U11" i="30" s="1"/>
  <c r="BS17" i="22"/>
  <c r="BS19" i="22"/>
  <c r="U13" i="30" s="1"/>
  <c r="BS20" i="22"/>
  <c r="BT20" i="22" s="1"/>
  <c r="BS21" i="22"/>
  <c r="BT21" i="22" s="1"/>
  <c r="BS22" i="22"/>
  <c r="BS23" i="22"/>
  <c r="U17" i="30" s="1"/>
  <c r="BS24" i="22"/>
  <c r="BT24" i="22" s="1"/>
  <c r="BW24" i="22"/>
  <c r="BS25" i="22"/>
  <c r="BS26" i="22"/>
  <c r="BW26" i="22"/>
  <c r="BS27" i="22"/>
  <c r="U21" i="30" s="1"/>
  <c r="BS28" i="22"/>
  <c r="BT28" i="22" s="1"/>
  <c r="BS29" i="22"/>
  <c r="BS30" i="22"/>
  <c r="U24" i="30" s="1"/>
  <c r="BS31" i="22"/>
  <c r="BS32" i="22"/>
  <c r="BT32" i="22" s="1"/>
  <c r="BS33" i="22"/>
  <c r="BS34" i="22"/>
  <c r="BS35" i="22"/>
  <c r="BS36" i="22"/>
  <c r="BT36" i="22" s="1"/>
  <c r="BS37" i="22"/>
  <c r="BS38" i="22"/>
  <c r="BS39" i="22"/>
  <c r="U33" i="30" s="1"/>
  <c r="BS40" i="22"/>
  <c r="BT40" i="22" s="1"/>
  <c r="BS41" i="22"/>
  <c r="BS42" i="22"/>
  <c r="BS43" i="22"/>
  <c r="BT43" i="22" s="1"/>
  <c r="BS44" i="22"/>
  <c r="BS45" i="22"/>
  <c r="BS46" i="22"/>
  <c r="BT46" i="22" s="1"/>
  <c r="BS47" i="22"/>
  <c r="BS10" i="22"/>
  <c r="BT10" i="22" s="1"/>
  <c r="BQ49" i="22"/>
  <c r="BQ50" i="22"/>
  <c r="BQ51" i="22"/>
  <c r="AW21" i="22"/>
  <c r="AW22" i="22"/>
  <c r="AW23" i="22"/>
  <c r="AW24" i="22"/>
  <c r="AW25" i="22"/>
  <c r="AW26" i="22"/>
  <c r="AW27" i="22"/>
  <c r="AW28" i="22"/>
  <c r="AW29" i="22"/>
  <c r="AW30" i="22"/>
  <c r="AW31" i="22"/>
  <c r="AW32" i="22"/>
  <c r="AW33" i="22"/>
  <c r="AW34" i="22"/>
  <c r="AW35" i="22"/>
  <c r="AW36" i="22"/>
  <c r="AW37" i="22"/>
  <c r="AW38" i="22"/>
  <c r="AW39" i="22"/>
  <c r="AW40" i="22"/>
  <c r="AW41" i="22"/>
  <c r="AW42" i="22"/>
  <c r="AW43" i="22"/>
  <c r="AW44" i="22"/>
  <c r="AW45" i="22"/>
  <c r="AW46" i="22"/>
  <c r="AW47" i="22"/>
  <c r="AV11" i="22"/>
  <c r="AV14" i="22"/>
  <c r="AV15" i="22"/>
  <c r="AV19" i="22"/>
  <c r="AV20" i="22"/>
  <c r="AV23" i="22"/>
  <c r="AV24" i="22"/>
  <c r="AV27" i="22"/>
  <c r="AV28" i="22"/>
  <c r="AV31" i="22"/>
  <c r="AV32" i="22"/>
  <c r="AV35" i="22"/>
  <c r="AV36" i="22"/>
  <c r="AV39" i="22"/>
  <c r="AV40" i="22"/>
  <c r="AV43" i="22"/>
  <c r="AV44" i="22"/>
  <c r="AV47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R47" i="22"/>
  <c r="AQ11" i="22"/>
  <c r="AQ12" i="22"/>
  <c r="AQ14" i="22"/>
  <c r="AQ15" i="22"/>
  <c r="AQ19" i="22"/>
  <c r="AQ20" i="22"/>
  <c r="AQ23" i="22"/>
  <c r="AQ24" i="22"/>
  <c r="AQ25" i="22"/>
  <c r="AQ27" i="22"/>
  <c r="AQ28" i="22"/>
  <c r="AQ29" i="22"/>
  <c r="AQ31" i="22"/>
  <c r="AQ32" i="22"/>
  <c r="AQ35" i="22"/>
  <c r="AQ36" i="22"/>
  <c r="AQ37" i="22"/>
  <c r="AQ39" i="22"/>
  <c r="AQ40" i="22"/>
  <c r="AQ41" i="22"/>
  <c r="AQ43" i="22"/>
  <c r="AQ44" i="22"/>
  <c r="AQ47" i="22"/>
  <c r="AH48" i="22"/>
  <c r="Q21" i="22"/>
  <c r="J15" i="30" s="1"/>
  <c r="Q22" i="22"/>
  <c r="J16" i="30" s="1"/>
  <c r="Q23" i="22"/>
  <c r="J17" i="30" s="1"/>
  <c r="Q24" i="22"/>
  <c r="J18" i="30" s="1"/>
  <c r="Q25" i="22"/>
  <c r="J19" i="30" s="1"/>
  <c r="Q26" i="22"/>
  <c r="J20" i="30" s="1"/>
  <c r="Q27" i="22"/>
  <c r="J21" i="30" s="1"/>
  <c r="Q28" i="22"/>
  <c r="J22" i="30" s="1"/>
  <c r="Q29" i="22"/>
  <c r="J23" i="30" s="1"/>
  <c r="Q30" i="22"/>
  <c r="J24" i="30" s="1"/>
  <c r="Q31" i="22"/>
  <c r="J25" i="30" s="1"/>
  <c r="Q32" i="22"/>
  <c r="J26" i="30" s="1"/>
  <c r="Q33" i="22"/>
  <c r="J27" i="30" s="1"/>
  <c r="Q34" i="22"/>
  <c r="J28" i="30" s="1"/>
  <c r="Q35" i="22"/>
  <c r="J29" i="30" s="1"/>
  <c r="Q36" i="22"/>
  <c r="J30" i="30" s="1"/>
  <c r="Q37" i="22"/>
  <c r="J31" i="30" s="1"/>
  <c r="Q38" i="22"/>
  <c r="J32" i="30" s="1"/>
  <c r="Q39" i="22"/>
  <c r="J33" i="30" s="1"/>
  <c r="Q40" i="22"/>
  <c r="J34" i="30" s="1"/>
  <c r="Q41" i="22"/>
  <c r="J35" i="30" s="1"/>
  <c r="Q42" i="22"/>
  <c r="J36" i="30" s="1"/>
  <c r="Q43" i="22"/>
  <c r="J37" i="30" s="1"/>
  <c r="Q44" i="22"/>
  <c r="J38" i="30" s="1"/>
  <c r="Q45" i="22"/>
  <c r="J39" i="30" s="1"/>
  <c r="Q46" i="22"/>
  <c r="J40" i="30" s="1"/>
  <c r="Q47" i="22"/>
  <c r="J41" i="30" s="1"/>
  <c r="O21" i="22"/>
  <c r="O22" i="22"/>
  <c r="I16" i="30" s="1"/>
  <c r="O23" i="22"/>
  <c r="O24" i="22"/>
  <c r="I18" i="30" s="1"/>
  <c r="O25" i="22"/>
  <c r="O26" i="22"/>
  <c r="I20" i="30" s="1"/>
  <c r="O27" i="22"/>
  <c r="O28" i="22"/>
  <c r="I22" i="30" s="1"/>
  <c r="O29" i="22"/>
  <c r="O30" i="22"/>
  <c r="I24" i="30" s="1"/>
  <c r="O31" i="22"/>
  <c r="O32" i="22"/>
  <c r="I26" i="30" s="1"/>
  <c r="O33" i="22"/>
  <c r="O34" i="22"/>
  <c r="I28" i="30" s="1"/>
  <c r="O35" i="22"/>
  <c r="O36" i="22"/>
  <c r="I30" i="30" s="1"/>
  <c r="O37" i="22"/>
  <c r="O38" i="22"/>
  <c r="I32" i="30" s="1"/>
  <c r="O39" i="22"/>
  <c r="O40" i="22"/>
  <c r="I34" i="30" s="1"/>
  <c r="O41" i="22"/>
  <c r="O42" i="22"/>
  <c r="I36" i="30" s="1"/>
  <c r="O43" i="22"/>
  <c r="O44" i="22"/>
  <c r="I38" i="30" s="1"/>
  <c r="O45" i="22"/>
  <c r="O46" i="22"/>
  <c r="I40" i="30" s="1"/>
  <c r="O47" i="22"/>
  <c r="L21" i="22"/>
  <c r="L22" i="22"/>
  <c r="G16" i="30" s="1"/>
  <c r="L23" i="22"/>
  <c r="G17" i="30" s="1"/>
  <c r="L24" i="22"/>
  <c r="G18" i="30" s="1"/>
  <c r="L25" i="22"/>
  <c r="L26" i="22"/>
  <c r="G20" i="30" s="1"/>
  <c r="L27" i="22"/>
  <c r="G21" i="30" s="1"/>
  <c r="L28" i="22"/>
  <c r="L29" i="22"/>
  <c r="L30" i="22"/>
  <c r="L31" i="22"/>
  <c r="G25" i="30" s="1"/>
  <c r="L32" i="22"/>
  <c r="G26" i="30" s="1"/>
  <c r="L33" i="22"/>
  <c r="L34" i="22"/>
  <c r="L35" i="22"/>
  <c r="L36" i="22"/>
  <c r="L37" i="22"/>
  <c r="G31" i="30" s="1"/>
  <c r="L38" i="22"/>
  <c r="G32" i="30" s="1"/>
  <c r="L39" i="22"/>
  <c r="G33" i="30" s="1"/>
  <c r="L40" i="22"/>
  <c r="L41" i="22"/>
  <c r="J21" i="22"/>
  <c r="F15" i="30" s="1"/>
  <c r="J22" i="22"/>
  <c r="J23" i="22"/>
  <c r="F17" i="30" s="1"/>
  <c r="J24" i="22"/>
  <c r="J25" i="22"/>
  <c r="F19" i="30" s="1"/>
  <c r="J26" i="22"/>
  <c r="J27" i="22"/>
  <c r="F21" i="30" s="1"/>
  <c r="J28" i="22"/>
  <c r="F22" i="30" s="1"/>
  <c r="J29" i="22"/>
  <c r="F23" i="30" s="1"/>
  <c r="J30" i="22"/>
  <c r="F24" i="30" s="1"/>
  <c r="J31" i="22"/>
  <c r="F25" i="30" s="1"/>
  <c r="J32" i="22"/>
  <c r="J33" i="22"/>
  <c r="F27" i="30" s="1"/>
  <c r="J34" i="22"/>
  <c r="F28" i="30" s="1"/>
  <c r="J35" i="22"/>
  <c r="F29" i="30" s="1"/>
  <c r="J36" i="22"/>
  <c r="F30" i="30" s="1"/>
  <c r="J37" i="22"/>
  <c r="F31" i="30" s="1"/>
  <c r="J38" i="22"/>
  <c r="J39" i="22"/>
  <c r="F33" i="30" s="1"/>
  <c r="J40" i="22"/>
  <c r="F34" i="30" s="1"/>
  <c r="J41" i="22"/>
  <c r="F35" i="30" s="1"/>
  <c r="J42" i="22"/>
  <c r="F36" i="30" s="1"/>
  <c r="J43" i="22"/>
  <c r="F37" i="30" s="1"/>
  <c r="J44" i="22"/>
  <c r="J45" i="22"/>
  <c r="F39" i="30" s="1"/>
  <c r="J46" i="22"/>
  <c r="J47" i="22"/>
  <c r="F41" i="30" s="1"/>
  <c r="G47" i="22"/>
  <c r="D41" i="30" s="1"/>
  <c r="E27" i="22"/>
  <c r="E35" i="22"/>
  <c r="E43" i="22"/>
  <c r="Q11" i="22"/>
  <c r="J6" i="30" s="1"/>
  <c r="Q12" i="22"/>
  <c r="J7" i="30" s="1"/>
  <c r="Q13" i="22"/>
  <c r="Q14" i="22"/>
  <c r="J9" i="30" s="1"/>
  <c r="Q15" i="22"/>
  <c r="J10" i="30" s="1"/>
  <c r="Q16" i="22"/>
  <c r="J11" i="30" s="1"/>
  <c r="Q17" i="22"/>
  <c r="J12" i="30" s="1"/>
  <c r="Q19" i="22"/>
  <c r="J13" i="30" s="1"/>
  <c r="Q20" i="22"/>
  <c r="J14" i="30" s="1"/>
  <c r="Q10" i="22"/>
  <c r="J5" i="30" s="1"/>
  <c r="DL11" i="22"/>
  <c r="E11" i="22" s="1"/>
  <c r="C6" i="30" s="1"/>
  <c r="DN11" i="22"/>
  <c r="G11" i="22" s="1"/>
  <c r="D6" i="30" s="1"/>
  <c r="DL12" i="22"/>
  <c r="DN12" i="22"/>
  <c r="DL13" i="22"/>
  <c r="DN13" i="22"/>
  <c r="DL14" i="22"/>
  <c r="DN14" i="22"/>
  <c r="G14" i="22" s="1"/>
  <c r="D9" i="30" s="1"/>
  <c r="DL15" i="22"/>
  <c r="E15" i="22" s="1"/>
  <c r="DN15" i="22"/>
  <c r="G15" i="22" s="1"/>
  <c r="D10" i="30" s="1"/>
  <c r="DL16" i="22"/>
  <c r="DN16" i="22"/>
  <c r="DL17" i="22"/>
  <c r="DN17" i="22"/>
  <c r="DL19" i="22"/>
  <c r="E19" i="22" s="1"/>
  <c r="C13" i="30" s="1"/>
  <c r="DN19" i="22"/>
  <c r="G19" i="22" s="1"/>
  <c r="D13" i="30" s="1"/>
  <c r="DL20" i="22"/>
  <c r="DN20" i="22"/>
  <c r="G20" i="22" s="1"/>
  <c r="DN10" i="22"/>
  <c r="DL10" i="22"/>
  <c r="E10" i="22" s="1"/>
  <c r="CQ49" i="22"/>
  <c r="CQ50" i="22"/>
  <c r="CQ51" i="22"/>
  <c r="AV10" i="22"/>
  <c r="AQ10" i="22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O11" i="22"/>
  <c r="C9" i="23" s="1"/>
  <c r="O12" i="22"/>
  <c r="S12" i="22" s="1"/>
  <c r="F10" i="23" s="1"/>
  <c r="O13" i="22"/>
  <c r="O14" i="22"/>
  <c r="O15" i="22"/>
  <c r="C13" i="23" s="1"/>
  <c r="O16" i="22"/>
  <c r="C14" i="23" s="1"/>
  <c r="O17" i="22"/>
  <c r="O19" i="22"/>
  <c r="O20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F6" i="30" s="1"/>
  <c r="L11" i="22"/>
  <c r="J12" i="22"/>
  <c r="F7" i="30" s="1"/>
  <c r="L12" i="22"/>
  <c r="G7" i="30" s="1"/>
  <c r="J13" i="22"/>
  <c r="F8" i="30" s="1"/>
  <c r="L13" i="22"/>
  <c r="J14" i="22"/>
  <c r="L14" i="22"/>
  <c r="G9" i="30" s="1"/>
  <c r="L15" i="22"/>
  <c r="G10" i="30" s="1"/>
  <c r="J16" i="22"/>
  <c r="F11" i="30" s="1"/>
  <c r="L16" i="22"/>
  <c r="J17" i="22"/>
  <c r="F12" i="30" s="1"/>
  <c r="L17" i="22"/>
  <c r="J19" i="22"/>
  <c r="F13" i="30" s="1"/>
  <c r="L19" i="22"/>
  <c r="J20" i="22"/>
  <c r="F14" i="30" s="1"/>
  <c r="L20" i="22"/>
  <c r="J10" i="22"/>
  <c r="F5" i="30" s="1"/>
  <c r="EI49" i="22"/>
  <c r="EI50" i="22"/>
  <c r="EI51" i="22"/>
  <c r="EB49" i="22"/>
  <c r="EB50" i="22"/>
  <c r="EB51" i="22"/>
  <c r="DY49" i="22"/>
  <c r="DY50" i="22"/>
  <c r="DY51" i="22"/>
  <c r="CH49" i="22"/>
  <c r="CH50" i="22"/>
  <c r="CH51" i="22"/>
  <c r="BN49" i="22"/>
  <c r="BN50" i="22"/>
  <c r="BN51" i="22"/>
  <c r="L11" i="23"/>
  <c r="L28" i="23"/>
  <c r="L39" i="23"/>
  <c r="L40" i="23"/>
  <c r="L41" i="23"/>
  <c r="L54" i="23"/>
  <c r="L55" i="23"/>
  <c r="L60" i="23"/>
  <c r="L61" i="23"/>
  <c r="L77" i="23"/>
  <c r="CB49" i="22"/>
  <c r="CB50" i="22"/>
  <c r="CB51" i="22"/>
  <c r="L19" i="23"/>
  <c r="L27" i="23"/>
  <c r="L79" i="23"/>
  <c r="L8" i="23"/>
  <c r="G8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W13" i="22"/>
  <c r="EJ10" i="22"/>
  <c r="L22" i="23"/>
  <c r="K8" i="22"/>
  <c r="P8" i="22" s="1"/>
  <c r="U8" i="22" s="1"/>
  <c r="Z8" i="22" s="1"/>
  <c r="L65" i="23"/>
  <c r="M8" i="22"/>
  <c r="R8" i="22" s="1"/>
  <c r="W8" i="22"/>
  <c r="AB8" i="22" s="1"/>
  <c r="AG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AW20" i="22"/>
  <c r="AR20" i="22"/>
  <c r="N17" i="23"/>
  <c r="EK19" i="22"/>
  <c r="AW19" i="22"/>
  <c r="AR19" i="22"/>
  <c r="N16" i="23"/>
  <c r="EH17" i="22"/>
  <c r="EI17" i="22" s="1"/>
  <c r="AW17" i="22"/>
  <c r="AR17" i="22"/>
  <c r="N15" i="23"/>
  <c r="EH16" i="22"/>
  <c r="AW16" i="22"/>
  <c r="AR16" i="22"/>
  <c r="N14" i="23"/>
  <c r="EH15" i="22"/>
  <c r="AW15" i="22"/>
  <c r="AR15" i="22"/>
  <c r="N13" i="23"/>
  <c r="EH14" i="22"/>
  <c r="EI14" i="22" s="1"/>
  <c r="AW14" i="22"/>
  <c r="AR14" i="22"/>
  <c r="N12" i="23"/>
  <c r="EH13" i="22"/>
  <c r="EI13" i="22" s="1"/>
  <c r="AW13" i="22"/>
  <c r="AR13" i="22"/>
  <c r="N11" i="23"/>
  <c r="EH12" i="22"/>
  <c r="AW12" i="22"/>
  <c r="AR12" i="22"/>
  <c r="N10" i="23"/>
  <c r="EH11" i="22"/>
  <c r="AW11" i="22"/>
  <c r="AR11" i="22"/>
  <c r="N9" i="23"/>
  <c r="EH10" i="22"/>
  <c r="AW10" i="22"/>
  <c r="AR10" i="22"/>
  <c r="N8" i="23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H80" i="23" s="1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/>
  <c r="CY82" i="28"/>
  <c r="CW82" i="28"/>
  <c r="CX82" i="28" s="1"/>
  <c r="CV82" i="28"/>
  <c r="CT82" i="28"/>
  <c r="CU82" i="28"/>
  <c r="CS82" i="28"/>
  <c r="CQ82" i="28"/>
  <c r="CR82" i="28" s="1"/>
  <c r="CP82" i="28"/>
  <c r="CN82" i="28"/>
  <c r="CO82" i="28" s="1"/>
  <c r="CM82" i="28"/>
  <c r="CL82" i="28"/>
  <c r="CK82" i="28"/>
  <c r="CJ82" i="28"/>
  <c r="CH82" i="28"/>
  <c r="CI82" i="28"/>
  <c r="CE82" i="28"/>
  <c r="CF82" i="28" s="1"/>
  <c r="CD82" i="28"/>
  <c r="CB82" i="28"/>
  <c r="CC82" i="28" s="1"/>
  <c r="CA82" i="28"/>
  <c r="BY82" i="28"/>
  <c r="BZ82" i="28"/>
  <c r="BX82" i="28"/>
  <c r="BV82" i="28"/>
  <c r="BW82" i="28" s="1"/>
  <c r="BU82" i="28"/>
  <c r="BS82" i="28"/>
  <c r="BT82" i="28"/>
  <c r="BK82" i="28"/>
  <c r="BL82" i="28"/>
  <c r="BH82" i="28"/>
  <c r="BI82" i="28"/>
  <c r="BG82" i="28"/>
  <c r="BE82" i="28"/>
  <c r="BF82" i="28"/>
  <c r="BB82" i="28"/>
  <c r="BC82" i="28" s="1"/>
  <c r="BA82" i="28"/>
  <c r="AY82" i="28"/>
  <c r="AZ82" i="28"/>
  <c r="AX82" i="28"/>
  <c r="AV82" i="28"/>
  <c r="AW82" i="28"/>
  <c r="AS82" i="28"/>
  <c r="AT82" i="28" s="1"/>
  <c r="AP82" i="28"/>
  <c r="AR82" i="28" s="1"/>
  <c r="AN82" i="28"/>
  <c r="AO82" i="28" s="1"/>
  <c r="AK82" i="28"/>
  <c r="AM82" i="28"/>
  <c r="AI82" i="28"/>
  <c r="AF82" i="28"/>
  <c r="AD82" i="28"/>
  <c r="AE82" i="28"/>
  <c r="AA82" i="28"/>
  <c r="Y82" i="28"/>
  <c r="AC82" i="28"/>
  <c r="V82" i="28"/>
  <c r="W82" i="28" s="1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E81" i="28" s="1"/>
  <c r="I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/>
  <c r="R80" i="28" s="1"/>
  <c r="L80" i="28"/>
  <c r="J80" i="28"/>
  <c r="K80" i="28" s="1"/>
  <c r="EC79" i="28"/>
  <c r="E79" i="28" s="1"/>
  <c r="F79" i="28" s="1"/>
  <c r="ED79" i="28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Q79" i="28" s="1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 s="1"/>
  <c r="X79" i="28"/>
  <c r="U79" i="28"/>
  <c r="W79" i="28"/>
  <c r="Q79" i="28"/>
  <c r="O79" i="28"/>
  <c r="P79" i="28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/>
  <c r="AC78" i="28"/>
  <c r="Z78" i="28"/>
  <c r="AB78" i="28"/>
  <c r="X78" i="28"/>
  <c r="U78" i="28"/>
  <c r="W78" i="28" s="1"/>
  <c r="Q78" i="28"/>
  <c r="O78" i="28"/>
  <c r="S78" i="28" s="1"/>
  <c r="L78" i="28"/>
  <c r="J78" i="28"/>
  <c r="K78" i="28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/>
  <c r="AC77" i="28"/>
  <c r="Z77" i="28"/>
  <c r="AB77" i="28" s="1"/>
  <c r="X77" i="28"/>
  <c r="U77" i="28"/>
  <c r="W77" i="28"/>
  <c r="Q77" i="28"/>
  <c r="O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 s="1"/>
  <c r="AC76" i="28"/>
  <c r="Z76" i="28"/>
  <c r="AB76" i="28"/>
  <c r="X76" i="28"/>
  <c r="U76" i="28"/>
  <c r="W76" i="28" s="1"/>
  <c r="Q76" i="28"/>
  <c r="S76" i="28" s="1"/>
  <c r="O76" i="28"/>
  <c r="P76" i="28" s="1"/>
  <c r="L76" i="28"/>
  <c r="J76" i="28"/>
  <c r="K76" i="28" s="1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Q75" i="28" s="1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 s="1"/>
  <c r="AH75" i="28"/>
  <c r="AE75" i="28"/>
  <c r="AG75" i="28"/>
  <c r="AC75" i="28"/>
  <c r="Z75" i="28"/>
  <c r="AB75" i="28"/>
  <c r="X75" i="28"/>
  <c r="U75" i="28"/>
  <c r="W75" i="28"/>
  <c r="Q75" i="28"/>
  <c r="S75" i="28" s="1"/>
  <c r="R75" i="28"/>
  <c r="O75" i="28"/>
  <c r="P75" i="28" s="1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 s="1"/>
  <c r="I74" i="28" s="1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/>
  <c r="AC74" i="28"/>
  <c r="Z74" i="28"/>
  <c r="AB74" i="28"/>
  <c r="X74" i="28"/>
  <c r="U74" i="28"/>
  <c r="W74" i="28" s="1"/>
  <c r="Q74" i="28"/>
  <c r="O74" i="28"/>
  <c r="S74" i="28" s="1"/>
  <c r="L74" i="28"/>
  <c r="J74" i="28"/>
  <c r="EC73" i="28"/>
  <c r="E73" i="28" s="1"/>
  <c r="F73" i="28"/>
  <c r="DZ73" i="28"/>
  <c r="DW73" i="28"/>
  <c r="DT73" i="28"/>
  <c r="DQ73" i="28"/>
  <c r="DN73" i="28"/>
  <c r="DK73" i="28"/>
  <c r="DI73" i="28"/>
  <c r="G73" i="28"/>
  <c r="H73" i="28" s="1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/>
  <c r="AC73" i="28"/>
  <c r="Z73" i="28"/>
  <c r="AB73" i="28" s="1"/>
  <c r="X73" i="28"/>
  <c r="U73" i="28"/>
  <c r="W73" i="28" s="1"/>
  <c r="Q73" i="28"/>
  <c r="O73" i="28"/>
  <c r="P73" i="28"/>
  <c r="R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H72" i="28" s="1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/>
  <c r="Q72" i="28"/>
  <c r="O72" i="28"/>
  <c r="P72" i="28" s="1"/>
  <c r="R72" i="28" s="1"/>
  <c r="L72" i="28"/>
  <c r="J72" i="28"/>
  <c r="K72" i="28" s="1"/>
  <c r="M72" i="28" s="1"/>
  <c r="EC71" i="28"/>
  <c r="DZ71" i="28"/>
  <c r="DW71" i="28"/>
  <c r="DT71" i="28"/>
  <c r="DQ71" i="28"/>
  <c r="DN71" i="28"/>
  <c r="DK71" i="28"/>
  <c r="DI71" i="28"/>
  <c r="G71" i="28" s="1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/>
  <c r="AC71" i="28"/>
  <c r="Z71" i="28"/>
  <c r="AB71" i="28"/>
  <c r="X71" i="28"/>
  <c r="U71" i="28"/>
  <c r="W71" i="28" s="1"/>
  <c r="Q71" i="28"/>
  <c r="S71" i="28" s="1"/>
  <c r="O71" i="28"/>
  <c r="P71" i="28"/>
  <c r="L71" i="28"/>
  <c r="N71" i="28"/>
  <c r="J71" i="28"/>
  <c r="K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O70" i="28" s="1"/>
  <c r="BQ70" i="28" s="1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/>
  <c r="X70" i="28"/>
  <c r="U70" i="28"/>
  <c r="W70" i="28" s="1"/>
  <c r="Q70" i="28"/>
  <c r="O70" i="28"/>
  <c r="L70" i="28"/>
  <c r="N70" i="28" s="1"/>
  <c r="J70" i="28"/>
  <c r="ED69" i="28"/>
  <c r="EC69" i="28"/>
  <c r="EF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 s="1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 s="1"/>
  <c r="AC69" i="28"/>
  <c r="Z69" i="28"/>
  <c r="AB69" i="28"/>
  <c r="X69" i="28"/>
  <c r="U69" i="28"/>
  <c r="W69" i="28"/>
  <c r="Q69" i="28"/>
  <c r="O69" i="28"/>
  <c r="P69" i="28" s="1"/>
  <c r="L69" i="28"/>
  <c r="J69" i="28"/>
  <c r="EC68" i="28"/>
  <c r="EF68" i="28"/>
  <c r="DZ68" i="28"/>
  <c r="DW68" i="28"/>
  <c r="DT68" i="28"/>
  <c r="DQ68" i="28"/>
  <c r="DN68" i="28"/>
  <c r="DK68" i="28"/>
  <c r="DI68" i="28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/>
  <c r="AC68" i="28"/>
  <c r="Z68" i="28"/>
  <c r="AB68" i="28"/>
  <c r="X68" i="28"/>
  <c r="U68" i="28"/>
  <c r="W68" i="28" s="1"/>
  <c r="Q68" i="28"/>
  <c r="O68" i="28"/>
  <c r="L68" i="28"/>
  <c r="J68" i="28"/>
  <c r="K68" i="28" s="1"/>
  <c r="G68" i="28"/>
  <c r="I68" i="28" s="1"/>
  <c r="EC67" i="28"/>
  <c r="EF67" i="28" s="1"/>
  <c r="DZ67" i="28"/>
  <c r="DW67" i="28"/>
  <c r="DT67" i="28"/>
  <c r="DQ67" i="28"/>
  <c r="DN67" i="28"/>
  <c r="DK67" i="28"/>
  <c r="DI67" i="28"/>
  <c r="G67" i="28" s="1"/>
  <c r="H67" i="28" s="1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Q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S67" i="28" s="1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/>
  <c r="AH66" i="28"/>
  <c r="AE66" i="28"/>
  <c r="AG66" i="28"/>
  <c r="AC66" i="28"/>
  <c r="Z66" i="28"/>
  <c r="AB66" i="28"/>
  <c r="X66" i="28"/>
  <c r="U66" i="28"/>
  <c r="W66" i="28" s="1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 s="1"/>
  <c r="DG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/>
  <c r="AC65" i="28"/>
  <c r="Z65" i="28"/>
  <c r="AB65" i="28"/>
  <c r="X65" i="28"/>
  <c r="U65" i="28"/>
  <c r="W65" i="28" s="1"/>
  <c r="Q65" i="28"/>
  <c r="O65" i="28"/>
  <c r="S65" i="28" s="1"/>
  <c r="P65" i="28"/>
  <c r="R65" i="28" s="1"/>
  <c r="L65" i="28"/>
  <c r="J65" i="28"/>
  <c r="N65" i="28"/>
  <c r="EC64" i="28"/>
  <c r="DZ64" i="28"/>
  <c r="DW64" i="28"/>
  <c r="DT64" i="28"/>
  <c r="DQ64" i="28"/>
  <c r="DN64" i="28"/>
  <c r="DK64" i="28"/>
  <c r="DI64" i="28"/>
  <c r="G64" i="28" s="1"/>
  <c r="DG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63" i="28" s="1"/>
  <c r="F63" i="28" s="1"/>
  <c r="ED63" i="28"/>
  <c r="DZ63" i="28"/>
  <c r="DW63" i="28"/>
  <c r="DT63" i="28"/>
  <c r="DQ63" i="28"/>
  <c r="DN63" i="28"/>
  <c r="DK63" i="28"/>
  <c r="DI63" i="28"/>
  <c r="G63" i="28"/>
  <c r="H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 s="1"/>
  <c r="AC63" i="28"/>
  <c r="Z63" i="28"/>
  <c r="AB63" i="28"/>
  <c r="X63" i="28"/>
  <c r="U63" i="28"/>
  <c r="W63" i="28" s="1"/>
  <c r="Q63" i="28"/>
  <c r="P63" i="28"/>
  <c r="O63" i="28"/>
  <c r="L63" i="28"/>
  <c r="J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 s="1"/>
  <c r="AC62" i="28"/>
  <c r="Z62" i="28"/>
  <c r="AB62" i="28"/>
  <c r="X62" i="28"/>
  <c r="U62" i="28"/>
  <c r="W62" i="28"/>
  <c r="Q62" i="28"/>
  <c r="S62" i="28" s="1"/>
  <c r="O62" i="28"/>
  <c r="L62" i="28"/>
  <c r="N62" i="28" s="1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 s="1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DZ60" i="28"/>
  <c r="DW60" i="28"/>
  <c r="DT60" i="28"/>
  <c r="DQ60" i="28"/>
  <c r="DN60" i="28"/>
  <c r="DK60" i="28"/>
  <c r="DI60" i="28"/>
  <c r="G60" i="28" s="1"/>
  <c r="DG60" i="28"/>
  <c r="DH60" i="28" s="1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/>
  <c r="Q60" i="28"/>
  <c r="O60" i="28"/>
  <c r="P60" i="28" s="1"/>
  <c r="L60" i="28"/>
  <c r="J60" i="28"/>
  <c r="K60" i="28" s="1"/>
  <c r="M60" i="28" s="1"/>
  <c r="EC59" i="28"/>
  <c r="DZ59" i="28"/>
  <c r="DW59" i="28"/>
  <c r="DT59" i="28"/>
  <c r="DQ59" i="28"/>
  <c r="DN59" i="28"/>
  <c r="DK59" i="28"/>
  <c r="DI59" i="28"/>
  <c r="G59" i="28" s="1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R59" i="28" s="1"/>
  <c r="O59" i="28"/>
  <c r="P59" i="28" s="1"/>
  <c r="L59" i="28"/>
  <c r="J59" i="28"/>
  <c r="N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O58" i="28"/>
  <c r="S58" i="28" s="1"/>
  <c r="L58" i="28"/>
  <c r="J58" i="28"/>
  <c r="K58" i="28" s="1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O57" i="28" s="1"/>
  <c r="BQ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/>
  <c r="AH57" i="28"/>
  <c r="AE57" i="28"/>
  <c r="AG57" i="28"/>
  <c r="AC57" i="28"/>
  <c r="Z57" i="28"/>
  <c r="AB57" i="28" s="1"/>
  <c r="X57" i="28"/>
  <c r="U57" i="28"/>
  <c r="W57" i="28"/>
  <c r="Q57" i="28"/>
  <c r="O57" i="28"/>
  <c r="P57" i="28"/>
  <c r="R57" i="28" s="1"/>
  <c r="L57" i="28"/>
  <c r="N57" i="28" s="1"/>
  <c r="J57" i="28"/>
  <c r="EC56" i="28"/>
  <c r="DZ56" i="28"/>
  <c r="DW56" i="28"/>
  <c r="DT56" i="28"/>
  <c r="DQ56" i="28"/>
  <c r="DN56" i="28"/>
  <c r="DK56" i="28"/>
  <c r="DI56" i="28"/>
  <c r="G56" i="28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 s="1"/>
  <c r="AC56" i="28"/>
  <c r="Z56" i="28"/>
  <c r="AB56" i="28"/>
  <c r="X56" i="28"/>
  <c r="U56" i="28"/>
  <c r="W56" i="28"/>
  <c r="Q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N55" i="28" s="1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G54" i="28" s="1"/>
  <c r="DG54" i="28"/>
  <c r="E54" i="28" s="1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J53" i="28"/>
  <c r="N53" i="28" s="1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O52" i="28"/>
  <c r="P52" i="28" s="1"/>
  <c r="L52" i="28"/>
  <c r="N52" i="28" s="1"/>
  <c r="J52" i="28"/>
  <c r="K52" i="28"/>
  <c r="M52" i="28" s="1"/>
  <c r="G52" i="28"/>
  <c r="I52" i="28" s="1"/>
  <c r="EC51" i="28"/>
  <c r="EF51" i="28" s="1"/>
  <c r="ED51" i="28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 s="1"/>
  <c r="Q51" i="28"/>
  <c r="O51" i="28"/>
  <c r="P51" i="28"/>
  <c r="R51" i="28" s="1"/>
  <c r="L51" i="28"/>
  <c r="J51" i="28"/>
  <c r="K51" i="28"/>
  <c r="M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O50" i="28" s="1"/>
  <c r="BQ50" i="28" s="1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/>
  <c r="AC50" i="28"/>
  <c r="Z50" i="28"/>
  <c r="AB50" i="28" s="1"/>
  <c r="X50" i="28"/>
  <c r="W50" i="28"/>
  <c r="U50" i="28"/>
  <c r="Q50" i="28"/>
  <c r="O50" i="28"/>
  <c r="L50" i="28"/>
  <c r="J50" i="28"/>
  <c r="K50" i="28" s="1"/>
  <c r="EC49" i="28"/>
  <c r="EF49" i="28" s="1"/>
  <c r="ED49" i="28"/>
  <c r="DZ49" i="28"/>
  <c r="DW49" i="28"/>
  <c r="DT49" i="28"/>
  <c r="DQ49" i="28"/>
  <c r="DN49" i="28"/>
  <c r="DK49" i="28"/>
  <c r="DI49" i="28"/>
  <c r="G49" i="28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O49" i="28" s="1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AB49" i="28"/>
  <c r="Z49" i="28"/>
  <c r="X49" i="28"/>
  <c r="U49" i="28"/>
  <c r="W49" i="28"/>
  <c r="Q49" i="28"/>
  <c r="O49" i="28"/>
  <c r="P49" i="28"/>
  <c r="R49" i="28" s="1"/>
  <c r="L49" i="28"/>
  <c r="J49" i="28"/>
  <c r="EC48" i="28"/>
  <c r="ED48" i="28" s="1"/>
  <c r="EF48" i="28"/>
  <c r="DZ48" i="28"/>
  <c r="DW48" i="28"/>
  <c r="DT48" i="28"/>
  <c r="DQ48" i="28"/>
  <c r="DN48" i="28"/>
  <c r="DK48" i="28"/>
  <c r="DI48" i="28"/>
  <c r="G48" i="28"/>
  <c r="I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Q48" i="28" s="1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F47" i="28"/>
  <c r="EC47" i="28"/>
  <c r="ED47" i="28"/>
  <c r="DZ47" i="28"/>
  <c r="DW47" i="28"/>
  <c r="DT47" i="28"/>
  <c r="DQ47" i="28"/>
  <c r="DN47" i="28"/>
  <c r="DK47" i="28"/>
  <c r="DI47" i="28"/>
  <c r="G47" i="28"/>
  <c r="I47" i="28" s="1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/>
  <c r="X47" i="28"/>
  <c r="U47" i="28"/>
  <c r="W47" i="28"/>
  <c r="Q47" i="28"/>
  <c r="S47" i="28" s="1"/>
  <c r="P47" i="28"/>
  <c r="O47" i="28"/>
  <c r="L47" i="28"/>
  <c r="J47" i="28"/>
  <c r="K47" i="28"/>
  <c r="EC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/>
  <c r="X46" i="28"/>
  <c r="U46" i="28"/>
  <c r="W46" i="28" s="1"/>
  <c r="Q46" i="28"/>
  <c r="O46" i="28"/>
  <c r="S46" i="28" s="1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/>
  <c r="X45" i="28"/>
  <c r="U45" i="28"/>
  <c r="W45" i="28" s="1"/>
  <c r="Q45" i="28"/>
  <c r="S45" i="28"/>
  <c r="O45" i="28"/>
  <c r="P45" i="28" s="1"/>
  <c r="R45" i="28" s="1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 s="1"/>
  <c r="AH44" i="28"/>
  <c r="AE44" i="28"/>
  <c r="AG44" i="28" s="1"/>
  <c r="AC44" i="28"/>
  <c r="Z44" i="28"/>
  <c r="AB44" i="28"/>
  <c r="X44" i="28"/>
  <c r="U44" i="28"/>
  <c r="W44" i="28"/>
  <c r="Q44" i="28"/>
  <c r="O44" i="28"/>
  <c r="P44" i="28"/>
  <c r="L44" i="28"/>
  <c r="N44" i="28" s="1"/>
  <c r="M44" i="28"/>
  <c r="J44" i="28"/>
  <c r="K44" i="28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Q43" i="28" s="1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S43" i="28" s="1"/>
  <c r="P43" i="28"/>
  <c r="L43" i="28"/>
  <c r="J43" i="28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Q42" i="28" s="1"/>
  <c r="BN42" i="28"/>
  <c r="BO42" i="28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/>
  <c r="AH42" i="28"/>
  <c r="AE42" i="28"/>
  <c r="AG42" i="28"/>
  <c r="AC42" i="28"/>
  <c r="Z42" i="28"/>
  <c r="AB42" i="28" s="1"/>
  <c r="X42" i="28"/>
  <c r="U42" i="28"/>
  <c r="W42" i="28" s="1"/>
  <c r="Q42" i="28"/>
  <c r="S42" i="28"/>
  <c r="O42" i="28"/>
  <c r="P42" i="28"/>
  <c r="L42" i="28"/>
  <c r="M42" i="28"/>
  <c r="J42" i="28"/>
  <c r="K42" i="28" s="1"/>
  <c r="EC41" i="28"/>
  <c r="EF41" i="28" s="1"/>
  <c r="DZ41" i="28"/>
  <c r="DW41" i="28"/>
  <c r="DT41" i="28"/>
  <c r="DQ41" i="28"/>
  <c r="DN41" i="28"/>
  <c r="DK41" i="28"/>
  <c r="DI41" i="28"/>
  <c r="G41" i="28"/>
  <c r="DG41" i="28"/>
  <c r="E41" i="28" s="1"/>
  <c r="F41" i="28" s="1"/>
  <c r="H41" i="28" s="1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R41" i="28" s="1"/>
  <c r="BO41" i="28"/>
  <c r="BQ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/>
  <c r="AC41" i="28"/>
  <c r="Z41" i="28"/>
  <c r="AB41" i="28"/>
  <c r="X41" i="28"/>
  <c r="U41" i="28"/>
  <c r="W41" i="28" s="1"/>
  <c r="Q41" i="28"/>
  <c r="O41" i="28"/>
  <c r="P41" i="28"/>
  <c r="L41" i="28"/>
  <c r="J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/>
  <c r="AC40" i="28"/>
  <c r="AB40" i="28"/>
  <c r="Z40" i="28"/>
  <c r="X40" i="28"/>
  <c r="U40" i="28"/>
  <c r="W40" i="28" s="1"/>
  <c r="Q40" i="28"/>
  <c r="O40" i="28"/>
  <c r="P40" i="28"/>
  <c r="R40" i="28" s="1"/>
  <c r="L40" i="28"/>
  <c r="J40" i="28"/>
  <c r="K40" i="28"/>
  <c r="ED39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Q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/>
  <c r="AC39" i="28"/>
  <c r="Z39" i="28"/>
  <c r="AB39" i="28" s="1"/>
  <c r="X39" i="28"/>
  <c r="U39" i="28"/>
  <c r="W39" i="28" s="1"/>
  <c r="Q39" i="28"/>
  <c r="O39" i="28"/>
  <c r="P39" i="28"/>
  <c r="L39" i="28"/>
  <c r="K39" i="28"/>
  <c r="J39" i="28"/>
  <c r="EC38" i="28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/>
  <c r="AC38" i="28"/>
  <c r="Z38" i="28"/>
  <c r="AB38" i="28"/>
  <c r="X38" i="28"/>
  <c r="U38" i="28"/>
  <c r="W38" i="28" s="1"/>
  <c r="Q38" i="28"/>
  <c r="O38" i="28"/>
  <c r="P38" i="28" s="1"/>
  <c r="L38" i="28"/>
  <c r="N38" i="28"/>
  <c r="J38" i="28"/>
  <c r="K38" i="28"/>
  <c r="M38" i="28" s="1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/>
  <c r="Q37" i="28"/>
  <c r="S37" i="28" s="1"/>
  <c r="O37" i="28"/>
  <c r="P37" i="28" s="1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E36" i="28" s="1"/>
  <c r="F36" i="28" s="1"/>
  <c r="H36" i="28" s="1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 s="1"/>
  <c r="AH36" i="28"/>
  <c r="AE36" i="28"/>
  <c r="AG36" i="28"/>
  <c r="AC36" i="28"/>
  <c r="Z36" i="28"/>
  <c r="AB36" i="28"/>
  <c r="X36" i="28"/>
  <c r="U36" i="28"/>
  <c r="W36" i="28"/>
  <c r="Q36" i="28"/>
  <c r="O36" i="28"/>
  <c r="P36" i="28" s="1"/>
  <c r="L36" i="28"/>
  <c r="N36" i="28" s="1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H35" i="28" s="1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 s="1"/>
  <c r="AC35" i="28"/>
  <c r="Z35" i="28"/>
  <c r="AB35" i="28"/>
  <c r="X35" i="28"/>
  <c r="U35" i="28"/>
  <c r="W35" i="28" s="1"/>
  <c r="Q35" i="28"/>
  <c r="S35" i="28" s="1"/>
  <c r="O35" i="28"/>
  <c r="L35" i="28"/>
  <c r="N35" i="28" s="1"/>
  <c r="J35" i="28"/>
  <c r="K35" i="28"/>
  <c r="EC34" i="28"/>
  <c r="EF34" i="28" s="1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G34" i="28"/>
  <c r="AE34" i="28"/>
  <c r="AC34" i="28"/>
  <c r="Z34" i="28"/>
  <c r="AB34" i="28"/>
  <c r="X34" i="28"/>
  <c r="U34" i="28"/>
  <c r="W34" i="28" s="1"/>
  <c r="Q34" i="28"/>
  <c r="O34" i="28"/>
  <c r="L34" i="28"/>
  <c r="J34" i="28"/>
  <c r="K34" i="28"/>
  <c r="M34" i="28" s="1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 s="1"/>
  <c r="AC33" i="28"/>
  <c r="Z33" i="28"/>
  <c r="AB33" i="28"/>
  <c r="X33" i="28"/>
  <c r="U33" i="28"/>
  <c r="W33" i="28"/>
  <c r="Q33" i="28"/>
  <c r="S33" i="28" s="1"/>
  <c r="O33" i="28"/>
  <c r="L33" i="28"/>
  <c r="J33" i="28"/>
  <c r="K33" i="28" s="1"/>
  <c r="M33" i="28" s="1"/>
  <c r="EC32" i="28"/>
  <c r="ED32" i="28" s="1"/>
  <c r="DZ32" i="28"/>
  <c r="DW32" i="28"/>
  <c r="DT32" i="28"/>
  <c r="DQ32" i="28"/>
  <c r="DN32" i="28"/>
  <c r="DK32" i="28"/>
  <c r="DI32" i="28"/>
  <c r="G32" i="28" s="1"/>
  <c r="I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/>
  <c r="AH32" i="28"/>
  <c r="AE32" i="28"/>
  <c r="AG32" i="28" s="1"/>
  <c r="AC32" i="28"/>
  <c r="Z32" i="28"/>
  <c r="AB32" i="28"/>
  <c r="X32" i="28"/>
  <c r="U32" i="28"/>
  <c r="W32" i="28" s="1"/>
  <c r="Q32" i="28"/>
  <c r="R32" i="28"/>
  <c r="O32" i="28"/>
  <c r="P32" i="28" s="1"/>
  <c r="L32" i="28"/>
  <c r="M32" i="28" s="1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/>
  <c r="BQ31" i="28" s="1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/>
  <c r="Q31" i="28"/>
  <c r="S31" i="28" s="1"/>
  <c r="O31" i="28"/>
  <c r="P31" i="28" s="1"/>
  <c r="L31" i="28"/>
  <c r="J31" i="28"/>
  <c r="N31" i="28" s="1"/>
  <c r="K31" i="28"/>
  <c r="M31" i="28" s="1"/>
  <c r="EC30" i="28"/>
  <c r="DZ30" i="28"/>
  <c r="DW30" i="28"/>
  <c r="DT30" i="28"/>
  <c r="DQ30" i="28"/>
  <c r="DN30" i="28"/>
  <c r="DK30" i="28"/>
  <c r="DI30" i="28"/>
  <c r="G30" i="28" s="1"/>
  <c r="I30" i="28" s="1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R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/>
  <c r="AH30" i="28"/>
  <c r="AE30" i="28"/>
  <c r="AG30" i="28" s="1"/>
  <c r="AC30" i="28"/>
  <c r="Z30" i="28"/>
  <c r="AB30" i="28" s="1"/>
  <c r="X30" i="28"/>
  <c r="W30" i="28"/>
  <c r="U30" i="28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/>
  <c r="DG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O29" i="28" s="1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/>
  <c r="AH29" i="28"/>
  <c r="AE29" i="28"/>
  <c r="AG29" i="28"/>
  <c r="AC29" i="28"/>
  <c r="Z29" i="28"/>
  <c r="AB29" i="28"/>
  <c r="X29" i="28"/>
  <c r="U29" i="28"/>
  <c r="W29" i="28" s="1"/>
  <c r="Q29" i="28"/>
  <c r="O29" i="28"/>
  <c r="L29" i="28"/>
  <c r="J29" i="28"/>
  <c r="EC28" i="28"/>
  <c r="DZ28" i="28"/>
  <c r="DW28" i="28"/>
  <c r="DT28" i="28"/>
  <c r="DQ28" i="28"/>
  <c r="DN28" i="28"/>
  <c r="DK28" i="28"/>
  <c r="DI28" i="28"/>
  <c r="G28" i="28" s="1"/>
  <c r="H28" i="28" s="1"/>
  <c r="DG28" i="28"/>
  <c r="E28" i="28"/>
  <c r="F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 s="1"/>
  <c r="AC28" i="28"/>
  <c r="Z28" i="28"/>
  <c r="AB28" i="28" s="1"/>
  <c r="X28" i="28"/>
  <c r="U28" i="28"/>
  <c r="W28" i="28"/>
  <c r="Q28" i="28"/>
  <c r="O28" i="28"/>
  <c r="P28" i="28"/>
  <c r="L28" i="28"/>
  <c r="J28" i="28"/>
  <c r="K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Q27" i="28" s="1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 s="1"/>
  <c r="AC27" i="28"/>
  <c r="Z27" i="28"/>
  <c r="AB27" i="28"/>
  <c r="X27" i="28"/>
  <c r="U27" i="28"/>
  <c r="W27" i="28"/>
  <c r="Q27" i="28"/>
  <c r="R27" i="28" s="1"/>
  <c r="O27" i="28"/>
  <c r="P27" i="28" s="1"/>
  <c r="L27" i="28"/>
  <c r="M27" i="28"/>
  <c r="J27" i="28"/>
  <c r="K27" i="28" s="1"/>
  <c r="EC26" i="28"/>
  <c r="DZ26" i="28"/>
  <c r="DW26" i="28"/>
  <c r="DT26" i="28"/>
  <c r="DQ26" i="28"/>
  <c r="DN26" i="28"/>
  <c r="DK26" i="28"/>
  <c r="DI26" i="28"/>
  <c r="G26" i="28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Q26" i="28" s="1"/>
  <c r="BL26" i="28"/>
  <c r="BI26" i="28"/>
  <c r="BF26" i="28"/>
  <c r="BC26" i="28"/>
  <c r="AZ26" i="28"/>
  <c r="AW26" i="28"/>
  <c r="AT26" i="28"/>
  <c r="AR26" i="28"/>
  <c r="AQ26" i="28"/>
  <c r="AO26" i="28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O25" i="28" s="1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 s="1"/>
  <c r="AH24" i="28"/>
  <c r="AG24" i="28"/>
  <c r="AE24" i="28"/>
  <c r="AC24" i="28"/>
  <c r="Z24" i="28"/>
  <c r="AB24" i="28"/>
  <c r="X24" i="28"/>
  <c r="U24" i="28"/>
  <c r="W24" i="28"/>
  <c r="Q24" i="28"/>
  <c r="S24" i="28" s="1"/>
  <c r="O24" i="28"/>
  <c r="P24" i="28" s="1"/>
  <c r="L24" i="28"/>
  <c r="J24" i="28"/>
  <c r="K24" i="28" s="1"/>
  <c r="M24" i="28" s="1"/>
  <c r="EC23" i="28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 s="1"/>
  <c r="AH23" i="28"/>
  <c r="AE23" i="28"/>
  <c r="AG23" i="28"/>
  <c r="AC23" i="28"/>
  <c r="Z23" i="28"/>
  <c r="AB23" i="28"/>
  <c r="X23" i="28"/>
  <c r="U23" i="28"/>
  <c r="W23" i="28"/>
  <c r="Q23" i="28"/>
  <c r="O23" i="28"/>
  <c r="P23" i="28" s="1"/>
  <c r="L23" i="28"/>
  <c r="J23" i="28"/>
  <c r="K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G22" i="28"/>
  <c r="AE22" i="28"/>
  <c r="AC22" i="28"/>
  <c r="Z22" i="28"/>
  <c r="AB22" i="28"/>
  <c r="X22" i="28"/>
  <c r="U22" i="28"/>
  <c r="W22" i="28"/>
  <c r="Q22" i="28"/>
  <c r="S22" i="28" s="1"/>
  <c r="O22" i="28"/>
  <c r="L22" i="28"/>
  <c r="M22" i="28"/>
  <c r="J22" i="28"/>
  <c r="K22" i="28" s="1"/>
  <c r="EC21" i="28"/>
  <c r="DZ21" i="28"/>
  <c r="DW21" i="28"/>
  <c r="DT21" i="28"/>
  <c r="DQ21" i="28"/>
  <c r="DN21" i="28"/>
  <c r="DK21" i="28"/>
  <c r="DI21" i="28"/>
  <c r="G21" i="28" s="1"/>
  <c r="DG21" i="28"/>
  <c r="DH21" i="28" s="1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/>
  <c r="X21" i="28"/>
  <c r="U21" i="28"/>
  <c r="W21" i="28"/>
  <c r="Q21" i="28"/>
  <c r="O21" i="28"/>
  <c r="L21" i="28"/>
  <c r="J21" i="28"/>
  <c r="N21" i="28"/>
  <c r="EC20" i="28"/>
  <c r="DZ20" i="28"/>
  <c r="DW20" i="28"/>
  <c r="DT20" i="28"/>
  <c r="DQ20" i="28"/>
  <c r="DN20" i="28"/>
  <c r="DK20" i="28"/>
  <c r="DI20" i="28"/>
  <c r="G20" i="28" s="1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/>
  <c r="Q20" i="28"/>
  <c r="O20" i="28"/>
  <c r="P20" i="28" s="1"/>
  <c r="L20" i="28"/>
  <c r="J20" i="28"/>
  <c r="K20" i="28" s="1"/>
  <c r="M20" i="28" s="1"/>
  <c r="EC19" i="28"/>
  <c r="DZ19" i="28"/>
  <c r="DW19" i="28"/>
  <c r="DT19" i="28"/>
  <c r="DQ19" i="28"/>
  <c r="DN19" i="28"/>
  <c r="DK19" i="28"/>
  <c r="DI19" i="28"/>
  <c r="G19" i="28" s="1"/>
  <c r="DG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/>
  <c r="AC19" i="28"/>
  <c r="Z19" i="28"/>
  <c r="AB19" i="28" s="1"/>
  <c r="X19" i="28"/>
  <c r="U19" i="28"/>
  <c r="W19" i="28"/>
  <c r="Q19" i="28"/>
  <c r="O19" i="28"/>
  <c r="P19" i="28" s="1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H18" i="28" s="1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Q18" i="28" s="1"/>
  <c r="BL18" i="28"/>
  <c r="BI18" i="28"/>
  <c r="BF18" i="28"/>
  <c r="BC18" i="28"/>
  <c r="AZ18" i="28"/>
  <c r="AW18" i="28"/>
  <c r="AT18" i="28"/>
  <c r="AR18" i="28"/>
  <c r="AQ18" i="28"/>
  <c r="AO18" i="28"/>
  <c r="AM18" i="28"/>
  <c r="AJ18" i="28"/>
  <c r="AL18" i="28" s="1"/>
  <c r="AH18" i="28"/>
  <c r="AE18" i="28"/>
  <c r="AG18" i="28" s="1"/>
  <c r="AC18" i="28"/>
  <c r="Z18" i="28"/>
  <c r="AB18" i="28"/>
  <c r="X18" i="28"/>
  <c r="U18" i="28"/>
  <c r="W18" i="28" s="1"/>
  <c r="Q18" i="28"/>
  <c r="S18" i="28" s="1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 s="1"/>
  <c r="AC17" i="28"/>
  <c r="Z17" i="28"/>
  <c r="AB17" i="28" s="1"/>
  <c r="X17" i="28"/>
  <c r="W17" i="28"/>
  <c r="U17" i="28"/>
  <c r="Q17" i="28"/>
  <c r="O17" i="28"/>
  <c r="P17" i="28"/>
  <c r="R17" i="28" s="1"/>
  <c r="L17" i="28"/>
  <c r="J17" i="28"/>
  <c r="K17" i="28" s="1"/>
  <c r="M17" i="28" s="1"/>
  <c r="EC16" i="28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 s="1"/>
  <c r="X16" i="28"/>
  <c r="U16" i="28"/>
  <c r="W16" i="28"/>
  <c r="Q16" i="28"/>
  <c r="O16" i="28"/>
  <c r="P16" i="28"/>
  <c r="R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R15" i="28" s="1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/>
  <c r="Q15" i="28"/>
  <c r="S15" i="28" s="1"/>
  <c r="O15" i="28"/>
  <c r="L15" i="28"/>
  <c r="M15" i="28"/>
  <c r="J15" i="28"/>
  <c r="K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 s="1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/>
  <c r="X13" i="28"/>
  <c r="U13" i="28"/>
  <c r="W13" i="28"/>
  <c r="Q13" i="28"/>
  <c r="R13" i="28" s="1"/>
  <c r="S13" i="28"/>
  <c r="O13" i="28"/>
  <c r="P13" i="28"/>
  <c r="L13" i="28"/>
  <c r="J13" i="28"/>
  <c r="K13" i="28" s="1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/>
  <c r="L12" i="28"/>
  <c r="N12" i="28"/>
  <c r="J12" i="28"/>
  <c r="K12" i="28"/>
  <c r="M12" i="28" s="1"/>
  <c r="EC11" i="28"/>
  <c r="EF11" i="28" s="1"/>
  <c r="DZ11" i="28"/>
  <c r="DW11" i="28"/>
  <c r="DT11" i="28"/>
  <c r="DQ11" i="28"/>
  <c r="DN11" i="28"/>
  <c r="DK11" i="28"/>
  <c r="DI11" i="28"/>
  <c r="G11" i="28" s="1"/>
  <c r="DG11" i="28"/>
  <c r="E11" i="28" s="1"/>
  <c r="F11" i="28" s="1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 s="1"/>
  <c r="AH11" i="28"/>
  <c r="AE11" i="28"/>
  <c r="AG11" i="28"/>
  <c r="AC11" i="28"/>
  <c r="Z11" i="28"/>
  <c r="AB11" i="28"/>
  <c r="X11" i="28"/>
  <c r="U11" i="28"/>
  <c r="W11" i="28"/>
  <c r="Q11" i="28"/>
  <c r="O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Q10" i="28" s="1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/>
  <c r="AC10" i="28"/>
  <c r="Z10" i="28"/>
  <c r="AB10" i="28"/>
  <c r="X10" i="28"/>
  <c r="U10" i="28"/>
  <c r="W10" i="28" s="1"/>
  <c r="Q10" i="28"/>
  <c r="O10" i="28"/>
  <c r="S10" i="28" s="1"/>
  <c r="P10" i="28"/>
  <c r="L10" i="28"/>
  <c r="J10" i="28"/>
  <c r="Q8" i="28"/>
  <c r="V8" i="28"/>
  <c r="AA8" i="28" s="1"/>
  <c r="AF8" i="28"/>
  <c r="AK8" i="28" s="1"/>
  <c r="AP8" i="28" s="1"/>
  <c r="AU8" i="28" s="1"/>
  <c r="AX8" i="28" s="1"/>
  <c r="M8" i="28"/>
  <c r="R8" i="28" s="1"/>
  <c r="W8" i="28"/>
  <c r="AB8" i="28"/>
  <c r="AG8" i="28"/>
  <c r="AL8" i="28" s="1"/>
  <c r="BQ8" i="28" s="1"/>
  <c r="K8" i="28"/>
  <c r="P8" i="28"/>
  <c r="U8" i="28"/>
  <c r="Z8" i="28" s="1"/>
  <c r="AE8" i="28"/>
  <c r="AJ8" i="28" s="1"/>
  <c r="AO8" i="28"/>
  <c r="AT8" i="28" s="1"/>
  <c r="AW8" i="28" s="1"/>
  <c r="AZ8" i="28" s="1"/>
  <c r="BC8" i="28" s="1"/>
  <c r="BF8" i="28" s="1"/>
  <c r="BI8" i="28" s="1"/>
  <c r="BL8" i="28"/>
  <c r="BO8" i="28" s="1"/>
  <c r="BT8" i="28" s="1"/>
  <c r="BW8" i="28" s="1"/>
  <c r="BZ8" i="28" s="1"/>
  <c r="CC8" i="28" s="1"/>
  <c r="CF8" i="28" s="1"/>
  <c r="CI8" i="28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/>
  <c r="CY82" i="27"/>
  <c r="CW82" i="27"/>
  <c r="CX82" i="27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/>
  <c r="CJ82" i="27"/>
  <c r="CH82" i="27"/>
  <c r="CI82" i="27" s="1"/>
  <c r="CE82" i="27"/>
  <c r="CF82" i="27"/>
  <c r="CD82" i="27"/>
  <c r="CB82" i="27"/>
  <c r="CC82" i="27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/>
  <c r="BB82" i="27"/>
  <c r="BC82" i="27" s="1"/>
  <c r="BA82" i="27"/>
  <c r="AY82" i="27"/>
  <c r="AZ82" i="27"/>
  <c r="AX82" i="27"/>
  <c r="AV82" i="27"/>
  <c r="AW82" i="27"/>
  <c r="AS82" i="27"/>
  <c r="AT82" i="27" s="1"/>
  <c r="AP82" i="27"/>
  <c r="AN82" i="27"/>
  <c r="AK82" i="27"/>
  <c r="AM82" i="27" s="1"/>
  <c r="AI82" i="27"/>
  <c r="AF82" i="27"/>
  <c r="AD82" i="27"/>
  <c r="AE82" i="27"/>
  <c r="AG82" i="27" s="1"/>
  <c r="AA82" i="27"/>
  <c r="Y82" i="27"/>
  <c r="Z82" i="27"/>
  <c r="AB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/>
  <c r="AH81" i="27"/>
  <c r="AE81" i="27"/>
  <c r="AG81" i="27"/>
  <c r="AC81" i="27"/>
  <c r="Z81" i="27"/>
  <c r="AB81" i="27" s="1"/>
  <c r="X81" i="27"/>
  <c r="U81" i="27"/>
  <c r="W81" i="27"/>
  <c r="Q81" i="27"/>
  <c r="O81" i="27"/>
  <c r="L81" i="27"/>
  <c r="N81" i="27"/>
  <c r="J81" i="27"/>
  <c r="G81" i="27"/>
  <c r="I81" i="27" s="1"/>
  <c r="EA80" i="27"/>
  <c r="DX80" i="27"/>
  <c r="DU80" i="27"/>
  <c r="DR80" i="27"/>
  <c r="DO80" i="27"/>
  <c r="DL80" i="27"/>
  <c r="DI80" i="27"/>
  <c r="G80" i="27"/>
  <c r="I80" i="27" s="1"/>
  <c r="DG80" i="27"/>
  <c r="E80" i="27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R80" i="27" s="1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E79" i="27" s="1"/>
  <c r="F79" i="27" s="1"/>
  <c r="H79" i="27" s="1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J79" i="27"/>
  <c r="K79" i="27" s="1"/>
  <c r="M79" i="27" s="1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Q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EA77" i="27"/>
  <c r="DX77" i="27"/>
  <c r="DU77" i="27"/>
  <c r="DR77" i="27"/>
  <c r="DO77" i="27"/>
  <c r="DL77" i="27"/>
  <c r="DI77" i="27"/>
  <c r="G77" i="27"/>
  <c r="DG77" i="27"/>
  <c r="E77" i="27" s="1"/>
  <c r="I77" i="27" s="1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 s="1"/>
  <c r="AC77" i="27"/>
  <c r="Z77" i="27"/>
  <c r="AB77" i="27"/>
  <c r="X77" i="27"/>
  <c r="U77" i="27"/>
  <c r="W77" i="27" s="1"/>
  <c r="Q77" i="27"/>
  <c r="S77" i="27" s="1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/>
  <c r="Q76" i="27"/>
  <c r="O76" i="27"/>
  <c r="P76" i="27" s="1"/>
  <c r="L76" i="27"/>
  <c r="M76" i="27" s="1"/>
  <c r="J76" i="27"/>
  <c r="K76" i="27"/>
  <c r="EA75" i="27"/>
  <c r="DX75" i="27"/>
  <c r="DU75" i="27"/>
  <c r="DR75" i="27"/>
  <c r="DO75" i="27"/>
  <c r="DL75" i="27"/>
  <c r="DI75" i="27"/>
  <c r="G75" i="27"/>
  <c r="H75" i="27" s="1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/>
  <c r="Q75" i="27"/>
  <c r="O75" i="27"/>
  <c r="L75" i="27"/>
  <c r="J75" i="27"/>
  <c r="K75" i="27" s="1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R74" i="27" s="1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/>
  <c r="AC74" i="27"/>
  <c r="Z74" i="27"/>
  <c r="AB74" i="27" s="1"/>
  <c r="X74" i="27"/>
  <c r="U74" i="27"/>
  <c r="W74" i="27"/>
  <c r="Q74" i="27"/>
  <c r="O74" i="27"/>
  <c r="P74" i="27"/>
  <c r="R74" i="27"/>
  <c r="L74" i="27"/>
  <c r="J74" i="27"/>
  <c r="K74" i="27" s="1"/>
  <c r="M74" i="27" s="1"/>
  <c r="EA73" i="27"/>
  <c r="DX73" i="27"/>
  <c r="DU73" i="27"/>
  <c r="DR73" i="27"/>
  <c r="DO73" i="27"/>
  <c r="DL73" i="27"/>
  <c r="DI73" i="27"/>
  <c r="G73" i="27"/>
  <c r="DG73" i="27"/>
  <c r="E73" i="27" s="1"/>
  <c r="F73" i="27" s="1"/>
  <c r="H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 s="1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 s="1"/>
  <c r="X72" i="27"/>
  <c r="U72" i="27"/>
  <c r="W72" i="27"/>
  <c r="Q72" i="27"/>
  <c r="O72" i="27"/>
  <c r="L72" i="27"/>
  <c r="J72" i="27"/>
  <c r="K72" i="27"/>
  <c r="EA71" i="27"/>
  <c r="DX71" i="27"/>
  <c r="DU71" i="27"/>
  <c r="DR71" i="27"/>
  <c r="DO71" i="27"/>
  <c r="DL71" i="27"/>
  <c r="DI71" i="27"/>
  <c r="G71" i="27"/>
  <c r="I71" i="27" s="1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/>
  <c r="AH71" i="27"/>
  <c r="AE71" i="27"/>
  <c r="AG71" i="27"/>
  <c r="AC71" i="27"/>
  <c r="Z71" i="27"/>
  <c r="AB71" i="27"/>
  <c r="X71" i="27"/>
  <c r="U71" i="27"/>
  <c r="W71" i="27" s="1"/>
  <c r="Q71" i="27"/>
  <c r="O71" i="27"/>
  <c r="P71" i="27" s="1"/>
  <c r="R71" i="27" s="1"/>
  <c r="L71" i="27"/>
  <c r="J71" i="27"/>
  <c r="EA70" i="27"/>
  <c r="DX70" i="27"/>
  <c r="DU70" i="27"/>
  <c r="DR70" i="27"/>
  <c r="DO70" i="27"/>
  <c r="DL70" i="27"/>
  <c r="DI70" i="27"/>
  <c r="G70" i="27"/>
  <c r="DG70" i="27"/>
  <c r="E70" i="27" s="1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/>
  <c r="X70" i="27"/>
  <c r="U70" i="27"/>
  <c r="W70" i="27" s="1"/>
  <c r="Q70" i="27"/>
  <c r="O70" i="27"/>
  <c r="P70" i="27" s="1"/>
  <c r="L70" i="27"/>
  <c r="J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R69" i="27" s="1"/>
  <c r="BO69" i="27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/>
  <c r="AC69" i="27"/>
  <c r="Z69" i="27"/>
  <c r="AB69" i="27"/>
  <c r="X69" i="27"/>
  <c r="U69" i="27"/>
  <c r="W69" i="27" s="1"/>
  <c r="Q69" i="27"/>
  <c r="O69" i="27"/>
  <c r="P69" i="27"/>
  <c r="R69" i="27" s="1"/>
  <c r="L69" i="27"/>
  <c r="J69" i="27"/>
  <c r="K69" i="27"/>
  <c r="E69" i="27"/>
  <c r="F69" i="27" s="1"/>
  <c r="EA68" i="27"/>
  <c r="DX68" i="27"/>
  <c r="DU68" i="27"/>
  <c r="DR68" i="27"/>
  <c r="DO68" i="27"/>
  <c r="DL68" i="27"/>
  <c r="DI68" i="27"/>
  <c r="G68" i="27"/>
  <c r="DG68" i="27"/>
  <c r="E68" i="27" s="1"/>
  <c r="F68" i="27" s="1"/>
  <c r="H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R68" i="27" s="1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/>
  <c r="Q67" i="27"/>
  <c r="O67" i="27"/>
  <c r="P67" i="27" s="1"/>
  <c r="L67" i="27"/>
  <c r="N67" i="27" s="1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/>
  <c r="AC65" i="27"/>
  <c r="Z65" i="27"/>
  <c r="AB65" i="27" s="1"/>
  <c r="X65" i="27"/>
  <c r="U65" i="27"/>
  <c r="W65" i="27"/>
  <c r="Q65" i="27"/>
  <c r="O65" i="27"/>
  <c r="L65" i="27"/>
  <c r="J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O64" i="27" s="1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/>
  <c r="X64" i="27"/>
  <c r="U64" i="27"/>
  <c r="W64" i="27" s="1"/>
  <c r="Q64" i="27"/>
  <c r="O64" i="27"/>
  <c r="L64" i="27"/>
  <c r="N64" i="27" s="1"/>
  <c r="J64" i="27"/>
  <c r="EA63" i="27"/>
  <c r="DX63" i="27"/>
  <c r="DU63" i="27"/>
  <c r="DR63" i="27"/>
  <c r="DO63" i="27"/>
  <c r="DL63" i="27"/>
  <c r="DI63" i="27"/>
  <c r="G63" i="27"/>
  <c r="DG63" i="27"/>
  <c r="E63" i="27" s="1"/>
  <c r="F63" i="27" s="1"/>
  <c r="H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Q63" i="27" s="1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/>
  <c r="AC63" i="27"/>
  <c r="Z63" i="27"/>
  <c r="AB63" i="27" s="1"/>
  <c r="X63" i="27"/>
  <c r="U63" i="27"/>
  <c r="W63" i="27" s="1"/>
  <c r="Q63" i="27"/>
  <c r="O63" i="27"/>
  <c r="P63" i="27" s="1"/>
  <c r="R63" i="27" s="1"/>
  <c r="L63" i="27"/>
  <c r="N63" i="27" s="1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 s="1"/>
  <c r="AC62" i="27"/>
  <c r="Z62" i="27"/>
  <c r="AB62" i="27"/>
  <c r="X62" i="27"/>
  <c r="U62" i="27"/>
  <c r="W62" i="27"/>
  <c r="Q62" i="27"/>
  <c r="O62" i="27"/>
  <c r="P62" i="27" s="1"/>
  <c r="L62" i="27"/>
  <c r="J62" i="27"/>
  <c r="N62" i="27" s="1"/>
  <c r="EA61" i="27"/>
  <c r="DX61" i="27"/>
  <c r="DU61" i="27"/>
  <c r="DR61" i="27"/>
  <c r="DO61" i="27"/>
  <c r="DL61" i="27"/>
  <c r="DI61" i="27"/>
  <c r="G61" i="27"/>
  <c r="I61" i="27" s="1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 s="1"/>
  <c r="AC61" i="27"/>
  <c r="Z61" i="27"/>
  <c r="AB61" i="27"/>
  <c r="X61" i="27"/>
  <c r="U61" i="27"/>
  <c r="W61" i="27"/>
  <c r="Q61" i="27"/>
  <c r="O61" i="27"/>
  <c r="P61" i="27"/>
  <c r="L61" i="27"/>
  <c r="N61" i="27" s="1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R60" i="27" s="1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O60" i="27"/>
  <c r="P60" i="27"/>
  <c r="L60" i="27"/>
  <c r="J60" i="27"/>
  <c r="K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O59" i="27" s="1"/>
  <c r="BQ59" i="27" s="1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/>
  <c r="AC59" i="27"/>
  <c r="Z59" i="27"/>
  <c r="AB59" i="27"/>
  <c r="X59" i="27"/>
  <c r="U59" i="27"/>
  <c r="W59" i="27" s="1"/>
  <c r="Q59" i="27"/>
  <c r="O59" i="27"/>
  <c r="P59" i="27" s="1"/>
  <c r="L59" i="27"/>
  <c r="M59" i="27" s="1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 s="1"/>
  <c r="AC58" i="27"/>
  <c r="Z58" i="27"/>
  <c r="AB58" i="27"/>
  <c r="X58" i="27"/>
  <c r="U58" i="27"/>
  <c r="W58" i="27" s="1"/>
  <c r="Q58" i="27"/>
  <c r="S58" i="27"/>
  <c r="O58" i="27"/>
  <c r="P58" i="27" s="1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O57" i="27" s="1"/>
  <c r="BQ57" i="27" s="1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/>
  <c r="Q57" i="27"/>
  <c r="O57" i="27"/>
  <c r="P57" i="27" s="1"/>
  <c r="L57" i="27"/>
  <c r="N57" i="27" s="1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Q56" i="27" s="1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/>
  <c r="Q56" i="27"/>
  <c r="P56" i="27"/>
  <c r="O56" i="27"/>
  <c r="L56" i="27"/>
  <c r="N56" i="27" s="1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 s="1"/>
  <c r="AC55" i="27"/>
  <c r="Z55" i="27"/>
  <c r="AB55" i="27"/>
  <c r="X55" i="27"/>
  <c r="U55" i="27"/>
  <c r="W55" i="27"/>
  <c r="Q55" i="27"/>
  <c r="S55" i="27" s="1"/>
  <c r="O55" i="27"/>
  <c r="L55" i="27"/>
  <c r="J55" i="27"/>
  <c r="K55" i="27"/>
  <c r="EA54" i="27"/>
  <c r="DX54" i="27"/>
  <c r="DU54" i="27"/>
  <c r="DR54" i="27"/>
  <c r="DO54" i="27"/>
  <c r="DL54" i="27"/>
  <c r="DI54" i="27"/>
  <c r="G54" i="27"/>
  <c r="DG54" i="27"/>
  <c r="E54" i="27" s="1"/>
  <c r="F54" i="27" s="1"/>
  <c r="H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 s="1"/>
  <c r="AC54" i="27"/>
  <c r="Z54" i="27"/>
  <c r="AB54" i="27" s="1"/>
  <c r="X54" i="27"/>
  <c r="U54" i="27"/>
  <c r="W54" i="27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 s="1"/>
  <c r="AC53" i="27"/>
  <c r="Z53" i="27"/>
  <c r="AB53" i="27"/>
  <c r="X53" i="27"/>
  <c r="U53" i="27"/>
  <c r="W53" i="27"/>
  <c r="Q53" i="27"/>
  <c r="O53" i="27"/>
  <c r="P53" i="27" s="1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O52" i="27" s="1"/>
  <c r="BQ52" i="27" s="1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/>
  <c r="AC52" i="27"/>
  <c r="Z52" i="27"/>
  <c r="AB52" i="27" s="1"/>
  <c r="X52" i="27"/>
  <c r="U52" i="27"/>
  <c r="W52" i="27" s="1"/>
  <c r="Q52" i="27"/>
  <c r="O52" i="27"/>
  <c r="P52" i="27"/>
  <c r="R52" i="27" s="1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E51" i="27" s="1"/>
  <c r="I51" i="27" s="1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/>
  <c r="X51" i="27"/>
  <c r="U51" i="27"/>
  <c r="W51" i="27" s="1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I50" i="27" s="1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 s="1"/>
  <c r="AH50" i="27"/>
  <c r="AE50" i="27"/>
  <c r="AG50" i="27"/>
  <c r="AC50" i="27"/>
  <c r="Z50" i="27"/>
  <c r="AB50" i="27" s="1"/>
  <c r="X50" i="27"/>
  <c r="U50" i="27"/>
  <c r="W50" i="27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E49" i="27" s="1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Q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/>
  <c r="AC49" i="27"/>
  <c r="Z49" i="27"/>
  <c r="AB49" i="27" s="1"/>
  <c r="X49" i="27"/>
  <c r="U49" i="27"/>
  <c r="W49" i="27"/>
  <c r="Q49" i="27"/>
  <c r="O49" i="27"/>
  <c r="P49" i="27" s="1"/>
  <c r="R49" i="27" s="1"/>
  <c r="L49" i="27"/>
  <c r="N49" i="27" s="1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 s="1"/>
  <c r="X48" i="27"/>
  <c r="U48" i="27"/>
  <c r="W48" i="27"/>
  <c r="Q48" i="27"/>
  <c r="O48" i="27"/>
  <c r="P48" i="27" s="1"/>
  <c r="R48" i="27" s="1"/>
  <c r="L48" i="27"/>
  <c r="J48" i="27"/>
  <c r="K48" i="27" s="1"/>
  <c r="EA47" i="27"/>
  <c r="E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/>
  <c r="AC47" i="27"/>
  <c r="Z47" i="27"/>
  <c r="AB47" i="27" s="1"/>
  <c r="X47" i="27"/>
  <c r="U47" i="27"/>
  <c r="W47" i="27"/>
  <c r="Q47" i="27"/>
  <c r="O47" i="27"/>
  <c r="P47" i="27" s="1"/>
  <c r="R47" i="27" s="1"/>
  <c r="L47" i="27"/>
  <c r="J47" i="27"/>
  <c r="EA46" i="27"/>
  <c r="DX46" i="27"/>
  <c r="DU46" i="27"/>
  <c r="DR46" i="27"/>
  <c r="DO46" i="27"/>
  <c r="DL46" i="27"/>
  <c r="DI46" i="27"/>
  <c r="DG46" i="27"/>
  <c r="E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R46" i="27" s="1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/>
  <c r="Q46" i="27"/>
  <c r="S46" i="27"/>
  <c r="O46" i="27"/>
  <c r="P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O45" i="27" s="1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/>
  <c r="X45" i="27"/>
  <c r="U45" i="27"/>
  <c r="W45" i="27"/>
  <c r="Q45" i="27"/>
  <c r="O45" i="27"/>
  <c r="P45" i="27" s="1"/>
  <c r="L45" i="27"/>
  <c r="N45" i="27" s="1"/>
  <c r="J45" i="27"/>
  <c r="K45" i="27"/>
  <c r="EA44" i="27"/>
  <c r="DX44" i="27"/>
  <c r="DU44" i="27"/>
  <c r="DR44" i="27"/>
  <c r="DO44" i="27"/>
  <c r="DL44" i="27"/>
  <c r="DI44" i="27"/>
  <c r="DG44" i="27"/>
  <c r="E44" i="27" s="1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/>
  <c r="AC44" i="27"/>
  <c r="Z44" i="27"/>
  <c r="AB44" i="27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R43" i="27" s="1"/>
  <c r="O43" i="27"/>
  <c r="P43" i="27"/>
  <c r="L43" i="27"/>
  <c r="J43" i="27"/>
  <c r="E43" i="27"/>
  <c r="F43" i="27" s="1"/>
  <c r="H43" i="27" s="1"/>
  <c r="EA42" i="27"/>
  <c r="DX42" i="27"/>
  <c r="DU42" i="27"/>
  <c r="DR42" i="27"/>
  <c r="DO42" i="27"/>
  <c r="DL42" i="27"/>
  <c r="DI42" i="27"/>
  <c r="DG42" i="27"/>
  <c r="E42" i="27" s="1"/>
  <c r="F42" i="27" s="1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Q42" i="27" s="1"/>
  <c r="BR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 s="1"/>
  <c r="AC42" i="27"/>
  <c r="Z42" i="27"/>
  <c r="AB42" i="27"/>
  <c r="X42" i="27"/>
  <c r="U42" i="27"/>
  <c r="W42" i="27"/>
  <c r="Q42" i="27"/>
  <c r="R42" i="27" s="1"/>
  <c r="O42" i="27"/>
  <c r="P42" i="27"/>
  <c r="L42" i="27"/>
  <c r="N42" i="27"/>
  <c r="J42" i="27"/>
  <c r="K42" i="27"/>
  <c r="G42" i="27"/>
  <c r="EA41" i="27"/>
  <c r="DX41" i="27"/>
  <c r="DU41" i="27"/>
  <c r="DR41" i="27"/>
  <c r="DO41" i="27"/>
  <c r="DL41" i="27"/>
  <c r="DI41" i="27"/>
  <c r="G41" i="27"/>
  <c r="H41" i="27" s="1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 s="1"/>
  <c r="X41" i="27"/>
  <c r="U41" i="27"/>
  <c r="W41" i="27"/>
  <c r="Q41" i="27"/>
  <c r="O41" i="27"/>
  <c r="P41" i="27" s="1"/>
  <c r="R41" i="27" s="1"/>
  <c r="L41" i="27"/>
  <c r="J41" i="27"/>
  <c r="EA40" i="27"/>
  <c r="DX40" i="27"/>
  <c r="DU40" i="27"/>
  <c r="DR40" i="27"/>
  <c r="DO40" i="27"/>
  <c r="DL40" i="27"/>
  <c r="DI40" i="27"/>
  <c r="G40" i="27"/>
  <c r="DG40" i="27"/>
  <c r="E40" i="27" s="1"/>
  <c r="I40" i="27" s="1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N40" i="27" s="1"/>
  <c r="K40" i="27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/>
  <c r="X38" i="27"/>
  <c r="U38" i="27"/>
  <c r="W38" i="27"/>
  <c r="Q38" i="27"/>
  <c r="R38" i="27" s="1"/>
  <c r="S38" i="27"/>
  <c r="O38" i="27"/>
  <c r="P38" i="27"/>
  <c r="L38" i="27"/>
  <c r="J38" i="27"/>
  <c r="K38" i="27" s="1"/>
  <c r="EA37" i="27"/>
  <c r="DX37" i="27"/>
  <c r="DU37" i="27"/>
  <c r="DR37" i="27"/>
  <c r="DO37" i="27"/>
  <c r="DL37" i="27"/>
  <c r="DI37" i="27"/>
  <c r="DG37" i="27"/>
  <c r="E37" i="27" s="1"/>
  <c r="I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 s="1"/>
  <c r="AH37" i="27"/>
  <c r="AE37" i="27"/>
  <c r="AG37" i="27"/>
  <c r="AC37" i="27"/>
  <c r="Z37" i="27"/>
  <c r="AB37" i="27"/>
  <c r="X37" i="27"/>
  <c r="U37" i="27"/>
  <c r="W37" i="27"/>
  <c r="Q37" i="27"/>
  <c r="R37" i="27" s="1"/>
  <c r="O37" i="27"/>
  <c r="P37" i="27" s="1"/>
  <c r="L37" i="27"/>
  <c r="M37" i="27" s="1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E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E35" i="27" s="1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 s="1"/>
  <c r="AH35" i="27"/>
  <c r="AE35" i="27"/>
  <c r="AG35" i="27" s="1"/>
  <c r="AC35" i="27"/>
  <c r="Z35" i="27"/>
  <c r="AB35" i="27"/>
  <c r="X35" i="27"/>
  <c r="U35" i="27"/>
  <c r="W35" i="27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/>
  <c r="Q34" i="27"/>
  <c r="O34" i="27"/>
  <c r="P34" i="27"/>
  <c r="R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 s="1"/>
  <c r="AC33" i="27"/>
  <c r="Z33" i="27"/>
  <c r="AB33" i="27"/>
  <c r="X33" i="27"/>
  <c r="U33" i="27"/>
  <c r="W33" i="27"/>
  <c r="Q33" i="27"/>
  <c r="O33" i="27"/>
  <c r="L33" i="27"/>
  <c r="J33" i="27"/>
  <c r="K33" i="27"/>
  <c r="M33" i="27" s="1"/>
  <c r="EA32" i="27"/>
  <c r="DX32" i="27"/>
  <c r="DU32" i="27"/>
  <c r="DR32" i="27"/>
  <c r="DO32" i="27"/>
  <c r="DL32" i="27"/>
  <c r="DI32" i="27"/>
  <c r="G32" i="27"/>
  <c r="H32" i="27" s="1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/>
  <c r="R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Q31" i="27" s="1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P31" i="27" s="1"/>
  <c r="R31" i="27" s="1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F30" i="27" s="1"/>
  <c r="H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R30" i="27" s="1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/>
  <c r="AC30" i="27"/>
  <c r="Z30" i="27"/>
  <c r="AB30" i="27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/>
  <c r="AC29" i="27"/>
  <c r="Z29" i="27"/>
  <c r="AB29" i="27"/>
  <c r="X29" i="27"/>
  <c r="U29" i="27"/>
  <c r="W29" i="27" s="1"/>
  <c r="Q29" i="27"/>
  <c r="O29" i="27"/>
  <c r="P29" i="27"/>
  <c r="L29" i="27"/>
  <c r="J29" i="27"/>
  <c r="K29" i="27"/>
  <c r="M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R28" i="27" s="1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/>
  <c r="AC28" i="27"/>
  <c r="Z28" i="27"/>
  <c r="AB28" i="27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/>
  <c r="X27" i="27"/>
  <c r="U27" i="27"/>
  <c r="W27" i="27"/>
  <c r="Q27" i="27"/>
  <c r="O27" i="27"/>
  <c r="P27" i="27"/>
  <c r="L27" i="27"/>
  <c r="M27" i="27" s="1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R26" i="27" s="1"/>
  <c r="L26" i="27"/>
  <c r="J26" i="27"/>
  <c r="K26" i="27" s="1"/>
  <c r="M26" i="27" s="1"/>
  <c r="EA25" i="27"/>
  <c r="DX25" i="27"/>
  <c r="DU25" i="27"/>
  <c r="DR25" i="27"/>
  <c r="DO25" i="27"/>
  <c r="DL25" i="27"/>
  <c r="DI25" i="27"/>
  <c r="G25" i="27"/>
  <c r="I25" i="27" s="1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 s="1"/>
  <c r="AC25" i="27"/>
  <c r="Z25" i="27"/>
  <c r="AB25" i="27"/>
  <c r="X25" i="27"/>
  <c r="U25" i="27"/>
  <c r="W25" i="27"/>
  <c r="Q25" i="27"/>
  <c r="S25" i="27" s="1"/>
  <c r="O25" i="27"/>
  <c r="L25" i="27"/>
  <c r="J25" i="27"/>
  <c r="K25" i="27" s="1"/>
  <c r="M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 s="1"/>
  <c r="AC24" i="27"/>
  <c r="Z24" i="27"/>
  <c r="AB24" i="27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/>
  <c r="AC23" i="27"/>
  <c r="Z23" i="27"/>
  <c r="AB23" i="27"/>
  <c r="X23" i="27"/>
  <c r="U23" i="27"/>
  <c r="W23" i="27" s="1"/>
  <c r="Q23" i="27"/>
  <c r="O23" i="27"/>
  <c r="P23" i="27"/>
  <c r="L23" i="27"/>
  <c r="N23" i="27" s="1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 s="1"/>
  <c r="AC22" i="27"/>
  <c r="Z22" i="27"/>
  <c r="AB22" i="27"/>
  <c r="X22" i="27"/>
  <c r="U22" i="27"/>
  <c r="W22" i="27"/>
  <c r="Q22" i="27"/>
  <c r="S22" i="27" s="1"/>
  <c r="O22" i="27"/>
  <c r="P22" i="27"/>
  <c r="L22" i="27"/>
  <c r="N22" i="27" s="1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 s="1"/>
  <c r="X21" i="27"/>
  <c r="U21" i="27"/>
  <c r="W21" i="27"/>
  <c r="Q21" i="27"/>
  <c r="O21" i="27"/>
  <c r="L21" i="27"/>
  <c r="J21" i="27"/>
  <c r="N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/>
  <c r="L20" i="27"/>
  <c r="J20" i="27"/>
  <c r="K20" i="27" s="1"/>
  <c r="M20" i="27" s="1"/>
  <c r="EA19" i="27"/>
  <c r="DX19" i="27"/>
  <c r="DU19" i="27"/>
  <c r="DR19" i="27"/>
  <c r="DO19" i="27"/>
  <c r="DL19" i="27"/>
  <c r="DI19" i="27"/>
  <c r="G19" i="27"/>
  <c r="DG19" i="27"/>
  <c r="E19" i="27"/>
  <c r="I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/>
  <c r="X19" i="27"/>
  <c r="U19" i="27"/>
  <c r="W19" i="27"/>
  <c r="Q19" i="27"/>
  <c r="O19" i="27"/>
  <c r="P19" i="27" s="1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R18" i="27" s="1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 s="1"/>
  <c r="X18" i="27"/>
  <c r="U18" i="27"/>
  <c r="W18" i="27"/>
  <c r="Q18" i="27"/>
  <c r="O18" i="27"/>
  <c r="P18" i="27"/>
  <c r="L18" i="27"/>
  <c r="N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Q17" i="27" s="1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 s="1"/>
  <c r="AC17" i="27"/>
  <c r="Z17" i="27"/>
  <c r="AB17" i="27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R16" i="27" s="1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/>
  <c r="F15" i="27" s="1"/>
  <c r="H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/>
  <c r="Q15" i="27"/>
  <c r="S15" i="27" s="1"/>
  <c r="O15" i="27"/>
  <c r="P15" i="27"/>
  <c r="R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 s="1"/>
  <c r="AC13" i="27"/>
  <c r="Z13" i="27"/>
  <c r="AB13" i="27"/>
  <c r="X13" i="27"/>
  <c r="U13" i="27"/>
  <c r="W13" i="27" s="1"/>
  <c r="Q13" i="27"/>
  <c r="S13" i="27" s="1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/>
  <c r="X12" i="27"/>
  <c r="U12" i="27"/>
  <c r="W12" i="27" s="1"/>
  <c r="Q12" i="27"/>
  <c r="O12" i="27"/>
  <c r="L12" i="27"/>
  <c r="N12" i="27" s="1"/>
  <c r="J12" i="27"/>
  <c r="EA11" i="27"/>
  <c r="DX11" i="27"/>
  <c r="DU11" i="27"/>
  <c r="DR11" i="27"/>
  <c r="DO11" i="27"/>
  <c r="DL11" i="27"/>
  <c r="DI11" i="27"/>
  <c r="DG11" i="27"/>
  <c r="E11" i="27"/>
  <c r="F11" i="27" s="1"/>
  <c r="H11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 s="1"/>
  <c r="Q11" i="27"/>
  <c r="O11" i="27"/>
  <c r="P11" i="27"/>
  <c r="L11" i="27"/>
  <c r="J11" i="27"/>
  <c r="N11" i="27" s="1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Q10" i="27" s="1"/>
  <c r="BN10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 s="1"/>
  <c r="AH10" i="27"/>
  <c r="AE10" i="27"/>
  <c r="AG10" i="27"/>
  <c r="AC10" i="27"/>
  <c r="Z10" i="27"/>
  <c r="AB10" i="27" s="1"/>
  <c r="X10" i="27"/>
  <c r="U10" i="27"/>
  <c r="W10" i="27"/>
  <c r="Q10" i="27"/>
  <c r="O10" i="27"/>
  <c r="P10" i="27" s="1"/>
  <c r="R10" i="27" s="1"/>
  <c r="L10" i="27"/>
  <c r="J10" i="27"/>
  <c r="G10" i="27"/>
  <c r="Q8" i="27"/>
  <c r="V8" i="27"/>
  <c r="AA8" i="27" s="1"/>
  <c r="AF8" i="27" s="1"/>
  <c r="AK8" i="27" s="1"/>
  <c r="AP8" i="27" s="1"/>
  <c r="AU8" i="27"/>
  <c r="AX8" i="27" s="1"/>
  <c r="M8" i="27"/>
  <c r="R8" i="27"/>
  <c r="W8" i="27"/>
  <c r="AB8" i="27" s="1"/>
  <c r="AG8" i="27" s="1"/>
  <c r="AL8" i="27" s="1"/>
  <c r="K8" i="27"/>
  <c r="P8" i="27" s="1"/>
  <c r="U8" i="27"/>
  <c r="Z8" i="27" s="1"/>
  <c r="AE8" i="27" s="1"/>
  <c r="AJ8" i="27" s="1"/>
  <c r="AO8" i="27" s="1"/>
  <c r="AT8" i="27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F10" i="26" s="1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/>
  <c r="DS82" i="26"/>
  <c r="DQ82" i="26"/>
  <c r="DR82" i="26"/>
  <c r="DP82" i="26"/>
  <c r="DN82" i="26"/>
  <c r="DO82" i="26" s="1"/>
  <c r="DK82" i="26"/>
  <c r="DL82" i="26"/>
  <c r="DG82" i="26"/>
  <c r="DF82" i="26"/>
  <c r="DD82" i="26"/>
  <c r="DE82" i="26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/>
  <c r="CQ82" i="26"/>
  <c r="CO82" i="26"/>
  <c r="CP82" i="26"/>
  <c r="CN82" i="26"/>
  <c r="CL82" i="26"/>
  <c r="CM82" i="26" s="1"/>
  <c r="CK82" i="26"/>
  <c r="CI82" i="26"/>
  <c r="CJ82" i="26"/>
  <c r="CF82" i="26"/>
  <c r="CG82" i="26"/>
  <c r="CE82" i="26"/>
  <c r="CC82" i="26"/>
  <c r="CD82" i="26" s="1"/>
  <c r="CB82" i="26"/>
  <c r="BZ82" i="26"/>
  <c r="CA82" i="26" s="1"/>
  <c r="BY82" i="26"/>
  <c r="BW82" i="26"/>
  <c r="BX82" i="26"/>
  <c r="BV82" i="26"/>
  <c r="BT82" i="26"/>
  <c r="BU82" i="26"/>
  <c r="BL82" i="26"/>
  <c r="BM82" i="26" s="1"/>
  <c r="BI82" i="26"/>
  <c r="BJ82" i="26"/>
  <c r="BH82" i="26"/>
  <c r="BF82" i="26"/>
  <c r="BG82" i="26" s="1"/>
  <c r="BC82" i="26"/>
  <c r="BD82" i="26"/>
  <c r="BB82" i="26"/>
  <c r="AZ82" i="26"/>
  <c r="BA82" i="26"/>
  <c r="AY82" i="26"/>
  <c r="AW82" i="26"/>
  <c r="AX82" i="26" s="1"/>
  <c r="AT82" i="26"/>
  <c r="AU82" i="26"/>
  <c r="AQ82" i="26"/>
  <c r="AO82" i="26"/>
  <c r="AL82" i="26"/>
  <c r="AJ82" i="26"/>
  <c r="AN82" i="26" s="1"/>
  <c r="AK82" i="26"/>
  <c r="AG82" i="26"/>
  <c r="AE82" i="26"/>
  <c r="AF82" i="26"/>
  <c r="AH82" i="26" s="1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/>
  <c r="AD81" i="26"/>
  <c r="AA81" i="26"/>
  <c r="AC81" i="26"/>
  <c r="Y81" i="26"/>
  <c r="V81" i="26"/>
  <c r="X81" i="26" s="1"/>
  <c r="R81" i="26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 s="1"/>
  <c r="AI80" i="26"/>
  <c r="AF80" i="26"/>
  <c r="AH80" i="26" s="1"/>
  <c r="AD80" i="26"/>
  <c r="AA80" i="26"/>
  <c r="AC80" i="26"/>
  <c r="Y80" i="26"/>
  <c r="V80" i="26"/>
  <c r="X80" i="26"/>
  <c r="R80" i="26"/>
  <c r="P80" i="26"/>
  <c r="Q80" i="26" s="1"/>
  <c r="M80" i="26"/>
  <c r="K80" i="26"/>
  <c r="O80" i="26"/>
  <c r="ED79" i="26"/>
  <c r="EE79" i="26"/>
  <c r="DX79" i="26"/>
  <c r="DU79" i="26"/>
  <c r="DR79" i="26"/>
  <c r="DO79" i="26"/>
  <c r="DL79" i="26"/>
  <c r="DJ79" i="26"/>
  <c r="H79" i="26" s="1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T79" i="26" s="1"/>
  <c r="P79" i="26"/>
  <c r="Q79" i="26" s="1"/>
  <c r="M79" i="26"/>
  <c r="K79" i="26"/>
  <c r="L79" i="26"/>
  <c r="N79" i="26" s="1"/>
  <c r="ED78" i="26"/>
  <c r="EE78" i="26" s="1"/>
  <c r="DX78" i="26"/>
  <c r="DU78" i="26"/>
  <c r="DR78" i="26"/>
  <c r="DO78" i="26"/>
  <c r="DL78" i="26"/>
  <c r="DJ78" i="26"/>
  <c r="H78" i="26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P78" i="26" s="1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/>
  <c r="Y78" i="26"/>
  <c r="V78" i="26"/>
  <c r="X78" i="26"/>
  <c r="R78" i="26"/>
  <c r="P78" i="26"/>
  <c r="Q78" i="26" s="1"/>
  <c r="S78" i="26"/>
  <c r="M78" i="26"/>
  <c r="K78" i="26"/>
  <c r="O78" i="26" s="1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/>
  <c r="AD77" i="26"/>
  <c r="AA77" i="26"/>
  <c r="AC77" i="26" s="1"/>
  <c r="Y77" i="26"/>
  <c r="V77" i="26"/>
  <c r="X77" i="26" s="1"/>
  <c r="R77" i="26"/>
  <c r="P77" i="26"/>
  <c r="Q77" i="26" s="1"/>
  <c r="S77" i="26" s="1"/>
  <c r="T77" i="26"/>
  <c r="M77" i="26"/>
  <c r="O77" i="26" s="1"/>
  <c r="K77" i="26"/>
  <c r="L77" i="26"/>
  <c r="N77" i="26" s="1"/>
  <c r="ED76" i="26"/>
  <c r="DX76" i="26"/>
  <c r="DU76" i="26"/>
  <c r="DR76" i="26"/>
  <c r="DO76" i="26"/>
  <c r="DL76" i="26"/>
  <c r="DJ76" i="26"/>
  <c r="H76" i="26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P76" i="26" s="1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R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/>
  <c r="AD75" i="26"/>
  <c r="AA75" i="26"/>
  <c r="AC75" i="26"/>
  <c r="Y75" i="26"/>
  <c r="V75" i="26"/>
  <c r="X75" i="26" s="1"/>
  <c r="R75" i="26"/>
  <c r="T75" i="26" s="1"/>
  <c r="P75" i="26"/>
  <c r="Q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J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 s="1"/>
  <c r="AI74" i="26"/>
  <c r="AF74" i="26"/>
  <c r="AH74" i="26"/>
  <c r="AD74" i="26"/>
  <c r="AA74" i="26"/>
  <c r="AC74" i="26"/>
  <c r="Y74" i="26"/>
  <c r="V74" i="26"/>
  <c r="X74" i="26"/>
  <c r="R74" i="26"/>
  <c r="P74" i="26"/>
  <c r="Q74" i="26" s="1"/>
  <c r="M74" i="26"/>
  <c r="K74" i="26"/>
  <c r="L74" i="26" s="1"/>
  <c r="N74" i="26" s="1"/>
  <c r="ED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R73" i="26" s="1"/>
  <c r="BO73" i="26"/>
  <c r="BP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/>
  <c r="Y73" i="26"/>
  <c r="V73" i="26"/>
  <c r="X73" i="26" s="1"/>
  <c r="R73" i="26"/>
  <c r="P73" i="26"/>
  <c r="Q73" i="26"/>
  <c r="M73" i="26"/>
  <c r="K73" i="26"/>
  <c r="L73" i="26"/>
  <c r="ED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/>
  <c r="AD72" i="26"/>
  <c r="AA72" i="26"/>
  <c r="AC72" i="26"/>
  <c r="Y72" i="26"/>
  <c r="V72" i="26"/>
  <c r="X72" i="26" s="1"/>
  <c r="R72" i="26"/>
  <c r="P72" i="26"/>
  <c r="Q72" i="26" s="1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P71" i="26" s="1"/>
  <c r="BR71" i="26" s="1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 s="1"/>
  <c r="AI71" i="26"/>
  <c r="AF71" i="26"/>
  <c r="AH71" i="26"/>
  <c r="AD71" i="26"/>
  <c r="AA71" i="26"/>
  <c r="AC71" i="26"/>
  <c r="Y71" i="26"/>
  <c r="V71" i="26"/>
  <c r="X71" i="26"/>
  <c r="R71" i="26"/>
  <c r="P71" i="26"/>
  <c r="Q71" i="26" s="1"/>
  <c r="S71" i="26" s="1"/>
  <c r="M71" i="26"/>
  <c r="K71" i="26"/>
  <c r="L71" i="26"/>
  <c r="ED70" i="26"/>
  <c r="EE70" i="26" s="1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S70" i="26" s="1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/>
  <c r="M70" i="26"/>
  <c r="O70" i="26" s="1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 s="1"/>
  <c r="Y69" i="26"/>
  <c r="V69" i="26"/>
  <c r="X69" i="26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/>
  <c r="DH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/>
  <c r="AI68" i="26"/>
  <c r="AF68" i="26"/>
  <c r="AH68" i="26"/>
  <c r="AD68" i="26"/>
  <c r="AA68" i="26"/>
  <c r="AC68" i="26"/>
  <c r="Y68" i="26"/>
  <c r="V68" i="26"/>
  <c r="X68" i="26" s="1"/>
  <c r="R68" i="26"/>
  <c r="P68" i="26"/>
  <c r="Q68" i="26"/>
  <c r="S68" i="26" s="1"/>
  <c r="M68" i="26"/>
  <c r="K68" i="26"/>
  <c r="O68" i="26" s="1"/>
  <c r="ED67" i="26"/>
  <c r="EE67" i="26"/>
  <c r="DX67" i="26"/>
  <c r="DU67" i="26"/>
  <c r="DR67" i="26"/>
  <c r="DO67" i="26"/>
  <c r="DL67" i="26"/>
  <c r="DJ67" i="26"/>
  <c r="H67" i="26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 s="1"/>
  <c r="AD67" i="26"/>
  <c r="AA67" i="26"/>
  <c r="AC67" i="26"/>
  <c r="Y67" i="26"/>
  <c r="V67" i="26"/>
  <c r="X67" i="26"/>
  <c r="R67" i="26"/>
  <c r="T67" i="26" s="1"/>
  <c r="P67" i="26"/>
  <c r="Q67" i="26"/>
  <c r="M67" i="26"/>
  <c r="K67" i="26"/>
  <c r="L67" i="26" s="1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/>
  <c r="AI66" i="26"/>
  <c r="AF66" i="26"/>
  <c r="AH66" i="26" s="1"/>
  <c r="AD66" i="26"/>
  <c r="AA66" i="26"/>
  <c r="AC66" i="26"/>
  <c r="Y66" i="26"/>
  <c r="V66" i="26"/>
  <c r="X66" i="26" s="1"/>
  <c r="R66" i="26"/>
  <c r="S66" i="26" s="1"/>
  <c r="T66" i="26"/>
  <c r="P66" i="26"/>
  <c r="Q66" i="26" s="1"/>
  <c r="M66" i="26"/>
  <c r="O66" i="26" s="1"/>
  <c r="K66" i="26"/>
  <c r="L66" i="26" s="1"/>
  <c r="ED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S65" i="26" s="1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 s="1"/>
  <c r="Y65" i="26"/>
  <c r="V65" i="26"/>
  <c r="X65" i="26"/>
  <c r="R65" i="26"/>
  <c r="P65" i="26"/>
  <c r="M65" i="26"/>
  <c r="K65" i="26"/>
  <c r="L65" i="26"/>
  <c r="ED64" i="26"/>
  <c r="DX64" i="26"/>
  <c r="DU64" i="26"/>
  <c r="DR64" i="26"/>
  <c r="DO64" i="26"/>
  <c r="DL64" i="26"/>
  <c r="DJ64" i="26"/>
  <c r="H64" i="26" s="1"/>
  <c r="I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R64" i="26" s="1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 s="1"/>
  <c r="AI64" i="26"/>
  <c r="AF64" i="26"/>
  <c r="AH64" i="26"/>
  <c r="AD64" i="26"/>
  <c r="AA64" i="26"/>
  <c r="AC64" i="26"/>
  <c r="Y64" i="26"/>
  <c r="V64" i="26"/>
  <c r="X64" i="26"/>
  <c r="R64" i="26"/>
  <c r="P64" i="26"/>
  <c r="M64" i="26"/>
  <c r="K64" i="26"/>
  <c r="ED63" i="26"/>
  <c r="EE63" i="26" s="1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 s="1"/>
  <c r="AI63" i="26"/>
  <c r="AF63" i="26"/>
  <c r="AH63" i="26"/>
  <c r="AD63" i="26"/>
  <c r="AA63" i="26"/>
  <c r="AC63" i="26" s="1"/>
  <c r="Y63" i="26"/>
  <c r="V63" i="26"/>
  <c r="X63" i="26" s="1"/>
  <c r="R63" i="26"/>
  <c r="P63" i="26"/>
  <c r="M63" i="26"/>
  <c r="K63" i="26"/>
  <c r="L63" i="26"/>
  <c r="N63" i="26" s="1"/>
  <c r="ED62" i="26"/>
  <c r="EE62" i="26" s="1"/>
  <c r="DX62" i="26"/>
  <c r="DU62" i="26"/>
  <c r="DR62" i="26"/>
  <c r="DO62" i="26"/>
  <c r="DL62" i="26"/>
  <c r="DJ62" i="26"/>
  <c r="H62" i="26"/>
  <c r="DH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 s="1"/>
  <c r="AI62" i="26"/>
  <c r="AF62" i="26"/>
  <c r="AH62" i="26"/>
  <c r="AD62" i="26"/>
  <c r="AA62" i="26"/>
  <c r="AC62" i="26"/>
  <c r="Y62" i="26"/>
  <c r="V62" i="26"/>
  <c r="X62" i="26"/>
  <c r="R62" i="26"/>
  <c r="S62" i="26" s="1"/>
  <c r="T62" i="26"/>
  <c r="P62" i="26"/>
  <c r="Q62" i="26"/>
  <c r="M62" i="26"/>
  <c r="N62" i="26" s="1"/>
  <c r="K62" i="26"/>
  <c r="ED61" i="26"/>
  <c r="EE61" i="26"/>
  <c r="DX61" i="26"/>
  <c r="DU61" i="26"/>
  <c r="DR61" i="26"/>
  <c r="DO61" i="26"/>
  <c r="DL61" i="26"/>
  <c r="DJ61" i="26"/>
  <c r="H61" i="26" s="1"/>
  <c r="DH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/>
  <c r="Y61" i="26"/>
  <c r="V61" i="26"/>
  <c r="X61" i="26" s="1"/>
  <c r="R61" i="26"/>
  <c r="P61" i="26"/>
  <c r="T61" i="26" s="1"/>
  <c r="M61" i="26"/>
  <c r="O61" i="26" s="1"/>
  <c r="K61" i="26"/>
  <c r="ED60" i="26"/>
  <c r="EE60" i="26"/>
  <c r="DX60" i="26"/>
  <c r="DU60" i="26"/>
  <c r="DR60" i="26"/>
  <c r="DO60" i="26"/>
  <c r="DL60" i="26"/>
  <c r="DJ60" i="26"/>
  <c r="H60" i="26"/>
  <c r="DH60" i="26"/>
  <c r="F60" i="26" s="1"/>
  <c r="G60" i="26" s="1"/>
  <c r="I60" i="26" s="1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R60" i="26" s="1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/>
  <c r="AI60" i="26"/>
  <c r="AF60" i="26"/>
  <c r="AH60" i="26"/>
  <c r="AD60" i="26"/>
  <c r="AA60" i="26"/>
  <c r="AC60" i="26"/>
  <c r="Y60" i="26"/>
  <c r="V60" i="26"/>
  <c r="X60" i="26" s="1"/>
  <c r="R60" i="26"/>
  <c r="P60" i="26"/>
  <c r="Q60" i="26" s="1"/>
  <c r="M60" i="26"/>
  <c r="O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 s="1"/>
  <c r="AD59" i="26"/>
  <c r="AA59" i="26"/>
  <c r="AC59" i="26" s="1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 s="1"/>
  <c r="AI58" i="26"/>
  <c r="AF58" i="26"/>
  <c r="AH58" i="26"/>
  <c r="AD58" i="26"/>
  <c r="AA58" i="26"/>
  <c r="AC58" i="26"/>
  <c r="Y58" i="26"/>
  <c r="V58" i="26"/>
  <c r="X58" i="26"/>
  <c r="R58" i="26"/>
  <c r="P58" i="26"/>
  <c r="Q58" i="26" s="1"/>
  <c r="M58" i="26"/>
  <c r="K58" i="26"/>
  <c r="L58" i="26"/>
  <c r="ED57" i="26"/>
  <c r="EE57" i="26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/>
  <c r="Y57" i="26"/>
  <c r="V57" i="26"/>
  <c r="X57" i="26"/>
  <c r="R57" i="26"/>
  <c r="T57" i="26" s="1"/>
  <c r="P57" i="26"/>
  <c r="M57" i="26"/>
  <c r="K57" i="26"/>
  <c r="O57" i="26" s="1"/>
  <c r="L57" i="26"/>
  <c r="N57" i="26" s="1"/>
  <c r="ED56" i="26"/>
  <c r="DX56" i="26"/>
  <c r="DU56" i="26"/>
  <c r="DR56" i="26"/>
  <c r="DO56" i="26"/>
  <c r="DL56" i="26"/>
  <c r="DJ56" i="26"/>
  <c r="H56" i="26" s="1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R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/>
  <c r="AD56" i="26"/>
  <c r="AA56" i="26"/>
  <c r="AC56" i="26" s="1"/>
  <c r="Y56" i="26"/>
  <c r="V56" i="26"/>
  <c r="X56" i="26"/>
  <c r="R56" i="26"/>
  <c r="P56" i="26"/>
  <c r="T56" i="26" s="1"/>
  <c r="Q56" i="26"/>
  <c r="S56" i="26" s="1"/>
  <c r="M56" i="26"/>
  <c r="K56" i="26"/>
  <c r="L56" i="26"/>
  <c r="N56" i="26" s="1"/>
  <c r="ED55" i="26"/>
  <c r="EE55" i="26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 s="1"/>
  <c r="AD55" i="26"/>
  <c r="AA55" i="26"/>
  <c r="AC55" i="26"/>
  <c r="Y55" i="26"/>
  <c r="V55" i="26"/>
  <c r="X55" i="26"/>
  <c r="R55" i="26"/>
  <c r="P55" i="26"/>
  <c r="Q55" i="26" s="1"/>
  <c r="M55" i="26"/>
  <c r="O55" i="26" s="1"/>
  <c r="K55" i="26"/>
  <c r="L55" i="26"/>
  <c r="N55" i="26" s="1"/>
  <c r="ED54" i="26"/>
  <c r="EE54" i="26"/>
  <c r="DX54" i="26"/>
  <c r="DU54" i="26"/>
  <c r="DR54" i="26"/>
  <c r="DO54" i="26"/>
  <c r="DL54" i="26"/>
  <c r="DJ54" i="26"/>
  <c r="H54" i="26" s="1"/>
  <c r="J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R54" i="26" s="1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 s="1"/>
  <c r="Y54" i="26"/>
  <c r="V54" i="26"/>
  <c r="X54" i="26"/>
  <c r="R54" i="26"/>
  <c r="P54" i="26"/>
  <c r="M54" i="26"/>
  <c r="K54" i="26"/>
  <c r="L54" i="26"/>
  <c r="N54" i="26" s="1"/>
  <c r="ED53" i="26"/>
  <c r="EE53" i="26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R53" i="26" s="1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/>
  <c r="R53" i="26"/>
  <c r="P53" i="26"/>
  <c r="M53" i="26"/>
  <c r="K53" i="26"/>
  <c r="O53" i="26" s="1"/>
  <c r="L53" i="26"/>
  <c r="N53" i="26" s="1"/>
  <c r="ED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S52" i="26" s="1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 s="1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P51" i="26" s="1"/>
  <c r="BR51" i="26" s="1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 s="1"/>
  <c r="AD51" i="26"/>
  <c r="AA51" i="26"/>
  <c r="AC51" i="26"/>
  <c r="Y51" i="26"/>
  <c r="V51" i="26"/>
  <c r="X51" i="26" s="1"/>
  <c r="R51" i="26"/>
  <c r="P51" i="26"/>
  <c r="Q51" i="26" s="1"/>
  <c r="M51" i="26"/>
  <c r="K51" i="26"/>
  <c r="O51" i="26" s="1"/>
  <c r="L51" i="26"/>
  <c r="ED50" i="26"/>
  <c r="DX50" i="26"/>
  <c r="DU50" i="26"/>
  <c r="DR50" i="26"/>
  <c r="DO50" i="26"/>
  <c r="DL50" i="26"/>
  <c r="DJ50" i="26"/>
  <c r="H50" i="26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S50" i="26" s="1"/>
  <c r="BP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 s="1"/>
  <c r="Y50" i="26"/>
  <c r="V50" i="26"/>
  <c r="X50" i="26"/>
  <c r="R50" i="26"/>
  <c r="P50" i="26"/>
  <c r="Q50" i="26"/>
  <c r="S50" i="26" s="1"/>
  <c r="M50" i="26"/>
  <c r="O50" i="26" s="1"/>
  <c r="K50" i="26"/>
  <c r="L50" i="26" s="1"/>
  <c r="ED49" i="26"/>
  <c r="EE49" i="26"/>
  <c r="DX49" i="26"/>
  <c r="DU49" i="26"/>
  <c r="DR49" i="26"/>
  <c r="DO49" i="26"/>
  <c r="DL49" i="26"/>
  <c r="DJ49" i="26"/>
  <c r="H49" i="26"/>
  <c r="I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 s="1"/>
  <c r="AI49" i="26"/>
  <c r="AF49" i="26"/>
  <c r="AH49" i="26"/>
  <c r="AD49" i="26"/>
  <c r="AA49" i="26"/>
  <c r="AC49" i="26"/>
  <c r="Y49" i="26"/>
  <c r="V49" i="26"/>
  <c r="X49" i="26"/>
  <c r="R49" i="26"/>
  <c r="P49" i="26"/>
  <c r="Q49" i="26" s="1"/>
  <c r="M49" i="26"/>
  <c r="K49" i="26"/>
  <c r="L49" i="26" s="1"/>
  <c r="ED48" i="26"/>
  <c r="EE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/>
  <c r="R48" i="26"/>
  <c r="T48" i="26" s="1"/>
  <c r="P48" i="26"/>
  <c r="Q48" i="26"/>
  <c r="M48" i="26"/>
  <c r="K48" i="26"/>
  <c r="L48" i="26" s="1"/>
  <c r="N48" i="26"/>
  <c r="ED47" i="26"/>
  <c r="EE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 s="1"/>
  <c r="AD47" i="26"/>
  <c r="AA47" i="26"/>
  <c r="AC47" i="26"/>
  <c r="Y47" i="26"/>
  <c r="V47" i="26"/>
  <c r="X47" i="26"/>
  <c r="R47" i="26"/>
  <c r="P47" i="26"/>
  <c r="Q47" i="26"/>
  <c r="M47" i="26"/>
  <c r="O47" i="26" s="1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R46" i="26" s="1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 s="1"/>
  <c r="R46" i="26"/>
  <c r="P46" i="26"/>
  <c r="T46" i="26" s="1"/>
  <c r="Q46" i="26"/>
  <c r="S46" i="26" s="1"/>
  <c r="M46" i="26"/>
  <c r="K46" i="26"/>
  <c r="L46" i="26"/>
  <c r="N46" i="26" s="1"/>
  <c r="ED45" i="26"/>
  <c r="EE45" i="26" s="1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/>
  <c r="R45" i="26"/>
  <c r="S45" i="26" s="1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/>
  <c r="AD44" i="26"/>
  <c r="AA44" i="26"/>
  <c r="AC44" i="26"/>
  <c r="Y44" i="26"/>
  <c r="V44" i="26"/>
  <c r="X44" i="26" s="1"/>
  <c r="R44" i="26"/>
  <c r="P44" i="26"/>
  <c r="Q44" i="26"/>
  <c r="S44" i="26" s="1"/>
  <c r="M44" i="26"/>
  <c r="K44" i="26"/>
  <c r="O44" i="26"/>
  <c r="L44" i="26"/>
  <c r="N44" i="26" s="1"/>
  <c r="ED43" i="26"/>
  <c r="EE43" i="26"/>
  <c r="DX43" i="26"/>
  <c r="DU43" i="26"/>
  <c r="DR43" i="26"/>
  <c r="DO43" i="26"/>
  <c r="DL43" i="26"/>
  <c r="DJ43" i="26"/>
  <c r="H43" i="26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 s="1"/>
  <c r="AD43" i="26"/>
  <c r="AA43" i="26"/>
  <c r="AC43" i="26"/>
  <c r="Y43" i="26"/>
  <c r="V43" i="26"/>
  <c r="X43" i="26" s="1"/>
  <c r="R43" i="26"/>
  <c r="T43" i="26" s="1"/>
  <c r="S43" i="26"/>
  <c r="P43" i="26"/>
  <c r="Q43" i="26" s="1"/>
  <c r="M43" i="26"/>
  <c r="K43" i="26"/>
  <c r="L43" i="26" s="1"/>
  <c r="N43" i="26" s="1"/>
  <c r="ED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R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/>
  <c r="AI42" i="26"/>
  <c r="AF42" i="26"/>
  <c r="AH42" i="26" s="1"/>
  <c r="AD42" i="26"/>
  <c r="AA42" i="26"/>
  <c r="AC42" i="26" s="1"/>
  <c r="Y42" i="26"/>
  <c r="V42" i="26"/>
  <c r="X42" i="26"/>
  <c r="R42" i="26"/>
  <c r="P42" i="26"/>
  <c r="Q42" i="26"/>
  <c r="S42" i="26" s="1"/>
  <c r="M42" i="26"/>
  <c r="N42" i="26" s="1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 s="1"/>
  <c r="AI41" i="26"/>
  <c r="AF41" i="26"/>
  <c r="AH41" i="26"/>
  <c r="AD41" i="26"/>
  <c r="AA41" i="26"/>
  <c r="AC41" i="26" s="1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/>
  <c r="R40" i="26"/>
  <c r="P40" i="26"/>
  <c r="Q40" i="26"/>
  <c r="M40" i="26"/>
  <c r="K40" i="26"/>
  <c r="L40" i="26" s="1"/>
  <c r="N40" i="26"/>
  <c r="ED39" i="26"/>
  <c r="EE39" i="26"/>
  <c r="DX39" i="26"/>
  <c r="DU39" i="26"/>
  <c r="DR39" i="26"/>
  <c r="DO39" i="26"/>
  <c r="DL39" i="26"/>
  <c r="DJ39" i="26"/>
  <c r="H39" i="26" s="1"/>
  <c r="J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 s="1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K39" i="26"/>
  <c r="O39" i="26" s="1"/>
  <c r="L39" i="26"/>
  <c r="N39" i="26" s="1"/>
  <c r="ED38" i="26"/>
  <c r="EE38" i="26"/>
  <c r="DX38" i="26"/>
  <c r="DU38" i="26"/>
  <c r="DR38" i="26"/>
  <c r="DO38" i="26"/>
  <c r="DL38" i="26"/>
  <c r="DJ38" i="26"/>
  <c r="H38" i="26" s="1"/>
  <c r="I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 s="1"/>
  <c r="Y38" i="26"/>
  <c r="V38" i="26"/>
  <c r="X38" i="26"/>
  <c r="R38" i="26"/>
  <c r="P38" i="26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 s="1"/>
  <c r="AD37" i="26"/>
  <c r="AA37" i="26"/>
  <c r="AC37" i="26"/>
  <c r="Y37" i="26"/>
  <c r="V37" i="26"/>
  <c r="X37" i="26"/>
  <c r="R37" i="26"/>
  <c r="S37" i="26" s="1"/>
  <c r="P37" i="26"/>
  <c r="M37" i="26"/>
  <c r="K37" i="26"/>
  <c r="L37" i="26" s="1"/>
  <c r="ED36" i="26"/>
  <c r="DX36" i="26"/>
  <c r="DU36" i="26"/>
  <c r="DR36" i="26"/>
  <c r="DO36" i="26"/>
  <c r="DL36" i="26"/>
  <c r="DJ36" i="26"/>
  <c r="H36" i="26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O36" i="26" s="1"/>
  <c r="ED35" i="26"/>
  <c r="EE35" i="26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 s="1"/>
  <c r="AI35" i="26"/>
  <c r="AF35" i="26"/>
  <c r="AH35" i="26"/>
  <c r="AD35" i="26"/>
  <c r="AA35" i="26"/>
  <c r="AC35" i="26"/>
  <c r="Y35" i="26"/>
  <c r="V35" i="26"/>
  <c r="X35" i="26"/>
  <c r="R35" i="26"/>
  <c r="P35" i="26"/>
  <c r="Q35" i="26" s="1"/>
  <c r="M35" i="26"/>
  <c r="K35" i="26"/>
  <c r="O35" i="26" s="1"/>
  <c r="L35" i="26"/>
  <c r="N35" i="26" s="1"/>
  <c r="ED34" i="26"/>
  <c r="EE34" i="26" s="1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R34" i="26" s="1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 s="1"/>
  <c r="Y34" i="26"/>
  <c r="V34" i="26"/>
  <c r="X34" i="26"/>
  <c r="R34" i="26"/>
  <c r="S34" i="26"/>
  <c r="P34" i="26"/>
  <c r="Q34" i="26"/>
  <c r="M34" i="26"/>
  <c r="K34" i="26"/>
  <c r="ED33" i="26"/>
  <c r="EE33" i="26"/>
  <c r="DX33" i="26"/>
  <c r="DU33" i="26"/>
  <c r="DR33" i="26"/>
  <c r="DO33" i="26"/>
  <c r="DL33" i="26"/>
  <c r="DJ33" i="26"/>
  <c r="H33" i="26" s="1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/>
  <c r="AD33" i="26"/>
  <c r="AA33" i="26"/>
  <c r="AC33" i="26" s="1"/>
  <c r="Y33" i="26"/>
  <c r="V33" i="26"/>
  <c r="X33" i="26"/>
  <c r="R33" i="26"/>
  <c r="P33" i="26"/>
  <c r="Q33" i="26" s="1"/>
  <c r="T33" i="26"/>
  <c r="M33" i="26"/>
  <c r="K33" i="26"/>
  <c r="ED32" i="26"/>
  <c r="EE32" i="26"/>
  <c r="DX32" i="26"/>
  <c r="DU32" i="26"/>
  <c r="DR32" i="26"/>
  <c r="DO32" i="26"/>
  <c r="DL32" i="26"/>
  <c r="DJ32" i="26"/>
  <c r="H32" i="26"/>
  <c r="DH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 s="1"/>
  <c r="AD32" i="26"/>
  <c r="AA32" i="26"/>
  <c r="AC32" i="26"/>
  <c r="Y32" i="26"/>
  <c r="V32" i="26"/>
  <c r="X32" i="26"/>
  <c r="R32" i="26"/>
  <c r="T32" i="26" s="1"/>
  <c r="P32" i="26"/>
  <c r="Q32" i="26" s="1"/>
  <c r="M32" i="26"/>
  <c r="O32" i="26" s="1"/>
  <c r="K32" i="26"/>
  <c r="L32" i="26"/>
  <c r="N32" i="26" s="1"/>
  <c r="ED31" i="26"/>
  <c r="EE31" i="26"/>
  <c r="DX31" i="26"/>
  <c r="DU31" i="26"/>
  <c r="DR31" i="26"/>
  <c r="DO31" i="26"/>
  <c r="DL31" i="26"/>
  <c r="DJ31" i="26"/>
  <c r="H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 s="1"/>
  <c r="Y31" i="26"/>
  <c r="V31" i="26"/>
  <c r="X31" i="26"/>
  <c r="R31" i="26"/>
  <c r="P31" i="26"/>
  <c r="M31" i="26"/>
  <c r="K31" i="26"/>
  <c r="L31" i="26"/>
  <c r="N31" i="26" s="1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S30" i="26" s="1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 s="1"/>
  <c r="AD30" i="26"/>
  <c r="AA30" i="26"/>
  <c r="AC30" i="26"/>
  <c r="Y30" i="26"/>
  <c r="V30" i="26"/>
  <c r="X30" i="26"/>
  <c r="R30" i="26"/>
  <c r="S30" i="26" s="1"/>
  <c r="P30" i="26"/>
  <c r="Q30" i="26" s="1"/>
  <c r="M30" i="26"/>
  <c r="K30" i="26"/>
  <c r="L30" i="26"/>
  <c r="ED29" i="26"/>
  <c r="EE29" i="26"/>
  <c r="DX29" i="26"/>
  <c r="DU29" i="26"/>
  <c r="DR29" i="26"/>
  <c r="DO29" i="26"/>
  <c r="DL29" i="26"/>
  <c r="DJ29" i="26"/>
  <c r="H29" i="26" s="1"/>
  <c r="J29" i="26" s="1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 s="1"/>
  <c r="Y29" i="26"/>
  <c r="V29" i="26"/>
  <c r="X29" i="26"/>
  <c r="R29" i="26"/>
  <c r="P29" i="26"/>
  <c r="M29" i="26"/>
  <c r="K29" i="26"/>
  <c r="ED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 s="1"/>
  <c r="AD28" i="26"/>
  <c r="AA28" i="26"/>
  <c r="AC28" i="26"/>
  <c r="Y28" i="26"/>
  <c r="V28" i="26"/>
  <c r="X28" i="26"/>
  <c r="R28" i="26"/>
  <c r="P28" i="26"/>
  <c r="Q28" i="26" s="1"/>
  <c r="M28" i="26"/>
  <c r="K28" i="26"/>
  <c r="L28" i="26"/>
  <c r="N28" i="26" s="1"/>
  <c r="ED27" i="26"/>
  <c r="EE27" i="26"/>
  <c r="DX27" i="26"/>
  <c r="DU27" i="26"/>
  <c r="DR27" i="26"/>
  <c r="DO27" i="26"/>
  <c r="DL27" i="26"/>
  <c r="DJ27" i="26"/>
  <c r="H27" i="26" s="1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S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 s="1"/>
  <c r="AD27" i="26"/>
  <c r="AA27" i="26"/>
  <c r="AC27" i="26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 s="1"/>
  <c r="AD26" i="26"/>
  <c r="AA26" i="26"/>
  <c r="AC26" i="26"/>
  <c r="Y26" i="26"/>
  <c r="V26" i="26"/>
  <c r="X26" i="26" s="1"/>
  <c r="R26" i="26"/>
  <c r="S26" i="26" s="1"/>
  <c r="P26" i="26"/>
  <c r="Q26" i="26"/>
  <c r="M26" i="26"/>
  <c r="K26" i="26"/>
  <c r="L26" i="26" s="1"/>
  <c r="N26" i="26" s="1"/>
  <c r="ED25" i="26"/>
  <c r="EE25" i="26"/>
  <c r="DX25" i="26"/>
  <c r="DU25" i="26"/>
  <c r="DR25" i="26"/>
  <c r="DO25" i="26"/>
  <c r="DL25" i="26"/>
  <c r="DJ25" i="26"/>
  <c r="H25" i="26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 s="1"/>
  <c r="AI25" i="26"/>
  <c r="AF25" i="26"/>
  <c r="AH25" i="26"/>
  <c r="AD25" i="26"/>
  <c r="AA25" i="26"/>
  <c r="AC25" i="26"/>
  <c r="Y25" i="26"/>
  <c r="V25" i="26"/>
  <c r="X25" i="26"/>
  <c r="R25" i="26"/>
  <c r="P25" i="26"/>
  <c r="Q25" i="26" s="1"/>
  <c r="M25" i="26"/>
  <c r="K25" i="26"/>
  <c r="L25" i="26"/>
  <c r="ED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S24" i="26" s="1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 s="1"/>
  <c r="Y24" i="26"/>
  <c r="V24" i="26"/>
  <c r="X24" i="26"/>
  <c r="R24" i="26"/>
  <c r="S24" i="26"/>
  <c r="P24" i="26"/>
  <c r="Q24" i="26"/>
  <c r="M24" i="26"/>
  <c r="O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 s="1"/>
  <c r="AD23" i="26"/>
  <c r="AA23" i="26"/>
  <c r="AC23" i="26"/>
  <c r="Y23" i="26"/>
  <c r="V23" i="26"/>
  <c r="X23" i="26"/>
  <c r="R23" i="26"/>
  <c r="P23" i="26"/>
  <c r="M23" i="26"/>
  <c r="K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S22" i="26" s="1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 s="1"/>
  <c r="AI22" i="26"/>
  <c r="AF22" i="26"/>
  <c r="AH22" i="26"/>
  <c r="AD22" i="26"/>
  <c r="AA22" i="26"/>
  <c r="AC22" i="26" s="1"/>
  <c r="Y22" i="26"/>
  <c r="V22" i="26"/>
  <c r="X22" i="26"/>
  <c r="R22" i="26"/>
  <c r="P22" i="26"/>
  <c r="Q22" i="26" s="1"/>
  <c r="M22" i="26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F21" i="26"/>
  <c r="G21" i="26"/>
  <c r="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/>
  <c r="AD21" i="26"/>
  <c r="AA21" i="26"/>
  <c r="AC21" i="26"/>
  <c r="Y21" i="26"/>
  <c r="V21" i="26"/>
  <c r="X21" i="26" s="1"/>
  <c r="R21" i="26"/>
  <c r="P21" i="26"/>
  <c r="Q21" i="26"/>
  <c r="M21" i="26"/>
  <c r="N21" i="26" s="1"/>
  <c r="O21" i="26"/>
  <c r="K21" i="26"/>
  <c r="ED20" i="26"/>
  <c r="EE20" i="26"/>
  <c r="DX20" i="26"/>
  <c r="DU20" i="26"/>
  <c r="DR20" i="26"/>
  <c r="DO20" i="26"/>
  <c r="DL20" i="26"/>
  <c r="DJ20" i="26"/>
  <c r="H20" i="26" s="1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S20" i="26" s="1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 s="1"/>
  <c r="AI20" i="26"/>
  <c r="AF20" i="26"/>
  <c r="AH20" i="26"/>
  <c r="AD20" i="26"/>
  <c r="AA20" i="26"/>
  <c r="AC20" i="26"/>
  <c r="Y20" i="26"/>
  <c r="V20" i="26"/>
  <c r="X20" i="26"/>
  <c r="R20" i="26"/>
  <c r="T20" i="26" s="1"/>
  <c r="P20" i="26"/>
  <c r="Q20" i="26" s="1"/>
  <c r="S20" i="26"/>
  <c r="M20" i="26"/>
  <c r="K20" i="26"/>
  <c r="L20" i="26" s="1"/>
  <c r="N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R19" i="26" s="1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 s="1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 s="1"/>
  <c r="DH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/>
  <c r="Y18" i="26"/>
  <c r="V18" i="26"/>
  <c r="X18" i="26" s="1"/>
  <c r="R18" i="26"/>
  <c r="P18" i="26"/>
  <c r="Q18" i="26" s="1"/>
  <c r="S18" i="26" s="1"/>
  <c r="M18" i="26"/>
  <c r="K18" i="26"/>
  <c r="L18" i="26"/>
  <c r="ED17" i="26"/>
  <c r="EE17" i="26" s="1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R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/>
  <c r="AD17" i="26"/>
  <c r="AA17" i="26"/>
  <c r="AC17" i="26" s="1"/>
  <c r="Y17" i="26"/>
  <c r="V17" i="26"/>
  <c r="X17" i="26"/>
  <c r="R17" i="26"/>
  <c r="P17" i="26"/>
  <c r="T17" i="26" s="1"/>
  <c r="Q17" i="26"/>
  <c r="S17" i="26" s="1"/>
  <c r="M17" i="26"/>
  <c r="K17" i="26"/>
  <c r="L17" i="26" s="1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S16" i="26" s="1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/>
  <c r="AI16" i="26"/>
  <c r="AF16" i="26"/>
  <c r="AH16" i="26" s="1"/>
  <c r="AD16" i="26"/>
  <c r="AA16" i="26"/>
  <c r="AC16" i="26"/>
  <c r="Y16" i="26"/>
  <c r="V16" i="26"/>
  <c r="X16" i="26" s="1"/>
  <c r="R16" i="26"/>
  <c r="P16" i="26"/>
  <c r="M16" i="26"/>
  <c r="N16" i="26" s="1"/>
  <c r="K16" i="26"/>
  <c r="O16" i="26" s="1"/>
  <c r="L16" i="26"/>
  <c r="ED15" i="26"/>
  <c r="EE15" i="26"/>
  <c r="DX15" i="26"/>
  <c r="DU15" i="26"/>
  <c r="DR15" i="26"/>
  <c r="DO15" i="26"/>
  <c r="DL15" i="26"/>
  <c r="DJ15" i="26"/>
  <c r="H15" i="26" s="1"/>
  <c r="J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 s="1"/>
  <c r="AD15" i="26"/>
  <c r="AA15" i="26"/>
  <c r="AC15" i="26"/>
  <c r="Y15" i="26"/>
  <c r="V15" i="26"/>
  <c r="X15" i="26" s="1"/>
  <c r="R15" i="26"/>
  <c r="P15" i="26"/>
  <c r="M15" i="26"/>
  <c r="K15" i="26"/>
  <c r="L15" i="26" s="1"/>
  <c r="ED14" i="26"/>
  <c r="EE14" i="26"/>
  <c r="DX14" i="26"/>
  <c r="DU14" i="26"/>
  <c r="DR14" i="26"/>
  <c r="DO14" i="26"/>
  <c r="DL14" i="26"/>
  <c r="DJ14" i="26"/>
  <c r="H14" i="26" s="1"/>
  <c r="DH14" i="26"/>
  <c r="F14" i="26" s="1"/>
  <c r="G14" i="26" s="1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S14" i="26" s="1"/>
  <c r="BP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/>
  <c r="AD14" i="26"/>
  <c r="AA14" i="26"/>
  <c r="AC14" i="26"/>
  <c r="Y14" i="26"/>
  <c r="V14" i="26"/>
  <c r="X14" i="26" s="1"/>
  <c r="R14" i="26"/>
  <c r="P14" i="26"/>
  <c r="Q14" i="26" s="1"/>
  <c r="S14" i="26" s="1"/>
  <c r="M14" i="26"/>
  <c r="O14" i="26" s="1"/>
  <c r="K14" i="26"/>
  <c r="L14" i="26"/>
  <c r="ED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/>
  <c r="AI13" i="26"/>
  <c r="AF13" i="26"/>
  <c r="AH13" i="26" s="1"/>
  <c r="AD13" i="26"/>
  <c r="AA13" i="26"/>
  <c r="AC13" i="26" s="1"/>
  <c r="Y13" i="26"/>
  <c r="V13" i="26"/>
  <c r="X13" i="26"/>
  <c r="R13" i="26"/>
  <c r="P13" i="26"/>
  <c r="Q13" i="26"/>
  <c r="M13" i="26"/>
  <c r="N13" i="26" s="1"/>
  <c r="K13" i="26"/>
  <c r="L13" i="26" s="1"/>
  <c r="ED12" i="26"/>
  <c r="EE12" i="26"/>
  <c r="DX12" i="26"/>
  <c r="DU12" i="26"/>
  <c r="DR12" i="26"/>
  <c r="DO12" i="26"/>
  <c r="DL12" i="26"/>
  <c r="DJ12" i="26"/>
  <c r="H12" i="26" s="1"/>
  <c r="DH12" i="26"/>
  <c r="F12" i="26" s="1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/>
  <c r="AI12" i="26"/>
  <c r="AF12" i="26"/>
  <c r="AH12" i="26"/>
  <c r="AD12" i="26"/>
  <c r="AA12" i="26"/>
  <c r="AC12" i="26"/>
  <c r="Y12" i="26"/>
  <c r="V12" i="26"/>
  <c r="X12" i="26" s="1"/>
  <c r="R12" i="26"/>
  <c r="T12" i="26" s="1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 s="1"/>
  <c r="AD11" i="26"/>
  <c r="AA11" i="26"/>
  <c r="AC11" i="26"/>
  <c r="Y11" i="26"/>
  <c r="V11" i="26"/>
  <c r="X11" i="26"/>
  <c r="R11" i="26"/>
  <c r="P11" i="26"/>
  <c r="M11" i="26"/>
  <c r="N11" i="26" s="1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 s="1"/>
  <c r="Y10" i="26"/>
  <c r="V10" i="26"/>
  <c r="X10" i="26"/>
  <c r="R10" i="26"/>
  <c r="P10" i="26"/>
  <c r="M10" i="26"/>
  <c r="O10" i="26" s="1"/>
  <c r="K10" i="26"/>
  <c r="R8" i="26"/>
  <c r="W8" i="26"/>
  <c r="AB8" i="26" s="1"/>
  <c r="AG8" i="26"/>
  <c r="AL8" i="26"/>
  <c r="AQ8" i="26" s="1"/>
  <c r="AV8" i="26" s="1"/>
  <c r="AY8" i="26" s="1"/>
  <c r="BE8" i="26" s="1"/>
  <c r="BH8" i="26" s="1"/>
  <c r="BK8" i="26" s="1"/>
  <c r="N8" i="26"/>
  <c r="S8" i="26"/>
  <c r="X8" i="26" s="1"/>
  <c r="AC8" i="26" s="1"/>
  <c r="AH8" i="26" s="1"/>
  <c r="AM8" i="26" s="1"/>
  <c r="AR8" i="26" s="1"/>
  <c r="L8" i="26"/>
  <c r="Q8" i="26"/>
  <c r="V8" i="26"/>
  <c r="AA8" i="26"/>
  <c r="AF8" i="26" s="1"/>
  <c r="AK8" i="26"/>
  <c r="AP8" i="26" s="1"/>
  <c r="AU8" i="26" s="1"/>
  <c r="AX8" i="26" s="1"/>
  <c r="BA8" i="26" s="1"/>
  <c r="BD8" i="26"/>
  <c r="BG8" i="26" s="1"/>
  <c r="BJ8" i="26" s="1"/>
  <c r="BM8" i="26" s="1"/>
  <c r="BP8" i="26" s="1"/>
  <c r="BU8" i="26"/>
  <c r="BX8" i="26" s="1"/>
  <c r="CA8" i="26" s="1"/>
  <c r="CD8" i="26" s="1"/>
  <c r="CG8" i="26" s="1"/>
  <c r="CJ8" i="26" s="1"/>
  <c r="CM8" i="26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80" i="24" s="1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O80" i="23"/>
  <c r="J80" i="23"/>
  <c r="J81" i="23" s="1"/>
  <c r="I80" i="23"/>
  <c r="AQ48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S67" i="26"/>
  <c r="F38" i="26"/>
  <c r="G38" i="26" s="1"/>
  <c r="BS44" i="26"/>
  <c r="T15" i="26"/>
  <c r="BS19" i="26"/>
  <c r="T37" i="26"/>
  <c r="BS54" i="26"/>
  <c r="O69" i="26"/>
  <c r="AS82" i="26"/>
  <c r="T50" i="26"/>
  <c r="Q53" i="26"/>
  <c r="BS63" i="26"/>
  <c r="O74" i="26"/>
  <c r="AI82" i="26"/>
  <c r="BS37" i="26"/>
  <c r="T71" i="26"/>
  <c r="BS13" i="26"/>
  <c r="O29" i="26"/>
  <c r="BS33" i="26"/>
  <c r="T52" i="26"/>
  <c r="O63" i="26"/>
  <c r="BS66" i="26"/>
  <c r="O71" i="26"/>
  <c r="T11" i="26"/>
  <c r="T19" i="26"/>
  <c r="L41" i="26"/>
  <c r="T49" i="26"/>
  <c r="Q57" i="26"/>
  <c r="Q61" i="26"/>
  <c r="O65" i="26"/>
  <c r="O73" i="26"/>
  <c r="Q15" i="26"/>
  <c r="Q23" i="26"/>
  <c r="BS42" i="26"/>
  <c r="BR40" i="26"/>
  <c r="BS77" i="26"/>
  <c r="BS80" i="26"/>
  <c r="Q11" i="26"/>
  <c r="Q19" i="26"/>
  <c r="S19" i="26" s="1"/>
  <c r="BS23" i="26"/>
  <c r="T24" i="26"/>
  <c r="BS31" i="26"/>
  <c r="O42" i="26"/>
  <c r="S49" i="26"/>
  <c r="T59" i="26"/>
  <c r="O62" i="26"/>
  <c r="BS67" i="26"/>
  <c r="BS68" i="26"/>
  <c r="T73" i="26"/>
  <c r="BR22" i="26"/>
  <c r="BR12" i="26"/>
  <c r="DI48" i="26"/>
  <c r="DI50" i="26"/>
  <c r="BS10" i="26"/>
  <c r="BS12" i="26"/>
  <c r="O20" i="26"/>
  <c r="O22" i="26"/>
  <c r="O26" i="26"/>
  <c r="O30" i="26"/>
  <c r="S33" i="26"/>
  <c r="BS34" i="26"/>
  <c r="Q37" i="26"/>
  <c r="Q41" i="26"/>
  <c r="S41" i="26" s="1"/>
  <c r="DI42" i="26"/>
  <c r="BS45" i="26"/>
  <c r="O46" i="26"/>
  <c r="BS53" i="26"/>
  <c r="BS59" i="26"/>
  <c r="BR59" i="26"/>
  <c r="G10" i="26"/>
  <c r="DI10" i="26"/>
  <c r="L11" i="26"/>
  <c r="BP11" i="26"/>
  <c r="BP13" i="26"/>
  <c r="BR13" i="26"/>
  <c r="BP15" i="26"/>
  <c r="L19" i="26"/>
  <c r="F20" i="26"/>
  <c r="G20" i="26" s="1"/>
  <c r="I20" i="26"/>
  <c r="L21" i="26"/>
  <c r="BR21" i="26"/>
  <c r="F22" i="26"/>
  <c r="G22" i="26" s="1"/>
  <c r="BP23" i="26"/>
  <c r="BR23" i="26"/>
  <c r="BP27" i="26"/>
  <c r="BR27" i="26"/>
  <c r="L29" i="26"/>
  <c r="N29" i="26"/>
  <c r="BR29" i="26"/>
  <c r="BP31" i="26"/>
  <c r="BR31" i="26"/>
  <c r="L33" i="26"/>
  <c r="BR33" i="26"/>
  <c r="F34" i="26"/>
  <c r="G34" i="26" s="1"/>
  <c r="BP35" i="26"/>
  <c r="BR35" i="26"/>
  <c r="BP37" i="26"/>
  <c r="BR37" i="26"/>
  <c r="F43" i="26"/>
  <c r="G43" i="26" s="1"/>
  <c r="DI45" i="26"/>
  <c r="F47" i="26"/>
  <c r="G47" i="26" s="1"/>
  <c r="F51" i="26"/>
  <c r="J51" i="26" s="1"/>
  <c r="G51" i="26"/>
  <c r="F53" i="26"/>
  <c r="DI59" i="26"/>
  <c r="F59" i="26"/>
  <c r="G59" i="26" s="1"/>
  <c r="BR10" i="26"/>
  <c r="F11" i="26"/>
  <c r="G11" i="26" s="1"/>
  <c r="F23" i="26"/>
  <c r="G23" i="26" s="1"/>
  <c r="F27" i="26"/>
  <c r="G27" i="26"/>
  <c r="F29" i="26"/>
  <c r="G29" i="26" s="1"/>
  <c r="F31" i="26"/>
  <c r="G31" i="26" s="1"/>
  <c r="F33" i="26"/>
  <c r="G33" i="26"/>
  <c r="I33" i="26" s="1"/>
  <c r="F39" i="26"/>
  <c r="N47" i="26"/>
  <c r="N60" i="26"/>
  <c r="L62" i="26"/>
  <c r="F63" i="26"/>
  <c r="G63" i="26" s="1"/>
  <c r="J63" i="26"/>
  <c r="BP64" i="26"/>
  <c r="BR65" i="26"/>
  <c r="BP66" i="26"/>
  <c r="BR66" i="26"/>
  <c r="L68" i="26"/>
  <c r="N68" i="26"/>
  <c r="F69" i="26"/>
  <c r="G69" i="26" s="1"/>
  <c r="L70" i="26"/>
  <c r="BP70" i="26"/>
  <c r="BR70" i="26"/>
  <c r="F71" i="26"/>
  <c r="G71" i="26" s="1"/>
  <c r="I71" i="26" s="1"/>
  <c r="N71" i="26"/>
  <c r="L72" i="26"/>
  <c r="BP72" i="26"/>
  <c r="BR72" i="26"/>
  <c r="BP74" i="26"/>
  <c r="F75" i="26"/>
  <c r="G75" i="26" s="1"/>
  <c r="L76" i="26"/>
  <c r="BR76" i="26"/>
  <c r="L78" i="26"/>
  <c r="N78" i="26"/>
  <c r="F79" i="26"/>
  <c r="G79" i="26"/>
  <c r="L80" i="26"/>
  <c r="BP80" i="26"/>
  <c r="BR80" i="26" s="1"/>
  <c r="V82" i="26"/>
  <c r="X82" i="26"/>
  <c r="AP82" i="26"/>
  <c r="AR82" i="26"/>
  <c r="F58" i="26"/>
  <c r="F66" i="26"/>
  <c r="G66" i="26" s="1"/>
  <c r="F70" i="26"/>
  <c r="J70" i="26" s="1"/>
  <c r="F78" i="26"/>
  <c r="G78" i="26" s="1"/>
  <c r="BR25" i="27"/>
  <c r="P33" i="27"/>
  <c r="F44" i="27"/>
  <c r="H44" i="27"/>
  <c r="M45" i="27"/>
  <c r="R50" i="27"/>
  <c r="N68" i="27"/>
  <c r="N33" i="27"/>
  <c r="N38" i="27"/>
  <c r="R58" i="27"/>
  <c r="BR62" i="27"/>
  <c r="BR73" i="27"/>
  <c r="S75" i="27"/>
  <c r="BQ19" i="27"/>
  <c r="R73" i="27"/>
  <c r="S14" i="27"/>
  <c r="S19" i="27"/>
  <c r="N29" i="27"/>
  <c r="N30" i="27"/>
  <c r="S30" i="27"/>
  <c r="BR36" i="27"/>
  <c r="N46" i="27"/>
  <c r="S49" i="27"/>
  <c r="S56" i="27"/>
  <c r="M61" i="27"/>
  <c r="N71" i="27"/>
  <c r="BR15" i="27"/>
  <c r="S32" i="27"/>
  <c r="S34" i="27"/>
  <c r="N37" i="27"/>
  <c r="S70" i="27"/>
  <c r="M11" i="27"/>
  <c r="E17" i="27"/>
  <c r="F17" i="27"/>
  <c r="H17" i="27"/>
  <c r="E21" i="27"/>
  <c r="I21" i="27" s="1"/>
  <c r="P25" i="27"/>
  <c r="R25" i="27"/>
  <c r="BR41" i="27"/>
  <c r="BR48" i="27"/>
  <c r="M49" i="27"/>
  <c r="S59" i="27"/>
  <c r="BR59" i="27"/>
  <c r="BQ61" i="27"/>
  <c r="N66" i="27"/>
  <c r="R60" i="27"/>
  <c r="R68" i="27"/>
  <c r="BR81" i="27"/>
  <c r="BR11" i="27"/>
  <c r="N16" i="27"/>
  <c r="N19" i="27"/>
  <c r="BR20" i="27"/>
  <c r="M23" i="27"/>
  <c r="S29" i="27"/>
  <c r="R30" i="27"/>
  <c r="R36" i="27"/>
  <c r="BO41" i="27"/>
  <c r="BQ41" i="27"/>
  <c r="BR43" i="27"/>
  <c r="BQ45" i="27"/>
  <c r="BR47" i="27"/>
  <c r="S52" i="27"/>
  <c r="BR57" i="27"/>
  <c r="R59" i="27"/>
  <c r="S60" i="27"/>
  <c r="R62" i="27"/>
  <c r="BR66" i="27"/>
  <c r="S68" i="27"/>
  <c r="BR71" i="27"/>
  <c r="S73" i="27"/>
  <c r="S74" i="27"/>
  <c r="P75" i="27"/>
  <c r="R75" i="27"/>
  <c r="S79" i="27"/>
  <c r="AR82" i="27"/>
  <c r="I41" i="27"/>
  <c r="K43" i="27"/>
  <c r="M43" i="27" s="1"/>
  <c r="N51" i="27"/>
  <c r="P55" i="27"/>
  <c r="P64" i="27"/>
  <c r="P77" i="27"/>
  <c r="M80" i="27"/>
  <c r="I11" i="27"/>
  <c r="R18" i="27"/>
  <c r="S21" i="27"/>
  <c r="N24" i="27"/>
  <c r="N32" i="27"/>
  <c r="N73" i="27"/>
  <c r="BR16" i="27"/>
  <c r="S18" i="27"/>
  <c r="N26" i="27"/>
  <c r="S26" i="27"/>
  <c r="E34" i="27"/>
  <c r="F34" i="27" s="1"/>
  <c r="H34" i="27" s="1"/>
  <c r="BR37" i="27"/>
  <c r="E38" i="27"/>
  <c r="M42" i="27"/>
  <c r="M46" i="27"/>
  <c r="N55" i="27"/>
  <c r="R56" i="27"/>
  <c r="S67" i="27"/>
  <c r="S71" i="27"/>
  <c r="N75" i="27"/>
  <c r="BR77" i="27"/>
  <c r="AH82" i="27"/>
  <c r="H10" i="27"/>
  <c r="K12" i="27"/>
  <c r="M12" i="27" s="1"/>
  <c r="BO12" i="27"/>
  <c r="P13" i="27"/>
  <c r="R13" i="27"/>
  <c r="K16" i="27"/>
  <c r="M16" i="27"/>
  <c r="P17" i="27"/>
  <c r="E18" i="27"/>
  <c r="F18" i="27"/>
  <c r="F19" i="27"/>
  <c r="H19" i="27" s="1"/>
  <c r="R19" i="27"/>
  <c r="BO20" i="27"/>
  <c r="BQ20" i="27"/>
  <c r="P21" i="27"/>
  <c r="R21" i="27"/>
  <c r="E22" i="27"/>
  <c r="M22" i="27"/>
  <c r="BQ22" i="27"/>
  <c r="K24" i="27"/>
  <c r="M24" i="27" s="1"/>
  <c r="BO24" i="27"/>
  <c r="BQ24" i="27"/>
  <c r="E25" i="27"/>
  <c r="F25" i="27" s="1"/>
  <c r="H25" i="27"/>
  <c r="BQ25" i="27"/>
  <c r="BO26" i="27"/>
  <c r="E27" i="27"/>
  <c r="F27" i="27"/>
  <c r="H27" i="27"/>
  <c r="K28" i="27"/>
  <c r="M28" i="27" s="1"/>
  <c r="BO28" i="27"/>
  <c r="E29" i="27"/>
  <c r="I29" i="27" s="1"/>
  <c r="F29" i="27"/>
  <c r="H29" i="27" s="1"/>
  <c r="K30" i="27"/>
  <c r="M30" i="27"/>
  <c r="E31" i="27"/>
  <c r="I31" i="27"/>
  <c r="F31" i="27"/>
  <c r="H31" i="27"/>
  <c r="K32" i="27"/>
  <c r="M32" i="27"/>
  <c r="BO32" i="27"/>
  <c r="E33" i="27"/>
  <c r="K34" i="27"/>
  <c r="BO34" i="27"/>
  <c r="K36" i="27"/>
  <c r="BO36" i="27"/>
  <c r="BQ36" i="27"/>
  <c r="F37" i="27"/>
  <c r="H37" i="27" s="1"/>
  <c r="M38" i="27"/>
  <c r="BO38" i="27"/>
  <c r="F39" i="27"/>
  <c r="K39" i="27"/>
  <c r="S42" i="27"/>
  <c r="M48" i="27"/>
  <c r="M50" i="27"/>
  <c r="BQ51" i="27"/>
  <c r="M52" i="27"/>
  <c r="M54" i="27"/>
  <c r="M63" i="27"/>
  <c r="E53" i="27"/>
  <c r="BQ65" i="27"/>
  <c r="M69" i="27"/>
  <c r="BQ70" i="27"/>
  <c r="BR10" i="27"/>
  <c r="E12" i="27"/>
  <c r="F12" i="27"/>
  <c r="E16" i="27"/>
  <c r="I16" i="27" s="1"/>
  <c r="F16" i="27"/>
  <c r="H16" i="27" s="1"/>
  <c r="E20" i="27"/>
  <c r="I20" i="27" s="1"/>
  <c r="E24" i="27"/>
  <c r="F24" i="27" s="1"/>
  <c r="H24" i="27" s="1"/>
  <c r="I24" i="27"/>
  <c r="E26" i="27"/>
  <c r="E28" i="27"/>
  <c r="F28" i="27" s="1"/>
  <c r="H28" i="27"/>
  <c r="E32" i="27"/>
  <c r="S41" i="27"/>
  <c r="E48" i="27"/>
  <c r="E50" i="27"/>
  <c r="E52" i="27"/>
  <c r="F52" i="27"/>
  <c r="S47" i="27"/>
  <c r="N48" i="27"/>
  <c r="BR49" i="27"/>
  <c r="BR51" i="27"/>
  <c r="N52" i="27"/>
  <c r="E55" i="27"/>
  <c r="I55" i="27" s="1"/>
  <c r="E57" i="27"/>
  <c r="E60" i="27"/>
  <c r="F60" i="27"/>
  <c r="H60" i="27" s="1"/>
  <c r="E62" i="27"/>
  <c r="F62" i="27" s="1"/>
  <c r="H62" i="27"/>
  <c r="E64" i="27"/>
  <c r="E66" i="27"/>
  <c r="F66" i="27"/>
  <c r="H66" i="27"/>
  <c r="E71" i="27"/>
  <c r="F71" i="27"/>
  <c r="H71" i="27"/>
  <c r="I73" i="27"/>
  <c r="E75" i="27"/>
  <c r="I75" i="27"/>
  <c r="F75" i="27"/>
  <c r="F77" i="27"/>
  <c r="H77" i="27"/>
  <c r="S80" i="27"/>
  <c r="E81" i="27"/>
  <c r="BQ81" i="27"/>
  <c r="AC82" i="27"/>
  <c r="AO82" i="27"/>
  <c r="AQ82" i="27"/>
  <c r="BR56" i="27"/>
  <c r="BR58" i="27"/>
  <c r="BR61" i="27"/>
  <c r="BR63" i="27"/>
  <c r="BR65" i="27"/>
  <c r="BR67" i="27"/>
  <c r="N69" i="27"/>
  <c r="BR70" i="27"/>
  <c r="BR72" i="27"/>
  <c r="N76" i="27"/>
  <c r="P79" i="27"/>
  <c r="R79" i="27" s="1"/>
  <c r="N80" i="27"/>
  <c r="AJ82" i="27"/>
  <c r="AL82" i="27"/>
  <c r="K57" i="27"/>
  <c r="M57" i="27"/>
  <c r="E58" i="27"/>
  <c r="I58" i="27"/>
  <c r="K59" i="27"/>
  <c r="M60" i="27"/>
  <c r="BO60" i="27"/>
  <c r="E61" i="27"/>
  <c r="F61" i="27"/>
  <c r="K62" i="27"/>
  <c r="M62" i="27" s="1"/>
  <c r="BO62" i="27"/>
  <c r="BQ62" i="27"/>
  <c r="K64" i="27"/>
  <c r="M64" i="27"/>
  <c r="E65" i="27"/>
  <c r="I65" i="27" s="1"/>
  <c r="F65" i="27"/>
  <c r="H65" i="27" s="1"/>
  <c r="K66" i="27"/>
  <c r="M66" i="27" s="1"/>
  <c r="BO66" i="27"/>
  <c r="BQ66" i="27" s="1"/>
  <c r="E67" i="27"/>
  <c r="F67" i="27"/>
  <c r="H67" i="27" s="1"/>
  <c r="K68" i="27"/>
  <c r="M68" i="27"/>
  <c r="BO68" i="27"/>
  <c r="K71" i="27"/>
  <c r="M71" i="27"/>
  <c r="BO71" i="27"/>
  <c r="E72" i="27"/>
  <c r="K73" i="27"/>
  <c r="M73" i="27"/>
  <c r="BQ73" i="27"/>
  <c r="E74" i="27"/>
  <c r="F74" i="27"/>
  <c r="M75" i="27"/>
  <c r="E76" i="27"/>
  <c r="F76" i="27" s="1"/>
  <c r="H76" i="27" s="1"/>
  <c r="I76" i="27"/>
  <c r="K77" i="27"/>
  <c r="BO77" i="27"/>
  <c r="BQ77" i="27"/>
  <c r="E78" i="27"/>
  <c r="F78" i="27" s="1"/>
  <c r="H78" i="27"/>
  <c r="K81" i="27"/>
  <c r="I27" i="27"/>
  <c r="I60" i="27"/>
  <c r="DJ8" i="27"/>
  <c r="DM8" i="27"/>
  <c r="DP8" i="27"/>
  <c r="DS8" i="27"/>
  <c r="DV8" i="27" s="1"/>
  <c r="DY8" i="27"/>
  <c r="I67" i="27"/>
  <c r="I28" i="27"/>
  <c r="AQ8" i="28"/>
  <c r="I10" i="28"/>
  <c r="E37" i="28"/>
  <c r="I37" i="28"/>
  <c r="F37" i="28"/>
  <c r="H37" i="28"/>
  <c r="N39" i="28"/>
  <c r="DH39" i="28"/>
  <c r="E39" i="28"/>
  <c r="F39" i="28" s="1"/>
  <c r="N11" i="28"/>
  <c r="S12" i="28"/>
  <c r="EF12" i="28"/>
  <c r="N15" i="28"/>
  <c r="S16" i="28"/>
  <c r="N19" i="28"/>
  <c r="N23" i="28"/>
  <c r="BR23" i="28"/>
  <c r="EF24" i="28"/>
  <c r="N27" i="28"/>
  <c r="BR31" i="28"/>
  <c r="S32" i="28"/>
  <c r="EF32" i="28"/>
  <c r="S36" i="28"/>
  <c r="BR43" i="28"/>
  <c r="EF44" i="28"/>
  <c r="ED44" i="28"/>
  <c r="I73" i="28"/>
  <c r="K10" i="28"/>
  <c r="M10" i="28"/>
  <c r="BO10" i="28"/>
  <c r="M13" i="28"/>
  <c r="BO13" i="28"/>
  <c r="P14" i="28"/>
  <c r="E15" i="28"/>
  <c r="F15" i="28" s="1"/>
  <c r="BO17" i="28"/>
  <c r="P18" i="28"/>
  <c r="R18" i="28" s="1"/>
  <c r="K21" i="28"/>
  <c r="M21" i="28"/>
  <c r="P22" i="28"/>
  <c r="R22" i="28"/>
  <c r="K25" i="28"/>
  <c r="BQ25" i="28"/>
  <c r="P26" i="28"/>
  <c r="R26" i="28"/>
  <c r="K29" i="28"/>
  <c r="M29" i="28"/>
  <c r="P30" i="28"/>
  <c r="R30" i="28"/>
  <c r="E31" i="28"/>
  <c r="F31" i="28" s="1"/>
  <c r="H31" i="28"/>
  <c r="BO33" i="28"/>
  <c r="BQ33" i="28"/>
  <c r="P34" i="28"/>
  <c r="E35" i="28"/>
  <c r="F35" i="28"/>
  <c r="K37" i="28"/>
  <c r="BO37" i="28"/>
  <c r="BQ37" i="28"/>
  <c r="N10" i="28"/>
  <c r="BR39" i="28"/>
  <c r="S40" i="28"/>
  <c r="R42" i="28"/>
  <c r="K45" i="28"/>
  <c r="M45" i="28" s="1"/>
  <c r="BO45" i="28"/>
  <c r="BQ45" i="28"/>
  <c r="P46" i="28"/>
  <c r="E47" i="28"/>
  <c r="R48" i="28"/>
  <c r="K49" i="28"/>
  <c r="E51" i="28"/>
  <c r="F51" i="28" s="1"/>
  <c r="H51" i="28"/>
  <c r="BQ51" i="28"/>
  <c r="ED52" i="28"/>
  <c r="BO53" i="28"/>
  <c r="BQ53" i="28"/>
  <c r="P54" i="28"/>
  <c r="R54" i="28"/>
  <c r="ED56" i="28"/>
  <c r="K57" i="28"/>
  <c r="P58" i="28"/>
  <c r="R58" i="28"/>
  <c r="E59" i="28"/>
  <c r="F59" i="28"/>
  <c r="H59" i="28"/>
  <c r="BQ59" i="28"/>
  <c r="R60" i="28"/>
  <c r="K61" i="28"/>
  <c r="M61" i="28"/>
  <c r="BO61" i="28"/>
  <c r="BQ61" i="28"/>
  <c r="P62" i="28"/>
  <c r="R62" i="28"/>
  <c r="R64" i="28"/>
  <c r="K65" i="28"/>
  <c r="M65" i="28" s="1"/>
  <c r="P66" i="28"/>
  <c r="E67" i="28"/>
  <c r="I67" i="28"/>
  <c r="M67" i="28"/>
  <c r="ED68" i="28"/>
  <c r="BO69" i="28"/>
  <c r="P70" i="28"/>
  <c r="R70" i="28"/>
  <c r="E71" i="28"/>
  <c r="M71" i="28"/>
  <c r="BQ71" i="28"/>
  <c r="ED72" i="28"/>
  <c r="BO73" i="28"/>
  <c r="P74" i="28"/>
  <c r="R74" i="28"/>
  <c r="M75" i="28"/>
  <c r="R76" i="28"/>
  <c r="ED76" i="28"/>
  <c r="K77" i="28"/>
  <c r="M77" i="28" s="1"/>
  <c r="BO77" i="28"/>
  <c r="BQ77" i="28"/>
  <c r="P78" i="28"/>
  <c r="R78" i="28" s="1"/>
  <c r="N80" i="28"/>
  <c r="BR80" i="28"/>
  <c r="K81" i="28"/>
  <c r="M81" i="28"/>
  <c r="S81" i="28"/>
  <c r="BO81" i="28"/>
  <c r="BQ81" i="28"/>
  <c r="Z82" i="28"/>
  <c r="AB82" i="28"/>
  <c r="E49" i="28"/>
  <c r="F49" i="28" s="1"/>
  <c r="E53" i="28"/>
  <c r="I53" i="28"/>
  <c r="E57" i="28"/>
  <c r="F57" i="28" s="1"/>
  <c r="H57" i="28" s="1"/>
  <c r="E61" i="28"/>
  <c r="F61" i="28"/>
  <c r="H61" i="28" s="1"/>
  <c r="N78" i="28"/>
  <c r="S79" i="28"/>
  <c r="EF79" i="28"/>
  <c r="I51" i="28"/>
  <c r="I57" i="28"/>
  <c r="EK12" i="22"/>
  <c r="EK13" i="22"/>
  <c r="EK11" i="22"/>
  <c r="C19" i="23"/>
  <c r="Q8" i="22"/>
  <c r="V8" i="22" s="1"/>
  <c r="AA8" i="22" s="1"/>
  <c r="C63" i="23"/>
  <c r="C45" i="23"/>
  <c r="C33" i="23"/>
  <c r="C39" i="23"/>
  <c r="I66" i="27"/>
  <c r="I78" i="27"/>
  <c r="J21" i="26"/>
  <c r="BQ15" i="28"/>
  <c r="BQ58" i="27"/>
  <c r="R12" i="28"/>
  <c r="EF30" i="28"/>
  <c r="ED30" i="28"/>
  <c r="DH10" i="28"/>
  <c r="P15" i="28"/>
  <c r="R15" i="28"/>
  <c r="ED17" i="28"/>
  <c r="K18" i="28"/>
  <c r="M18" i="28" s="1"/>
  <c r="EF18" i="28"/>
  <c r="BQ20" i="28"/>
  <c r="BQ24" i="28"/>
  <c r="K26" i="28"/>
  <c r="M26" i="28"/>
  <c r="S27" i="28"/>
  <c r="DH28" i="28"/>
  <c r="R39" i="28"/>
  <c r="R31" i="28"/>
  <c r="K32" i="28"/>
  <c r="M66" i="28"/>
  <c r="BQ80" i="28"/>
  <c r="BR14" i="28"/>
  <c r="N22" i="28"/>
  <c r="E12" i="28"/>
  <c r="F12" i="28"/>
  <c r="BQ56" i="28"/>
  <c r="E32" i="28"/>
  <c r="BO34" i="28"/>
  <c r="BQ34" i="28"/>
  <c r="ED37" i="28"/>
  <c r="E42" i="28"/>
  <c r="I42" i="28"/>
  <c r="N42" i="28"/>
  <c r="EF42" i="28"/>
  <c r="E44" i="28"/>
  <c r="F44" i="28"/>
  <c r="H44" i="28" s="1"/>
  <c r="N51" i="28"/>
  <c r="E52" i="28"/>
  <c r="F52" i="28"/>
  <c r="H52" i="28"/>
  <c r="K54" i="28"/>
  <c r="P55" i="28"/>
  <c r="R55" i="28"/>
  <c r="ED55" i="28"/>
  <c r="BO62" i="28"/>
  <c r="BQ62" i="28"/>
  <c r="BR64" i="28"/>
  <c r="BR67" i="28"/>
  <c r="E68" i="28"/>
  <c r="F68" i="28" s="1"/>
  <c r="H68" i="28" s="1"/>
  <c r="BO76" i="28"/>
  <c r="BQ76" i="28"/>
  <c r="ED77" i="28"/>
  <c r="ED78" i="28"/>
  <c r="ED35" i="28"/>
  <c r="M36" i="28"/>
  <c r="R61" i="28"/>
  <c r="M64" i="28"/>
  <c r="S80" i="28"/>
  <c r="X82" i="28"/>
  <c r="S39" i="28"/>
  <c r="S51" i="28"/>
  <c r="BR74" i="28"/>
  <c r="E76" i="28"/>
  <c r="F76" i="28" s="1"/>
  <c r="H76" i="28" s="1"/>
  <c r="E58" i="28"/>
  <c r="I58" i="28"/>
  <c r="E72" i="28"/>
  <c r="F72" i="28" s="1"/>
  <c r="F42" i="28"/>
  <c r="H42" i="28"/>
  <c r="F32" i="28"/>
  <c r="H32" i="28"/>
  <c r="C51" i="23"/>
  <c r="C30" i="23"/>
  <c r="C35" i="23"/>
  <c r="C59" i="23"/>
  <c r="L20" i="23"/>
  <c r="L13" i="23"/>
  <c r="L36" i="23"/>
  <c r="L29" i="23"/>
  <c r="L32" i="23"/>
  <c r="I34" i="27"/>
  <c r="Q76" i="26"/>
  <c r="T76" i="26"/>
  <c r="EF66" i="28"/>
  <c r="ED66" i="28"/>
  <c r="T26" i="26"/>
  <c r="BR30" i="26"/>
  <c r="BS38" i="26"/>
  <c r="BP38" i="26"/>
  <c r="BR38" i="26"/>
  <c r="BS51" i="26"/>
  <c r="L52" i="26"/>
  <c r="N52" i="26" s="1"/>
  <c r="O52" i="26"/>
  <c r="EE77" i="26"/>
  <c r="F77" i="26"/>
  <c r="J77" i="26" s="1"/>
  <c r="AM82" i="26"/>
  <c r="K13" i="27"/>
  <c r="F13" i="27"/>
  <c r="I13" i="27"/>
  <c r="F23" i="27"/>
  <c r="H23" i="27"/>
  <c r="S49" i="28"/>
  <c r="L59" i="23"/>
  <c r="L45" i="23"/>
  <c r="L31" i="23"/>
  <c r="I44" i="28"/>
  <c r="N50" i="28"/>
  <c r="I31" i="28"/>
  <c r="F67" i="28"/>
  <c r="I26" i="28"/>
  <c r="J20" i="26"/>
  <c r="O41" i="26"/>
  <c r="T34" i="26"/>
  <c r="L24" i="26"/>
  <c r="N24" i="26" s="1"/>
  <c r="P12" i="27"/>
  <c r="N20" i="28"/>
  <c r="S41" i="28"/>
  <c r="R41" i="28"/>
  <c r="G39" i="26"/>
  <c r="N41" i="27"/>
  <c r="K41" i="27"/>
  <c r="M41" i="27"/>
  <c r="F59" i="27"/>
  <c r="H59" i="27"/>
  <c r="I59" i="27"/>
  <c r="C65" i="23"/>
  <c r="F37" i="26"/>
  <c r="G37" i="26" s="1"/>
  <c r="S66" i="27"/>
  <c r="I14" i="26"/>
  <c r="DI80" i="26"/>
  <c r="BO14" i="27"/>
  <c r="BQ14" i="27" s="1"/>
  <c r="BR14" i="27"/>
  <c r="BO54" i="27"/>
  <c r="BR54" i="27"/>
  <c r="I12" i="28"/>
  <c r="I61" i="28"/>
  <c r="G82" i="28"/>
  <c r="N72" i="27"/>
  <c r="I42" i="27"/>
  <c r="S10" i="27"/>
  <c r="BR40" i="27"/>
  <c r="F17" i="26"/>
  <c r="G17" i="26"/>
  <c r="L27" i="26"/>
  <c r="N27" i="26"/>
  <c r="F77" i="25"/>
  <c r="L12" i="26"/>
  <c r="N12" i="26" s="1"/>
  <c r="T14" i="26"/>
  <c r="BR14" i="26"/>
  <c r="DI21" i="26"/>
  <c r="S40" i="26"/>
  <c r="EE56" i="26"/>
  <c r="F56" i="26"/>
  <c r="S72" i="26"/>
  <c r="T72" i="26"/>
  <c r="DI74" i="26"/>
  <c r="F74" i="26"/>
  <c r="G74" i="26"/>
  <c r="O79" i="26"/>
  <c r="BS79" i="26"/>
  <c r="BR79" i="26"/>
  <c r="N34" i="27"/>
  <c r="M34" i="27"/>
  <c r="BO44" i="27"/>
  <c r="BQ44" i="27"/>
  <c r="P54" i="27"/>
  <c r="R54" i="27"/>
  <c r="S54" i="27"/>
  <c r="Q12" i="26"/>
  <c r="I43" i="26"/>
  <c r="F22" i="27"/>
  <c r="H22" i="27"/>
  <c r="I22" i="27"/>
  <c r="EE30" i="26"/>
  <c r="F30" i="26"/>
  <c r="G30" i="26"/>
  <c r="Q36" i="26"/>
  <c r="S36" i="26"/>
  <c r="T36" i="26"/>
  <c r="BR50" i="28"/>
  <c r="I63" i="28"/>
  <c r="M81" i="27"/>
  <c r="S22" i="26"/>
  <c r="E21" i="28"/>
  <c r="F21" i="28" s="1"/>
  <c r="L10" i="23"/>
  <c r="BR13" i="27"/>
  <c r="R46" i="28"/>
  <c r="G70" i="26"/>
  <c r="I70" i="26"/>
  <c r="I10" i="26"/>
  <c r="H82" i="26"/>
  <c r="O11" i="26"/>
  <c r="BR24" i="26"/>
  <c r="F48" i="26"/>
  <c r="J48" i="26" s="1"/>
  <c r="F49" i="26"/>
  <c r="G49" i="26"/>
  <c r="BS56" i="26"/>
  <c r="L64" i="26"/>
  <c r="N64" i="26" s="1"/>
  <c r="O64" i="26"/>
  <c r="EE64" i="26"/>
  <c r="F64" i="26"/>
  <c r="G64" i="26" s="1"/>
  <c r="T68" i="26"/>
  <c r="BO74" i="27"/>
  <c r="BQ74" i="27"/>
  <c r="EF38" i="28"/>
  <c r="N40" i="28"/>
  <c r="M40" i="28"/>
  <c r="I66" i="26"/>
  <c r="J66" i="26"/>
  <c r="J71" i="26"/>
  <c r="S32" i="26"/>
  <c r="T35" i="26"/>
  <c r="BS43" i="26"/>
  <c r="S37" i="27"/>
  <c r="BQ69" i="28"/>
  <c r="F81" i="27"/>
  <c r="J69" i="26"/>
  <c r="T18" i="26"/>
  <c r="BP32" i="26"/>
  <c r="BR32" i="26"/>
  <c r="BS32" i="26"/>
  <c r="AA82" i="26"/>
  <c r="AD82" i="26"/>
  <c r="N24" i="28"/>
  <c r="DH48" i="28"/>
  <c r="E48" i="28"/>
  <c r="F48" i="28" s="1"/>
  <c r="F55" i="27"/>
  <c r="H55" i="27"/>
  <c r="R46" i="27"/>
  <c r="BS49" i="26"/>
  <c r="O28" i="26"/>
  <c r="T40" i="26"/>
  <c r="BP48" i="26"/>
  <c r="BR48" i="26"/>
  <c r="BS48" i="26"/>
  <c r="O54" i="26"/>
  <c r="DI54" i="26"/>
  <c r="F54" i="26"/>
  <c r="BS64" i="26"/>
  <c r="S48" i="27"/>
  <c r="U82" i="27"/>
  <c r="G77" i="25"/>
  <c r="O31" i="26"/>
  <c r="Y82" i="26"/>
  <c r="S23" i="27"/>
  <c r="M40" i="27"/>
  <c r="BO12" i="28"/>
  <c r="BQ12" i="28" s="1"/>
  <c r="O25" i="26"/>
  <c r="N25" i="26"/>
  <c r="J38" i="26"/>
  <c r="T45" i="26"/>
  <c r="Q45" i="26"/>
  <c r="R10" i="28"/>
  <c r="G80" i="23"/>
  <c r="BS29" i="26"/>
  <c r="L59" i="26"/>
  <c r="N59" i="26"/>
  <c r="O59" i="26"/>
  <c r="BS60" i="26"/>
  <c r="L61" i="26"/>
  <c r="N61" i="26"/>
  <c r="L81" i="26"/>
  <c r="N81" i="26"/>
  <c r="O81" i="26"/>
  <c r="P35" i="28"/>
  <c r="R35" i="28"/>
  <c r="O43" i="26"/>
  <c r="EE10" i="26"/>
  <c r="N14" i="27"/>
  <c r="R14" i="27"/>
  <c r="S33" i="27"/>
  <c r="S63" i="27"/>
  <c r="E24" i="28"/>
  <c r="F24" i="28"/>
  <c r="DH24" i="28"/>
  <c r="BQ32" i="28"/>
  <c r="BR32" i="28"/>
  <c r="ED61" i="28"/>
  <c r="EF61" i="28"/>
  <c r="BR22" i="27"/>
  <c r="S69" i="27"/>
  <c r="E50" i="28"/>
  <c r="F50" i="28"/>
  <c r="H50" i="28"/>
  <c r="DH50" i="28"/>
  <c r="E60" i="28"/>
  <c r="F60" i="28" s="1"/>
  <c r="BQ67" i="27"/>
  <c r="EF13" i="28"/>
  <c r="ED13" i="28"/>
  <c r="BQ16" i="28"/>
  <c r="E18" i="28"/>
  <c r="I18" i="28" s="1"/>
  <c r="P29" i="28"/>
  <c r="R29" i="28"/>
  <c r="S29" i="28"/>
  <c r="BR40" i="28"/>
  <c r="BO40" i="28"/>
  <c r="BQ40" i="28"/>
  <c r="BQ44" i="28"/>
  <c r="BR44" i="28"/>
  <c r="I50" i="28"/>
  <c r="EF26" i="28"/>
  <c r="ED26" i="28"/>
  <c r="ED41" i="28"/>
  <c r="BR12" i="28"/>
  <c r="E20" i="28"/>
  <c r="F20" i="28" s="1"/>
  <c r="H20" i="28" s="1"/>
  <c r="E33" i="28"/>
  <c r="F33" i="28"/>
  <c r="R47" i="28"/>
  <c r="BR62" i="28"/>
  <c r="R81" i="28"/>
  <c r="S30" i="28"/>
  <c r="BR48" i="28"/>
  <c r="BR56" i="28"/>
  <c r="M80" i="28"/>
  <c r="BR18" i="28"/>
  <c r="I28" i="28"/>
  <c r="N29" i="28"/>
  <c r="E30" i="28"/>
  <c r="N32" i="28"/>
  <c r="P53" i="28"/>
  <c r="ED53" i="28"/>
  <c r="EF53" i="28"/>
  <c r="S73" i="28"/>
  <c r="EF78" i="28"/>
  <c r="E78" i="28"/>
  <c r="I78" i="28" s="1"/>
  <c r="F78" i="28"/>
  <c r="H78" i="28"/>
  <c r="ED81" i="28"/>
  <c r="EF81" i="28"/>
  <c r="ED29" i="28"/>
  <c r="EF29" i="28"/>
  <c r="K70" i="28"/>
  <c r="BR75" i="28"/>
  <c r="BR81" i="28"/>
  <c r="BR36" i="28"/>
  <c r="R63" i="28"/>
  <c r="L25" i="23"/>
  <c r="ED31" i="28"/>
  <c r="R43" i="28"/>
  <c r="BO55" i="28"/>
  <c r="BQ55" i="28"/>
  <c r="S60" i="28"/>
  <c r="R67" i="28"/>
  <c r="DH70" i="28"/>
  <c r="AG82" i="28"/>
  <c r="AH82" i="28"/>
  <c r="BQ36" i="28"/>
  <c r="S59" i="28"/>
  <c r="ED59" i="28"/>
  <c r="EF59" i="28"/>
  <c r="S63" i="28"/>
  <c r="M76" i="28"/>
  <c r="AJ82" i="28"/>
  <c r="AL82" i="28" s="1"/>
  <c r="S55" i="28"/>
  <c r="E62" i="28"/>
  <c r="F62" i="28" s="1"/>
  <c r="BR70" i="28"/>
  <c r="L37" i="23"/>
  <c r="M78" i="28"/>
  <c r="DH77" i="28"/>
  <c r="E80" i="28"/>
  <c r="I80" i="28" s="1"/>
  <c r="BR76" i="28"/>
  <c r="F30" i="28"/>
  <c r="H30" i="28"/>
  <c r="F18" i="28"/>
  <c r="H18" i="28"/>
  <c r="G77" i="26"/>
  <c r="G54" i="26"/>
  <c r="G56" i="26"/>
  <c r="BB8" i="26"/>
  <c r="EE19" i="26"/>
  <c r="F19" i="26"/>
  <c r="J19" i="26" s="1"/>
  <c r="E13" i="28"/>
  <c r="F13" i="28" s="1"/>
  <c r="H13" i="28" s="1"/>
  <c r="J30" i="26"/>
  <c r="I76" i="28"/>
  <c r="F47" i="28"/>
  <c r="H47" i="28"/>
  <c r="I70" i="27"/>
  <c r="F70" i="27"/>
  <c r="H70" i="27" s="1"/>
  <c r="F50" i="27"/>
  <c r="H50" i="27"/>
  <c r="C67" i="23"/>
  <c r="C73" i="23"/>
  <c r="DI16" i="26"/>
  <c r="F16" i="26"/>
  <c r="J16" i="26" s="1"/>
  <c r="N74" i="27"/>
  <c r="F32" i="27"/>
  <c r="AQ8" i="27"/>
  <c r="BQ8" i="27"/>
  <c r="I17" i="27"/>
  <c r="I41" i="28"/>
  <c r="F72" i="27"/>
  <c r="H72" i="27"/>
  <c r="I72" i="27"/>
  <c r="I48" i="27"/>
  <c r="F48" i="27"/>
  <c r="H48" i="27"/>
  <c r="F21" i="27"/>
  <c r="H21" i="27"/>
  <c r="Q10" i="26"/>
  <c r="S10" i="26"/>
  <c r="T10" i="26"/>
  <c r="BP16" i="26"/>
  <c r="BR16" i="26" s="1"/>
  <c r="N31" i="27"/>
  <c r="M31" i="27"/>
  <c r="BO35" i="27"/>
  <c r="BQ35" i="27" s="1"/>
  <c r="BR35" i="27"/>
  <c r="N36" i="27"/>
  <c r="M36" i="27"/>
  <c r="H39" i="28"/>
  <c r="ED36" i="28"/>
  <c r="DG82" i="28"/>
  <c r="J43" i="26"/>
  <c r="F58" i="28"/>
  <c r="H58" i="28"/>
  <c r="F53" i="28"/>
  <c r="H53" i="28"/>
  <c r="I59" i="28"/>
  <c r="I68" i="27"/>
  <c r="F51" i="27"/>
  <c r="H51" i="27" s="1"/>
  <c r="F38" i="27"/>
  <c r="H38" i="27"/>
  <c r="I38" i="27"/>
  <c r="DI15" i="26"/>
  <c r="F15" i="26"/>
  <c r="J33" i="26"/>
  <c r="N75" i="26"/>
  <c r="O75" i="26"/>
  <c r="I44" i="27"/>
  <c r="F58" i="27"/>
  <c r="H58" i="27"/>
  <c r="F20" i="27"/>
  <c r="H20" i="27" s="1"/>
  <c r="F40" i="27"/>
  <c r="H40" i="27"/>
  <c r="I63" i="26"/>
  <c r="G53" i="26"/>
  <c r="E56" i="28"/>
  <c r="F56" i="28" s="1"/>
  <c r="H56" i="28" s="1"/>
  <c r="EF56" i="28"/>
  <c r="BR60" i="28"/>
  <c r="BQ60" i="28"/>
  <c r="BS36" i="26"/>
  <c r="DI36" i="26"/>
  <c r="N50" i="26"/>
  <c r="N69" i="26"/>
  <c r="I14" i="27"/>
  <c r="BO21" i="27"/>
  <c r="BQ21" i="27" s="1"/>
  <c r="BR21" i="27"/>
  <c r="BR23" i="27"/>
  <c r="R45" i="27"/>
  <c r="BR26" i="28"/>
  <c r="P33" i="28"/>
  <c r="R33" i="28" s="1"/>
  <c r="K46" i="28"/>
  <c r="N46" i="28"/>
  <c r="BO72" i="28"/>
  <c r="ED74" i="28"/>
  <c r="E74" i="28"/>
  <c r="EF74" i="28"/>
  <c r="N58" i="26"/>
  <c r="O58" i="26"/>
  <c r="M19" i="27"/>
  <c r="N59" i="27"/>
  <c r="DH14" i="28"/>
  <c r="S21" i="28"/>
  <c r="P21" i="28"/>
  <c r="N34" i="28"/>
  <c r="M35" i="28"/>
  <c r="R36" i="28"/>
  <c r="EF40" i="28"/>
  <c r="BR42" i="28"/>
  <c r="BR59" i="28"/>
  <c r="N41" i="26"/>
  <c r="O45" i="26"/>
  <c r="I43" i="27"/>
  <c r="BQ48" i="27"/>
  <c r="EF22" i="28"/>
  <c r="BR69" i="26"/>
  <c r="S31" i="27"/>
  <c r="K62" i="28"/>
  <c r="M62" i="28"/>
  <c r="BR52" i="27"/>
  <c r="R66" i="27"/>
  <c r="BR16" i="28"/>
  <c r="S17" i="28"/>
  <c r="M19" i="28"/>
  <c r="R24" i="28"/>
  <c r="BR25" i="28"/>
  <c r="BO47" i="28"/>
  <c r="BQ47" i="28"/>
  <c r="N56" i="28"/>
  <c r="K56" i="28"/>
  <c r="M56" i="28"/>
  <c r="K59" i="28"/>
  <c r="M59" i="28"/>
  <c r="S61" i="28"/>
  <c r="S70" i="28"/>
  <c r="EF71" i="28"/>
  <c r="ED71" i="28"/>
  <c r="BQ72" i="27"/>
  <c r="ED34" i="28"/>
  <c r="E34" i="28"/>
  <c r="I34" i="28" s="1"/>
  <c r="ED57" i="28"/>
  <c r="EF57" i="28"/>
  <c r="ED65" i="28"/>
  <c r="EF65" i="28"/>
  <c r="M50" i="28"/>
  <c r="S53" i="28"/>
  <c r="S57" i="28"/>
  <c r="ED58" i="28"/>
  <c r="N61" i="28"/>
  <c r="ED67" i="28"/>
  <c r="EF73" i="28"/>
  <c r="ED73" i="28"/>
  <c r="DH81" i="28"/>
  <c r="M46" i="28"/>
  <c r="R79" i="28"/>
  <c r="F81" i="28"/>
  <c r="H81" i="28"/>
  <c r="F54" i="28"/>
  <c r="I36" i="28"/>
  <c r="G16" i="26"/>
  <c r="G19" i="26"/>
  <c r="I19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74" i="28"/>
  <c r="H74" i="28" s="1"/>
  <c r="I56" i="28"/>
  <c r="G15" i="26"/>
  <c r="I15" i="26"/>
  <c r="D67" i="23"/>
  <c r="I13" i="28"/>
  <c r="EK17" i="22"/>
  <c r="BW17" i="22"/>
  <c r="BW10" i="22"/>
  <c r="C16" i="23"/>
  <c r="E13" i="22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E9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E17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S19" i="22"/>
  <c r="F16" i="23" s="1"/>
  <c r="E16" i="23"/>
  <c r="E14" i="23"/>
  <c r="S16" i="22"/>
  <c r="F14" i="23" s="1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S13" i="22"/>
  <c r="F11" i="23" s="1"/>
  <c r="E79" i="23"/>
  <c r="D47" i="23"/>
  <c r="E33" i="23"/>
  <c r="F27" i="23"/>
  <c r="C10" i="23"/>
  <c r="D27" i="23"/>
  <c r="C76" i="23"/>
  <c r="C55" i="23"/>
  <c r="E41" i="23"/>
  <c r="D35" i="23"/>
  <c r="D29" i="23"/>
  <c r="D18" i="23"/>
  <c r="C12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E8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S14" i="22"/>
  <c r="F12" i="23" s="1"/>
  <c r="E12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S17" i="22"/>
  <c r="F15" i="23" s="1"/>
  <c r="E15" i="23"/>
  <c r="E10" i="23"/>
  <c r="E34" i="23"/>
  <c r="F34" i="23"/>
  <c r="E31" i="23"/>
  <c r="F31" i="23"/>
  <c r="F42" i="23"/>
  <c r="E42" i="23"/>
  <c r="E71" i="23"/>
  <c r="F71" i="23"/>
  <c r="E54" i="23"/>
  <c r="F54" i="23"/>
  <c r="EK16" i="22"/>
  <c r="E20" i="22"/>
  <c r="E17" i="22"/>
  <c r="E16" i="22"/>
  <c r="E12" i="22"/>
  <c r="N15" i="22"/>
  <c r="BW14" i="22"/>
  <c r="N45" i="22"/>
  <c r="N39" i="22"/>
  <c r="N31" i="22"/>
  <c r="N27" i="22"/>
  <c r="N23" i="22"/>
  <c r="BV46" i="22"/>
  <c r="BV38" i="22"/>
  <c r="BV30" i="22"/>
  <c r="BW37" i="22"/>
  <c r="BW25" i="22"/>
  <c r="BW21" i="22"/>
  <c r="DM10" i="22"/>
  <c r="AR48" i="22"/>
  <c r="S46" i="22"/>
  <c r="S44" i="22"/>
  <c r="S42" i="22"/>
  <c r="S38" i="22"/>
  <c r="S36" i="22"/>
  <c r="S34" i="22"/>
  <c r="S30" i="22"/>
  <c r="S28" i="22"/>
  <c r="S26" i="22"/>
  <c r="S22" i="22"/>
  <c r="S45" i="22"/>
  <c r="S41" i="22"/>
  <c r="S37" i="22"/>
  <c r="S33" i="22"/>
  <c r="S29" i="22"/>
  <c r="S25" i="22"/>
  <c r="S21" i="22"/>
  <c r="BW22" i="22"/>
  <c r="BV22" i="22"/>
  <c r="BW46" i="22"/>
  <c r="BW42" i="22"/>
  <c r="BW40" i="22"/>
  <c r="BW38" i="22"/>
  <c r="BW34" i="22"/>
  <c r="BW32" i="22"/>
  <c r="BW30" i="22"/>
  <c r="EK14" i="22"/>
  <c r="EK15" i="22"/>
  <c r="AL8" i="22"/>
  <c r="AQ8" i="22"/>
  <c r="AV8" i="22" s="1"/>
  <c r="N12" i="22"/>
  <c r="AW48" i="22" l="1"/>
  <c r="AM48" i="22"/>
  <c r="X48" i="22"/>
  <c r="N37" i="30"/>
  <c r="N35" i="30"/>
  <c r="N17" i="30"/>
  <c r="N7" i="30"/>
  <c r="Q7" i="30"/>
  <c r="T37" i="30"/>
  <c r="T35" i="30"/>
  <c r="T17" i="30"/>
  <c r="T9" i="30"/>
  <c r="T7" i="30"/>
  <c r="AB42" i="30"/>
  <c r="H21" i="28"/>
  <c r="J11" i="26"/>
  <c r="I11" i="26"/>
  <c r="O15" i="26"/>
  <c r="N15" i="26"/>
  <c r="BR15" i="26"/>
  <c r="N18" i="26"/>
  <c r="O18" i="26"/>
  <c r="Q29" i="26"/>
  <c r="S29" i="26" s="1"/>
  <c r="T29" i="26"/>
  <c r="EE42" i="26"/>
  <c r="F42" i="26"/>
  <c r="G42" i="26" s="1"/>
  <c r="I75" i="26"/>
  <c r="J75" i="26"/>
  <c r="I78" i="26"/>
  <c r="J78" i="26"/>
  <c r="L82" i="27"/>
  <c r="M13" i="27"/>
  <c r="N13" i="27"/>
  <c r="S27" i="27"/>
  <c r="R27" i="27"/>
  <c r="R33" i="27"/>
  <c r="N47" i="27"/>
  <c r="K47" i="27"/>
  <c r="M47" i="27" s="1"/>
  <c r="F56" i="27"/>
  <c r="H56" i="27" s="1"/>
  <c r="I56" i="27"/>
  <c r="R57" i="27"/>
  <c r="S57" i="27"/>
  <c r="K78" i="27"/>
  <c r="M78" i="27" s="1"/>
  <c r="N78" i="27"/>
  <c r="S78" i="27"/>
  <c r="R78" i="27"/>
  <c r="P81" i="27"/>
  <c r="R81" i="27" s="1"/>
  <c r="S81" i="27"/>
  <c r="BO11" i="28"/>
  <c r="BQ11" i="28" s="1"/>
  <c r="BR11" i="28"/>
  <c r="H12" i="28"/>
  <c r="S14" i="28"/>
  <c r="R14" i="28"/>
  <c r="I14" i="28"/>
  <c r="EF16" i="28"/>
  <c r="ED16" i="28"/>
  <c r="E16" i="28"/>
  <c r="F16" i="28" s="1"/>
  <c r="N25" i="28"/>
  <c r="M25" i="28"/>
  <c r="I27" i="28"/>
  <c r="E27" i="28"/>
  <c r="F27" i="28" s="1"/>
  <c r="ED27" i="28"/>
  <c r="DH29" i="28"/>
  <c r="E29" i="28"/>
  <c r="H33" i="28"/>
  <c r="I33" i="28"/>
  <c r="R34" i="28"/>
  <c r="S34" i="28"/>
  <c r="K41" i="28"/>
  <c r="M41" i="28" s="1"/>
  <c r="N41" i="28"/>
  <c r="S44" i="28"/>
  <c r="R44" i="28"/>
  <c r="EF46" i="28"/>
  <c r="ED46" i="28"/>
  <c r="E46" i="28"/>
  <c r="H54" i="28"/>
  <c r="I54" i="28"/>
  <c r="BQ72" i="28"/>
  <c r="BR72" i="28"/>
  <c r="N73" i="28"/>
  <c r="K73" i="28"/>
  <c r="M73" i="28" s="1"/>
  <c r="DH82" i="28"/>
  <c r="P82" i="26"/>
  <c r="Q82" i="26" s="1"/>
  <c r="F40" i="26"/>
  <c r="G40" i="26" s="1"/>
  <c r="I40" i="26" s="1"/>
  <c r="I21" i="28"/>
  <c r="S12" i="26"/>
  <c r="BR27" i="28"/>
  <c r="F64" i="27"/>
  <c r="I64" i="27"/>
  <c r="H80" i="27"/>
  <c r="BS11" i="26"/>
  <c r="BQ82" i="26"/>
  <c r="O17" i="26"/>
  <c r="N17" i="26"/>
  <c r="DI18" i="26"/>
  <c r="F18" i="26"/>
  <c r="G18" i="26" s="1"/>
  <c r="I18" i="26" s="1"/>
  <c r="S21" i="26"/>
  <c r="T21" i="26"/>
  <c r="N22" i="26"/>
  <c r="I23" i="26"/>
  <c r="J23" i="26"/>
  <c r="EE24" i="26"/>
  <c r="F24" i="26"/>
  <c r="Q27" i="26"/>
  <c r="S27" i="26" s="1"/>
  <c r="T27" i="26"/>
  <c r="EE28" i="26"/>
  <c r="F28" i="26"/>
  <c r="G28" i="26" s="1"/>
  <c r="I28" i="26" s="1"/>
  <c r="O33" i="26"/>
  <c r="N33" i="26"/>
  <c r="O38" i="26"/>
  <c r="L38" i="26"/>
  <c r="N38" i="26" s="1"/>
  <c r="S47" i="26"/>
  <c r="T47" i="26"/>
  <c r="BR47" i="26"/>
  <c r="BS47" i="26"/>
  <c r="EE50" i="26"/>
  <c r="F50" i="26"/>
  <c r="G50" i="26" s="1"/>
  <c r="I50" i="26" s="1"/>
  <c r="T54" i="26"/>
  <c r="Q54" i="26"/>
  <c r="S54" i="26" s="1"/>
  <c r="S55" i="26"/>
  <c r="T55" i="26"/>
  <c r="F55" i="26"/>
  <c r="DI55" i="26"/>
  <c r="BP58" i="26"/>
  <c r="BR58" i="26" s="1"/>
  <c r="BS58" i="26"/>
  <c r="S60" i="26"/>
  <c r="T60" i="26"/>
  <c r="Q63" i="26"/>
  <c r="S63" i="26" s="1"/>
  <c r="T63" i="26"/>
  <c r="F68" i="26"/>
  <c r="G68" i="26" s="1"/>
  <c r="I68" i="26" s="1"/>
  <c r="DI68" i="26"/>
  <c r="Q69" i="26"/>
  <c r="S69" i="26" s="1"/>
  <c r="T69" i="26"/>
  <c r="I69" i="26"/>
  <c r="EE72" i="26"/>
  <c r="F72" i="26"/>
  <c r="O82" i="27"/>
  <c r="P82" i="27" s="1"/>
  <c r="S20" i="27"/>
  <c r="R20" i="27"/>
  <c r="BR26" i="27"/>
  <c r="BQ26" i="27"/>
  <c r="F36" i="27"/>
  <c r="H36" i="27" s="1"/>
  <c r="I36" i="27"/>
  <c r="BQ38" i="27"/>
  <c r="BR38" i="27"/>
  <c r="M39" i="27"/>
  <c r="N39" i="27"/>
  <c r="I39" i="27"/>
  <c r="H39" i="27"/>
  <c r="R40" i="27"/>
  <c r="H52" i="27"/>
  <c r="I52" i="27"/>
  <c r="R53" i="27"/>
  <c r="S53" i="27"/>
  <c r="BR55" i="27"/>
  <c r="BQ55" i="27"/>
  <c r="K65" i="27"/>
  <c r="M65" i="27" s="1"/>
  <c r="N65" i="27"/>
  <c r="H69" i="27"/>
  <c r="I69" i="27"/>
  <c r="BR76" i="27"/>
  <c r="BQ76" i="27"/>
  <c r="M77" i="27"/>
  <c r="N77" i="27"/>
  <c r="I79" i="27"/>
  <c r="W82" i="27"/>
  <c r="P11" i="28"/>
  <c r="R11" i="28" s="1"/>
  <c r="O82" i="28"/>
  <c r="P82" i="28" s="1"/>
  <c r="N14" i="28"/>
  <c r="K14" i="28"/>
  <c r="M14" i="28" s="1"/>
  <c r="I16" i="28"/>
  <c r="DH19" i="28"/>
  <c r="E19" i="28"/>
  <c r="EF19" i="28"/>
  <c r="ED19" i="28"/>
  <c r="S20" i="28"/>
  <c r="R20" i="28"/>
  <c r="BQ21" i="28"/>
  <c r="BR21" i="28"/>
  <c r="EF23" i="28"/>
  <c r="ED23" i="28"/>
  <c r="H24" i="28"/>
  <c r="I24" i="28"/>
  <c r="BQ28" i="28"/>
  <c r="BR28" i="28"/>
  <c r="H38" i="28"/>
  <c r="I38" i="28"/>
  <c r="ED38" i="28"/>
  <c r="E38" i="28"/>
  <c r="F38" i="28" s="1"/>
  <c r="DH40" i="28"/>
  <c r="E40" i="28"/>
  <c r="N43" i="28"/>
  <c r="K43" i="28"/>
  <c r="M43" i="28" s="1"/>
  <c r="DH43" i="28"/>
  <c r="E43" i="28"/>
  <c r="ED43" i="28"/>
  <c r="EF43" i="28"/>
  <c r="BR46" i="28"/>
  <c r="BO46" i="28"/>
  <c r="BQ46" i="28" s="1"/>
  <c r="R53" i="28"/>
  <c r="DH64" i="28"/>
  <c r="E64" i="28"/>
  <c r="F64" i="28" s="1"/>
  <c r="H64" i="28" s="1"/>
  <c r="EF64" i="28"/>
  <c r="ED64" i="28"/>
  <c r="DH66" i="28"/>
  <c r="E66" i="28"/>
  <c r="S69" i="28"/>
  <c r="R69" i="28"/>
  <c r="H79" i="28"/>
  <c r="I79" i="28"/>
  <c r="F34" i="28"/>
  <c r="H34" i="28" s="1"/>
  <c r="I30" i="27"/>
  <c r="L36" i="26"/>
  <c r="N36" i="26" s="1"/>
  <c r="ED82" i="26"/>
  <c r="EE82" i="26" s="1"/>
  <c r="I54" i="26"/>
  <c r="J64" i="26"/>
  <c r="F80" i="28"/>
  <c r="H80" i="28" s="1"/>
  <c r="EF27" i="28"/>
  <c r="R82" i="26"/>
  <c r="BR39" i="27"/>
  <c r="I29" i="26"/>
  <c r="I39" i="26"/>
  <c r="Q82" i="27"/>
  <c r="BR8" i="26"/>
  <c r="F71" i="28"/>
  <c r="H71" i="28" s="1"/>
  <c r="I71" i="28"/>
  <c r="H27" i="28"/>
  <c r="F57" i="27"/>
  <c r="H57" i="27" s="1"/>
  <c r="I57" i="27"/>
  <c r="I26" i="27"/>
  <c r="F26" i="27"/>
  <c r="H26" i="27" s="1"/>
  <c r="M56" i="27"/>
  <c r="T30" i="26"/>
  <c r="S11" i="26"/>
  <c r="J12" i="26"/>
  <c r="G12" i="26"/>
  <c r="I12" i="26" s="1"/>
  <c r="Q16" i="26"/>
  <c r="T16" i="26"/>
  <c r="I17" i="26"/>
  <c r="BP18" i="26"/>
  <c r="BR18" i="26" s="1"/>
  <c r="BS18" i="26"/>
  <c r="J18" i="26"/>
  <c r="T23" i="26"/>
  <c r="S23" i="26"/>
  <c r="I26" i="26"/>
  <c r="BR28" i="26"/>
  <c r="BS28" i="26"/>
  <c r="J28" i="26"/>
  <c r="T31" i="26"/>
  <c r="Q31" i="26"/>
  <c r="S31" i="26" s="1"/>
  <c r="J31" i="26"/>
  <c r="I31" i="26"/>
  <c r="L34" i="26"/>
  <c r="N34" i="26" s="1"/>
  <c r="O34" i="26"/>
  <c r="I37" i="26"/>
  <c r="J37" i="26"/>
  <c r="T39" i="26"/>
  <c r="Q39" i="26"/>
  <c r="BS39" i="26"/>
  <c r="BR39" i="26"/>
  <c r="DI41" i="26"/>
  <c r="F41" i="26"/>
  <c r="N49" i="26"/>
  <c r="O49" i="26"/>
  <c r="I53" i="26"/>
  <c r="J53" i="26"/>
  <c r="BP55" i="26"/>
  <c r="BR55" i="26" s="1"/>
  <c r="BS55" i="26"/>
  <c r="I56" i="26"/>
  <c r="J56" i="26"/>
  <c r="F57" i="26"/>
  <c r="DI57" i="26"/>
  <c r="I59" i="26"/>
  <c r="J59" i="26"/>
  <c r="DI61" i="26"/>
  <c r="F61" i="26"/>
  <c r="G61" i="26" s="1"/>
  <c r="I61" i="26" s="1"/>
  <c r="J62" i="26"/>
  <c r="Q64" i="26"/>
  <c r="S64" i="26" s="1"/>
  <c r="T64" i="26"/>
  <c r="N65" i="26"/>
  <c r="S76" i="26"/>
  <c r="EE76" i="26"/>
  <c r="F76" i="26"/>
  <c r="G76" i="26" s="1"/>
  <c r="I77" i="26"/>
  <c r="I79" i="26"/>
  <c r="J79" i="26"/>
  <c r="T80" i="26"/>
  <c r="S80" i="26"/>
  <c r="DI81" i="26"/>
  <c r="F81" i="26"/>
  <c r="BA8" i="27"/>
  <c r="BD8" i="27"/>
  <c r="BG8" i="27" s="1"/>
  <c r="N10" i="27"/>
  <c r="K10" i="27"/>
  <c r="M10" i="27" s="1"/>
  <c r="J82" i="27"/>
  <c r="K82" i="27" s="1"/>
  <c r="EA82" i="27"/>
  <c r="R12" i="27"/>
  <c r="H13" i="27"/>
  <c r="I35" i="27"/>
  <c r="F35" i="27"/>
  <c r="H35" i="27" s="1"/>
  <c r="BO50" i="27"/>
  <c r="BQ50" i="27" s="1"/>
  <c r="BR50" i="27"/>
  <c r="S51" i="27"/>
  <c r="P51" i="27"/>
  <c r="R51" i="27" s="1"/>
  <c r="BQ64" i="27"/>
  <c r="BR64" i="27"/>
  <c r="BO75" i="27"/>
  <c r="BQ75" i="27" s="1"/>
  <c r="BR75" i="27"/>
  <c r="S76" i="27"/>
  <c r="R76" i="27"/>
  <c r="BQ13" i="28"/>
  <c r="BR13" i="28"/>
  <c r="I15" i="28"/>
  <c r="H15" i="28"/>
  <c r="BO19" i="28"/>
  <c r="BQ19" i="28" s="1"/>
  <c r="BR19" i="28"/>
  <c r="S28" i="28"/>
  <c r="R28" i="28"/>
  <c r="M58" i="28"/>
  <c r="N58" i="28"/>
  <c r="BQ58" i="28"/>
  <c r="BR58" i="28"/>
  <c r="EF60" i="28"/>
  <c r="ED60" i="28"/>
  <c r="I62" i="28"/>
  <c r="H62" i="28"/>
  <c r="BR63" i="28"/>
  <c r="BQ63" i="28"/>
  <c r="I64" i="28"/>
  <c r="DH65" i="28"/>
  <c r="E65" i="28"/>
  <c r="F65" i="28" s="1"/>
  <c r="H65" i="28" s="1"/>
  <c r="BO66" i="28"/>
  <c r="BQ66" i="28" s="1"/>
  <c r="BR66" i="28"/>
  <c r="N69" i="28"/>
  <c r="K69" i="28"/>
  <c r="M69" i="28" s="1"/>
  <c r="DH75" i="28"/>
  <c r="E75" i="28"/>
  <c r="F75" i="28" s="1"/>
  <c r="H75" i="28" s="1"/>
  <c r="P77" i="28"/>
  <c r="R77" i="28" s="1"/>
  <c r="S77" i="28"/>
  <c r="BV45" i="22"/>
  <c r="V39" i="30"/>
  <c r="BW45" i="22"/>
  <c r="BV41" i="22"/>
  <c r="V35" i="30"/>
  <c r="V31" i="30"/>
  <c r="V27" i="30"/>
  <c r="W27" i="30" s="1"/>
  <c r="BW33" i="22"/>
  <c r="BV29" i="22"/>
  <c r="V23" i="30"/>
  <c r="BW29" i="22"/>
  <c r="BV25" i="22"/>
  <c r="V19" i="30"/>
  <c r="W19" i="30" s="1"/>
  <c r="BV21" i="22"/>
  <c r="V15" i="30"/>
  <c r="W15" i="30" s="1"/>
  <c r="V11" i="30"/>
  <c r="W11" i="30" s="1"/>
  <c r="V7" i="30"/>
  <c r="W7" i="30" s="1"/>
  <c r="BV12" i="22"/>
  <c r="BW12" i="22"/>
  <c r="EI41" i="22"/>
  <c r="E41" i="22"/>
  <c r="EI33" i="22"/>
  <c r="E33" i="22"/>
  <c r="EI25" i="22"/>
  <c r="E25" i="22"/>
  <c r="F25" i="22" s="1"/>
  <c r="H25" i="22" s="1"/>
  <c r="G5" i="30"/>
  <c r="N10" i="22"/>
  <c r="BV8" i="22"/>
  <c r="BW41" i="22"/>
  <c r="J82" i="28"/>
  <c r="K82" i="28" s="1"/>
  <c r="I39" i="28"/>
  <c r="I72" i="28"/>
  <c r="BR11" i="26"/>
  <c r="I11" i="28"/>
  <c r="M70" i="28"/>
  <c r="BR38" i="28"/>
  <c r="BR52" i="26"/>
  <c r="I15" i="27"/>
  <c r="I54" i="27"/>
  <c r="H81" i="27"/>
  <c r="S57" i="26"/>
  <c r="G48" i="26"/>
  <c r="I48" i="26" s="1"/>
  <c r="I74" i="26"/>
  <c r="BP82" i="27"/>
  <c r="H16" i="28"/>
  <c r="M16" i="28"/>
  <c r="I63" i="27"/>
  <c r="E23" i="28"/>
  <c r="I45" i="27"/>
  <c r="BQ80" i="27"/>
  <c r="N27" i="27"/>
  <c r="S16" i="27"/>
  <c r="N70" i="26"/>
  <c r="F26" i="26"/>
  <c r="G26" i="26" s="1"/>
  <c r="S75" i="26"/>
  <c r="J14" i="26"/>
  <c r="I16" i="26"/>
  <c r="L23" i="26"/>
  <c r="N23" i="26" s="1"/>
  <c r="O23" i="26"/>
  <c r="DI25" i="26"/>
  <c r="F25" i="26"/>
  <c r="I27" i="26"/>
  <c r="J27" i="26"/>
  <c r="T28" i="26"/>
  <c r="S28" i="26"/>
  <c r="I30" i="26"/>
  <c r="S35" i="26"/>
  <c r="EE36" i="26"/>
  <c r="F36" i="26"/>
  <c r="Q38" i="26"/>
  <c r="S38" i="26" s="1"/>
  <c r="T38" i="26"/>
  <c r="BR44" i="26"/>
  <c r="I47" i="26"/>
  <c r="J47" i="26"/>
  <c r="J60" i="26"/>
  <c r="BP61" i="26"/>
  <c r="BR61" i="26" s="1"/>
  <c r="BS61" i="26"/>
  <c r="J61" i="26"/>
  <c r="Q65" i="26"/>
  <c r="S65" i="26" s="1"/>
  <c r="T65" i="26"/>
  <c r="EE65" i="26"/>
  <c r="F65" i="26"/>
  <c r="O72" i="26"/>
  <c r="N72" i="26"/>
  <c r="BS74" i="26"/>
  <c r="BR74" i="26"/>
  <c r="J76" i="26"/>
  <c r="I76" i="26"/>
  <c r="BP81" i="26"/>
  <c r="BR81" i="26" s="1"/>
  <c r="BS81" i="26"/>
  <c r="DJ82" i="26"/>
  <c r="BN82" i="27"/>
  <c r="BO82" i="27" s="1"/>
  <c r="M15" i="27"/>
  <c r="N15" i="27"/>
  <c r="S17" i="27"/>
  <c r="R17" i="27"/>
  <c r="H18" i="27"/>
  <c r="I18" i="27"/>
  <c r="N25" i="27"/>
  <c r="BR33" i="27"/>
  <c r="BQ33" i="27"/>
  <c r="BQ34" i="27"/>
  <c r="BR34" i="27"/>
  <c r="S35" i="27"/>
  <c r="R35" i="27"/>
  <c r="F47" i="27"/>
  <c r="I47" i="27"/>
  <c r="F49" i="27"/>
  <c r="H49" i="27" s="1"/>
  <c r="I49" i="27"/>
  <c r="BQ54" i="27"/>
  <c r="N58" i="27"/>
  <c r="M58" i="27"/>
  <c r="R61" i="27"/>
  <c r="S61" i="27"/>
  <c r="S65" i="27"/>
  <c r="P65" i="27"/>
  <c r="R65" i="27" s="1"/>
  <c r="P72" i="27"/>
  <c r="R72" i="27" s="1"/>
  <c r="S72" i="27"/>
  <c r="H74" i="27"/>
  <c r="I74" i="27"/>
  <c r="BD8" i="28"/>
  <c r="BG8" i="28" s="1"/>
  <c r="BA8" i="28"/>
  <c r="BN82" i="28"/>
  <c r="BO82" i="28" s="1"/>
  <c r="BR10" i="28"/>
  <c r="L82" i="28"/>
  <c r="EF14" i="28"/>
  <c r="ED14" i="28"/>
  <c r="E14" i="28"/>
  <c r="F14" i="28" s="1"/>
  <c r="H14" i="28" s="1"/>
  <c r="I20" i="28"/>
  <c r="R21" i="28"/>
  <c r="EF21" i="28"/>
  <c r="EF82" i="28" s="1"/>
  <c r="ED21" i="28"/>
  <c r="BQ22" i="28"/>
  <c r="BR22" i="28"/>
  <c r="I22" i="28"/>
  <c r="E22" i="28"/>
  <c r="F22" i="28" s="1"/>
  <c r="H22" i="28" s="1"/>
  <c r="ED22" i="28"/>
  <c r="N28" i="28"/>
  <c r="M28" i="28"/>
  <c r="M30" i="28"/>
  <c r="N30" i="28"/>
  <c r="BO35" i="28"/>
  <c r="BR35" i="28"/>
  <c r="N47" i="28"/>
  <c r="M47" i="28"/>
  <c r="N49" i="28"/>
  <c r="M49" i="28"/>
  <c r="I49" i="28"/>
  <c r="H49" i="28"/>
  <c r="S50" i="28"/>
  <c r="P50" i="28"/>
  <c r="R50" i="28" s="1"/>
  <c r="H60" i="28"/>
  <c r="BR65" i="28"/>
  <c r="BO65" i="28"/>
  <c r="BQ65" i="28" s="1"/>
  <c r="I65" i="28"/>
  <c r="P68" i="28"/>
  <c r="R68" i="28" s="1"/>
  <c r="S68" i="28"/>
  <c r="I75" i="28"/>
  <c r="N76" i="28"/>
  <c r="F9" i="30"/>
  <c r="H9" i="30" s="1"/>
  <c r="N14" i="22"/>
  <c r="C10" i="30"/>
  <c r="AA10" i="30" s="1"/>
  <c r="F15" i="22"/>
  <c r="H15" i="22" s="1"/>
  <c r="J8" i="30"/>
  <c r="K8" i="30" s="1"/>
  <c r="E11" i="23"/>
  <c r="E80" i="23" s="1"/>
  <c r="DM12" i="22"/>
  <c r="M19" i="22"/>
  <c r="F33" i="27"/>
  <c r="H33" i="27" s="1"/>
  <c r="I33" i="27"/>
  <c r="G58" i="26"/>
  <c r="I58" i="26" s="1"/>
  <c r="J58" i="26"/>
  <c r="O13" i="26"/>
  <c r="M82" i="26"/>
  <c r="S53" i="26"/>
  <c r="T53" i="26"/>
  <c r="BR57" i="26"/>
  <c r="BS57" i="26"/>
  <c r="N76" i="26"/>
  <c r="O76" i="26"/>
  <c r="K44" i="27"/>
  <c r="M44" i="27" s="1"/>
  <c r="N44" i="27"/>
  <c r="S44" i="27"/>
  <c r="R44" i="27"/>
  <c r="F46" i="27"/>
  <c r="H46" i="27" s="1"/>
  <c r="I46" i="27"/>
  <c r="N70" i="27"/>
  <c r="K70" i="27"/>
  <c r="M70" i="27" s="1"/>
  <c r="K82" i="26"/>
  <c r="L82" i="26" s="1"/>
  <c r="EE13" i="26"/>
  <c r="F13" i="26"/>
  <c r="S16" i="26"/>
  <c r="T25" i="26"/>
  <c r="S25" i="26"/>
  <c r="BR25" i="26"/>
  <c r="BS26" i="26"/>
  <c r="DI32" i="26"/>
  <c r="F32" i="26"/>
  <c r="G32" i="26" s="1"/>
  <c r="I32" i="26" s="1"/>
  <c r="I34" i="26"/>
  <c r="S39" i="26"/>
  <c r="BR45" i="26"/>
  <c r="DI46" i="26"/>
  <c r="F46" i="26"/>
  <c r="J50" i="26"/>
  <c r="T51" i="26"/>
  <c r="S58" i="26"/>
  <c r="T58" i="26"/>
  <c r="BR62" i="26"/>
  <c r="O67" i="26"/>
  <c r="DI67" i="26"/>
  <c r="F67" i="26"/>
  <c r="BR68" i="26"/>
  <c r="EE73" i="26"/>
  <c r="F73" i="26"/>
  <c r="S74" i="26"/>
  <c r="BS76" i="26"/>
  <c r="BR78" i="26"/>
  <c r="BQ13" i="27"/>
  <c r="R28" i="27"/>
  <c r="H45" i="27"/>
  <c r="H47" i="27"/>
  <c r="S62" i="27"/>
  <c r="BR79" i="27"/>
  <c r="BO79" i="27"/>
  <c r="BQ79" i="27" s="1"/>
  <c r="H10" i="28"/>
  <c r="S11" i="28"/>
  <c r="R19" i="28"/>
  <c r="S23" i="28"/>
  <c r="BQ29" i="28"/>
  <c r="BQ35" i="28"/>
  <c r="BR49" i="28"/>
  <c r="BQ49" i="28"/>
  <c r="S56" i="28"/>
  <c r="R56" i="28"/>
  <c r="E69" i="28"/>
  <c r="DH69" i="28"/>
  <c r="N72" i="28"/>
  <c r="N79" i="28"/>
  <c r="U25" i="30"/>
  <c r="BT31" i="22"/>
  <c r="BV44" i="22"/>
  <c r="V38" i="30"/>
  <c r="W38" i="30" s="1"/>
  <c r="V30" i="30"/>
  <c r="BV36" i="22"/>
  <c r="BV28" i="22"/>
  <c r="V22" i="30"/>
  <c r="BV20" i="22"/>
  <c r="V14" i="30"/>
  <c r="BW20" i="22"/>
  <c r="BV15" i="22"/>
  <c r="V10" i="30"/>
  <c r="Y10" i="30" s="1"/>
  <c r="BW15" i="22"/>
  <c r="E45" i="22"/>
  <c r="C39" i="30" s="1"/>
  <c r="AA39" i="30" s="1"/>
  <c r="E37" i="22"/>
  <c r="C31" i="30" s="1"/>
  <c r="E29" i="22"/>
  <c r="C23" i="30" s="1"/>
  <c r="E21" i="22"/>
  <c r="EI20" i="22"/>
  <c r="EK20" i="22"/>
  <c r="EK48" i="22" s="1"/>
  <c r="AQ33" i="22"/>
  <c r="K33" i="22"/>
  <c r="BT16" i="22"/>
  <c r="BV16" i="22" s="1"/>
  <c r="N37" i="22"/>
  <c r="S10" i="22"/>
  <c r="F8" i="23" s="1"/>
  <c r="BW11" i="22"/>
  <c r="DH54" i="28"/>
  <c r="S79" i="26"/>
  <c r="S48" i="26"/>
  <c r="L10" i="26"/>
  <c r="N10" i="26" s="1"/>
  <c r="I32" i="27"/>
  <c r="EC82" i="28"/>
  <c r="ED82" i="28" s="1"/>
  <c r="Q82" i="28"/>
  <c r="EF63" i="28"/>
  <c r="R37" i="28"/>
  <c r="E70" i="28"/>
  <c r="N60" i="28"/>
  <c r="X82" i="27"/>
  <c r="AC82" i="26"/>
  <c r="F44" i="26"/>
  <c r="F80" i="26"/>
  <c r="S12" i="27"/>
  <c r="BP82" i="28"/>
  <c r="E25" i="28"/>
  <c r="BR29" i="28"/>
  <c r="R23" i="28"/>
  <c r="I35" i="28"/>
  <c r="BR78" i="28"/>
  <c r="BQ73" i="28"/>
  <c r="M55" i="28"/>
  <c r="K53" i="28"/>
  <c r="M53" i="28" s="1"/>
  <c r="BQ60" i="27"/>
  <c r="BR78" i="27"/>
  <c r="N50" i="27"/>
  <c r="S43" i="27"/>
  <c r="F53" i="27"/>
  <c r="H53" i="27" s="1"/>
  <c r="I53" i="27"/>
  <c r="BQ18" i="27"/>
  <c r="S40" i="27"/>
  <c r="S28" i="27"/>
  <c r="M67" i="27"/>
  <c r="BR45" i="27"/>
  <c r="N67" i="26"/>
  <c r="BS15" i="26"/>
  <c r="BS62" i="26"/>
  <c r="T74" i="26"/>
  <c r="O40" i="26"/>
  <c r="BS21" i="26"/>
  <c r="N14" i="26"/>
  <c r="S15" i="26"/>
  <c r="BS17" i="26"/>
  <c r="N19" i="26"/>
  <c r="N30" i="26"/>
  <c r="DI35" i="26"/>
  <c r="F35" i="26"/>
  <c r="G35" i="26" s="1"/>
  <c r="I35" i="26" s="1"/>
  <c r="O37" i="26"/>
  <c r="BS41" i="26"/>
  <c r="T44" i="26"/>
  <c r="O48" i="26"/>
  <c r="I51" i="26"/>
  <c r="S61" i="26"/>
  <c r="BR63" i="26"/>
  <c r="S73" i="26"/>
  <c r="BR77" i="26"/>
  <c r="T78" i="26"/>
  <c r="N80" i="26"/>
  <c r="S81" i="26"/>
  <c r="T81" i="26"/>
  <c r="G82" i="27"/>
  <c r="I10" i="27"/>
  <c r="BO11" i="27"/>
  <c r="BQ11" i="27" s="1"/>
  <c r="H12" i="27"/>
  <c r="I12" i="27"/>
  <c r="M14" i="27"/>
  <c r="M17" i="27"/>
  <c r="N17" i="27"/>
  <c r="DG82" i="27"/>
  <c r="E82" i="27" s="1"/>
  <c r="F82" i="27" s="1"/>
  <c r="R22" i="27"/>
  <c r="BQ32" i="27"/>
  <c r="N35" i="27"/>
  <c r="M35" i="27"/>
  <c r="BQ37" i="27"/>
  <c r="M53" i="27"/>
  <c r="S64" i="27"/>
  <c r="R64" i="27"/>
  <c r="BQ71" i="27"/>
  <c r="N79" i="27"/>
  <c r="H11" i="28"/>
  <c r="ED11" i="28"/>
  <c r="S25" i="28"/>
  <c r="H26" i="28"/>
  <c r="N33" i="28"/>
  <c r="S38" i="28"/>
  <c r="R38" i="28"/>
  <c r="S52" i="28"/>
  <c r="R52" i="28"/>
  <c r="DH55" i="28"/>
  <c r="E55" i="28"/>
  <c r="BR57" i="28"/>
  <c r="K63" i="28"/>
  <c r="M63" i="28" s="1"/>
  <c r="N63" i="28"/>
  <c r="BO68" i="28"/>
  <c r="BQ68" i="28" s="1"/>
  <c r="BR68" i="28"/>
  <c r="EF70" i="28"/>
  <c r="F77" i="28"/>
  <c r="H77" i="28" s="1"/>
  <c r="I77" i="28"/>
  <c r="U28" i="30"/>
  <c r="W28" i="30" s="1"/>
  <c r="BT34" i="22"/>
  <c r="BV34" i="22" s="1"/>
  <c r="O42" i="30"/>
  <c r="O44" i="30" s="1"/>
  <c r="V26" i="30"/>
  <c r="V18" i="30"/>
  <c r="Y18" i="30" s="1"/>
  <c r="U15" i="30"/>
  <c r="BW28" i="22"/>
  <c r="BW36" i="22"/>
  <c r="BW44" i="22"/>
  <c r="S24" i="22"/>
  <c r="S32" i="22"/>
  <c r="S40" i="22"/>
  <c r="R48" i="22"/>
  <c r="DM16" i="22"/>
  <c r="AQ82" i="28"/>
  <c r="R71" i="28"/>
  <c r="DH26" i="28"/>
  <c r="J17" i="26"/>
  <c r="I60" i="28"/>
  <c r="J49" i="26"/>
  <c r="H48" i="28"/>
  <c r="N13" i="28"/>
  <c r="BO82" i="26"/>
  <c r="BP82" i="26" s="1"/>
  <c r="T22" i="26"/>
  <c r="I62" i="27"/>
  <c r="DH82" i="26"/>
  <c r="S39" i="27"/>
  <c r="M54" i="28"/>
  <c r="S19" i="28"/>
  <c r="R25" i="28"/>
  <c r="E17" i="28"/>
  <c r="I42" i="26"/>
  <c r="J34" i="26"/>
  <c r="DI82" i="28"/>
  <c r="E45" i="28"/>
  <c r="ED80" i="28"/>
  <c r="M57" i="28"/>
  <c r="DH41" i="28"/>
  <c r="BQ68" i="27"/>
  <c r="H61" i="27"/>
  <c r="N54" i="27"/>
  <c r="M18" i="27"/>
  <c r="BR17" i="27"/>
  <c r="R77" i="27"/>
  <c r="R55" i="27"/>
  <c r="BR27" i="27"/>
  <c r="K21" i="27"/>
  <c r="M21" i="27" s="1"/>
  <c r="N53" i="27"/>
  <c r="S45" i="27"/>
  <c r="N66" i="26"/>
  <c r="N37" i="26"/>
  <c r="BS78" i="26"/>
  <c r="O19" i="26"/>
  <c r="BS73" i="26"/>
  <c r="S51" i="26"/>
  <c r="BR26" i="26"/>
  <c r="AV48" i="22"/>
  <c r="S13" i="26"/>
  <c r="T13" i="26"/>
  <c r="I22" i="26"/>
  <c r="J22" i="26"/>
  <c r="BS25" i="26"/>
  <c r="T42" i="26"/>
  <c r="F45" i="26"/>
  <c r="G45" i="26" s="1"/>
  <c r="I45" i="26" s="1"/>
  <c r="BR50" i="26"/>
  <c r="N51" i="26"/>
  <c r="EE52" i="26"/>
  <c r="F52" i="26"/>
  <c r="G52" i="26" s="1"/>
  <c r="I52" i="26" s="1"/>
  <c r="O56" i="26"/>
  <c r="DI62" i="26"/>
  <c r="F62" i="26"/>
  <c r="G62" i="26" s="1"/>
  <c r="I62" i="26" s="1"/>
  <c r="BR67" i="26"/>
  <c r="S70" i="26"/>
  <c r="T70" i="26"/>
  <c r="N73" i="26"/>
  <c r="BS75" i="26"/>
  <c r="S11" i="27"/>
  <c r="R11" i="27"/>
  <c r="BR12" i="27"/>
  <c r="BQ12" i="27"/>
  <c r="BR19" i="27"/>
  <c r="S24" i="27"/>
  <c r="R24" i="27"/>
  <c r="BQ27" i="27"/>
  <c r="N28" i="27"/>
  <c r="BQ28" i="27"/>
  <c r="R29" i="27"/>
  <c r="BO29" i="27"/>
  <c r="BQ29" i="27" s="1"/>
  <c r="BR29" i="27"/>
  <c r="BQ40" i="27"/>
  <c r="BQ43" i="27"/>
  <c r="BQ53" i="27"/>
  <c r="BR53" i="27"/>
  <c r="H64" i="27"/>
  <c r="R67" i="27"/>
  <c r="R70" i="27"/>
  <c r="M72" i="27"/>
  <c r="BR17" i="28"/>
  <c r="BQ17" i="28"/>
  <c r="BR20" i="28"/>
  <c r="ED20" i="28"/>
  <c r="EF20" i="28"/>
  <c r="ED28" i="28"/>
  <c r="EF28" i="28"/>
  <c r="BO30" i="28"/>
  <c r="BQ30" i="28" s="1"/>
  <c r="M37" i="28"/>
  <c r="BR37" i="28"/>
  <c r="M39" i="28"/>
  <c r="ED45" i="28"/>
  <c r="BO52" i="28"/>
  <c r="BQ52" i="28" s="1"/>
  <c r="R66" i="28"/>
  <c r="M68" i="28"/>
  <c r="N68" i="28"/>
  <c r="N74" i="28"/>
  <c r="K74" i="28"/>
  <c r="M74" i="28" s="1"/>
  <c r="BT44" i="22"/>
  <c r="U38" i="30"/>
  <c r="BV40" i="22"/>
  <c r="BT37" i="22"/>
  <c r="BV37" i="22" s="1"/>
  <c r="U31" i="30"/>
  <c r="BT27" i="22"/>
  <c r="BV27" i="22" s="1"/>
  <c r="BT13" i="22"/>
  <c r="BV13" i="22" s="1"/>
  <c r="U14" i="30"/>
  <c r="W14" i="30" s="1"/>
  <c r="U10" i="30"/>
  <c r="W10" i="30" s="1"/>
  <c r="U6" i="30"/>
  <c r="W6" i="30" s="1"/>
  <c r="N20" i="27"/>
  <c r="R23" i="27"/>
  <c r="S36" i="27"/>
  <c r="N43" i="27"/>
  <c r="M55" i="27"/>
  <c r="N60" i="27"/>
  <c r="N17" i="28"/>
  <c r="M23" i="28"/>
  <c r="BQ38" i="28"/>
  <c r="S72" i="28"/>
  <c r="BV10" i="22"/>
  <c r="V5" i="30"/>
  <c r="W5" i="30" s="1"/>
  <c r="G17" i="22"/>
  <c r="D12" i="30" s="1"/>
  <c r="G13" i="22"/>
  <c r="D8" i="30" s="1"/>
  <c r="U41" i="30"/>
  <c r="BT47" i="22"/>
  <c r="BV47" i="22" s="1"/>
  <c r="U27" i="30"/>
  <c r="BT33" i="22"/>
  <c r="BV33" i="22" s="1"/>
  <c r="S44" i="30"/>
  <c r="U34" i="30"/>
  <c r="W34" i="30" s="1"/>
  <c r="BR71" i="28"/>
  <c r="N81" i="28"/>
  <c r="U36" i="30"/>
  <c r="W36" i="30" s="1"/>
  <c r="BT42" i="22"/>
  <c r="BV42" i="22" s="1"/>
  <c r="U20" i="30"/>
  <c r="W20" i="30" s="1"/>
  <c r="BT26" i="22"/>
  <c r="BV26" i="22" s="1"/>
  <c r="BT39" i="22"/>
  <c r="BV39" i="22" s="1"/>
  <c r="P42" i="30"/>
  <c r="P44" i="30" s="1"/>
  <c r="E14" i="22"/>
  <c r="C9" i="30" s="1"/>
  <c r="V41" i="30"/>
  <c r="BV43" i="22"/>
  <c r="V37" i="30"/>
  <c r="W37" i="30" s="1"/>
  <c r="V33" i="30"/>
  <c r="Y33" i="30" s="1"/>
  <c r="BV35" i="22"/>
  <c r="V29" i="30"/>
  <c r="BV31" i="22"/>
  <c r="V25" i="30"/>
  <c r="Y25" i="30" s="1"/>
  <c r="V21" i="30"/>
  <c r="W21" i="30" s="1"/>
  <c r="BV23" i="22"/>
  <c r="V17" i="30"/>
  <c r="Y17" i="30" s="1"/>
  <c r="BV19" i="22"/>
  <c r="V13" i="30"/>
  <c r="G16" i="22"/>
  <c r="G12" i="22"/>
  <c r="D7" i="30" s="1"/>
  <c r="AF7" i="30" s="1"/>
  <c r="G46" i="22"/>
  <c r="D40" i="30" s="1"/>
  <c r="AF40" i="30" s="1"/>
  <c r="G42" i="22"/>
  <c r="D36" i="30" s="1"/>
  <c r="G34" i="22"/>
  <c r="D28" i="30" s="1"/>
  <c r="G30" i="22"/>
  <c r="D24" i="30" s="1"/>
  <c r="G26" i="22"/>
  <c r="D20" i="30" s="1"/>
  <c r="G22" i="22"/>
  <c r="D16" i="30" s="1"/>
  <c r="AF16" i="30" s="1"/>
  <c r="R42" i="30"/>
  <c r="R44" i="30" s="1"/>
  <c r="L42" i="30"/>
  <c r="F17" i="22"/>
  <c r="C12" i="30"/>
  <c r="AA12" i="30" s="1"/>
  <c r="F13" i="22"/>
  <c r="C8" i="30"/>
  <c r="AA8" i="30" s="1"/>
  <c r="N20" i="22"/>
  <c r="G14" i="30"/>
  <c r="H14" i="30" s="1"/>
  <c r="N19" i="22"/>
  <c r="G13" i="30"/>
  <c r="H13" i="30" s="1"/>
  <c r="N17" i="22"/>
  <c r="G12" i="30"/>
  <c r="H12" i="30" s="1"/>
  <c r="N16" i="22"/>
  <c r="G11" i="30"/>
  <c r="H11" i="30" s="1"/>
  <c r="AF10" i="30"/>
  <c r="P19" i="22"/>
  <c r="I13" i="30"/>
  <c r="X13" i="30" s="1"/>
  <c r="AD13" i="30" s="1"/>
  <c r="P16" i="22"/>
  <c r="I11" i="30"/>
  <c r="X11" i="30" s="1"/>
  <c r="AD11" i="30" s="1"/>
  <c r="I9" i="30"/>
  <c r="P14" i="22"/>
  <c r="D12" i="23" s="1"/>
  <c r="I7" i="30"/>
  <c r="P12" i="22"/>
  <c r="D10" i="23" s="1"/>
  <c r="AC10" i="30"/>
  <c r="AE10" i="30"/>
  <c r="F47" i="22"/>
  <c r="H47" i="22" s="1"/>
  <c r="C41" i="30"/>
  <c r="AA41" i="30" s="1"/>
  <c r="F43" i="22"/>
  <c r="C37" i="30"/>
  <c r="AA37" i="30" s="1"/>
  <c r="F39" i="22"/>
  <c r="C33" i="30"/>
  <c r="AA33" i="30" s="1"/>
  <c r="F35" i="22"/>
  <c r="C29" i="30"/>
  <c r="AA29" i="30" s="1"/>
  <c r="F31" i="22"/>
  <c r="H31" i="22" s="1"/>
  <c r="C25" i="30"/>
  <c r="AA25" i="30" s="1"/>
  <c r="F27" i="22"/>
  <c r="C21" i="30"/>
  <c r="AA21" i="30" s="1"/>
  <c r="F23" i="22"/>
  <c r="C17" i="30"/>
  <c r="AA17" i="30" s="1"/>
  <c r="N46" i="22"/>
  <c r="F40" i="30"/>
  <c r="N44" i="22"/>
  <c r="F38" i="30"/>
  <c r="H38" i="30" s="1"/>
  <c r="X34" i="30"/>
  <c r="AD34" i="30" s="1"/>
  <c r="N38" i="22"/>
  <c r="F32" i="30"/>
  <c r="X30" i="30"/>
  <c r="AD30" i="30" s="1"/>
  <c r="X28" i="30"/>
  <c r="AD28" i="30" s="1"/>
  <c r="N32" i="22"/>
  <c r="F26" i="30"/>
  <c r="H26" i="30" s="1"/>
  <c r="X24" i="30"/>
  <c r="AD24" i="30" s="1"/>
  <c r="X22" i="30"/>
  <c r="AD22" i="30" s="1"/>
  <c r="N26" i="22"/>
  <c r="F20" i="30"/>
  <c r="N24" i="22"/>
  <c r="F18" i="30"/>
  <c r="H18" i="30" s="1"/>
  <c r="N22" i="22"/>
  <c r="F16" i="30"/>
  <c r="H16" i="30" s="1"/>
  <c r="N40" i="22"/>
  <c r="G34" i="30"/>
  <c r="H34" i="30" s="1"/>
  <c r="Y32" i="30"/>
  <c r="AF32" i="30"/>
  <c r="N36" i="22"/>
  <c r="G30" i="30"/>
  <c r="H30" i="30" s="1"/>
  <c r="N34" i="22"/>
  <c r="G28" i="30"/>
  <c r="H28" i="30" s="1"/>
  <c r="Y26" i="30"/>
  <c r="AF26" i="30"/>
  <c r="Y20" i="30"/>
  <c r="AF20" i="30"/>
  <c r="AF18" i="30"/>
  <c r="Y16" i="30"/>
  <c r="Y39" i="30"/>
  <c r="M80" i="23"/>
  <c r="AA13" i="30"/>
  <c r="AA6" i="30"/>
  <c r="F12" i="22"/>
  <c r="C7" i="30"/>
  <c r="AA7" i="30" s="1"/>
  <c r="F16" i="22"/>
  <c r="C11" i="30"/>
  <c r="AA11" i="30" s="1"/>
  <c r="F20" i="22"/>
  <c r="H20" i="22" s="1"/>
  <c r="C14" i="30"/>
  <c r="AA14" i="30" s="1"/>
  <c r="F10" i="22"/>
  <c r="C5" i="30"/>
  <c r="X5" i="30"/>
  <c r="AD5" i="30" s="1"/>
  <c r="Y9" i="30"/>
  <c r="AF9" i="30"/>
  <c r="N13" i="22"/>
  <c r="G8" i="30"/>
  <c r="H8" i="30" s="1"/>
  <c r="H7" i="30"/>
  <c r="N11" i="22"/>
  <c r="G6" i="30"/>
  <c r="I14" i="30"/>
  <c r="K14" i="30" s="1"/>
  <c r="P20" i="22"/>
  <c r="I12" i="30"/>
  <c r="K12" i="30" s="1"/>
  <c r="P17" i="22"/>
  <c r="P15" i="22"/>
  <c r="D13" i="23" s="1"/>
  <c r="I10" i="30"/>
  <c r="P13" i="22"/>
  <c r="R13" i="22" s="1"/>
  <c r="I8" i="30"/>
  <c r="P11" i="22"/>
  <c r="R11" i="22" s="1"/>
  <c r="I6" i="30"/>
  <c r="I20" i="22"/>
  <c r="D14" i="30"/>
  <c r="I16" i="22"/>
  <c r="D11" i="30"/>
  <c r="F41" i="22"/>
  <c r="H41" i="22" s="1"/>
  <c r="C35" i="30"/>
  <c r="AA35" i="30" s="1"/>
  <c r="F37" i="22"/>
  <c r="H37" i="22" s="1"/>
  <c r="F33" i="22"/>
  <c r="C27" i="30"/>
  <c r="AA27" i="30" s="1"/>
  <c r="F29" i="22"/>
  <c r="H29" i="22" s="1"/>
  <c r="C19" i="30"/>
  <c r="AA19" i="30" s="1"/>
  <c r="F21" i="22"/>
  <c r="H21" i="22" s="1"/>
  <c r="C15" i="30"/>
  <c r="AA15" i="30" s="1"/>
  <c r="N41" i="22"/>
  <c r="G35" i="30"/>
  <c r="AF35" i="30" s="1"/>
  <c r="AF33" i="30"/>
  <c r="Y31" i="30"/>
  <c r="AF31" i="30"/>
  <c r="AF25" i="30"/>
  <c r="Y21" i="30"/>
  <c r="AF21" i="30"/>
  <c r="H17" i="30"/>
  <c r="Y40" i="30"/>
  <c r="Y38" i="30"/>
  <c r="AF38" i="30"/>
  <c r="Y36" i="30"/>
  <c r="AF36" i="30"/>
  <c r="H36" i="30"/>
  <c r="N35" i="22"/>
  <c r="M44" i="30"/>
  <c r="N30" i="22"/>
  <c r="N28" i="22"/>
  <c r="I45" i="22"/>
  <c r="I43" i="22"/>
  <c r="I29" i="22"/>
  <c r="I25" i="22"/>
  <c r="I23" i="22"/>
  <c r="I21" i="22"/>
  <c r="N47" i="22"/>
  <c r="N43" i="22"/>
  <c r="P46" i="22"/>
  <c r="P44" i="22"/>
  <c r="P42" i="22"/>
  <c r="P40" i="22"/>
  <c r="P38" i="22"/>
  <c r="P36" i="22"/>
  <c r="P34" i="22"/>
  <c r="P32" i="22"/>
  <c r="P30" i="22"/>
  <c r="P28" i="22"/>
  <c r="P26" i="22"/>
  <c r="P24" i="22"/>
  <c r="P22" i="22"/>
  <c r="G24" i="30"/>
  <c r="G22" i="30"/>
  <c r="H22" i="30" s="1"/>
  <c r="I41" i="30"/>
  <c r="I39" i="30"/>
  <c r="X39" i="30" s="1"/>
  <c r="Z39" i="30" s="1"/>
  <c r="I37" i="30"/>
  <c r="X37" i="30" s="1"/>
  <c r="I35" i="30"/>
  <c r="X35" i="30" s="1"/>
  <c r="I33" i="30"/>
  <c r="X33" i="30" s="1"/>
  <c r="I31" i="30"/>
  <c r="X31" i="30" s="1"/>
  <c r="I29" i="30"/>
  <c r="X29" i="30" s="1"/>
  <c r="I27" i="30"/>
  <c r="X27" i="30" s="1"/>
  <c r="I25" i="30"/>
  <c r="I23" i="30"/>
  <c r="X23" i="30" s="1"/>
  <c r="I21" i="30"/>
  <c r="X21" i="30" s="1"/>
  <c r="I19" i="30"/>
  <c r="X19" i="30" s="1"/>
  <c r="I17" i="30"/>
  <c r="X17" i="30" s="1"/>
  <c r="I15" i="30"/>
  <c r="X15" i="30" s="1"/>
  <c r="N33" i="22"/>
  <c r="N29" i="22"/>
  <c r="N25" i="22"/>
  <c r="N21" i="22"/>
  <c r="N42" i="22"/>
  <c r="P10" i="22"/>
  <c r="D8" i="23" s="1"/>
  <c r="P47" i="22"/>
  <c r="R47" i="22" s="1"/>
  <c r="P45" i="22"/>
  <c r="R45" i="22" s="1"/>
  <c r="P43" i="22"/>
  <c r="R43" i="22" s="1"/>
  <c r="P41" i="22"/>
  <c r="R41" i="22" s="1"/>
  <c r="P39" i="22"/>
  <c r="R39" i="22" s="1"/>
  <c r="P37" i="22"/>
  <c r="R37" i="22" s="1"/>
  <c r="P35" i="22"/>
  <c r="R35" i="22" s="1"/>
  <c r="P33" i="22"/>
  <c r="R33" i="22" s="1"/>
  <c r="P31" i="22"/>
  <c r="R31" i="22" s="1"/>
  <c r="P29" i="22"/>
  <c r="R29" i="22" s="1"/>
  <c r="P27" i="22"/>
  <c r="R27" i="22" s="1"/>
  <c r="P25" i="22"/>
  <c r="R25" i="22" s="1"/>
  <c r="P23" i="22"/>
  <c r="R23" i="22" s="1"/>
  <c r="P21" i="22"/>
  <c r="R21" i="22" s="1"/>
  <c r="D39" i="30"/>
  <c r="AF39" i="30" s="1"/>
  <c r="D37" i="30"/>
  <c r="D23" i="30"/>
  <c r="D19" i="30"/>
  <c r="D17" i="30"/>
  <c r="AF17" i="30" s="1"/>
  <c r="D15" i="30"/>
  <c r="G41" i="30"/>
  <c r="G37" i="30"/>
  <c r="H37" i="30" s="1"/>
  <c r="G29" i="30"/>
  <c r="H29" i="30" s="1"/>
  <c r="G27" i="30"/>
  <c r="G23" i="30"/>
  <c r="G19" i="30"/>
  <c r="G15" i="30"/>
  <c r="H15" i="30" s="1"/>
  <c r="Y35" i="30"/>
  <c r="Y7" i="30"/>
  <c r="K7" i="30"/>
  <c r="N11" i="30"/>
  <c r="Q11" i="30"/>
  <c r="T11" i="30"/>
  <c r="N12" i="30"/>
  <c r="Q12" i="30"/>
  <c r="T12" i="30"/>
  <c r="W12" i="30"/>
  <c r="E13" i="30"/>
  <c r="K13" i="30"/>
  <c r="N13" i="30"/>
  <c r="Q13" i="30"/>
  <c r="T13" i="30"/>
  <c r="W13" i="30"/>
  <c r="N14" i="30"/>
  <c r="Q14" i="30"/>
  <c r="T14" i="30"/>
  <c r="Q15" i="30"/>
  <c r="Q16" i="30"/>
  <c r="K18" i="30"/>
  <c r="Q18" i="30"/>
  <c r="H20" i="30"/>
  <c r="K20" i="30"/>
  <c r="N20" i="30"/>
  <c r="Q20" i="30"/>
  <c r="T20" i="30"/>
  <c r="E21" i="30"/>
  <c r="H21" i="30"/>
  <c r="N21" i="30"/>
  <c r="Q21" i="30"/>
  <c r="T21" i="30"/>
  <c r="K22" i="30"/>
  <c r="N22" i="30"/>
  <c r="Q22" i="30"/>
  <c r="T22" i="30"/>
  <c r="W22" i="30"/>
  <c r="H23" i="30"/>
  <c r="N23" i="30"/>
  <c r="Q23" i="30"/>
  <c r="T23" i="30"/>
  <c r="W23" i="30"/>
  <c r="H24" i="30"/>
  <c r="K24" i="30"/>
  <c r="N24" i="30"/>
  <c r="Q24" i="30"/>
  <c r="T24" i="30"/>
  <c r="W24" i="30"/>
  <c r="H25" i="30"/>
  <c r="N25" i="30"/>
  <c r="Q25" i="30"/>
  <c r="T25" i="30"/>
  <c r="W25" i="30"/>
  <c r="K26" i="30"/>
  <c r="N26" i="30"/>
  <c r="Q26" i="30"/>
  <c r="T26" i="30"/>
  <c r="W26" i="30"/>
  <c r="H27" i="30"/>
  <c r="N27" i="30"/>
  <c r="Q27" i="30"/>
  <c r="T27" i="30"/>
  <c r="K28" i="30"/>
  <c r="N28" i="30"/>
  <c r="Q28" i="30"/>
  <c r="T28" i="30"/>
  <c r="E29" i="30"/>
  <c r="K29" i="30"/>
  <c r="N29" i="30"/>
  <c r="Q29" i="30"/>
  <c r="T29" i="30"/>
  <c r="W29" i="30"/>
  <c r="K30" i="30"/>
  <c r="N30" i="30"/>
  <c r="Q30" i="30"/>
  <c r="T30" i="30"/>
  <c r="W30" i="30"/>
  <c r="H31" i="30"/>
  <c r="N31" i="30"/>
  <c r="Q31" i="30"/>
  <c r="T31" i="30"/>
  <c r="H32" i="30"/>
  <c r="K32" i="30"/>
  <c r="N32" i="30"/>
  <c r="Q32" i="30"/>
  <c r="H33" i="30"/>
  <c r="K33" i="30"/>
  <c r="N33" i="30"/>
  <c r="Q33" i="30"/>
  <c r="T33" i="30"/>
  <c r="W33" i="30"/>
  <c r="E37" i="30"/>
  <c r="Q39" i="30"/>
  <c r="W39" i="30"/>
  <c r="K40" i="30"/>
  <c r="N40" i="30"/>
  <c r="Q40" i="30"/>
  <c r="T40" i="30"/>
  <c r="W40" i="30"/>
  <c r="H41" i="30"/>
  <c r="K41" i="30"/>
  <c r="N41" i="30"/>
  <c r="Q41" i="30"/>
  <c r="T41" i="30"/>
  <c r="W41" i="30"/>
  <c r="K17" i="30"/>
  <c r="T32" i="30"/>
  <c r="N34" i="30"/>
  <c r="Q34" i="30"/>
  <c r="T34" i="30"/>
  <c r="K37" i="30"/>
  <c r="N15" i="30"/>
  <c r="N19" i="30"/>
  <c r="T19" i="30"/>
  <c r="K9" i="30"/>
  <c r="N9" i="30"/>
  <c r="Q9" i="30"/>
  <c r="W9" i="30"/>
  <c r="K16" i="30"/>
  <c r="W16" i="30"/>
  <c r="Q17" i="30"/>
  <c r="Q19" i="30"/>
  <c r="W32" i="30"/>
  <c r="K34" i="30"/>
  <c r="Q35" i="30"/>
  <c r="W35" i="30"/>
  <c r="K36" i="30"/>
  <c r="Q36" i="30"/>
  <c r="Q37" i="30"/>
  <c r="K38" i="30"/>
  <c r="Q38" i="30"/>
  <c r="T15" i="30"/>
  <c r="N16" i="30"/>
  <c r="T16" i="30"/>
  <c r="N18" i="30"/>
  <c r="T18" i="30"/>
  <c r="K25" i="30"/>
  <c r="H39" i="30"/>
  <c r="N39" i="30"/>
  <c r="T39" i="30"/>
  <c r="H40" i="30"/>
  <c r="N5" i="30"/>
  <c r="T5" i="30"/>
  <c r="H6" i="30"/>
  <c r="N6" i="30"/>
  <c r="T6" i="30"/>
  <c r="E8" i="30"/>
  <c r="Q8" i="30"/>
  <c r="W8" i="30"/>
  <c r="E9" i="30"/>
  <c r="H10" i="30"/>
  <c r="N10" i="30"/>
  <c r="T10" i="30"/>
  <c r="K5" i="30"/>
  <c r="Q5" i="30"/>
  <c r="E6" i="30"/>
  <c r="K6" i="30"/>
  <c r="Q6" i="30"/>
  <c r="E10" i="30"/>
  <c r="K10" i="30"/>
  <c r="Q10" i="30"/>
  <c r="E11" i="30"/>
  <c r="E19" i="30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K80" i="23"/>
  <c r="G10" i="22"/>
  <c r="N48" i="22"/>
  <c r="BW16" i="22"/>
  <c r="BW23" i="22"/>
  <c r="BW27" i="22"/>
  <c r="BW31" i="22"/>
  <c r="BW35" i="22"/>
  <c r="BW39" i="22"/>
  <c r="BW43" i="22"/>
  <c r="BW47" i="22"/>
  <c r="BW19" i="22"/>
  <c r="H17" i="22"/>
  <c r="M33" i="22"/>
  <c r="H10" i="22"/>
  <c r="AL48" i="22"/>
  <c r="DM14" i="22"/>
  <c r="H39" i="22"/>
  <c r="H23" i="22"/>
  <c r="AB48" i="22"/>
  <c r="H43" i="22"/>
  <c r="H35" i="22"/>
  <c r="H27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H33" i="22"/>
  <c r="H13" i="22"/>
  <c r="H16" i="22"/>
  <c r="F19" i="22"/>
  <c r="H19" i="22" s="1"/>
  <c r="I19" i="22"/>
  <c r="F14" i="22"/>
  <c r="H14" i="22" s="1"/>
  <c r="F11" i="22"/>
  <c r="H11" i="22" s="1"/>
  <c r="I11" i="22"/>
  <c r="L80" i="23"/>
  <c r="I31" i="22"/>
  <c r="I17" i="22"/>
  <c r="I35" i="22"/>
  <c r="I15" i="22"/>
  <c r="I39" i="22"/>
  <c r="S23" i="22"/>
  <c r="S27" i="22"/>
  <c r="S31" i="22"/>
  <c r="S35" i="22"/>
  <c r="S39" i="22"/>
  <c r="S43" i="22"/>
  <c r="S47" i="22"/>
  <c r="DM19" i="22"/>
  <c r="K16" i="22"/>
  <c r="M16" i="22" s="1"/>
  <c r="S15" i="22"/>
  <c r="F13" i="23" s="1"/>
  <c r="S11" i="22"/>
  <c r="F9" i="23" s="1"/>
  <c r="C15" i="23"/>
  <c r="C80" i="23" s="1"/>
  <c r="K12" i="22"/>
  <c r="M12" i="22" s="1"/>
  <c r="K14" i="22"/>
  <c r="M14" i="22" s="1"/>
  <c r="C11" i="23"/>
  <c r="C17" i="23"/>
  <c r="R16" i="22"/>
  <c r="D14" i="23"/>
  <c r="R14" i="22"/>
  <c r="R12" i="22"/>
  <c r="R15" i="22"/>
  <c r="D11" i="23"/>
  <c r="I12" i="22"/>
  <c r="S20" i="22"/>
  <c r="F17" i="23" s="1"/>
  <c r="D17" i="23"/>
  <c r="R20" i="22"/>
  <c r="D15" i="23"/>
  <c r="R17" i="22"/>
  <c r="R19" i="22"/>
  <c r="D16" i="23"/>
  <c r="K46" i="22"/>
  <c r="M46" i="22" s="1"/>
  <c r="DM44" i="22"/>
  <c r="DM42" i="22"/>
  <c r="K42" i="22"/>
  <c r="M42" i="22" s="1"/>
  <c r="K38" i="22"/>
  <c r="M38" i="22" s="1"/>
  <c r="DM36" i="22"/>
  <c r="DM34" i="22"/>
  <c r="K30" i="22"/>
  <c r="M30" i="22" s="1"/>
  <c r="K28" i="22"/>
  <c r="M28" i="22" s="1"/>
  <c r="DM26" i="22"/>
  <c r="K22" i="22"/>
  <c r="M22" i="22" s="1"/>
  <c r="K15" i="22"/>
  <c r="M15" i="22" s="1"/>
  <c r="K41" i="22"/>
  <c r="M41" i="22" s="1"/>
  <c r="K25" i="22"/>
  <c r="M25" i="22" s="1"/>
  <c r="K26" i="22"/>
  <c r="M26" i="22" s="1"/>
  <c r="DL46" i="22"/>
  <c r="E46" i="22" s="1"/>
  <c r="C40" i="30" s="1"/>
  <c r="DL44" i="22"/>
  <c r="E44" i="22" s="1"/>
  <c r="C38" i="30" s="1"/>
  <c r="DL42" i="22"/>
  <c r="E42" i="22" s="1"/>
  <c r="DL40" i="22"/>
  <c r="E40" i="22" s="1"/>
  <c r="F40" i="22" s="1"/>
  <c r="H40" i="22" s="1"/>
  <c r="DL38" i="22"/>
  <c r="E38" i="22" s="1"/>
  <c r="C32" i="30" s="1"/>
  <c r="DL36" i="22"/>
  <c r="E36" i="22" s="1"/>
  <c r="C30" i="30" s="1"/>
  <c r="AA30" i="30" s="1"/>
  <c r="DL34" i="22"/>
  <c r="E34" i="22" s="1"/>
  <c r="C28" i="30" s="1"/>
  <c r="AA28" i="30" s="1"/>
  <c r="DL32" i="22"/>
  <c r="E32" i="22" s="1"/>
  <c r="C26" i="30" s="1"/>
  <c r="AA26" i="30" s="1"/>
  <c r="DL30" i="22"/>
  <c r="E30" i="22" s="1"/>
  <c r="C24" i="30" s="1"/>
  <c r="AA24" i="30" s="1"/>
  <c r="DL28" i="22"/>
  <c r="E28" i="22" s="1"/>
  <c r="C22" i="30" s="1"/>
  <c r="AA22" i="30" s="1"/>
  <c r="DL26" i="22"/>
  <c r="E26" i="22" s="1"/>
  <c r="C20" i="30" s="1"/>
  <c r="DL24" i="22"/>
  <c r="E24" i="22" s="1"/>
  <c r="C18" i="30" s="1"/>
  <c r="AA18" i="30" s="1"/>
  <c r="DL22" i="22"/>
  <c r="I41" i="22"/>
  <c r="I37" i="22"/>
  <c r="DM47" i="22"/>
  <c r="K45" i="22"/>
  <c r="M45" i="22" s="1"/>
  <c r="DM41" i="22"/>
  <c r="DM39" i="22"/>
  <c r="K37" i="22"/>
  <c r="M37" i="22" s="1"/>
  <c r="DM33" i="22"/>
  <c r="DM31" i="22"/>
  <c r="K29" i="22"/>
  <c r="M29" i="22" s="1"/>
  <c r="DM25" i="22"/>
  <c r="DM23" i="22"/>
  <c r="K21" i="22"/>
  <c r="M21" i="22" s="1"/>
  <c r="K44" i="22"/>
  <c r="M44" i="22" s="1"/>
  <c r="DM40" i="22"/>
  <c r="K34" i="22"/>
  <c r="M34" i="22" s="1"/>
  <c r="DM32" i="22"/>
  <c r="DM24" i="22"/>
  <c r="K20" i="22"/>
  <c r="M20" i="22" s="1"/>
  <c r="K13" i="22"/>
  <c r="M13" i="22" s="1"/>
  <c r="I27" i="22"/>
  <c r="I33" i="22"/>
  <c r="R10" i="22"/>
  <c r="W48" i="22"/>
  <c r="D9" i="23"/>
  <c r="AC48" i="22"/>
  <c r="N80" i="23" s="1"/>
  <c r="AG48" i="22"/>
  <c r="DM11" i="22"/>
  <c r="K40" i="22"/>
  <c r="M40" i="22" s="1"/>
  <c r="K47" i="22"/>
  <c r="M47" i="22" s="1"/>
  <c r="DM45" i="22"/>
  <c r="DM43" i="22"/>
  <c r="K39" i="22"/>
  <c r="M39" i="22" s="1"/>
  <c r="DM37" i="22"/>
  <c r="DM35" i="22"/>
  <c r="K31" i="22"/>
  <c r="M31" i="22" s="1"/>
  <c r="DM29" i="22"/>
  <c r="DM27" i="22"/>
  <c r="K23" i="22"/>
  <c r="M23" i="22" s="1"/>
  <c r="DM21" i="22"/>
  <c r="K43" i="22"/>
  <c r="M43" i="22" s="1"/>
  <c r="K35" i="22"/>
  <c r="M35" i="22" s="1"/>
  <c r="K27" i="22"/>
  <c r="M27" i="22" s="1"/>
  <c r="K36" i="22"/>
  <c r="M36" i="22" s="1"/>
  <c r="DM15" i="22"/>
  <c r="K24" i="22"/>
  <c r="M24" i="22" s="1"/>
  <c r="DM28" i="22"/>
  <c r="K32" i="22"/>
  <c r="M32" i="22" s="1"/>
  <c r="DM22" i="22"/>
  <c r="DM30" i="22"/>
  <c r="DM38" i="22"/>
  <c r="DM46" i="22"/>
  <c r="DM13" i="22"/>
  <c r="DM17" i="22"/>
  <c r="DM20" i="22"/>
  <c r="K11" i="22"/>
  <c r="M11" i="22" s="1"/>
  <c r="K17" i="22"/>
  <c r="M17" i="22" s="1"/>
  <c r="K10" i="22"/>
  <c r="M10" i="22" s="1"/>
  <c r="AK8" i="22"/>
  <c r="AP8" i="22" s="1"/>
  <c r="AU8" i="22" s="1"/>
  <c r="AZ8" i="22" s="1"/>
  <c r="BC8" i="22" s="1"/>
  <c r="AF8" i="22"/>
  <c r="AA31" i="30" l="1"/>
  <c r="E31" i="30"/>
  <c r="K39" i="30"/>
  <c r="E33" i="30"/>
  <c r="X41" i="30"/>
  <c r="AA38" i="30"/>
  <c r="W17" i="30"/>
  <c r="E35" i="30"/>
  <c r="K21" i="30"/>
  <c r="W18" i="30"/>
  <c r="K11" i="30"/>
  <c r="H35" i="30"/>
  <c r="E15" i="30"/>
  <c r="E7" i="30"/>
  <c r="F45" i="22"/>
  <c r="H45" i="22" s="1"/>
  <c r="J42" i="30"/>
  <c r="J44" i="30" s="1"/>
  <c r="AA9" i="30"/>
  <c r="Y5" i="30"/>
  <c r="Z5" i="30" s="1"/>
  <c r="W31" i="30"/>
  <c r="E27" i="30"/>
  <c r="E14" i="30"/>
  <c r="X10" i="30"/>
  <c r="U42" i="30"/>
  <c r="U44" i="30" s="1"/>
  <c r="AA23" i="30"/>
  <c r="AE23" i="30" s="1"/>
  <c r="E23" i="30"/>
  <c r="K35" i="30"/>
  <c r="E17" i="30"/>
  <c r="E41" i="30"/>
  <c r="Z31" i="30"/>
  <c r="I82" i="27"/>
  <c r="H82" i="27"/>
  <c r="G73" i="26"/>
  <c r="I73" i="26" s="1"/>
  <c r="J73" i="26"/>
  <c r="J46" i="26"/>
  <c r="G46" i="26"/>
  <c r="I46" i="26" s="1"/>
  <c r="N82" i="28"/>
  <c r="M82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G25" i="26"/>
  <c r="I25" i="26" s="1"/>
  <c r="J25" i="26"/>
  <c r="G81" i="26"/>
  <c r="I81" i="26" s="1"/>
  <c r="J81" i="26"/>
  <c r="G72" i="26"/>
  <c r="I72" i="26" s="1"/>
  <c r="J72" i="26"/>
  <c r="J35" i="26"/>
  <c r="G24" i="26"/>
  <c r="I24" i="26" s="1"/>
  <c r="J24" i="26"/>
  <c r="F29" i="28"/>
  <c r="H29" i="28" s="1"/>
  <c r="I29" i="28"/>
  <c r="J52" i="26"/>
  <c r="I13" i="22"/>
  <c r="AA20" i="30"/>
  <c r="AE20" i="30" s="1"/>
  <c r="I14" i="22"/>
  <c r="E25" i="30"/>
  <c r="H5" i="30"/>
  <c r="K19" i="30"/>
  <c r="E39" i="30"/>
  <c r="K27" i="30"/>
  <c r="K23" i="30"/>
  <c r="E12" i="30"/>
  <c r="F42" i="30"/>
  <c r="Z17" i="30"/>
  <c r="X25" i="30"/>
  <c r="Z25" i="30" s="1"/>
  <c r="Z33" i="30"/>
  <c r="Z10" i="30"/>
  <c r="X36" i="30"/>
  <c r="F45" i="28"/>
  <c r="H45" i="28" s="1"/>
  <c r="I45" i="28"/>
  <c r="F17" i="28"/>
  <c r="H17" i="28" s="1"/>
  <c r="I17" i="28"/>
  <c r="G80" i="26"/>
  <c r="I80" i="26" s="1"/>
  <c r="J80" i="26"/>
  <c r="R82" i="28"/>
  <c r="S82" i="28"/>
  <c r="F23" i="28"/>
  <c r="H23" i="28" s="1"/>
  <c r="I23" i="28"/>
  <c r="BQ82" i="27"/>
  <c r="BR82" i="27"/>
  <c r="S48" i="22"/>
  <c r="F80" i="23" s="1"/>
  <c r="G41" i="26"/>
  <c r="I41" i="26" s="1"/>
  <c r="J41" i="26"/>
  <c r="J40" i="26"/>
  <c r="F46" i="28"/>
  <c r="H46" i="28" s="1"/>
  <c r="I46" i="28"/>
  <c r="J45" i="26"/>
  <c r="V42" i="30"/>
  <c r="DI82" i="26"/>
  <c r="F82" i="26"/>
  <c r="F25" i="28"/>
  <c r="H25" i="28" s="1"/>
  <c r="I25" i="28"/>
  <c r="J44" i="26"/>
  <c r="G44" i="26"/>
  <c r="I44" i="26" s="1"/>
  <c r="I70" i="28"/>
  <c r="F70" i="28"/>
  <c r="H70" i="28" s="1"/>
  <c r="F69" i="28"/>
  <c r="H69" i="28" s="1"/>
  <c r="I69" i="28"/>
  <c r="G13" i="26"/>
  <c r="I13" i="26" s="1"/>
  <c r="J13" i="26"/>
  <c r="J32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19" i="28"/>
  <c r="H19" i="28" s="1"/>
  <c r="I19" i="28"/>
  <c r="J55" i="26"/>
  <c r="G55" i="26"/>
  <c r="I55" i="26" s="1"/>
  <c r="N82" i="27"/>
  <c r="M82" i="27"/>
  <c r="AA32" i="30"/>
  <c r="AE32" i="30" s="1"/>
  <c r="AA40" i="30"/>
  <c r="H12" i="22"/>
  <c r="K15" i="30"/>
  <c r="K31" i="30"/>
  <c r="G42" i="30"/>
  <c r="Z21" i="30"/>
  <c r="T42" i="30"/>
  <c r="Q42" i="30"/>
  <c r="I55" i="28"/>
  <c r="F55" i="28"/>
  <c r="H55" i="28" s="1"/>
  <c r="BQ82" i="28"/>
  <c r="BR82" i="28"/>
  <c r="J67" i="26"/>
  <c r="G67" i="26"/>
  <c r="I67" i="26" s="1"/>
  <c r="J42" i="26"/>
  <c r="N82" i="26"/>
  <c r="O82" i="26"/>
  <c r="G65" i="26"/>
  <c r="I65" i="26" s="1"/>
  <c r="J65" i="26"/>
  <c r="G36" i="26"/>
  <c r="I36" i="26" s="1"/>
  <c r="J36" i="26"/>
  <c r="J68" i="26"/>
  <c r="G57" i="26"/>
  <c r="I57" i="26" s="1"/>
  <c r="J57" i="26"/>
  <c r="J26" i="26"/>
  <c r="R82" i="27"/>
  <c r="S82" i="27"/>
  <c r="S82" i="26"/>
  <c r="T82" i="26"/>
  <c r="I66" i="28"/>
  <c r="F66" i="28"/>
  <c r="H66" i="28" s="1"/>
  <c r="F43" i="28"/>
  <c r="H43" i="28" s="1"/>
  <c r="I43" i="28"/>
  <c r="I40" i="28"/>
  <c r="F40" i="28"/>
  <c r="H40" i="28" s="1"/>
  <c r="BR82" i="26"/>
  <c r="BS82" i="26"/>
  <c r="E82" i="28"/>
  <c r="L44" i="30"/>
  <c r="N42" i="30"/>
  <c r="AC24" i="30"/>
  <c r="AE24" i="30"/>
  <c r="AC28" i="30"/>
  <c r="AE28" i="30"/>
  <c r="AC32" i="30"/>
  <c r="I42" i="22"/>
  <c r="C36" i="30"/>
  <c r="AC40" i="30"/>
  <c r="AE40" i="30"/>
  <c r="Y19" i="30"/>
  <c r="Z19" i="30" s="1"/>
  <c r="AF19" i="30"/>
  <c r="H19" i="30"/>
  <c r="Y27" i="30"/>
  <c r="Z27" i="30" s="1"/>
  <c r="AF27" i="30"/>
  <c r="Y37" i="30"/>
  <c r="Z37" i="30" s="1"/>
  <c r="AF37" i="30"/>
  <c r="Y24" i="30"/>
  <c r="Z24" i="30" s="1"/>
  <c r="AF24" i="30"/>
  <c r="AE15" i="30"/>
  <c r="AC15" i="30"/>
  <c r="AE19" i="30"/>
  <c r="AC19" i="30"/>
  <c r="AE27" i="30"/>
  <c r="AC27" i="30"/>
  <c r="AE31" i="30"/>
  <c r="AC31" i="30"/>
  <c r="AE35" i="30"/>
  <c r="AC35" i="30"/>
  <c r="AE39" i="30"/>
  <c r="AC39" i="30"/>
  <c r="Y6" i="30"/>
  <c r="AF6" i="30"/>
  <c r="Y8" i="30"/>
  <c r="AF8" i="30"/>
  <c r="AC6" i="30"/>
  <c r="AE6" i="30"/>
  <c r="AE13" i="30"/>
  <c r="AC13" i="30"/>
  <c r="E32" i="30"/>
  <c r="E24" i="30"/>
  <c r="E38" i="30"/>
  <c r="E18" i="30"/>
  <c r="E22" i="30"/>
  <c r="E20" i="30"/>
  <c r="Z35" i="30"/>
  <c r="AD15" i="30"/>
  <c r="AD17" i="30"/>
  <c r="AD19" i="30"/>
  <c r="AD21" i="30"/>
  <c r="AD23" i="30"/>
  <c r="AD25" i="30"/>
  <c r="AD27" i="30"/>
  <c r="AD29" i="30"/>
  <c r="AD31" i="30"/>
  <c r="AD33" i="30"/>
  <c r="AD35" i="30"/>
  <c r="AD37" i="30"/>
  <c r="AD39" i="30"/>
  <c r="AD41" i="30"/>
  <c r="X12" i="30"/>
  <c r="AD12" i="30" s="1"/>
  <c r="X14" i="30"/>
  <c r="AD14" i="30" s="1"/>
  <c r="AD10" i="30"/>
  <c r="X6" i="30"/>
  <c r="X7" i="30"/>
  <c r="Z7" i="30" s="1"/>
  <c r="X8" i="30"/>
  <c r="AD8" i="30" s="1"/>
  <c r="X9" i="30"/>
  <c r="Z9" i="30" s="1"/>
  <c r="AC18" i="30"/>
  <c r="AE18" i="30"/>
  <c r="AC22" i="30"/>
  <c r="AE22" i="30"/>
  <c r="AC26" i="30"/>
  <c r="AE26" i="30"/>
  <c r="AC30" i="30"/>
  <c r="AE30" i="30"/>
  <c r="I40" i="22"/>
  <c r="C34" i="30"/>
  <c r="AC38" i="30"/>
  <c r="AE38" i="30"/>
  <c r="I10" i="22"/>
  <c r="D5" i="30"/>
  <c r="G44" i="30"/>
  <c r="F44" i="30"/>
  <c r="Y15" i="30"/>
  <c r="Z15" i="30" s="1"/>
  <c r="AF15" i="30"/>
  <c r="Y23" i="30"/>
  <c r="Z23" i="30" s="1"/>
  <c r="AF23" i="30"/>
  <c r="Y29" i="30"/>
  <c r="Z29" i="30" s="1"/>
  <c r="AF29" i="30"/>
  <c r="Y41" i="30"/>
  <c r="Z41" i="30" s="1"/>
  <c r="AF41" i="30"/>
  <c r="Y22" i="30"/>
  <c r="Z22" i="30" s="1"/>
  <c r="AF22" i="30"/>
  <c r="AA5" i="30"/>
  <c r="AC14" i="30"/>
  <c r="AE14" i="30"/>
  <c r="AE11" i="30"/>
  <c r="AC11" i="30"/>
  <c r="AE7" i="30"/>
  <c r="AC7" i="30"/>
  <c r="AE9" i="30"/>
  <c r="AC9" i="30"/>
  <c r="Y28" i="30"/>
  <c r="Z28" i="30" s="1"/>
  <c r="AF28" i="30"/>
  <c r="Y30" i="30"/>
  <c r="Z30" i="30" s="1"/>
  <c r="AF30" i="30"/>
  <c r="Y34" i="30"/>
  <c r="Z34" i="30" s="1"/>
  <c r="AF34" i="30"/>
  <c r="X16" i="30"/>
  <c r="Z16" i="30" s="1"/>
  <c r="X18" i="30"/>
  <c r="Z18" i="30" s="1"/>
  <c r="X20" i="30"/>
  <c r="Z20" i="30" s="1"/>
  <c r="X26" i="30"/>
  <c r="Z26" i="30" s="1"/>
  <c r="X32" i="30"/>
  <c r="Z32" i="30" s="1"/>
  <c r="X38" i="30"/>
  <c r="Z38" i="30" s="1"/>
  <c r="X40" i="30"/>
  <c r="Z40" i="30" s="1"/>
  <c r="AE17" i="30"/>
  <c r="AC17" i="30"/>
  <c r="AE21" i="30"/>
  <c r="AC21" i="30"/>
  <c r="AE25" i="30"/>
  <c r="AC25" i="30"/>
  <c r="AE29" i="30"/>
  <c r="AC29" i="30"/>
  <c r="AE33" i="30"/>
  <c r="AC33" i="30"/>
  <c r="AE37" i="30"/>
  <c r="AC37" i="30"/>
  <c r="AE41" i="30"/>
  <c r="AC41" i="30"/>
  <c r="Y11" i="30"/>
  <c r="Z11" i="30" s="1"/>
  <c r="AF11" i="30"/>
  <c r="Y12" i="30"/>
  <c r="Z12" i="30" s="1"/>
  <c r="AF12" i="30"/>
  <c r="Y13" i="30"/>
  <c r="Z13" i="30" s="1"/>
  <c r="AF13" i="30"/>
  <c r="Y14" i="30"/>
  <c r="Z14" i="30" s="1"/>
  <c r="AF14" i="30"/>
  <c r="AC8" i="30"/>
  <c r="AE8" i="30"/>
  <c r="AC12" i="30"/>
  <c r="AE12" i="30"/>
  <c r="E40" i="30"/>
  <c r="E30" i="30"/>
  <c r="E28" i="30"/>
  <c r="E26" i="30"/>
  <c r="I42" i="30"/>
  <c r="D80" i="23"/>
  <c r="F42" i="22"/>
  <c r="H42" i="22" s="1"/>
  <c r="E22" i="22"/>
  <c r="C16" i="30" s="1"/>
  <c r="C42" i="30" s="1"/>
  <c r="F26" i="22"/>
  <c r="H26" i="22" s="1"/>
  <c r="I26" i="22"/>
  <c r="F30" i="22"/>
  <c r="H30" i="22" s="1"/>
  <c r="I30" i="22"/>
  <c r="F34" i="22"/>
  <c r="H34" i="22" s="1"/>
  <c r="I34" i="22"/>
  <c r="F38" i="22"/>
  <c r="H38" i="22" s="1"/>
  <c r="I38" i="22"/>
  <c r="F46" i="22"/>
  <c r="H46" i="22" s="1"/>
  <c r="I46" i="22"/>
  <c r="F24" i="22"/>
  <c r="H24" i="22" s="1"/>
  <c r="I24" i="22"/>
  <c r="F28" i="22"/>
  <c r="H28" i="22" s="1"/>
  <c r="I28" i="22"/>
  <c r="F32" i="22"/>
  <c r="H32" i="22" s="1"/>
  <c r="I32" i="22"/>
  <c r="F36" i="22"/>
  <c r="H36" i="22" s="1"/>
  <c r="I36" i="22"/>
  <c r="F44" i="22"/>
  <c r="H44" i="22" s="1"/>
  <c r="I44" i="22"/>
  <c r="BI8" i="22"/>
  <c r="BL8" i="22" s="1"/>
  <c r="BF8" i="22"/>
  <c r="AC23" i="30" l="1"/>
  <c r="H42" i="30"/>
  <c r="AC20" i="30"/>
  <c r="F82" i="28"/>
  <c r="H82" i="28" s="1"/>
  <c r="I82" i="28"/>
  <c r="W42" i="30"/>
  <c r="V44" i="30"/>
  <c r="AD36" i="30"/>
  <c r="Z36" i="30"/>
  <c r="Y42" i="30"/>
  <c r="G82" i="26"/>
  <c r="I82" i="26" s="1"/>
  <c r="J82" i="26"/>
  <c r="I44" i="30"/>
  <c r="K42" i="30"/>
  <c r="Y44" i="30"/>
  <c r="X42" i="30"/>
  <c r="X44" i="30" s="1"/>
  <c r="AD7" i="30"/>
  <c r="AD6" i="30"/>
  <c r="AA16" i="30"/>
  <c r="E16" i="30"/>
  <c r="AC5" i="30"/>
  <c r="AE5" i="30"/>
  <c r="D42" i="30"/>
  <c r="E42" i="30" s="1"/>
  <c r="AF5" i="30"/>
  <c r="E5" i="30"/>
  <c r="AA34" i="30"/>
  <c r="E34" i="30"/>
  <c r="AA36" i="30"/>
  <c r="E36" i="30"/>
  <c r="AD40" i="30"/>
  <c r="AD38" i="30"/>
  <c r="AD32" i="30"/>
  <c r="AD26" i="30"/>
  <c r="AD20" i="30"/>
  <c r="AD18" i="30"/>
  <c r="AD16" i="30"/>
  <c r="Z8" i="30"/>
  <c r="Z6" i="30"/>
  <c r="AD9" i="30"/>
  <c r="F22" i="22"/>
  <c r="H22" i="22" s="1"/>
  <c r="I22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Z42" i="30" l="1"/>
  <c r="D44" i="30"/>
  <c r="AB44" i="30" s="1"/>
  <c r="AF42" i="30"/>
  <c r="C44" i="30"/>
  <c r="AA44" i="30" s="1"/>
  <c r="AC36" i="30"/>
  <c r="AE36" i="30"/>
  <c r="AC34" i="30"/>
  <c r="AE34" i="30"/>
  <c r="AC16" i="30"/>
  <c r="AE16" i="30"/>
  <c r="AA42" i="30"/>
  <c r="AD42" i="30"/>
  <c r="H48" i="22"/>
  <c r="J49" i="22"/>
  <c r="I48" i="22"/>
  <c r="AC42" i="30" l="1"/>
  <c r="AE42" i="30"/>
</calcChain>
</file>

<file path=xl/sharedStrings.xml><?xml version="1.0" encoding="utf-8"?>
<sst xmlns="http://schemas.openxmlformats.org/spreadsheetml/2006/main" count="1305" uniqueCount="263">
  <si>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</si>
  <si>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</si>
  <si>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</si>
  <si>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</si>
  <si>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</si>
  <si>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</si>
  <si>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</si>
  <si>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</si>
  <si>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</si>
  <si>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</si>
  <si>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</si>
  <si>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</si>
  <si>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</si>
  <si>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</si>
  <si>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</si>
  <si>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</si>
  <si>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</si>
  <si>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</si>
  <si>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</si>
  <si>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</si>
  <si>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</si>
  <si>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</si>
  <si>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</si>
  <si>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</si>
  <si>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</si>
  <si>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</si>
  <si>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</si>
  <si>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</si>
  <si>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</si>
  <si>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</si>
  <si>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</si>
  <si>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</si>
  <si>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</si>
  <si>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</si>
  <si>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</si>
  <si>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</si>
  <si>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</si>
  <si>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</si>
  <si>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</si>
  <si>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</si>
  <si>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</si>
  <si>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</si>
  <si>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</si>
  <si>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</si>
  <si>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</si>
  <si>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</si>
  <si>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</si>
  <si>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</si>
  <si>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</si>
  <si>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</si>
  <si>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</si>
  <si>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</si>
  <si>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</si>
  <si>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</si>
  <si>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</si>
  <si>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</si>
  <si>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</si>
  <si>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</si>
  <si>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</si>
  <si>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</si>
  <si>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</si>
  <si>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</si>
  <si>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</si>
  <si>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</si>
  <si>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</si>
  <si>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</si>
  <si>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</si>
  <si>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</si>
  <si>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</si>
  <si>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</si>
  <si>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</si>
  <si>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</si>
  <si>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</si>
  <si>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</si>
  <si>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</si>
  <si>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</si>
  <si>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</si>
  <si>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</si>
  <si>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</si>
  <si>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</si>
  <si>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</si>
  <si>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</si>
  <si>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</si>
  <si>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</si>
  <si>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</si>
  <si>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</si>
  <si>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</si>
  <si>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</si>
  <si>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</si>
  <si>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</si>
  <si>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</si>
  <si>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</si>
  <si>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</si>
  <si>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</si>
  <si>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</si>
  <si>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</si>
  <si>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</si>
  <si>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</si>
  <si>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</si>
  <si>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</si>
  <si>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</si>
  <si>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</si>
  <si>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</si>
  <si>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</si>
  <si>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</si>
  <si>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</si>
  <si>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</si>
  <si>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</si>
  <si>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</si>
  <si>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</si>
  <si>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</si>
  <si>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</si>
  <si>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</si>
  <si>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</si>
  <si>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</si>
  <si>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</si>
  <si>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</si>
  <si>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</si>
  <si>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</si>
  <si>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</si>
  <si>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</si>
  <si>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</si>
  <si>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</si>
  <si>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</si>
  <si>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</si>
  <si>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</si>
  <si>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</si>
  <si>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</si>
  <si>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</si>
  <si>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</si>
  <si>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</si>
  <si>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</si>
  <si>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</si>
  <si>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</si>
  <si>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</si>
  <si>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</si>
  <si>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</si>
  <si>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</si>
  <si>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</si>
  <si>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</si>
  <si>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</si>
  <si>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</si>
  <si>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</si>
  <si>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</si>
  <si>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</si>
  <si>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</si>
  <si>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</si>
  <si>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</si>
  <si>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</si>
  <si>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</si>
  <si>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</si>
  <si>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</si>
  <si>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</si>
  <si>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</si>
  <si>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</si>
  <si>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</si>
  <si>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</si>
  <si>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</si>
  <si>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</si>
  <si>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</si>
  <si>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</si>
  <si>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</si>
  <si>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</si>
  <si>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</si>
  <si>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</si>
  <si>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</si>
  <si>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</si>
  <si>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</si>
  <si>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</si>
  <si>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</si>
  <si>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</si>
  <si>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</si>
  <si>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</si>
  <si>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</si>
  <si>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</si>
  <si>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</si>
  <si>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</si>
  <si>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</si>
  <si>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</si>
  <si>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</si>
  <si>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</si>
  <si>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</si>
  <si>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</si>
  <si>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</si>
  <si>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</si>
  <si>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</si>
  <si>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</si>
  <si>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</si>
  <si>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</si>
  <si>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</si>
  <si>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</si>
  <si>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</si>
  <si>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</si>
  <si>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</si>
  <si>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</si>
  <si>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</si>
  <si>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</si>
  <si>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</si>
  <si>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</si>
  <si>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</si>
  <si>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</si>
  <si>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</si>
  <si>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</si>
  <si>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</si>
  <si>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</si>
  <si>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</si>
  <si>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</si>
  <si>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</si>
  <si>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</si>
  <si>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</si>
  <si>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</si>
  <si>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</si>
  <si>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</si>
  <si>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</si>
  <si>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</si>
  <si>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</si>
  <si>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</si>
  <si>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</si>
  <si>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</si>
  <si>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</si>
  <si>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</si>
  <si>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</si>
  <si>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</si>
  <si>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</si>
  <si>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</si>
  <si>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</si>
  <si>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</si>
  <si>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</si>
  <si>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</si>
  <si>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</si>
  <si>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</si>
  <si>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</si>
  <si>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</si>
  <si>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</si>
  <si>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</si>
  <si>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</si>
  <si>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</si>
  <si>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</si>
  <si>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</si>
  <si>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</si>
  <si>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</si>
  <si>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</si>
  <si>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</si>
  <si>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</si>
  <si>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</si>
  <si>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փաստացի           (3ամիս)</t>
  </si>
  <si>
    <r>
      <t xml:space="preserve"> ՀՀ  ____ԱՐԱԳԱԾՈՏՆ_____  ՄԱՐԶԻ  ՀԱՄԱՅՆՔՆԵՐԻ   ԲՅՈՒՋԵՏԱՅԻՆ   ԵԿԱՄՈՒՏՆԵՐԻ   ՎԵՐԱԲԵՐՅԱԼ  (աճողական)  2022թ.  «3ամսվա»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</si>
  <si>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(1-ին եռամսըակ)</t>
  </si>
  <si>
    <t>Ð³Ù³ÛÝùÇ ³Ýí³ÝáõÙÁ</t>
  </si>
  <si>
    <t>ÀÝ¹³Ù»ÝÁ »Ï³ÙáõïÝ»ñ</t>
  </si>
  <si>
    <t>ê»÷³Ï³Ý »Ï³ÙáõïÝ»ñ</t>
  </si>
  <si>
    <t>îáõñù»ñ ¨ í×³ñÝ»ñ</t>
  </si>
  <si>
    <t>ÐáÕÇ ¨ ·áõÛùÇ í³ñÓ³í×³ñ</t>
  </si>
  <si>
    <t>²ÛÉ »Ï³ÙáõïÝ»ñ</t>
  </si>
  <si>
    <t>î³ñ»Ï³Ý åÉ³Ý</t>
  </si>
  <si>
    <t>ö³ëï³óÇ Ï³ï³ñáÕ.</t>
  </si>
  <si>
    <t>%</t>
  </si>
  <si>
    <t>ÀÜ¸²ØºÜÀ</t>
  </si>
  <si>
    <t>Գույքային հարկեր անշարժ գույքից</t>
  </si>
  <si>
    <t xml:space="preserve">Դոտացիա և այլ արտաքին տրանսֆերտներ </t>
  </si>
  <si>
    <t>Գույքային հարկեր փոխադրամիջոցների համար</t>
  </si>
  <si>
    <t xml:space="preserve">ÐÐ ²ð²¶²ÌàîÜÆ Ø²ð¼Æ   Ð²Ø²ÚÜøÜºðÆ  ºÎ²ØàôîÜºðÆ Î²î²ðàôØÀ  2022 Â.ՄԱՐՏԻ 31 - Æ   ¸ðàôÂÚ²Ø´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</si>
  <si>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Թալին խոշորացված համայնք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</si>
</sst>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9"/>
      <name val="Arial LatArm"/>
      <family val="2"/>
    </font>
    <font>
      <sz val="10"/>
      <color theme="1"/>
      <name val="GHEA Grapalat"/>
      <family val="3"/>
    </font>
    <font>
      <sz val="12"/>
      <name val="Times Armenian"/>
    </font>
    <font>
      <sz val="12"/>
      <name val="Arial LatArm"/>
      <family val="2"/>
    </font>
    <font>
      <sz val="8"/>
      <name val="Arial LatArm"/>
      <family val="2"/>
    </font>
    <font>
      <sz val="10"/>
      <name val="Arial"/>
      <family val="2"/>
      <charset val="204"/>
    </font>
    <font>
      <b/>
      <i/>
      <sz val="8"/>
      <name val="Arial LatArm"/>
      <family val="2"/>
    </font>
    <font>
      <b/>
      <sz val="7"/>
      <name val="Arial LatArm"/>
      <family val="2"/>
    </font>
    <font>
      <sz val="7"/>
      <name val="Arial LatArm"/>
      <family val="2"/>
    </font>
    <font>
      <b/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24" fillId="0" borderId="0"/>
    <xf numFmtId="0" fontId="21" fillId="0" borderId="0"/>
  </cellStyleXfs>
  <cellXfs count="289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0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0" fillId="2" borderId="2" xfId="0" applyNumberFormat="1" applyFont="1" applyFill="1" applyBorder="1" applyAlignment="1">
      <alignment horizontal="left" vertical="center" wrapText="1"/>
    </xf>
    <xf numFmtId="164" fontId="20" fillId="0" borderId="2" xfId="0" applyNumberFormat="1" applyFont="1" applyFill="1" applyBorder="1" applyAlignment="1">
      <alignment horizontal="left" vertical="center"/>
    </xf>
    <xf numFmtId="164" fontId="20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0" fillId="10" borderId="2" xfId="0" applyNumberFormat="1" applyFont="1" applyFill="1" applyBorder="1" applyAlignment="1">
      <alignment horizontal="left" vertical="center"/>
    </xf>
    <xf numFmtId="164" fontId="20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0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9" fillId="2" borderId="2" xfId="0" applyNumberFormat="1" applyFont="1" applyFill="1" applyBorder="1" applyAlignment="1" applyProtection="1">
      <alignment horizontal="right" vertical="center" wrapText="1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0" fontId="22" fillId="0" borderId="0" xfId="0" applyFont="1" applyBorder="1"/>
    <xf numFmtId="0" fontId="19" fillId="2" borderId="2" xfId="2" applyFont="1" applyFill="1" applyBorder="1" applyAlignment="1">
      <alignment horizontal="center" vertical="center" textRotation="90" wrapText="1"/>
    </xf>
    <xf numFmtId="164" fontId="23" fillId="2" borderId="2" xfId="3" applyNumberFormat="1" applyFont="1" applyFill="1" applyBorder="1" applyAlignment="1">
      <alignment horizontal="center" vertical="center"/>
    </xf>
    <xf numFmtId="164" fontId="23" fillId="0" borderId="2" xfId="4" applyNumberFormat="1" applyFont="1" applyBorder="1" applyAlignment="1">
      <alignment horizontal="center" vertical="center" wrapText="1"/>
    </xf>
    <xf numFmtId="165" fontId="23" fillId="0" borderId="2" xfId="4" applyNumberFormat="1" applyFont="1" applyBorder="1" applyAlignment="1">
      <alignment horizontal="center" vertical="center" wrapText="1"/>
    </xf>
    <xf numFmtId="164" fontId="22" fillId="0" borderId="0" xfId="0" applyNumberFormat="1" applyFont="1" applyBorder="1"/>
    <xf numFmtId="164" fontId="23" fillId="0" borderId="2" xfId="3" applyNumberFormat="1" applyFont="1" applyFill="1" applyBorder="1" applyAlignment="1">
      <alignment horizontal="center" vertical="center"/>
    </xf>
    <xf numFmtId="164" fontId="23" fillId="0" borderId="2" xfId="4" applyNumberFormat="1" applyFont="1" applyFill="1" applyBorder="1" applyAlignment="1">
      <alignment horizontal="center" vertical="center" wrapText="1"/>
    </xf>
    <xf numFmtId="165" fontId="23" fillId="0" borderId="2" xfId="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164" fontId="27" fillId="0" borderId="0" xfId="0" applyNumberFormat="1" applyFont="1" applyBorder="1"/>
    <xf numFmtId="0" fontId="27" fillId="0" borderId="0" xfId="0" applyFont="1" applyBorder="1"/>
    <xf numFmtId="1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Border="1"/>
    <xf numFmtId="164" fontId="23" fillId="0" borderId="0" xfId="0" applyNumberFormat="1" applyFont="1" applyBorder="1"/>
    <xf numFmtId="2" fontId="23" fillId="0" borderId="0" xfId="0" applyNumberFormat="1" applyFont="1" applyBorder="1"/>
    <xf numFmtId="0" fontId="19" fillId="2" borderId="5" xfId="2" applyFont="1" applyFill="1" applyBorder="1" applyAlignment="1">
      <alignment horizontal="center" vertical="center" wrapText="1"/>
    </xf>
    <xf numFmtId="0" fontId="19" fillId="2" borderId="15" xfId="2" applyFont="1" applyFill="1" applyBorder="1" applyAlignment="1">
      <alignment horizontal="center"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25" fillId="2" borderId="5" xfId="2" applyFont="1" applyFill="1" applyBorder="1" applyAlignment="1">
      <alignment horizontal="center"/>
    </xf>
    <xf numFmtId="0" fontId="25" fillId="2" borderId="3" xfId="2" applyFont="1" applyFill="1" applyBorder="1" applyAlignment="1">
      <alignment horizontal="center"/>
    </xf>
    <xf numFmtId="0" fontId="22" fillId="2" borderId="0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5" xfId="0" applyNumberFormat="1" applyFont="1" applyFill="1" applyBorder="1" applyAlignment="1">
      <alignment horizontal="left" vertical="center"/>
    </xf>
    <xf numFmtId="165" fontId="11" fillId="2" borderId="2" xfId="0" applyNumberFormat="1" applyFont="1" applyFill="1" applyBorder="1" applyAlignment="1" applyProtection="1">
      <alignment horizontal="right" vertical="center" wrapText="1"/>
    </xf>
    <xf numFmtId="165" fontId="5" fillId="9" borderId="2" xfId="0" applyNumberFormat="1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 2" xfId="1"/>
    <cellStyle name="Normal_Sheet1" xfId="2"/>
    <cellStyle name="Normal_Sheet1_1" xfId="4"/>
    <cellStyle name="Normal_Sheet1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"/>
  <sheetViews>
    <sheetView workbookViewId="0">
      <pane ySplit="2685" topLeftCell="A2" activePane="bottomLeft"/>
      <selection sqref="A1:Z2"/>
      <selection pane="bottomLeft" activeCell="X15" sqref="X15"/>
    </sheetView>
  </sheetViews>
  <sheetFormatPr defaultRowHeight="15.75" x14ac:dyDescent="0.25"/>
  <cols>
    <col min="1" max="1" width="3.5" style="113" customWidth="1"/>
    <col min="2" max="2" width="11" style="113" customWidth="1"/>
    <col min="3" max="3" width="7.125" style="113" customWidth="1"/>
    <col min="4" max="4" width="7.25" style="113" customWidth="1"/>
    <col min="5" max="5" width="6.75" style="113" customWidth="1"/>
    <col min="6" max="6" width="7" style="113" customWidth="1"/>
    <col min="7" max="7" width="6.375" style="113" customWidth="1"/>
    <col min="8" max="8" width="4.125" style="113" customWidth="1"/>
    <col min="9" max="11" width="6.375" style="113" customWidth="1"/>
    <col min="12" max="12" width="7.5" style="113" customWidth="1"/>
    <col min="13" max="13" width="6.375" style="113" customWidth="1"/>
    <col min="14" max="14" width="4.75" style="113" customWidth="1"/>
    <col min="15" max="16" width="6.375" style="113" customWidth="1"/>
    <col min="17" max="17" width="5" style="113" customWidth="1"/>
    <col min="18" max="18" width="6.25" style="113" customWidth="1"/>
    <col min="19" max="19" width="6.375" style="113" customWidth="1"/>
    <col min="20" max="20" width="4.5" style="113" customWidth="1"/>
    <col min="21" max="21" width="6.375" style="113" customWidth="1"/>
    <col min="22" max="22" width="6.5" style="113" customWidth="1"/>
    <col min="23" max="23" width="4" style="113" customWidth="1"/>
    <col min="24" max="24" width="5.875" style="113" customWidth="1"/>
    <col min="25" max="25" width="5" style="113" customWidth="1"/>
    <col min="26" max="26" width="3.75" style="113" customWidth="1"/>
    <col min="27" max="27" width="7.125" style="113" customWidth="1"/>
    <col min="28" max="28" width="7.25" style="113" customWidth="1"/>
    <col min="29" max="29" width="4.5" style="113" customWidth="1"/>
    <col min="30" max="16384" width="9" style="113"/>
  </cols>
  <sheetData>
    <row r="1" spans="1:32" x14ac:dyDescent="0.25">
      <c r="A1" s="137" t="s">
        <v>261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</row>
    <row r="2" spans="1:32" x14ac:dyDescent="0.2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</row>
    <row r="3" spans="1:32" ht="25.5" customHeight="1" x14ac:dyDescent="0.25">
      <c r="A3" s="138"/>
      <c r="B3" s="138" t="s">
        <v>248</v>
      </c>
      <c r="C3" s="132" t="s">
        <v>249</v>
      </c>
      <c r="D3" s="133"/>
      <c r="E3" s="134"/>
      <c r="F3" s="132" t="s">
        <v>250</v>
      </c>
      <c r="G3" s="133"/>
      <c r="H3" s="134"/>
      <c r="I3" s="132" t="s">
        <v>258</v>
      </c>
      <c r="J3" s="133"/>
      <c r="K3" s="134"/>
      <c r="L3" s="132" t="s">
        <v>260</v>
      </c>
      <c r="M3" s="133"/>
      <c r="N3" s="134"/>
      <c r="O3" s="132" t="s">
        <v>251</v>
      </c>
      <c r="P3" s="133"/>
      <c r="Q3" s="134"/>
      <c r="R3" s="132" t="s">
        <v>42</v>
      </c>
      <c r="S3" s="133"/>
      <c r="T3" s="134"/>
      <c r="U3" s="132" t="s">
        <v>252</v>
      </c>
      <c r="V3" s="133"/>
      <c r="W3" s="134"/>
      <c r="X3" s="132" t="s">
        <v>253</v>
      </c>
      <c r="Y3" s="133"/>
      <c r="Z3" s="134"/>
      <c r="AA3" s="132" t="s">
        <v>259</v>
      </c>
      <c r="AB3" s="133"/>
      <c r="AC3" s="134"/>
    </row>
    <row r="4" spans="1:32" ht="72" customHeight="1" x14ac:dyDescent="0.25">
      <c r="A4" s="138"/>
      <c r="B4" s="138"/>
      <c r="C4" s="114" t="s">
        <v>254</v>
      </c>
      <c r="D4" s="114" t="s">
        <v>255</v>
      </c>
      <c r="E4" s="114" t="s">
        <v>256</v>
      </c>
      <c r="F4" s="114" t="s">
        <v>254</v>
      </c>
      <c r="G4" s="114" t="s">
        <v>255</v>
      </c>
      <c r="H4" s="114" t="s">
        <v>256</v>
      </c>
      <c r="I4" s="114" t="s">
        <v>254</v>
      </c>
      <c r="J4" s="114" t="s">
        <v>255</v>
      </c>
      <c r="K4" s="114" t="s">
        <v>256</v>
      </c>
      <c r="L4" s="114" t="s">
        <v>254</v>
      </c>
      <c r="M4" s="114" t="s">
        <v>255</v>
      </c>
      <c r="N4" s="114" t="s">
        <v>256</v>
      </c>
      <c r="O4" s="114" t="s">
        <v>254</v>
      </c>
      <c r="P4" s="114" t="s">
        <v>255</v>
      </c>
      <c r="Q4" s="114" t="s">
        <v>256</v>
      </c>
      <c r="R4" s="114" t="s">
        <v>254</v>
      </c>
      <c r="S4" s="114" t="s">
        <v>255</v>
      </c>
      <c r="T4" s="114" t="s">
        <v>256</v>
      </c>
      <c r="U4" s="114" t="s">
        <v>254</v>
      </c>
      <c r="V4" s="114" t="s">
        <v>255</v>
      </c>
      <c r="W4" s="114" t="s">
        <v>256</v>
      </c>
      <c r="X4" s="114" t="s">
        <v>254</v>
      </c>
      <c r="Y4" s="114" t="s">
        <v>255</v>
      </c>
      <c r="Z4" s="114" t="s">
        <v>256</v>
      </c>
      <c r="AA4" s="114" t="s">
        <v>254</v>
      </c>
      <c r="AB4" s="114" t="s">
        <v>255</v>
      </c>
      <c r="AC4" s="114" t="s">
        <v>256</v>
      </c>
    </row>
    <row r="5" spans="1:32" x14ac:dyDescent="0.25">
      <c r="A5" s="127">
        <v>1</v>
      </c>
      <c r="B5" s="40" t="s">
        <v>56</v>
      </c>
      <c r="C5" s="115">
        <f>Ekamut!E10</f>
        <v>3356884</v>
      </c>
      <c r="D5" s="115">
        <f>Ekamut!G10</f>
        <v>557327.96700000006</v>
      </c>
      <c r="E5" s="115">
        <f t="shared" ref="E5:E10" si="0">D5/C5*100</f>
        <v>16.602538753200889</v>
      </c>
      <c r="F5" s="115">
        <f>Ekamut!J10</f>
        <v>1051430</v>
      </c>
      <c r="G5" s="115">
        <f>Ekamut!L10</f>
        <v>170733.57199999999</v>
      </c>
      <c r="H5" s="115">
        <f>G5/F5*100</f>
        <v>16.238225274150441</v>
      </c>
      <c r="I5" s="116">
        <f>Ekamut!O10</f>
        <v>310000</v>
      </c>
      <c r="J5" s="116">
        <f>Ekamut!Q10</f>
        <v>26108.1</v>
      </c>
      <c r="K5" s="116">
        <f>J5/I5*100</f>
        <v>8.4219677419354841</v>
      </c>
      <c r="L5" s="117">
        <f>Ekamut!AI10</f>
        <v>360000</v>
      </c>
      <c r="M5" s="117">
        <f>Ekamut!AK10</f>
        <v>84630.290999999997</v>
      </c>
      <c r="N5" s="117">
        <f>M5/L5*100</f>
        <v>23.508414166666665</v>
      </c>
      <c r="O5" s="115">
        <f>Ekamut!AN10+Ekamut!AS10+Ekamut!BP10+Ekamut!CP10+Ekamut!CS10+Ekamut!CY10+Ekamut!DB10</f>
        <v>324930</v>
      </c>
      <c r="P5" s="115">
        <f>Ekamut!AP10+Ekamut!AU10+Ekamut!BR10+Ekamut!CR10+Ekamut!CU10+Ekamut!DA10+Ekamut!DD10</f>
        <v>52709.995000000003</v>
      </c>
      <c r="Q5" s="115">
        <f>P5/O5*100</f>
        <v>16.221953959314312</v>
      </c>
      <c r="R5" s="115">
        <f>Ekamut!CV10</f>
        <v>85000</v>
      </c>
      <c r="S5" s="115">
        <f>Ekamut!CX10</f>
        <v>9231.2160000000003</v>
      </c>
      <c r="T5" s="115">
        <f>S5/R5*100</f>
        <v>10.86025411764706</v>
      </c>
      <c r="U5" s="115">
        <f>Ekamut!BS10</f>
        <v>49500</v>
      </c>
      <c r="V5" s="115">
        <f>Ekamut!BU10</f>
        <v>4953.3460000000005</v>
      </c>
      <c r="W5" s="115">
        <f>V5/U5*100</f>
        <v>10.006759595959597</v>
      </c>
      <c r="X5" s="115">
        <f>F5-I5-L5-O5-U5</f>
        <v>7000</v>
      </c>
      <c r="Y5" s="115">
        <f>G5-J5-M5-P5-V5</f>
        <v>2331.8399999999792</v>
      </c>
      <c r="Z5" s="115">
        <f>Y5/X5*100</f>
        <v>33.311999999999706</v>
      </c>
      <c r="AA5" s="115">
        <f>C5-F5</f>
        <v>2305454</v>
      </c>
      <c r="AB5" s="115">
        <f>Ekamut!BC10+Ekamut!BF10+Ekamut!BI10+Ekamut!BL10+Ekamut!BO10+Ekamut!CO10+Ekamut!DG10+Ekamut!DQ10+Ekamut!DT10+Ekamut!DW10+Ekamut!DZ10+Ekamut!EC10</f>
        <v>386594.39499999996</v>
      </c>
      <c r="AC5" s="115">
        <f>AB5/AA5*100</f>
        <v>16.76868829306505</v>
      </c>
      <c r="AD5" s="118">
        <f>F5-I5-L5-O5-U5-X5</f>
        <v>0</v>
      </c>
      <c r="AE5" s="118">
        <f>AA5+F5-C5</f>
        <v>0</v>
      </c>
      <c r="AF5" s="118">
        <f>AB5+G5-D5</f>
        <v>0</v>
      </c>
    </row>
    <row r="6" spans="1:32" x14ac:dyDescent="0.25">
      <c r="A6" s="127">
        <v>2</v>
      </c>
      <c r="B6" s="40" t="s">
        <v>73</v>
      </c>
      <c r="C6" s="115">
        <f>Ekamut!E11</f>
        <v>50930.200000000004</v>
      </c>
      <c r="D6" s="115">
        <f>Ekamut!G11</f>
        <v>12974.999999999998</v>
      </c>
      <c r="E6" s="115">
        <f t="shared" si="0"/>
        <v>25.476043683315591</v>
      </c>
      <c r="F6" s="115">
        <f>Ekamut!J11</f>
        <v>8006.8</v>
      </c>
      <c r="G6" s="115">
        <f>Ekamut!L11</f>
        <v>2244.1</v>
      </c>
      <c r="H6" s="115">
        <f>G6/F6*100</f>
        <v>28.027426687315781</v>
      </c>
      <c r="I6" s="116">
        <f>Ekamut!O11</f>
        <v>4546.8</v>
      </c>
      <c r="J6" s="116">
        <f>Ekamut!Q11</f>
        <v>2183.6999999999998</v>
      </c>
      <c r="K6" s="116">
        <f>J6/I6*100</f>
        <v>48.027183953549745</v>
      </c>
      <c r="L6" s="117">
        <f>Ekamut!AI11</f>
        <v>2800</v>
      </c>
      <c r="M6" s="117">
        <f>Ekamut!AK11</f>
        <v>0</v>
      </c>
      <c r="N6" s="117">
        <f>M6/L6*100</f>
        <v>0</v>
      </c>
      <c r="O6" s="115">
        <f>Ekamut!AN11+Ekamut!AS11+Ekamut!BP11+Ekamut!CP11+Ekamut!CS11+Ekamut!CY11+Ekamut!DB11</f>
        <v>30</v>
      </c>
      <c r="P6" s="115">
        <f>Ekamut!AP11+Ekamut!AU11+Ekamut!BR11+Ekamut!CR11+Ekamut!CU11+Ekamut!DA11+Ekamut!DD11</f>
        <v>0</v>
      </c>
      <c r="Q6" s="115">
        <f>P6/O6*100</f>
        <v>0</v>
      </c>
      <c r="R6" s="115">
        <f>Ekamut!CV11</f>
        <v>0</v>
      </c>
      <c r="S6" s="115">
        <f>Ekamut!CX11</f>
        <v>0</v>
      </c>
      <c r="T6" s="115" t="e">
        <f>S6/R6*100</f>
        <v>#DIV/0!</v>
      </c>
      <c r="U6" s="115">
        <f>Ekamut!BS11</f>
        <v>630</v>
      </c>
      <c r="V6" s="115">
        <f>Ekamut!BU11</f>
        <v>60.4</v>
      </c>
      <c r="W6" s="115">
        <f>V6/U6*100</f>
        <v>9.587301587301587</v>
      </c>
      <c r="X6" s="115">
        <f t="shared" ref="X6:X41" si="1">F6-I6-L6-O6-U6</f>
        <v>0</v>
      </c>
      <c r="Y6" s="115">
        <f t="shared" ref="Y6:Y41" si="2">G6-J6-M6-P6-V6</f>
        <v>9.2370555648813024E-14</v>
      </c>
      <c r="Z6" s="115" t="e">
        <f>Y6/X6*100</f>
        <v>#DIV/0!</v>
      </c>
      <c r="AA6" s="115">
        <f t="shared" ref="AA6:AA41" si="3">C6-F6</f>
        <v>42923.4</v>
      </c>
      <c r="AB6" s="115">
        <f>Ekamut!BC11+Ekamut!BF11+Ekamut!BI11+Ekamut!BL11+Ekamut!BO11+Ekamut!CO11+Ekamut!DG11+Ekamut!DQ11+Ekamut!DT11+Ekamut!DW11+Ekamut!DZ11+Ekamut!EC11</f>
        <v>10730.9</v>
      </c>
      <c r="AC6" s="115">
        <f t="shared" ref="AC6:AC42" si="4">AB6/AA6*100</f>
        <v>25.000116486578417</v>
      </c>
      <c r="AD6" s="118">
        <f t="shared" ref="AD6:AD42" si="5">F6-I6-L6-O6-U6-X6</f>
        <v>0</v>
      </c>
      <c r="AE6" s="118">
        <f t="shared" ref="AE6:AE42" si="6">AA6+F6-C6</f>
        <v>0</v>
      </c>
      <c r="AF6" s="118">
        <f t="shared" ref="AF6:AF42" si="7">AB6+G6-D6</f>
        <v>0</v>
      </c>
    </row>
    <row r="7" spans="1:32" x14ac:dyDescent="0.25">
      <c r="A7" s="127">
        <v>3</v>
      </c>
      <c r="B7" s="40" t="s">
        <v>86</v>
      </c>
      <c r="C7" s="115">
        <f>Ekamut!E12</f>
        <v>1135315.2659999998</v>
      </c>
      <c r="D7" s="115">
        <f>Ekamut!G12</f>
        <v>369900.09179999999</v>
      </c>
      <c r="E7" s="115">
        <f t="shared" si="0"/>
        <v>32.581266444452098</v>
      </c>
      <c r="F7" s="115">
        <f>Ekamut!J12</f>
        <v>278200</v>
      </c>
      <c r="G7" s="115">
        <f>Ekamut!L12</f>
        <v>55161.985799999995</v>
      </c>
      <c r="H7" s="115">
        <f t="shared" ref="H7" si="8">G7/F7*100</f>
        <v>19.828176060388209</v>
      </c>
      <c r="I7" s="116">
        <f>Ekamut!O12</f>
        <v>68400</v>
      </c>
      <c r="J7" s="116">
        <f>Ekamut!Q12</f>
        <v>7638.3</v>
      </c>
      <c r="K7" s="116">
        <f>J7/I7*100</f>
        <v>11.167105263157895</v>
      </c>
      <c r="L7" s="117">
        <f>Ekamut!AI12</f>
        <v>108320</v>
      </c>
      <c r="M7" s="117">
        <f>Ekamut!AK12</f>
        <v>29857.94</v>
      </c>
      <c r="N7" s="117">
        <f>M7/L7*100</f>
        <v>27.564567946824226</v>
      </c>
      <c r="O7" s="115">
        <f>Ekamut!AN12+Ekamut!AS12+Ekamut!BP12+Ekamut!CP12+Ekamut!CS12+Ekamut!CY12+Ekamut!DB12</f>
        <v>65540</v>
      </c>
      <c r="P7" s="115">
        <f>Ekamut!AP12+Ekamut!AU12+Ekamut!BR12+Ekamut!CR12+Ekamut!CU12+Ekamut!DA12+Ekamut!DD12</f>
        <v>13727.5578</v>
      </c>
      <c r="Q7" s="115">
        <f>P7/O7*100</f>
        <v>20.945312480927676</v>
      </c>
      <c r="R7" s="115">
        <f>Ekamut!CV12</f>
        <v>26800</v>
      </c>
      <c r="S7" s="115">
        <f>Ekamut!CX12</f>
        <v>2951.6167999999998</v>
      </c>
      <c r="T7" s="115">
        <f>S7/R7*100</f>
        <v>11.013495522388059</v>
      </c>
      <c r="U7" s="115">
        <f>Ekamut!BS12</f>
        <v>24540</v>
      </c>
      <c r="V7" s="115">
        <f>Ekamut!BU12</f>
        <v>1551.008</v>
      </c>
      <c r="W7" s="115">
        <f>V7/U7*100</f>
        <v>6.3203259983700075</v>
      </c>
      <c r="X7" s="115">
        <f t="shared" si="1"/>
        <v>11400</v>
      </c>
      <c r="Y7" s="115">
        <f t="shared" si="2"/>
        <v>2387.179999999993</v>
      </c>
      <c r="Z7" s="115">
        <f>Y7/X7*100</f>
        <v>20.94017543859643</v>
      </c>
      <c r="AA7" s="115">
        <f t="shared" si="3"/>
        <v>857115.26599999983</v>
      </c>
      <c r="AB7" s="115">
        <f>Ekamut!BC12+Ekamut!BF12+Ekamut!BI12+Ekamut!BL12+Ekamut!BO12+Ekamut!CO12+Ekamut!DG12+Ekamut!DQ12+Ekamut!DT12+Ekamut!DW12+Ekamut!DZ12+Ekamut!EC12</f>
        <v>314738.10600000003</v>
      </c>
      <c r="AC7" s="115">
        <f t="shared" si="4"/>
        <v>36.720627724766267</v>
      </c>
      <c r="AD7" s="118">
        <f t="shared" si="5"/>
        <v>0</v>
      </c>
      <c r="AE7" s="118">
        <f t="shared" si="6"/>
        <v>0</v>
      </c>
      <c r="AF7" s="118">
        <f t="shared" si="7"/>
        <v>0</v>
      </c>
    </row>
    <row r="8" spans="1:32" s="122" customFormat="1" x14ac:dyDescent="0.25">
      <c r="A8" s="127">
        <v>4</v>
      </c>
      <c r="B8" s="40" t="s">
        <v>87</v>
      </c>
      <c r="C8" s="115">
        <f>Ekamut!E13</f>
        <v>184273.6</v>
      </c>
      <c r="D8" s="115">
        <f>Ekamut!G13</f>
        <v>45757.512000000002</v>
      </c>
      <c r="E8" s="119">
        <f t="shared" si="0"/>
        <v>24.831289994877185</v>
      </c>
      <c r="F8" s="115">
        <f>Ekamut!J13</f>
        <v>43776</v>
      </c>
      <c r="G8" s="115">
        <f>Ekamut!L13</f>
        <v>10633.112000000001</v>
      </c>
      <c r="H8" s="119">
        <f t="shared" ref="H8:H9" si="9">G8/F8*100</f>
        <v>24.289820906432752</v>
      </c>
      <c r="I8" s="116">
        <f>Ekamut!O13</f>
        <v>21050</v>
      </c>
      <c r="J8" s="116">
        <f>Ekamut!Q13</f>
        <v>5549.9000000000005</v>
      </c>
      <c r="K8" s="120">
        <f>J8/I8*100</f>
        <v>26.365320665083136</v>
      </c>
      <c r="L8" s="117">
        <f>Ekamut!AI13</f>
        <v>10400</v>
      </c>
      <c r="M8" s="117">
        <f>Ekamut!AK13</f>
        <v>713.70299999999997</v>
      </c>
      <c r="N8" s="121">
        <f>M8/L8*100</f>
        <v>6.862528846153845</v>
      </c>
      <c r="O8" s="115">
        <f>Ekamut!AN13+Ekamut!AS13+Ekamut!BP13+Ekamut!CP13+Ekamut!CS13+Ekamut!CY13+Ekamut!DB13</f>
        <v>2746</v>
      </c>
      <c r="P8" s="115">
        <f>Ekamut!AP13+Ekamut!AU13+Ekamut!BR13+Ekamut!CR13+Ekamut!CU13+Ekamut!DA13+Ekamut!DD13</f>
        <v>475.4</v>
      </c>
      <c r="Q8" s="119">
        <f>P8/O8*100</f>
        <v>17.312454479242533</v>
      </c>
      <c r="R8" s="115">
        <f>Ekamut!CV13</f>
        <v>1620</v>
      </c>
      <c r="S8" s="115">
        <f>Ekamut!CX13</f>
        <v>389</v>
      </c>
      <c r="T8" s="119">
        <f>S8/R8*100</f>
        <v>24.012345679012345</v>
      </c>
      <c r="U8" s="115">
        <f>Ekamut!BS13</f>
        <v>9580</v>
      </c>
      <c r="V8" s="115">
        <f>Ekamut!BU13</f>
        <v>1792.299</v>
      </c>
      <c r="W8" s="119">
        <f>V8/U8*100</f>
        <v>18.708757828810022</v>
      </c>
      <c r="X8" s="115">
        <f t="shared" si="1"/>
        <v>0</v>
      </c>
      <c r="Y8" s="115">
        <f t="shared" si="2"/>
        <v>2101.81</v>
      </c>
      <c r="Z8" s="119" t="e">
        <f>Y8/X8*100</f>
        <v>#DIV/0!</v>
      </c>
      <c r="AA8" s="115">
        <f t="shared" si="3"/>
        <v>140497.60000000001</v>
      </c>
      <c r="AB8" s="115">
        <f>Ekamut!BC13+Ekamut!BF13+Ekamut!BI13+Ekamut!BL13+Ekamut!BO13+Ekamut!CO13+Ekamut!DG13+Ekamut!DQ13+Ekamut!DT13+Ekamut!DW13+Ekamut!DZ13+Ekamut!EC13</f>
        <v>35124.400000000001</v>
      </c>
      <c r="AC8" s="115">
        <f t="shared" si="4"/>
        <v>25</v>
      </c>
      <c r="AD8" s="118">
        <f t="shared" si="5"/>
        <v>0</v>
      </c>
      <c r="AE8" s="118">
        <f t="shared" si="6"/>
        <v>0</v>
      </c>
      <c r="AF8" s="118">
        <f t="shared" si="7"/>
        <v>0</v>
      </c>
    </row>
    <row r="9" spans="1:32" s="122" customFormat="1" x14ac:dyDescent="0.25">
      <c r="A9" s="127">
        <v>5</v>
      </c>
      <c r="B9" s="40" t="s">
        <v>88</v>
      </c>
      <c r="C9" s="115">
        <f>Ekamut!E14</f>
        <v>441521.2</v>
      </c>
      <c r="D9" s="115">
        <f>Ekamut!G14</f>
        <v>98455.945999999996</v>
      </c>
      <c r="E9" s="119">
        <f t="shared" si="0"/>
        <v>22.299256751431187</v>
      </c>
      <c r="F9" s="115">
        <f>Ekamut!J14</f>
        <v>118540</v>
      </c>
      <c r="G9" s="115">
        <f>Ekamut!L14</f>
        <v>21413.568999999996</v>
      </c>
      <c r="H9" s="119">
        <f t="shared" si="9"/>
        <v>18.064424666779143</v>
      </c>
      <c r="I9" s="116">
        <f>Ekamut!O14</f>
        <v>64370</v>
      </c>
      <c r="J9" s="116">
        <f>Ekamut!Q14</f>
        <v>4487.8999999999996</v>
      </c>
      <c r="K9" s="120">
        <f>J9/I9*100</f>
        <v>6.9720366630417887</v>
      </c>
      <c r="L9" s="117">
        <f>Ekamut!AI14</f>
        <v>32000</v>
      </c>
      <c r="M9" s="117">
        <f>Ekamut!AK14</f>
        <v>14033.804</v>
      </c>
      <c r="N9" s="121">
        <f t="shared" ref="N9" si="10">M9/L9*100</f>
        <v>43.8556375</v>
      </c>
      <c r="O9" s="115">
        <f>Ekamut!AN14+Ekamut!AS14+Ekamut!BP14+Ekamut!CP14+Ekamut!CS14+Ekamut!CY14+Ekamut!DB14</f>
        <v>10900</v>
      </c>
      <c r="P9" s="115">
        <f>Ekamut!AP14+Ekamut!AU14+Ekamut!BR14+Ekamut!CR14+Ekamut!CU14+Ekamut!DA14+Ekamut!DD14</f>
        <v>733</v>
      </c>
      <c r="Q9" s="119">
        <f>P9/O9*100</f>
        <v>6.7247706422018352</v>
      </c>
      <c r="R9" s="115">
        <f>Ekamut!CV14</f>
        <v>3000</v>
      </c>
      <c r="S9" s="115">
        <f>Ekamut!CX14</f>
        <v>521</v>
      </c>
      <c r="T9" s="119">
        <f>S9/R9*100</f>
        <v>17.366666666666667</v>
      </c>
      <c r="U9" s="115">
        <f>Ekamut!BS14</f>
        <v>9650</v>
      </c>
      <c r="V9" s="115">
        <f>Ekamut!BU14</f>
        <v>1255.5700000000002</v>
      </c>
      <c r="W9" s="119">
        <f>V9/U9*100</f>
        <v>13.011088082901557</v>
      </c>
      <c r="X9" s="115">
        <f t="shared" si="1"/>
        <v>1620</v>
      </c>
      <c r="Y9" s="115">
        <f t="shared" si="2"/>
        <v>903.29499999999416</v>
      </c>
      <c r="Z9" s="119">
        <f t="shared" ref="Z9" si="11">Y9/X9*100</f>
        <v>55.758950617283588</v>
      </c>
      <c r="AA9" s="115">
        <f t="shared" si="3"/>
        <v>322981.2</v>
      </c>
      <c r="AB9" s="115">
        <f>Ekamut!BC14+Ekamut!BF14+Ekamut!BI14+Ekamut!BL14+Ekamut!BO14+Ekamut!CO14+Ekamut!DG14+Ekamut!DQ14+Ekamut!DT14+Ekamut!DW14+Ekamut!DZ14+Ekamut!EC14</f>
        <v>77042.377000000008</v>
      </c>
      <c r="AC9" s="115">
        <f t="shared" si="4"/>
        <v>23.853517480274395</v>
      </c>
      <c r="AD9" s="118">
        <f t="shared" si="5"/>
        <v>0</v>
      </c>
      <c r="AE9" s="118">
        <f t="shared" si="6"/>
        <v>0</v>
      </c>
      <c r="AF9" s="118">
        <f t="shared" si="7"/>
        <v>0</v>
      </c>
    </row>
    <row r="10" spans="1:32" x14ac:dyDescent="0.25">
      <c r="A10" s="127">
        <v>6</v>
      </c>
      <c r="B10" s="41" t="s">
        <v>91</v>
      </c>
      <c r="C10" s="115">
        <f>Ekamut!E15</f>
        <v>400259.4</v>
      </c>
      <c r="D10" s="115">
        <f>Ekamut!G15</f>
        <v>100336.99699999999</v>
      </c>
      <c r="E10" s="115">
        <f t="shared" si="0"/>
        <v>25.067992656762083</v>
      </c>
      <c r="F10" s="115">
        <f>Ekamut!J15</f>
        <v>140499.5</v>
      </c>
      <c r="G10" s="115">
        <f>Ekamut!L15</f>
        <v>21555.397000000001</v>
      </c>
      <c r="H10" s="115">
        <f t="shared" ref="H10:H41" si="12">G10/F10*100</f>
        <v>15.341974170726585</v>
      </c>
      <c r="I10" s="116">
        <f>Ekamut!O15</f>
        <v>61212.3</v>
      </c>
      <c r="J10" s="116">
        <f>Ekamut!Q15</f>
        <v>7808.7000000000007</v>
      </c>
      <c r="K10" s="116">
        <f t="shared" ref="K10:K42" si="13">J10/I10*100</f>
        <v>12.756749868898897</v>
      </c>
      <c r="L10" s="117">
        <f>Ekamut!AI15</f>
        <v>39548</v>
      </c>
      <c r="M10" s="117">
        <f>Ekamut!AK15</f>
        <v>7128.665</v>
      </c>
      <c r="N10" s="117">
        <f t="shared" ref="N10:N42" si="14">M10/L10*100</f>
        <v>18.025348943056539</v>
      </c>
      <c r="O10" s="115">
        <f>Ekamut!AN15+Ekamut!AS15+Ekamut!BP15+Ekamut!CP15+Ekamut!CS15+Ekamut!CY15+Ekamut!DB15</f>
        <v>20506.100000000002</v>
      </c>
      <c r="P10" s="115">
        <f>Ekamut!AP15+Ekamut!AU15+Ekamut!BR15+Ekamut!CR15+Ekamut!CU15+Ekamut!DA15+Ekamut!DD15</f>
        <v>3349.76</v>
      </c>
      <c r="Q10" s="115">
        <f t="shared" ref="Q10:Q42" si="15">P10/O10*100</f>
        <v>16.335431895874887</v>
      </c>
      <c r="R10" s="115">
        <f>Ekamut!CV15</f>
        <v>4990.8999999999996</v>
      </c>
      <c r="S10" s="115">
        <f>Ekamut!CX15</f>
        <v>294.45999999999998</v>
      </c>
      <c r="T10" s="115">
        <f t="shared" ref="T10:T42" si="16">S10/R10*100</f>
        <v>5.8999378869542571</v>
      </c>
      <c r="U10" s="115">
        <f>Ekamut!BS15</f>
        <v>13701.1</v>
      </c>
      <c r="V10" s="115">
        <f>Ekamut!BU15</f>
        <v>3064.0720000000001</v>
      </c>
      <c r="W10" s="115">
        <f t="shared" ref="W10:W42" si="17">V10/U10*100</f>
        <v>22.36369342607528</v>
      </c>
      <c r="X10" s="115">
        <f t="shared" si="1"/>
        <v>5531.9999999999945</v>
      </c>
      <c r="Y10" s="115">
        <f t="shared" si="2"/>
        <v>204.19999999999982</v>
      </c>
      <c r="Z10" s="115">
        <f>Y10/X10*100</f>
        <v>3.6912509038322492</v>
      </c>
      <c r="AA10" s="115">
        <f t="shared" si="3"/>
        <v>259759.90000000002</v>
      </c>
      <c r="AB10" s="115">
        <f>Ekamut!BC15+Ekamut!BF15+Ekamut!BI15+Ekamut!BL15+Ekamut!BO15+Ekamut!CO15+Ekamut!DG15+Ekamut!DQ15+Ekamut!DT15+Ekamut!DW15+Ekamut!DZ15+Ekamut!EC15</f>
        <v>78781.600000000006</v>
      </c>
      <c r="AC10" s="115">
        <f t="shared" si="4"/>
        <v>30.328622701194448</v>
      </c>
      <c r="AD10" s="118">
        <f t="shared" si="5"/>
        <v>0</v>
      </c>
      <c r="AE10" s="118">
        <f t="shared" si="6"/>
        <v>0</v>
      </c>
      <c r="AF10" s="118">
        <f t="shared" si="7"/>
        <v>0</v>
      </c>
    </row>
    <row r="11" spans="1:32" x14ac:dyDescent="0.25">
      <c r="A11" s="127">
        <v>7</v>
      </c>
      <c r="B11" s="41" t="s">
        <v>94</v>
      </c>
      <c r="C11" s="115">
        <f>Ekamut!E16</f>
        <v>12319.199999999999</v>
      </c>
      <c r="D11" s="115">
        <f>Ekamut!G16</f>
        <v>2509.7399999999998</v>
      </c>
      <c r="E11" s="115">
        <f t="shared" ref="E11:E42" si="18">D11/C11*100</f>
        <v>20.372589129164233</v>
      </c>
      <c r="F11" s="115">
        <f>Ekamut!J16</f>
        <v>2552.8000000000002</v>
      </c>
      <c r="G11" s="115">
        <f>Ekamut!L16</f>
        <v>68.14</v>
      </c>
      <c r="H11" s="115">
        <f t="shared" si="12"/>
        <v>2.6692259479786902</v>
      </c>
      <c r="I11" s="116">
        <f>Ekamut!O16</f>
        <v>352.8</v>
      </c>
      <c r="J11" s="116">
        <f>Ekamut!Q16</f>
        <v>24.6</v>
      </c>
      <c r="K11" s="116">
        <f t="shared" si="13"/>
        <v>6.9727891156462594</v>
      </c>
      <c r="L11" s="117">
        <f>Ekamut!AI16</f>
        <v>450</v>
      </c>
      <c r="M11" s="117">
        <f>Ekamut!AK16</f>
        <v>0</v>
      </c>
      <c r="N11" s="117">
        <f t="shared" si="14"/>
        <v>0</v>
      </c>
      <c r="O11" s="115">
        <f>Ekamut!AN16+Ekamut!AS16+Ekamut!BP16+Ekamut!CP16+Ekamut!CS16+Ekamut!CY16+Ekamut!DB16</f>
        <v>50</v>
      </c>
      <c r="P11" s="115">
        <f>Ekamut!AP16+Ekamut!AU16+Ekamut!BR16+Ekamut!CR16+Ekamut!CU16+Ekamut!DA16+Ekamut!DD16</f>
        <v>0</v>
      </c>
      <c r="Q11" s="115">
        <f t="shared" si="15"/>
        <v>0</v>
      </c>
      <c r="R11" s="115">
        <f>Ekamut!CV16</f>
        <v>50</v>
      </c>
      <c r="S11" s="115">
        <f>Ekamut!CX16</f>
        <v>0</v>
      </c>
      <c r="T11" s="115">
        <f t="shared" si="16"/>
        <v>0</v>
      </c>
      <c r="U11" s="115">
        <f>Ekamut!BS16</f>
        <v>1700</v>
      </c>
      <c r="V11" s="115">
        <f>Ekamut!BU16</f>
        <v>43.54</v>
      </c>
      <c r="W11" s="115">
        <f t="shared" si="17"/>
        <v>2.5611764705882352</v>
      </c>
      <c r="X11" s="115">
        <f t="shared" si="1"/>
        <v>0</v>
      </c>
      <c r="Y11" s="115">
        <f t="shared" si="2"/>
        <v>0</v>
      </c>
      <c r="Z11" s="115" t="e">
        <f t="shared" ref="Z11:Z42" si="19">Y11/X11*100</f>
        <v>#DIV/0!</v>
      </c>
      <c r="AA11" s="115">
        <f t="shared" si="3"/>
        <v>9766.3999999999978</v>
      </c>
      <c r="AB11" s="115">
        <f>Ekamut!BC16+Ekamut!BF16+Ekamut!BI16+Ekamut!BL16+Ekamut!BO16+Ekamut!CO16+Ekamut!DG16+Ekamut!DQ16+Ekamut!DT16+Ekamut!DW16+Ekamut!DZ16+Ekamut!EC16</f>
        <v>2441.6</v>
      </c>
      <c r="AC11" s="115">
        <f t="shared" si="4"/>
        <v>25.000000000000007</v>
      </c>
      <c r="AD11" s="118">
        <f t="shared" si="5"/>
        <v>0</v>
      </c>
      <c r="AE11" s="118">
        <f t="shared" si="6"/>
        <v>0</v>
      </c>
      <c r="AF11" s="118">
        <f t="shared" si="7"/>
        <v>0</v>
      </c>
    </row>
    <row r="12" spans="1:32" x14ac:dyDescent="0.25">
      <c r="A12" s="127">
        <v>8</v>
      </c>
      <c r="B12" s="41" t="s">
        <v>96</v>
      </c>
      <c r="C12" s="115">
        <f>Ekamut!E17</f>
        <v>39757.300000000003</v>
      </c>
      <c r="D12" s="115">
        <f>Ekamut!G17</f>
        <v>7300.6900000000005</v>
      </c>
      <c r="E12" s="115">
        <f t="shared" si="18"/>
        <v>18.363143372412111</v>
      </c>
      <c r="F12" s="115">
        <f>Ekamut!J17</f>
        <v>11900</v>
      </c>
      <c r="G12" s="115">
        <f>Ekamut!L17</f>
        <v>336.39</v>
      </c>
      <c r="H12" s="115">
        <f t="shared" si="12"/>
        <v>2.8268067226890752</v>
      </c>
      <c r="I12" s="116">
        <f>Ekamut!O17</f>
        <v>6653.2</v>
      </c>
      <c r="J12" s="116">
        <f>Ekamut!Q17</f>
        <v>17.400000000000002</v>
      </c>
      <c r="K12" s="116">
        <f t="shared" si="13"/>
        <v>0.26152828714002291</v>
      </c>
      <c r="L12" s="117">
        <f>Ekamut!AI17</f>
        <v>1976.8</v>
      </c>
      <c r="M12" s="117">
        <f>Ekamut!AK17</f>
        <v>113.431</v>
      </c>
      <c r="N12" s="117">
        <f t="shared" si="14"/>
        <v>5.7381121003642255</v>
      </c>
      <c r="O12" s="115">
        <f>Ekamut!AN17+Ekamut!AS17+Ekamut!BP17+Ekamut!CP17+Ekamut!CS17+Ekamut!CY17+Ekamut!DB17</f>
        <v>0</v>
      </c>
      <c r="P12" s="115">
        <f>Ekamut!AP17+Ekamut!AU17+Ekamut!BR17+Ekamut!CR17+Ekamut!CU17+Ekamut!DA17+Ekamut!DD17</f>
        <v>0</v>
      </c>
      <c r="Q12" s="115" t="e">
        <f t="shared" si="15"/>
        <v>#DIV/0!</v>
      </c>
      <c r="R12" s="115">
        <f>Ekamut!CV17</f>
        <v>0</v>
      </c>
      <c r="S12" s="115">
        <f>Ekamut!CX17</f>
        <v>0</v>
      </c>
      <c r="T12" s="115" t="e">
        <f t="shared" si="16"/>
        <v>#DIV/0!</v>
      </c>
      <c r="U12" s="115">
        <f>Ekamut!BS17</f>
        <v>2790</v>
      </c>
      <c r="V12" s="115">
        <f>Ekamut!BU17</f>
        <v>2.8000000000000001E-2</v>
      </c>
      <c r="W12" s="115">
        <f t="shared" si="17"/>
        <v>1.003584229390681E-3</v>
      </c>
      <c r="X12" s="115">
        <f t="shared" si="1"/>
        <v>480</v>
      </c>
      <c r="Y12" s="115">
        <f t="shared" si="2"/>
        <v>205.53100000000003</v>
      </c>
      <c r="Z12" s="115">
        <f t="shared" si="19"/>
        <v>42.818958333333342</v>
      </c>
      <c r="AA12" s="115">
        <f t="shared" si="3"/>
        <v>27857.300000000003</v>
      </c>
      <c r="AB12" s="115">
        <f>Ekamut!BC17+Ekamut!BF17+Ekamut!BI17+Ekamut!BL17+Ekamut!BO17+Ekamut!CO17+Ekamut!DG17+Ekamut!DQ17+Ekamut!DT17+Ekamut!DW17+Ekamut!DZ17+Ekamut!EC17</f>
        <v>6964.3</v>
      </c>
      <c r="AC12" s="115">
        <f t="shared" si="4"/>
        <v>24.999910256916497</v>
      </c>
      <c r="AD12" s="118">
        <f t="shared" si="5"/>
        <v>0</v>
      </c>
      <c r="AE12" s="118">
        <f t="shared" si="6"/>
        <v>0</v>
      </c>
      <c r="AF12" s="118">
        <f t="shared" si="7"/>
        <v>0</v>
      </c>
    </row>
    <row r="13" spans="1:32" x14ac:dyDescent="0.25">
      <c r="A13" s="127">
        <v>9</v>
      </c>
      <c r="B13" s="43" t="s">
        <v>105</v>
      </c>
      <c r="C13" s="115">
        <f>Ekamut!E19</f>
        <v>208257.19999999998</v>
      </c>
      <c r="D13" s="115">
        <f>Ekamut!G19</f>
        <v>45097.481899999999</v>
      </c>
      <c r="E13" s="115">
        <f t="shared" si="18"/>
        <v>21.654704807324791</v>
      </c>
      <c r="F13" s="115">
        <f>Ekamut!J19</f>
        <v>72648.100000000006</v>
      </c>
      <c r="G13" s="115">
        <f>Ekamut!L19</f>
        <v>11352.6819</v>
      </c>
      <c r="H13" s="115">
        <f t="shared" si="12"/>
        <v>15.626949500399871</v>
      </c>
      <c r="I13" s="116">
        <f>Ekamut!O19</f>
        <v>9624.4</v>
      </c>
      <c r="J13" s="116">
        <f>Ekamut!Q19</f>
        <v>628.29999999999995</v>
      </c>
      <c r="K13" s="116">
        <f t="shared" si="13"/>
        <v>6.5281991604671461</v>
      </c>
      <c r="L13" s="117">
        <f>Ekamut!AI19</f>
        <v>34672.699999999997</v>
      </c>
      <c r="M13" s="117">
        <f>Ekamut!AK19</f>
        <v>7024.1279999999997</v>
      </c>
      <c r="N13" s="117">
        <f t="shared" si="14"/>
        <v>20.258381954679042</v>
      </c>
      <c r="O13" s="115">
        <f>Ekamut!AN19+Ekamut!AS19+Ekamut!BP19+Ekamut!CP19+Ekamut!CS19+Ekamut!CY19+Ekamut!DB19</f>
        <v>23000</v>
      </c>
      <c r="P13" s="115">
        <f>Ekamut!AP19+Ekamut!AU19+Ekamut!BR19+Ekamut!CR19+Ekamut!CU19+Ekamut!DA19+Ekamut!DD19</f>
        <v>1967.26</v>
      </c>
      <c r="Q13" s="115">
        <f t="shared" si="15"/>
        <v>8.5533043478260868</v>
      </c>
      <c r="R13" s="115">
        <f>Ekamut!CV19</f>
        <v>6500</v>
      </c>
      <c r="S13" s="115">
        <f>Ekamut!CX19</f>
        <v>5.7</v>
      </c>
      <c r="T13" s="115">
        <f t="shared" si="16"/>
        <v>8.7692307692307694E-2</v>
      </c>
      <c r="U13" s="115">
        <f>Ekamut!BS19</f>
        <v>4000</v>
      </c>
      <c r="V13" s="115">
        <f>Ekamut!BU19</f>
        <v>928.1</v>
      </c>
      <c r="W13" s="115">
        <f t="shared" si="17"/>
        <v>23.202500000000001</v>
      </c>
      <c r="X13" s="115">
        <f t="shared" si="1"/>
        <v>1351.0000000000073</v>
      </c>
      <c r="Y13" s="115">
        <f t="shared" si="2"/>
        <v>804.8939000000006</v>
      </c>
      <c r="Z13" s="115">
        <f t="shared" si="19"/>
        <v>59.577638786084108</v>
      </c>
      <c r="AA13" s="115">
        <f t="shared" si="3"/>
        <v>135609.09999999998</v>
      </c>
      <c r="AB13" s="115">
        <f>Ekamut!BC19+Ekamut!BF19+Ekamut!BI19+Ekamut!BL19+Ekamut!BO19+Ekamut!CO19+Ekamut!DG19+Ekamut!DQ19+Ekamut!DT19+Ekamut!DW19+Ekamut!DZ19+Ekamut!EC19</f>
        <v>33744.800000000003</v>
      </c>
      <c r="AC13" s="115">
        <f t="shared" si="4"/>
        <v>24.883875787096891</v>
      </c>
      <c r="AD13" s="118">
        <f t="shared" si="5"/>
        <v>0</v>
      </c>
      <c r="AE13" s="118">
        <f t="shared" si="6"/>
        <v>0</v>
      </c>
      <c r="AF13" s="118">
        <f t="shared" si="7"/>
        <v>0</v>
      </c>
    </row>
    <row r="14" spans="1:32" x14ac:dyDescent="0.25">
      <c r="A14" s="127">
        <v>10</v>
      </c>
      <c r="B14" s="45" t="s">
        <v>124</v>
      </c>
      <c r="C14" s="115">
        <f>Ekamut!E20</f>
        <v>36084.299999999996</v>
      </c>
      <c r="D14" s="115">
        <f>Ekamut!G20</f>
        <v>8045.3909999999996</v>
      </c>
      <c r="E14" s="115">
        <f t="shared" si="18"/>
        <v>22.296098303140148</v>
      </c>
      <c r="F14" s="115">
        <f>Ekamut!J20</f>
        <v>6761.7</v>
      </c>
      <c r="G14" s="115">
        <f>Ekamut!L20</f>
        <v>714.69100000000003</v>
      </c>
      <c r="H14" s="115">
        <f t="shared" si="12"/>
        <v>10.569694011860923</v>
      </c>
      <c r="I14" s="116">
        <f>Ekamut!O20</f>
        <v>1223</v>
      </c>
      <c r="J14" s="116">
        <f>Ekamut!Q20</f>
        <v>123.7</v>
      </c>
      <c r="K14" s="116">
        <f t="shared" si="13"/>
        <v>10.114472608340147</v>
      </c>
      <c r="L14" s="117">
        <f>Ekamut!AI20</f>
        <v>3428.7</v>
      </c>
      <c r="M14" s="117">
        <f>Ekamut!AK20</f>
        <v>460.99099999999999</v>
      </c>
      <c r="N14" s="117">
        <f t="shared" si="14"/>
        <v>13.445066643334208</v>
      </c>
      <c r="O14" s="115">
        <f>Ekamut!AN20+Ekamut!AS20+Ekamut!BP20+Ekamut!CP20+Ekamut!CS20+Ekamut!CY20+Ekamut!DB20</f>
        <v>1030</v>
      </c>
      <c r="P14" s="115">
        <f>Ekamut!AP20+Ekamut!AU20+Ekamut!BR20+Ekamut!CR20+Ekamut!CU20+Ekamut!DA20+Ekamut!DD20</f>
        <v>0</v>
      </c>
      <c r="Q14" s="115">
        <f t="shared" si="15"/>
        <v>0</v>
      </c>
      <c r="R14" s="115">
        <f>Ekamut!CV20</f>
        <v>150</v>
      </c>
      <c r="S14" s="115">
        <f>Ekamut!CX20</f>
        <v>0</v>
      </c>
      <c r="T14" s="115">
        <f t="shared" si="16"/>
        <v>0</v>
      </c>
      <c r="U14" s="115">
        <f>Ekamut!BS20</f>
        <v>1080</v>
      </c>
      <c r="V14" s="115">
        <f>Ekamut!BU20</f>
        <v>130</v>
      </c>
      <c r="W14" s="115">
        <f t="shared" si="17"/>
        <v>12.037037037037036</v>
      </c>
      <c r="X14" s="115">
        <f t="shared" si="1"/>
        <v>0</v>
      </c>
      <c r="Y14" s="115">
        <f t="shared" si="2"/>
        <v>0</v>
      </c>
      <c r="Z14" s="115" t="e">
        <f t="shared" si="19"/>
        <v>#DIV/0!</v>
      </c>
      <c r="AA14" s="115">
        <f t="shared" si="3"/>
        <v>29322.599999999995</v>
      </c>
      <c r="AB14" s="115">
        <f>Ekamut!BC20+Ekamut!BF20+Ekamut!BI20+Ekamut!BL20+Ekamut!BO20+Ekamut!CO20+Ekamut!DG20+Ekamut!DQ20+Ekamut!DT20+Ekamut!DW20+Ekamut!DZ20+Ekamut!EC20</f>
        <v>7330.7</v>
      </c>
      <c r="AC14" s="115">
        <f t="shared" si="4"/>
        <v>25.000170516939157</v>
      </c>
      <c r="AD14" s="118">
        <f t="shared" si="5"/>
        <v>0</v>
      </c>
      <c r="AE14" s="118">
        <f t="shared" si="6"/>
        <v>0</v>
      </c>
      <c r="AF14" s="118">
        <f t="shared" si="7"/>
        <v>0</v>
      </c>
    </row>
    <row r="15" spans="1:32" x14ac:dyDescent="0.25">
      <c r="A15" s="127">
        <v>11</v>
      </c>
      <c r="B15" s="41" t="s">
        <v>90</v>
      </c>
      <c r="C15" s="115">
        <f>Ekamut!E21</f>
        <v>30456.400000000001</v>
      </c>
      <c r="D15" s="115">
        <f>Ekamut!G21</f>
        <v>5310.5019999999995</v>
      </c>
      <c r="E15" s="115">
        <f t="shared" si="18"/>
        <v>17.436407454590821</v>
      </c>
      <c r="F15" s="115">
        <f>Ekamut!J21</f>
        <v>13116.699999999999</v>
      </c>
      <c r="G15" s="115">
        <f>Ekamut!L21</f>
        <v>975.60200000000009</v>
      </c>
      <c r="H15" s="115">
        <f t="shared" si="12"/>
        <v>7.4378616572766028</v>
      </c>
      <c r="I15" s="116">
        <f>Ekamut!O21</f>
        <v>1263.5999999999999</v>
      </c>
      <c r="J15" s="116">
        <f>Ekamut!Q21</f>
        <v>86</v>
      </c>
      <c r="K15" s="116">
        <f t="shared" si="13"/>
        <v>6.8059512503956947</v>
      </c>
      <c r="L15" s="117">
        <f>Ekamut!AI21</f>
        <v>2874.7</v>
      </c>
      <c r="M15" s="117">
        <f>Ekamut!AK21</f>
        <v>538.40200000000004</v>
      </c>
      <c r="N15" s="117">
        <f t="shared" si="14"/>
        <v>18.728980415347689</v>
      </c>
      <c r="O15" s="115">
        <f>Ekamut!AN21+Ekamut!AS21+Ekamut!BP21+Ekamut!CP21+Ekamut!CS21+Ekamut!CY21+Ekamut!DB21</f>
        <v>20</v>
      </c>
      <c r="P15" s="115">
        <f>Ekamut!AP21+Ekamut!AU21+Ekamut!BR21+Ekamut!CR21+Ekamut!CU21+Ekamut!DA21+Ekamut!DD21</f>
        <v>5</v>
      </c>
      <c r="Q15" s="115">
        <f t="shared" si="15"/>
        <v>25</v>
      </c>
      <c r="R15" s="115">
        <f>Ekamut!CV21</f>
        <v>0</v>
      </c>
      <c r="S15" s="115">
        <f>Ekamut!CX21</f>
        <v>0</v>
      </c>
      <c r="T15" s="115" t="e">
        <f t="shared" si="16"/>
        <v>#DIV/0!</v>
      </c>
      <c r="U15" s="115">
        <f>Ekamut!BS21</f>
        <v>1232</v>
      </c>
      <c r="V15" s="115">
        <f>Ekamut!BU21</f>
        <v>346.2</v>
      </c>
      <c r="W15" s="115">
        <f t="shared" si="17"/>
        <v>28.100649350649348</v>
      </c>
      <c r="X15" s="115">
        <f t="shared" si="1"/>
        <v>7726.3999999999978</v>
      </c>
      <c r="Y15" s="115">
        <f t="shared" si="2"/>
        <v>0</v>
      </c>
      <c r="Z15" s="115">
        <f t="shared" si="19"/>
        <v>0</v>
      </c>
      <c r="AA15" s="115">
        <f t="shared" si="3"/>
        <v>17339.700000000004</v>
      </c>
      <c r="AB15" s="115">
        <f>Ekamut!BC21+Ekamut!BF21+Ekamut!BI21+Ekamut!BL21+Ekamut!BO21+Ekamut!CO21+Ekamut!DG21+Ekamut!DQ21+Ekamut!DT21+Ekamut!DW21+Ekamut!DZ21+Ekamut!EC21</f>
        <v>4334.8999999999996</v>
      </c>
      <c r="AC15" s="115">
        <f t="shared" si="4"/>
        <v>24.99985582218838</v>
      </c>
      <c r="AD15" s="118">
        <f t="shared" si="5"/>
        <v>0</v>
      </c>
      <c r="AE15" s="118">
        <f t="shared" si="6"/>
        <v>0</v>
      </c>
      <c r="AF15" s="118">
        <f t="shared" si="7"/>
        <v>0</v>
      </c>
    </row>
    <row r="16" spans="1:32" x14ac:dyDescent="0.25">
      <c r="A16" s="127">
        <v>12</v>
      </c>
      <c r="B16" s="41" t="s">
        <v>92</v>
      </c>
      <c r="C16" s="115">
        <f>Ekamut!E22</f>
        <v>44235.4</v>
      </c>
      <c r="D16" s="115">
        <f>Ekamut!G22</f>
        <v>9576.0889999999999</v>
      </c>
      <c r="E16" s="115">
        <f t="shared" si="18"/>
        <v>21.648021720160777</v>
      </c>
      <c r="F16" s="115">
        <f>Ekamut!J22</f>
        <v>11804.900000000001</v>
      </c>
      <c r="G16" s="115">
        <f>Ekamut!L22</f>
        <v>1468.4890000000003</v>
      </c>
      <c r="H16" s="115">
        <f t="shared" si="12"/>
        <v>12.439656413862041</v>
      </c>
      <c r="I16" s="116">
        <f>Ekamut!O22</f>
        <v>1386.3000000000002</v>
      </c>
      <c r="J16" s="116">
        <f>Ekamut!Q22</f>
        <v>89.5</v>
      </c>
      <c r="K16" s="116">
        <f t="shared" si="13"/>
        <v>6.4560340474644731</v>
      </c>
      <c r="L16" s="117">
        <f>Ekamut!AI22</f>
        <v>5630.6</v>
      </c>
      <c r="M16" s="117">
        <f>Ekamut!AK22</f>
        <v>1138.9770000000001</v>
      </c>
      <c r="N16" s="117">
        <f t="shared" si="14"/>
        <v>20.228341562178098</v>
      </c>
      <c r="O16" s="115">
        <f>Ekamut!AN22+Ekamut!AS22+Ekamut!BP22+Ekamut!CP22+Ekamut!CS22+Ekamut!CY22+Ekamut!DB22</f>
        <v>2348</v>
      </c>
      <c r="P16" s="115">
        <f>Ekamut!AP22+Ekamut!AU22+Ekamut!BR22+Ekamut!CR22+Ekamut!CU22+Ekamut!DA22+Ekamut!DD22</f>
        <v>23</v>
      </c>
      <c r="Q16" s="115">
        <f t="shared" si="15"/>
        <v>0.97955706984667812</v>
      </c>
      <c r="R16" s="115">
        <f>Ekamut!CV22</f>
        <v>600</v>
      </c>
      <c r="S16" s="115">
        <f>Ekamut!CX22</f>
        <v>23</v>
      </c>
      <c r="T16" s="115">
        <f t="shared" si="16"/>
        <v>3.833333333333333</v>
      </c>
      <c r="U16" s="115">
        <f>Ekamut!BS22</f>
        <v>460</v>
      </c>
      <c r="V16" s="115">
        <f>Ekamut!BU22</f>
        <v>32.512</v>
      </c>
      <c r="W16" s="115">
        <f t="shared" si="17"/>
        <v>7.0678260869565221</v>
      </c>
      <c r="X16" s="115">
        <f t="shared" si="1"/>
        <v>1980.0000000000018</v>
      </c>
      <c r="Y16" s="115">
        <f t="shared" si="2"/>
        <v>184.50000000000017</v>
      </c>
      <c r="Z16" s="115">
        <f t="shared" si="19"/>
        <v>9.3181818181818183</v>
      </c>
      <c r="AA16" s="115">
        <f t="shared" si="3"/>
        <v>32430.5</v>
      </c>
      <c r="AB16" s="115">
        <f>Ekamut!BC22+Ekamut!BF22+Ekamut!BI22+Ekamut!BL22+Ekamut!BO22+Ekamut!CO22+Ekamut!DG22+Ekamut!DQ22+Ekamut!DT22+Ekamut!DW22+Ekamut!DZ22+Ekamut!EC22</f>
        <v>8107.6</v>
      </c>
      <c r="AC16" s="115">
        <f t="shared" si="4"/>
        <v>24.999922912073515</v>
      </c>
      <c r="AD16" s="118">
        <f t="shared" si="5"/>
        <v>0</v>
      </c>
      <c r="AE16" s="118">
        <f t="shared" si="6"/>
        <v>0</v>
      </c>
      <c r="AF16" s="118">
        <f t="shared" si="7"/>
        <v>0</v>
      </c>
    </row>
    <row r="17" spans="1:32" x14ac:dyDescent="0.25">
      <c r="A17" s="127">
        <v>13</v>
      </c>
      <c r="B17" s="41" t="s">
        <v>93</v>
      </c>
      <c r="C17" s="115">
        <f>Ekamut!E23</f>
        <v>29765.1</v>
      </c>
      <c r="D17" s="115">
        <f>Ekamut!G23</f>
        <v>6249</v>
      </c>
      <c r="E17" s="115">
        <f t="shared" si="18"/>
        <v>20.994386042714456</v>
      </c>
      <c r="F17" s="115">
        <f>Ekamut!J23</f>
        <v>9030</v>
      </c>
      <c r="G17" s="115">
        <f>Ekamut!L23</f>
        <v>1065.2</v>
      </c>
      <c r="H17" s="115">
        <f t="shared" si="12"/>
        <v>11.796234772978959</v>
      </c>
      <c r="I17" s="116">
        <f>Ekamut!O23</f>
        <v>3130</v>
      </c>
      <c r="J17" s="116">
        <f>Ekamut!Q23</f>
        <v>86</v>
      </c>
      <c r="K17" s="116">
        <f t="shared" si="13"/>
        <v>2.7476038338658149</v>
      </c>
      <c r="L17" s="117">
        <f>Ekamut!AI23</f>
        <v>3420</v>
      </c>
      <c r="M17" s="117">
        <f>Ekamut!AK23</f>
        <v>969.2</v>
      </c>
      <c r="N17" s="117">
        <f t="shared" si="14"/>
        <v>28.33918128654971</v>
      </c>
      <c r="O17" s="115">
        <f>Ekamut!AN23+Ekamut!AS23+Ekamut!BP23+Ekamut!CP23+Ekamut!CS23+Ekamut!CY23+Ekamut!DB23</f>
        <v>430</v>
      </c>
      <c r="P17" s="115">
        <f>Ekamut!AP23+Ekamut!AU23+Ekamut!BR23+Ekamut!CR23+Ekamut!CU23+Ekamut!DA23+Ekamut!DD23</f>
        <v>10</v>
      </c>
      <c r="Q17" s="115">
        <f t="shared" si="15"/>
        <v>2.3255813953488373</v>
      </c>
      <c r="R17" s="115">
        <f>Ekamut!CV23</f>
        <v>0</v>
      </c>
      <c r="S17" s="115">
        <f>Ekamut!CX23</f>
        <v>0</v>
      </c>
      <c r="T17" s="115" t="e">
        <f t="shared" si="16"/>
        <v>#DIV/0!</v>
      </c>
      <c r="U17" s="115">
        <f>Ekamut!BS23</f>
        <v>950</v>
      </c>
      <c r="V17" s="115">
        <f>Ekamut!BU23</f>
        <v>0</v>
      </c>
      <c r="W17" s="115">
        <f t="shared" si="17"/>
        <v>0</v>
      </c>
      <c r="X17" s="115">
        <f t="shared" si="1"/>
        <v>1100</v>
      </c>
      <c r="Y17" s="115">
        <f t="shared" si="2"/>
        <v>0</v>
      </c>
      <c r="Z17" s="115">
        <f t="shared" si="19"/>
        <v>0</v>
      </c>
      <c r="AA17" s="115">
        <f t="shared" si="3"/>
        <v>20735.099999999999</v>
      </c>
      <c r="AB17" s="115">
        <f>Ekamut!BC23+Ekamut!BF23+Ekamut!BI23+Ekamut!BL23+Ekamut!BO23+Ekamut!CO23+Ekamut!DG23+Ekamut!DQ23+Ekamut!DT23+Ekamut!DW23+Ekamut!DZ23+Ekamut!EC23</f>
        <v>5183.8</v>
      </c>
      <c r="AC17" s="115">
        <f t="shared" si="4"/>
        <v>25.000120568504613</v>
      </c>
      <c r="AD17" s="118">
        <f t="shared" si="5"/>
        <v>0</v>
      </c>
      <c r="AE17" s="118">
        <f t="shared" si="6"/>
        <v>0</v>
      </c>
      <c r="AF17" s="118">
        <f t="shared" si="7"/>
        <v>0</v>
      </c>
    </row>
    <row r="18" spans="1:32" x14ac:dyDescent="0.25">
      <c r="A18" s="127">
        <v>14</v>
      </c>
      <c r="B18" s="41" t="s">
        <v>97</v>
      </c>
      <c r="C18" s="115">
        <f>Ekamut!E24</f>
        <v>14390.652999999998</v>
      </c>
      <c r="D18" s="115">
        <f>Ekamut!G24</f>
        <v>3135.7</v>
      </c>
      <c r="E18" s="115">
        <f t="shared" si="18"/>
        <v>21.789838167871885</v>
      </c>
      <c r="F18" s="115">
        <f>Ekamut!J24</f>
        <v>2790.2529999999997</v>
      </c>
      <c r="G18" s="115">
        <f>Ekamut!L24</f>
        <v>235.6</v>
      </c>
      <c r="H18" s="115">
        <f t="shared" si="12"/>
        <v>8.443678763180257</v>
      </c>
      <c r="I18" s="116">
        <f>Ekamut!O24</f>
        <v>801.15300000000002</v>
      </c>
      <c r="J18" s="116">
        <f>Ekamut!Q24</f>
        <v>0</v>
      </c>
      <c r="K18" s="116">
        <f t="shared" si="13"/>
        <v>0</v>
      </c>
      <c r="L18" s="117">
        <f>Ekamut!AI24</f>
        <v>1969.1</v>
      </c>
      <c r="M18" s="117">
        <f>Ekamut!AK24</f>
        <v>235.6</v>
      </c>
      <c r="N18" s="117">
        <f t="shared" si="14"/>
        <v>11.964857041287898</v>
      </c>
      <c r="O18" s="115">
        <f>Ekamut!AN24+Ekamut!AS24+Ekamut!BP24+Ekamut!CP24+Ekamut!CS24+Ekamut!CY24+Ekamut!DB24</f>
        <v>20</v>
      </c>
      <c r="P18" s="115">
        <f>Ekamut!AP24+Ekamut!AU24+Ekamut!BR24+Ekamut!CR24+Ekamut!CU24+Ekamut!DA24+Ekamut!DD24</f>
        <v>0</v>
      </c>
      <c r="Q18" s="115">
        <f t="shared" si="15"/>
        <v>0</v>
      </c>
      <c r="R18" s="115">
        <f>Ekamut!CV24</f>
        <v>0</v>
      </c>
      <c r="S18" s="115">
        <f>Ekamut!CX24</f>
        <v>0</v>
      </c>
      <c r="T18" s="115" t="e">
        <f t="shared" si="16"/>
        <v>#DIV/0!</v>
      </c>
      <c r="U18" s="115">
        <f>Ekamut!BS24</f>
        <v>0</v>
      </c>
      <c r="V18" s="115">
        <f>Ekamut!BU24</f>
        <v>0</v>
      </c>
      <c r="W18" s="115" t="e">
        <f t="shared" si="17"/>
        <v>#DIV/0!</v>
      </c>
      <c r="X18" s="115">
        <f t="shared" si="1"/>
        <v>-2.2737367544323206E-13</v>
      </c>
      <c r="Y18" s="115">
        <f t="shared" si="2"/>
        <v>0</v>
      </c>
      <c r="Z18" s="115">
        <f t="shared" si="19"/>
        <v>0</v>
      </c>
      <c r="AA18" s="115">
        <f t="shared" si="3"/>
        <v>11600.399999999998</v>
      </c>
      <c r="AB18" s="115">
        <f>Ekamut!BC24+Ekamut!BF24+Ekamut!BI24+Ekamut!BL24+Ekamut!BO24+Ekamut!CO24+Ekamut!DG24+Ekamut!DQ24+Ekamut!DT24+Ekamut!DW24+Ekamut!DZ24+Ekamut!EC24</f>
        <v>2900.1</v>
      </c>
      <c r="AC18" s="115">
        <f t="shared" si="4"/>
        <v>25.000000000000007</v>
      </c>
      <c r="AD18" s="118">
        <f t="shared" si="5"/>
        <v>0</v>
      </c>
      <c r="AE18" s="118">
        <f t="shared" si="6"/>
        <v>0</v>
      </c>
      <c r="AF18" s="118">
        <f t="shared" si="7"/>
        <v>0</v>
      </c>
    </row>
    <row r="19" spans="1:32" x14ac:dyDescent="0.25">
      <c r="A19" s="127">
        <v>15</v>
      </c>
      <c r="B19" s="41" t="s">
        <v>99</v>
      </c>
      <c r="C19" s="115">
        <f>Ekamut!E25</f>
        <v>20883.699999999997</v>
      </c>
      <c r="D19" s="115">
        <f>Ekamut!G25</f>
        <v>3764.0299999999997</v>
      </c>
      <c r="E19" s="115">
        <f t="shared" si="18"/>
        <v>18.023769734290383</v>
      </c>
      <c r="F19" s="115">
        <f>Ekamut!J25</f>
        <v>7041.3</v>
      </c>
      <c r="G19" s="115">
        <f>Ekamut!L25</f>
        <v>303.43</v>
      </c>
      <c r="H19" s="115">
        <f t="shared" si="12"/>
        <v>4.3092894777952937</v>
      </c>
      <c r="I19" s="116">
        <f>Ekamut!O25</f>
        <v>1111.7</v>
      </c>
      <c r="J19" s="116">
        <f>Ekamut!Q25</f>
        <v>16.8</v>
      </c>
      <c r="K19" s="120">
        <f t="shared" si="13"/>
        <v>1.5111990644958173</v>
      </c>
      <c r="L19" s="117">
        <f>Ekamut!AI25</f>
        <v>3400</v>
      </c>
      <c r="M19" s="117">
        <f>Ekamut!AK25</f>
        <v>113.4</v>
      </c>
      <c r="N19" s="117">
        <f t="shared" si="14"/>
        <v>3.3352941176470594</v>
      </c>
      <c r="O19" s="115">
        <f>Ekamut!AN25+Ekamut!AS25+Ekamut!BP25+Ekamut!CP25+Ekamut!CS25+Ekamut!CY25+Ekamut!DB25</f>
        <v>500</v>
      </c>
      <c r="P19" s="115">
        <f>Ekamut!AP25+Ekamut!AU25+Ekamut!BR25+Ekamut!CR25+Ekamut!CU25+Ekamut!DA25+Ekamut!DD25</f>
        <v>65.099999999999994</v>
      </c>
      <c r="Q19" s="115">
        <f t="shared" si="15"/>
        <v>13.019999999999998</v>
      </c>
      <c r="R19" s="115">
        <f>Ekamut!CV25</f>
        <v>350</v>
      </c>
      <c r="S19" s="115">
        <f>Ekamut!CX25</f>
        <v>65.099999999999994</v>
      </c>
      <c r="T19" s="115">
        <f t="shared" si="16"/>
        <v>18.599999999999998</v>
      </c>
      <c r="U19" s="115">
        <f>Ekamut!BS25</f>
        <v>29.6</v>
      </c>
      <c r="V19" s="115">
        <f>Ekamut!BU25</f>
        <v>0</v>
      </c>
      <c r="W19" s="115">
        <f t="shared" si="17"/>
        <v>0</v>
      </c>
      <c r="X19" s="115">
        <f t="shared" si="1"/>
        <v>2000.0000000000005</v>
      </c>
      <c r="Y19" s="115">
        <f t="shared" si="2"/>
        <v>108.13</v>
      </c>
      <c r="Z19" s="115">
        <f t="shared" si="19"/>
        <v>5.4064999999999985</v>
      </c>
      <c r="AA19" s="115">
        <f t="shared" si="3"/>
        <v>13842.399999999998</v>
      </c>
      <c r="AB19" s="115">
        <f>Ekamut!BC25+Ekamut!BF25+Ekamut!BI25+Ekamut!BL25+Ekamut!BO25+Ekamut!CO25+Ekamut!DG25+Ekamut!DQ25+Ekamut!DT25+Ekamut!DW25+Ekamut!DZ25+Ekamut!EC25</f>
        <v>3460.6</v>
      </c>
      <c r="AC19" s="115">
        <f t="shared" si="4"/>
        <v>25.000000000000007</v>
      </c>
      <c r="AD19" s="118">
        <f t="shared" si="5"/>
        <v>0</v>
      </c>
      <c r="AE19" s="118">
        <f t="shared" si="6"/>
        <v>0</v>
      </c>
      <c r="AF19" s="118">
        <f t="shared" si="7"/>
        <v>0</v>
      </c>
    </row>
    <row r="20" spans="1:32" x14ac:dyDescent="0.25">
      <c r="A20" s="127">
        <v>16</v>
      </c>
      <c r="B20" s="41" t="s">
        <v>100</v>
      </c>
      <c r="C20" s="115">
        <f>Ekamut!E26</f>
        <v>24001.1</v>
      </c>
      <c r="D20" s="115">
        <f>Ekamut!G26</f>
        <v>5575.9800000000005</v>
      </c>
      <c r="E20" s="115">
        <f t="shared" si="18"/>
        <v>23.232185191512059</v>
      </c>
      <c r="F20" s="115">
        <f>Ekamut!J26</f>
        <v>6406</v>
      </c>
      <c r="G20" s="115">
        <f>Ekamut!L26</f>
        <v>1177.18</v>
      </c>
      <c r="H20" s="115">
        <f t="shared" si="12"/>
        <v>18.376209803309397</v>
      </c>
      <c r="I20" s="116">
        <f>Ekamut!O26</f>
        <v>1092</v>
      </c>
      <c r="J20" s="116">
        <f>Ekamut!Q26</f>
        <v>15.7</v>
      </c>
      <c r="K20" s="116">
        <f t="shared" si="13"/>
        <v>1.4377289377289377</v>
      </c>
      <c r="L20" s="117">
        <f>Ekamut!AI26</f>
        <v>3000</v>
      </c>
      <c r="M20" s="117">
        <f>Ekamut!AK26</f>
        <v>1161.42</v>
      </c>
      <c r="N20" s="117">
        <f t="shared" si="14"/>
        <v>38.714000000000006</v>
      </c>
      <c r="O20" s="115">
        <f>Ekamut!AN26+Ekamut!AS26+Ekamut!BP26+Ekamut!CP26+Ekamut!CS26+Ekamut!CY26+Ekamut!DB26</f>
        <v>1714</v>
      </c>
      <c r="P20" s="115">
        <f>Ekamut!AP26+Ekamut!AU26+Ekamut!BR26+Ekamut!CR26+Ekamut!CU26+Ekamut!DA26+Ekamut!DD26</f>
        <v>0</v>
      </c>
      <c r="Q20" s="115">
        <f t="shared" si="15"/>
        <v>0</v>
      </c>
      <c r="R20" s="115">
        <f>Ekamut!CV26</f>
        <v>950</v>
      </c>
      <c r="S20" s="115">
        <f>Ekamut!CX26</f>
        <v>0</v>
      </c>
      <c r="T20" s="115">
        <f t="shared" si="16"/>
        <v>0</v>
      </c>
      <c r="U20" s="115">
        <f>Ekamut!BS26</f>
        <v>600</v>
      </c>
      <c r="V20" s="115">
        <f>Ekamut!BU26</f>
        <v>0.06</v>
      </c>
      <c r="W20" s="115">
        <f t="shared" si="17"/>
        <v>9.9999999999999985E-3</v>
      </c>
      <c r="X20" s="115">
        <f t="shared" si="1"/>
        <v>0</v>
      </c>
      <c r="Y20" s="115">
        <f t="shared" si="2"/>
        <v>-5.4567461660326444E-14</v>
      </c>
      <c r="Z20" s="115" t="e">
        <f t="shared" si="19"/>
        <v>#DIV/0!</v>
      </c>
      <c r="AA20" s="115">
        <f t="shared" si="3"/>
        <v>17595.099999999999</v>
      </c>
      <c r="AB20" s="115">
        <f>Ekamut!BC26+Ekamut!BF26+Ekamut!BI26+Ekamut!BL26+Ekamut!BO26+Ekamut!CO26+Ekamut!DG26+Ekamut!DQ26+Ekamut!DT26+Ekamut!DW26+Ekamut!DZ26+Ekamut!EC26</f>
        <v>4398.8</v>
      </c>
      <c r="AC20" s="115">
        <f t="shared" si="4"/>
        <v>25.000142085012307</v>
      </c>
      <c r="AD20" s="118">
        <f t="shared" si="5"/>
        <v>0</v>
      </c>
      <c r="AE20" s="118">
        <f t="shared" si="6"/>
        <v>0</v>
      </c>
      <c r="AF20" s="118">
        <f t="shared" si="7"/>
        <v>0</v>
      </c>
    </row>
    <row r="21" spans="1:32" x14ac:dyDescent="0.25">
      <c r="A21" s="127">
        <v>17</v>
      </c>
      <c r="B21" s="41" t="s">
        <v>101</v>
      </c>
      <c r="C21" s="115">
        <f>Ekamut!E27</f>
        <v>5941.7</v>
      </c>
      <c r="D21" s="115">
        <f>Ekamut!G27</f>
        <v>1448.8</v>
      </c>
      <c r="E21" s="115">
        <f t="shared" si="18"/>
        <v>24.38359392093172</v>
      </c>
      <c r="F21" s="115">
        <f>Ekamut!J27</f>
        <v>1719.6999999999998</v>
      </c>
      <c r="G21" s="115">
        <f>Ekamut!L27</f>
        <v>393.3</v>
      </c>
      <c r="H21" s="115">
        <f t="shared" si="12"/>
        <v>22.870268070012216</v>
      </c>
      <c r="I21" s="116">
        <f>Ekamut!O27</f>
        <v>240.4</v>
      </c>
      <c r="J21" s="116">
        <f>Ekamut!Q27</f>
        <v>0</v>
      </c>
      <c r="K21" s="116">
        <f t="shared" si="13"/>
        <v>0</v>
      </c>
      <c r="L21" s="117">
        <f>Ekamut!AI27</f>
        <v>724.3</v>
      </c>
      <c r="M21" s="117">
        <f>Ekamut!AK27</f>
        <v>393.3</v>
      </c>
      <c r="N21" s="117">
        <f t="shared" si="14"/>
        <v>54.300704128123712</v>
      </c>
      <c r="O21" s="115">
        <f>Ekamut!AN27+Ekamut!AS27+Ekamut!BP27+Ekamut!CP27+Ekamut!CS27+Ekamut!CY27+Ekamut!DB27</f>
        <v>0</v>
      </c>
      <c r="P21" s="115">
        <f>Ekamut!AP27+Ekamut!AU27+Ekamut!BR27+Ekamut!CR27+Ekamut!CU27+Ekamut!DA27+Ekamut!DD27</f>
        <v>0</v>
      </c>
      <c r="Q21" s="115" t="e">
        <f t="shared" si="15"/>
        <v>#DIV/0!</v>
      </c>
      <c r="R21" s="115">
        <f>Ekamut!CV27</f>
        <v>0</v>
      </c>
      <c r="S21" s="115">
        <f>Ekamut!CX27</f>
        <v>0</v>
      </c>
      <c r="T21" s="115" t="e">
        <f t="shared" si="16"/>
        <v>#DIV/0!</v>
      </c>
      <c r="U21" s="115">
        <f>Ekamut!BS27</f>
        <v>755</v>
      </c>
      <c r="V21" s="115">
        <f>Ekamut!BU27</f>
        <v>0</v>
      </c>
      <c r="W21" s="115">
        <f t="shared" si="17"/>
        <v>0</v>
      </c>
      <c r="X21" s="115">
        <f t="shared" si="1"/>
        <v>0</v>
      </c>
      <c r="Y21" s="115">
        <f t="shared" si="2"/>
        <v>0</v>
      </c>
      <c r="Z21" s="115" t="e">
        <f t="shared" si="19"/>
        <v>#DIV/0!</v>
      </c>
      <c r="AA21" s="115">
        <f t="shared" si="3"/>
        <v>4222</v>
      </c>
      <c r="AB21" s="115">
        <f>Ekamut!BC27+Ekamut!BF27+Ekamut!BI27+Ekamut!BL27+Ekamut!BO27+Ekamut!CO27+Ekamut!DG27+Ekamut!DQ27+Ekamut!DT27+Ekamut!DW27+Ekamut!DZ27+Ekamut!EC27</f>
        <v>1055.5</v>
      </c>
      <c r="AC21" s="115">
        <f t="shared" si="4"/>
        <v>25</v>
      </c>
      <c r="AD21" s="118">
        <f t="shared" si="5"/>
        <v>-2.2737367544323206E-13</v>
      </c>
      <c r="AE21" s="118">
        <f t="shared" si="6"/>
        <v>0</v>
      </c>
      <c r="AF21" s="118">
        <f t="shared" si="7"/>
        <v>0</v>
      </c>
    </row>
    <row r="22" spans="1:32" x14ac:dyDescent="0.25">
      <c r="A22" s="127">
        <v>18</v>
      </c>
      <c r="B22" s="41" t="s">
        <v>102</v>
      </c>
      <c r="C22" s="115">
        <f>Ekamut!E28</f>
        <v>25031.383591205551</v>
      </c>
      <c r="D22" s="115">
        <f>Ekamut!G28</f>
        <v>3443.85</v>
      </c>
      <c r="E22" s="115">
        <f t="shared" si="18"/>
        <v>13.758128820373921</v>
      </c>
      <c r="F22" s="115">
        <f>Ekamut!J28</f>
        <v>2500</v>
      </c>
      <c r="G22" s="115">
        <f>Ekamut!L28</f>
        <v>233.25</v>
      </c>
      <c r="H22" s="115">
        <f t="shared" si="12"/>
        <v>9.33</v>
      </c>
      <c r="I22" s="116">
        <f>Ekamut!O28</f>
        <v>620</v>
      </c>
      <c r="J22" s="116">
        <f>Ekamut!Q28</f>
        <v>37.4</v>
      </c>
      <c r="K22" s="116">
        <f t="shared" si="13"/>
        <v>6.032258064516129</v>
      </c>
      <c r="L22" s="117">
        <f>Ekamut!AI28</f>
        <v>1320</v>
      </c>
      <c r="M22" s="117">
        <f>Ekamut!AK28</f>
        <v>152.1</v>
      </c>
      <c r="N22" s="117">
        <f t="shared" si="14"/>
        <v>11.522727272727272</v>
      </c>
      <c r="O22" s="115">
        <f>Ekamut!AN28+Ekamut!AS28+Ekamut!BP28+Ekamut!CP28+Ekamut!CS28+Ekamut!CY28+Ekamut!DB28</f>
        <v>20</v>
      </c>
      <c r="P22" s="115">
        <f>Ekamut!AP28+Ekamut!AU28+Ekamut!BR28+Ekamut!CR28+Ekamut!CU28+Ekamut!DA28+Ekamut!DD28</f>
        <v>0</v>
      </c>
      <c r="Q22" s="115">
        <f t="shared" si="15"/>
        <v>0</v>
      </c>
      <c r="R22" s="115">
        <f>Ekamut!CV28</f>
        <v>0</v>
      </c>
      <c r="S22" s="115">
        <f>Ekamut!CX28</f>
        <v>0</v>
      </c>
      <c r="T22" s="115" t="e">
        <f t="shared" si="16"/>
        <v>#DIV/0!</v>
      </c>
      <c r="U22" s="115">
        <f>Ekamut!BS28</f>
        <v>540</v>
      </c>
      <c r="V22" s="115">
        <f>Ekamut!BU28</f>
        <v>43.75</v>
      </c>
      <c r="W22" s="115">
        <f t="shared" si="17"/>
        <v>8.1018518518518512</v>
      </c>
      <c r="X22" s="115">
        <f t="shared" si="1"/>
        <v>0</v>
      </c>
      <c r="Y22" s="115">
        <f t="shared" si="2"/>
        <v>0</v>
      </c>
      <c r="Z22" s="115" t="e">
        <f t="shared" si="19"/>
        <v>#DIV/0!</v>
      </c>
      <c r="AA22" s="115">
        <f t="shared" si="3"/>
        <v>22531.383591205551</v>
      </c>
      <c r="AB22" s="115">
        <f>Ekamut!BC28+Ekamut!BF28+Ekamut!BI28+Ekamut!BL28+Ekamut!BO28+Ekamut!CO28+Ekamut!DG28+Ekamut!DQ28+Ekamut!DT28+Ekamut!DW28+Ekamut!DZ28+Ekamut!EC28</f>
        <v>3210.6</v>
      </c>
      <c r="AC22" s="115">
        <f t="shared" si="4"/>
        <v>14.249457815156816</v>
      </c>
      <c r="AD22" s="118">
        <f t="shared" si="5"/>
        <v>0</v>
      </c>
      <c r="AE22" s="118">
        <f t="shared" si="6"/>
        <v>0</v>
      </c>
      <c r="AF22" s="118">
        <f t="shared" si="7"/>
        <v>0</v>
      </c>
    </row>
    <row r="23" spans="1:32" x14ac:dyDescent="0.25">
      <c r="A23" s="127">
        <v>19</v>
      </c>
      <c r="B23" s="41" t="s">
        <v>103</v>
      </c>
      <c r="C23" s="115">
        <f>Ekamut!E29</f>
        <v>21062.6</v>
      </c>
      <c r="D23" s="115">
        <f>Ekamut!G29</f>
        <v>4724.4309999999996</v>
      </c>
      <c r="E23" s="115">
        <f t="shared" si="18"/>
        <v>22.430426443079202</v>
      </c>
      <c r="F23" s="115">
        <f>Ekamut!J29</f>
        <v>5218</v>
      </c>
      <c r="G23" s="115">
        <f>Ekamut!L29</f>
        <v>763.23099999999999</v>
      </c>
      <c r="H23" s="115">
        <f t="shared" si="12"/>
        <v>14.626887696435414</v>
      </c>
      <c r="I23" s="116">
        <f>Ekamut!O29</f>
        <v>2020</v>
      </c>
      <c r="J23" s="116">
        <f>Ekamut!Q29</f>
        <v>86.9</v>
      </c>
      <c r="K23" s="116">
        <f t="shared" si="13"/>
        <v>4.3019801980198027</v>
      </c>
      <c r="L23" s="117">
        <f>Ekamut!AI29</f>
        <v>2450</v>
      </c>
      <c r="M23" s="117">
        <f>Ekamut!AK29</f>
        <v>432.33100000000002</v>
      </c>
      <c r="N23" s="117">
        <f t="shared" si="14"/>
        <v>17.646163265306122</v>
      </c>
      <c r="O23" s="115">
        <f>Ekamut!AN29+Ekamut!AS29+Ekamut!BP29+Ekamut!CP29+Ekamut!CS29+Ekamut!CY29+Ekamut!DB29</f>
        <v>112</v>
      </c>
      <c r="P23" s="115">
        <f>Ekamut!AP29+Ekamut!AU29+Ekamut!BR29+Ekamut!CR29+Ekamut!CU29+Ekamut!DA29+Ekamut!DD29</f>
        <v>0</v>
      </c>
      <c r="Q23" s="115">
        <f t="shared" si="15"/>
        <v>0</v>
      </c>
      <c r="R23" s="115">
        <f>Ekamut!CV29</f>
        <v>0</v>
      </c>
      <c r="S23" s="115">
        <f>Ekamut!CX29</f>
        <v>0</v>
      </c>
      <c r="T23" s="115" t="e">
        <f t="shared" si="16"/>
        <v>#DIV/0!</v>
      </c>
      <c r="U23" s="115">
        <f>Ekamut!BS29</f>
        <v>636</v>
      </c>
      <c r="V23" s="115">
        <f>Ekamut!BU29</f>
        <v>244</v>
      </c>
      <c r="W23" s="115">
        <f t="shared" si="17"/>
        <v>38.364779874213838</v>
      </c>
      <c r="X23" s="115">
        <f t="shared" si="1"/>
        <v>0</v>
      </c>
      <c r="Y23" s="115">
        <f t="shared" si="2"/>
        <v>0</v>
      </c>
      <c r="Z23" s="115" t="e">
        <f t="shared" si="19"/>
        <v>#DIV/0!</v>
      </c>
      <c r="AA23" s="115">
        <f t="shared" si="3"/>
        <v>15844.599999999999</v>
      </c>
      <c r="AB23" s="115">
        <f>Ekamut!BC29+Ekamut!BF29+Ekamut!BI29+Ekamut!BL29+Ekamut!BO29+Ekamut!CO29+Ekamut!DG29+Ekamut!DQ29+Ekamut!DT29+Ekamut!DW29+Ekamut!DZ29+Ekamut!EC29</f>
        <v>3961.2</v>
      </c>
      <c r="AC23" s="115">
        <f t="shared" si="4"/>
        <v>25.000315564924332</v>
      </c>
      <c r="AD23" s="118">
        <f t="shared" si="5"/>
        <v>0</v>
      </c>
      <c r="AE23" s="118">
        <f t="shared" si="6"/>
        <v>0</v>
      </c>
      <c r="AF23" s="118">
        <f t="shared" si="7"/>
        <v>0</v>
      </c>
    </row>
    <row r="24" spans="1:32" x14ac:dyDescent="0.25">
      <c r="A24" s="127">
        <v>20</v>
      </c>
      <c r="B24" s="43" t="s">
        <v>104</v>
      </c>
      <c r="C24" s="115">
        <f>Ekamut!E30</f>
        <v>17093.599999999999</v>
      </c>
      <c r="D24" s="115">
        <f>Ekamut!G30</f>
        <v>3826.4180000000001</v>
      </c>
      <c r="E24" s="115">
        <f t="shared" si="18"/>
        <v>22.385091496232512</v>
      </c>
      <c r="F24" s="115">
        <f>Ekamut!J30</f>
        <v>3623.1</v>
      </c>
      <c r="G24" s="115">
        <f>Ekamut!L30</f>
        <v>458.81799999999998</v>
      </c>
      <c r="H24" s="115">
        <f t="shared" si="12"/>
        <v>12.663685793933372</v>
      </c>
      <c r="I24" s="116">
        <f>Ekamut!O30</f>
        <v>896.9</v>
      </c>
      <c r="J24" s="116">
        <f>Ekamut!Q30</f>
        <v>144.9</v>
      </c>
      <c r="K24" s="116">
        <f t="shared" si="13"/>
        <v>16.155647229345522</v>
      </c>
      <c r="L24" s="117">
        <f>Ekamut!AI30</f>
        <v>1701.2</v>
      </c>
      <c r="M24" s="117">
        <f>Ekamut!AK30</f>
        <v>214.518</v>
      </c>
      <c r="N24" s="117">
        <f t="shared" si="14"/>
        <v>12.609804843639782</v>
      </c>
      <c r="O24" s="115">
        <f>Ekamut!AN30+Ekamut!AS30+Ekamut!BP30+Ekamut!CP30+Ekamut!CS30+Ekamut!CY30+Ekamut!DB30</f>
        <v>75</v>
      </c>
      <c r="P24" s="115">
        <f>Ekamut!AP30+Ekamut!AU30+Ekamut!BR30+Ekamut!CR30+Ekamut!CU30+Ekamut!DA30+Ekamut!DD30</f>
        <v>0</v>
      </c>
      <c r="Q24" s="115">
        <f t="shared" si="15"/>
        <v>0</v>
      </c>
      <c r="R24" s="115">
        <f>Ekamut!CV30</f>
        <v>50</v>
      </c>
      <c r="S24" s="115">
        <f>Ekamut!CX30</f>
        <v>0</v>
      </c>
      <c r="T24" s="115">
        <f t="shared" si="16"/>
        <v>0</v>
      </c>
      <c r="U24" s="115">
        <f>Ekamut!BS30</f>
        <v>450</v>
      </c>
      <c r="V24" s="115">
        <f>Ekamut!BU30</f>
        <v>99.4</v>
      </c>
      <c r="W24" s="115">
        <f t="shared" si="17"/>
        <v>22.088888888888892</v>
      </c>
      <c r="X24" s="115">
        <f t="shared" si="1"/>
        <v>499.99999999999977</v>
      </c>
      <c r="Y24" s="115">
        <f t="shared" si="2"/>
        <v>0</v>
      </c>
      <c r="Z24" s="115">
        <f t="shared" si="19"/>
        <v>0</v>
      </c>
      <c r="AA24" s="115">
        <f t="shared" si="3"/>
        <v>13470.499999999998</v>
      </c>
      <c r="AB24" s="115">
        <f>Ekamut!BC30+Ekamut!BF30+Ekamut!BI30+Ekamut!BL30+Ekamut!BO30+Ekamut!CO30+Ekamut!DG30+Ekamut!DQ30+Ekamut!DT30+Ekamut!DW30+Ekamut!DZ30+Ekamut!EC30</f>
        <v>3367.6</v>
      </c>
      <c r="AC24" s="115">
        <f t="shared" si="4"/>
        <v>24.999814409264694</v>
      </c>
      <c r="AD24" s="118">
        <f t="shared" si="5"/>
        <v>0</v>
      </c>
      <c r="AE24" s="118">
        <f t="shared" si="6"/>
        <v>0</v>
      </c>
      <c r="AF24" s="118">
        <f t="shared" si="7"/>
        <v>0</v>
      </c>
    </row>
    <row r="25" spans="1:32" x14ac:dyDescent="0.25">
      <c r="A25" s="127">
        <v>21</v>
      </c>
      <c r="B25" s="43" t="s">
        <v>107</v>
      </c>
      <c r="C25" s="115">
        <f>Ekamut!E31</f>
        <v>27481.199999999997</v>
      </c>
      <c r="D25" s="115">
        <f>Ekamut!G31</f>
        <v>6752.5630000000001</v>
      </c>
      <c r="E25" s="115">
        <f t="shared" si="18"/>
        <v>24.571572565972378</v>
      </c>
      <c r="F25" s="115">
        <f>Ekamut!J31</f>
        <v>4862.6000000000004</v>
      </c>
      <c r="G25" s="115">
        <f>Ekamut!L31</f>
        <v>1097.8630000000001</v>
      </c>
      <c r="H25" s="115">
        <f t="shared" si="12"/>
        <v>22.577695060255827</v>
      </c>
      <c r="I25" s="116">
        <f>Ekamut!O31</f>
        <v>1162.5999999999999</v>
      </c>
      <c r="J25" s="116">
        <f>Ekamut!Q31</f>
        <v>51.7</v>
      </c>
      <c r="K25" s="116">
        <f t="shared" si="13"/>
        <v>4.446929296404611</v>
      </c>
      <c r="L25" s="117">
        <f>Ekamut!AI31</f>
        <v>2200</v>
      </c>
      <c r="M25" s="117">
        <f>Ekamut!AK31</f>
        <v>962.58299999999997</v>
      </c>
      <c r="N25" s="117">
        <f t="shared" si="14"/>
        <v>43.753772727272725</v>
      </c>
      <c r="O25" s="115">
        <f>Ekamut!AN31+Ekamut!AS31+Ekamut!BP31+Ekamut!CP31+Ekamut!CS31+Ekamut!CY31+Ekamut!DB31</f>
        <v>950</v>
      </c>
      <c r="P25" s="115">
        <f>Ekamut!AP31+Ekamut!AU31+Ekamut!BR31+Ekamut!CR31+Ekamut!CU31+Ekamut!DA31+Ekamut!DD31</f>
        <v>23.5</v>
      </c>
      <c r="Q25" s="115">
        <f t="shared" si="15"/>
        <v>2.4736842105263159</v>
      </c>
      <c r="R25" s="115">
        <f>Ekamut!CV31</f>
        <v>350</v>
      </c>
      <c r="S25" s="115">
        <f>Ekamut!CX31</f>
        <v>23.5</v>
      </c>
      <c r="T25" s="115">
        <f t="shared" si="16"/>
        <v>6.7142857142857144</v>
      </c>
      <c r="U25" s="115">
        <f>Ekamut!BS31</f>
        <v>550</v>
      </c>
      <c r="V25" s="115">
        <f>Ekamut!BU31</f>
        <v>60.08</v>
      </c>
      <c r="W25" s="115">
        <f t="shared" si="17"/>
        <v>10.923636363636364</v>
      </c>
      <c r="X25" s="115">
        <f t="shared" si="1"/>
        <v>0</v>
      </c>
      <c r="Y25" s="115">
        <f t="shared" si="2"/>
        <v>0</v>
      </c>
      <c r="Z25" s="115" t="e">
        <f t="shared" si="19"/>
        <v>#DIV/0!</v>
      </c>
      <c r="AA25" s="115">
        <f t="shared" si="3"/>
        <v>22618.6</v>
      </c>
      <c r="AB25" s="115">
        <f>Ekamut!BC31+Ekamut!BF31+Ekamut!BI31+Ekamut!BL31+Ekamut!BO31+Ekamut!CO31+Ekamut!DG31+Ekamut!DQ31+Ekamut!DT31+Ekamut!DW31+Ekamut!DZ31+Ekamut!EC31</f>
        <v>5654.7</v>
      </c>
      <c r="AC25" s="115">
        <f t="shared" si="4"/>
        <v>25.000221057006183</v>
      </c>
      <c r="AD25" s="118">
        <f t="shared" si="5"/>
        <v>4.5474735088646412E-13</v>
      </c>
      <c r="AE25" s="118">
        <f t="shared" si="6"/>
        <v>0</v>
      </c>
      <c r="AF25" s="118">
        <f t="shared" si="7"/>
        <v>0</v>
      </c>
    </row>
    <row r="26" spans="1:32" x14ac:dyDescent="0.25">
      <c r="A26" s="127">
        <v>22</v>
      </c>
      <c r="B26" s="43" t="s">
        <v>108</v>
      </c>
      <c r="C26" s="115">
        <f>Ekamut!E32</f>
        <v>6137.7999999999993</v>
      </c>
      <c r="D26" s="115">
        <f>Ekamut!G32</f>
        <v>1069.45</v>
      </c>
      <c r="E26" s="115">
        <f t="shared" si="18"/>
        <v>17.423995568444724</v>
      </c>
      <c r="F26" s="115">
        <f>Ekamut!J32</f>
        <v>2438.1999999999998</v>
      </c>
      <c r="G26" s="115">
        <f>Ekamut!L32</f>
        <v>144.54999999999998</v>
      </c>
      <c r="H26" s="115">
        <f t="shared" si="12"/>
        <v>5.9285538512017055</v>
      </c>
      <c r="I26" s="116">
        <f>Ekamut!O32</f>
        <v>1906.5</v>
      </c>
      <c r="J26" s="116">
        <f>Ekamut!Q32</f>
        <v>133.19999999999999</v>
      </c>
      <c r="K26" s="116">
        <f t="shared" si="13"/>
        <v>6.9866247049567258</v>
      </c>
      <c r="L26" s="117">
        <f>Ekamut!AI32</f>
        <v>331.7</v>
      </c>
      <c r="M26" s="117">
        <f>Ekamut!AK32</f>
        <v>11.35</v>
      </c>
      <c r="N26" s="117">
        <f t="shared" si="14"/>
        <v>3.4217666566174252</v>
      </c>
      <c r="O26" s="115">
        <f>Ekamut!AN32+Ekamut!AS32+Ekamut!BP32+Ekamut!CP32+Ekamut!CS32+Ekamut!CY32+Ekamut!DB32</f>
        <v>0</v>
      </c>
      <c r="P26" s="115">
        <f>Ekamut!AP32+Ekamut!AU32+Ekamut!BR32+Ekamut!CR32+Ekamut!CU32+Ekamut!DA32+Ekamut!DD32</f>
        <v>0</v>
      </c>
      <c r="Q26" s="115" t="e">
        <f t="shared" si="15"/>
        <v>#DIV/0!</v>
      </c>
      <c r="R26" s="115">
        <f>Ekamut!CV32</f>
        <v>0</v>
      </c>
      <c r="S26" s="115">
        <f>Ekamut!CX32</f>
        <v>0</v>
      </c>
      <c r="T26" s="115" t="e">
        <f t="shared" si="16"/>
        <v>#DIV/0!</v>
      </c>
      <c r="U26" s="115">
        <f>Ekamut!BS32</f>
        <v>0</v>
      </c>
      <c r="V26" s="115">
        <f>Ekamut!BU32</f>
        <v>0</v>
      </c>
      <c r="W26" s="115" t="e">
        <f t="shared" si="17"/>
        <v>#DIV/0!</v>
      </c>
      <c r="X26" s="115">
        <f t="shared" si="1"/>
        <v>199.99999999999983</v>
      </c>
      <c r="Y26" s="115">
        <f t="shared" si="2"/>
        <v>-5.3290705182007514E-15</v>
      </c>
      <c r="Z26" s="115">
        <f t="shared" si="19"/>
        <v>-2.6645352591003781E-15</v>
      </c>
      <c r="AA26" s="115">
        <f t="shared" si="3"/>
        <v>3699.5999999999995</v>
      </c>
      <c r="AB26" s="115">
        <f>Ekamut!BC32+Ekamut!BF32+Ekamut!BI32+Ekamut!BL32+Ekamut!BO32+Ekamut!CO32+Ekamut!DG32+Ekamut!DQ32+Ekamut!DT32+Ekamut!DW32+Ekamut!DZ32+Ekamut!EC32</f>
        <v>924.9</v>
      </c>
      <c r="AC26" s="115">
        <f t="shared" si="4"/>
        <v>25.000000000000007</v>
      </c>
      <c r="AD26" s="118">
        <f t="shared" si="5"/>
        <v>0</v>
      </c>
      <c r="AE26" s="118">
        <f t="shared" si="6"/>
        <v>0</v>
      </c>
      <c r="AF26" s="118">
        <f t="shared" si="7"/>
        <v>0</v>
      </c>
    </row>
    <row r="27" spans="1:32" x14ac:dyDescent="0.25">
      <c r="A27" s="127">
        <v>23</v>
      </c>
      <c r="B27" s="43" t="s">
        <v>109</v>
      </c>
      <c r="C27" s="115">
        <f>Ekamut!E33</f>
        <v>44872.799999999996</v>
      </c>
      <c r="D27" s="115">
        <f>Ekamut!G33</f>
        <v>10446.799999999999</v>
      </c>
      <c r="E27" s="115">
        <f t="shared" si="18"/>
        <v>23.280918507425437</v>
      </c>
      <c r="F27" s="115">
        <f>Ekamut!J33</f>
        <v>10083.6</v>
      </c>
      <c r="G27" s="115">
        <f>Ekamut!L33</f>
        <v>1749.5</v>
      </c>
      <c r="H27" s="115">
        <f t="shared" si="12"/>
        <v>17.349954381371731</v>
      </c>
      <c r="I27" s="116">
        <f>Ekamut!O33</f>
        <v>1167.3</v>
      </c>
      <c r="J27" s="116">
        <f>Ekamut!Q33</f>
        <v>89.5</v>
      </c>
      <c r="K27" s="116">
        <f t="shared" si="13"/>
        <v>7.6672663411291015</v>
      </c>
      <c r="L27" s="117">
        <f>Ekamut!AI33</f>
        <v>6666.3</v>
      </c>
      <c r="M27" s="117">
        <f>Ekamut!AK33</f>
        <v>1138.9000000000001</v>
      </c>
      <c r="N27" s="117">
        <f t="shared" si="14"/>
        <v>17.084439644180431</v>
      </c>
      <c r="O27" s="115">
        <f>Ekamut!AN33+Ekamut!AS33+Ekamut!BP33+Ekamut!CP33+Ekamut!CS33+Ekamut!CY33+Ekamut!DB33</f>
        <v>950</v>
      </c>
      <c r="P27" s="115">
        <f>Ekamut!AP33+Ekamut!AU33+Ekamut!BR33+Ekamut!CR33+Ekamut!CU33+Ekamut!DA33+Ekamut!DD33</f>
        <v>93.1</v>
      </c>
      <c r="Q27" s="115">
        <f t="shared" si="15"/>
        <v>9.7999999999999989</v>
      </c>
      <c r="R27" s="115">
        <f>Ekamut!CV33</f>
        <v>0</v>
      </c>
      <c r="S27" s="115">
        <f>Ekamut!CX33</f>
        <v>22.1</v>
      </c>
      <c r="T27" s="115" t="e">
        <f t="shared" si="16"/>
        <v>#DIV/0!</v>
      </c>
      <c r="U27" s="115">
        <f>Ekamut!BS33</f>
        <v>1300</v>
      </c>
      <c r="V27" s="115">
        <f>Ekamut!BU33</f>
        <v>428</v>
      </c>
      <c r="W27" s="115">
        <f t="shared" si="17"/>
        <v>32.92307692307692</v>
      </c>
      <c r="X27" s="115">
        <f t="shared" si="1"/>
        <v>0</v>
      </c>
      <c r="Y27" s="115">
        <f t="shared" si="2"/>
        <v>0</v>
      </c>
      <c r="Z27" s="115" t="e">
        <f t="shared" si="19"/>
        <v>#DIV/0!</v>
      </c>
      <c r="AA27" s="115">
        <f t="shared" si="3"/>
        <v>34789.199999999997</v>
      </c>
      <c r="AB27" s="115">
        <f>Ekamut!BC33+Ekamut!BF33+Ekamut!BI33+Ekamut!BL33+Ekamut!BO33+Ekamut!CO33+Ekamut!DG33+Ekamut!DQ33+Ekamut!DT33+Ekamut!DW33+Ekamut!DZ33+Ekamut!EC33</f>
        <v>8697.2999999999993</v>
      </c>
      <c r="AC27" s="115">
        <f t="shared" si="4"/>
        <v>25</v>
      </c>
      <c r="AD27" s="118">
        <f t="shared" si="5"/>
        <v>9.0949470177292824E-13</v>
      </c>
      <c r="AE27" s="118">
        <f t="shared" si="6"/>
        <v>0</v>
      </c>
      <c r="AF27" s="118">
        <f t="shared" si="7"/>
        <v>0</v>
      </c>
    </row>
    <row r="28" spans="1:32" x14ac:dyDescent="0.25">
      <c r="A28" s="127">
        <v>24</v>
      </c>
      <c r="B28" s="43" t="s">
        <v>111</v>
      </c>
      <c r="C28" s="115">
        <f>Ekamut!E34</f>
        <v>20099.099999999999</v>
      </c>
      <c r="D28" s="115">
        <f>Ekamut!G34</f>
        <v>4536.3140000000003</v>
      </c>
      <c r="E28" s="115">
        <f t="shared" si="18"/>
        <v>22.569736953395928</v>
      </c>
      <c r="F28" s="115">
        <f>Ekamut!J34</f>
        <v>4950.1000000000004</v>
      </c>
      <c r="G28" s="115">
        <f>Ekamut!L34</f>
        <v>749.01400000000012</v>
      </c>
      <c r="H28" s="115">
        <f t="shared" si="12"/>
        <v>15.131290276964105</v>
      </c>
      <c r="I28" s="116">
        <f>Ekamut!O34</f>
        <v>787.1</v>
      </c>
      <c r="J28" s="116">
        <f>Ekamut!Q34</f>
        <v>171.8</v>
      </c>
      <c r="K28" s="116">
        <f t="shared" si="13"/>
        <v>21.826959725574895</v>
      </c>
      <c r="L28" s="117">
        <f>Ekamut!AI34</f>
        <v>3460</v>
      </c>
      <c r="M28" s="117">
        <f>Ekamut!AK34</f>
        <v>557.21400000000006</v>
      </c>
      <c r="N28" s="117">
        <f t="shared" si="14"/>
        <v>16.104450867052027</v>
      </c>
      <c r="O28" s="115">
        <f>Ekamut!AN34+Ekamut!AS34+Ekamut!BP34+Ekamut!CP34+Ekamut!CS34+Ekamut!CY34+Ekamut!DB34</f>
        <v>350</v>
      </c>
      <c r="P28" s="115">
        <f>Ekamut!AP34+Ekamut!AU34+Ekamut!BR34+Ekamut!CR34+Ekamut!CU34+Ekamut!DA34+Ekamut!DD34</f>
        <v>20</v>
      </c>
      <c r="Q28" s="115">
        <f t="shared" si="15"/>
        <v>5.7142857142857144</v>
      </c>
      <c r="R28" s="115">
        <f>Ekamut!CV34</f>
        <v>200</v>
      </c>
      <c r="S28" s="115">
        <f>Ekamut!CX34</f>
        <v>5</v>
      </c>
      <c r="T28" s="115">
        <f t="shared" si="16"/>
        <v>2.5</v>
      </c>
      <c r="U28" s="115">
        <f>Ekamut!BS34</f>
        <v>353</v>
      </c>
      <c r="V28" s="115">
        <f>Ekamut!BU34</f>
        <v>0</v>
      </c>
      <c r="W28" s="115">
        <f t="shared" si="17"/>
        <v>0</v>
      </c>
      <c r="X28" s="115">
        <f t="shared" si="1"/>
        <v>0</v>
      </c>
      <c r="Y28" s="115">
        <f t="shared" si="2"/>
        <v>1.1368683772161603E-13</v>
      </c>
      <c r="Z28" s="115" t="e">
        <f t="shared" si="19"/>
        <v>#DIV/0!</v>
      </c>
      <c r="AA28" s="115">
        <f t="shared" si="3"/>
        <v>15148.999999999998</v>
      </c>
      <c r="AB28" s="115">
        <f>Ekamut!BC34+Ekamut!BF34+Ekamut!BI34+Ekamut!BL34+Ekamut!BO34+Ekamut!CO34+Ekamut!DG34+Ekamut!DQ34+Ekamut!DT34+Ekamut!DW34+Ekamut!DZ34+Ekamut!EC34</f>
        <v>3787.3</v>
      </c>
      <c r="AC28" s="115">
        <f t="shared" si="4"/>
        <v>25.000330054789099</v>
      </c>
      <c r="AD28" s="118">
        <f t="shared" si="5"/>
        <v>0</v>
      </c>
      <c r="AE28" s="118">
        <f t="shared" si="6"/>
        <v>0</v>
      </c>
      <c r="AF28" s="118">
        <f t="shared" si="7"/>
        <v>0</v>
      </c>
    </row>
    <row r="29" spans="1:32" x14ac:dyDescent="0.25">
      <c r="A29" s="127">
        <v>25</v>
      </c>
      <c r="B29" s="43" t="s">
        <v>110</v>
      </c>
      <c r="C29" s="115">
        <f>Ekamut!E35</f>
        <v>34253</v>
      </c>
      <c r="D29" s="115">
        <f>Ekamut!G35</f>
        <v>8832.7999999999993</v>
      </c>
      <c r="E29" s="115">
        <f t="shared" si="18"/>
        <v>25.786938370361717</v>
      </c>
      <c r="F29" s="115">
        <f>Ekamut!J35</f>
        <v>4662</v>
      </c>
      <c r="G29" s="115">
        <f>Ekamut!L35</f>
        <v>660</v>
      </c>
      <c r="H29" s="115">
        <f t="shared" si="12"/>
        <v>14.157014157014158</v>
      </c>
      <c r="I29" s="116">
        <f>Ekamut!O35</f>
        <v>1625</v>
      </c>
      <c r="J29" s="116">
        <f>Ekamut!Q35</f>
        <v>60</v>
      </c>
      <c r="K29" s="116">
        <f t="shared" si="13"/>
        <v>3.6923076923076925</v>
      </c>
      <c r="L29" s="117">
        <f>Ekamut!AI35</f>
        <v>1850</v>
      </c>
      <c r="M29" s="117">
        <f>Ekamut!AK35</f>
        <v>600</v>
      </c>
      <c r="N29" s="117">
        <f t="shared" si="14"/>
        <v>32.432432432432435</v>
      </c>
      <c r="O29" s="115">
        <f>Ekamut!AN35+Ekamut!AS35+Ekamut!BP35+Ekamut!CP35+Ekamut!CS35+Ekamut!CY35+Ekamut!DB35</f>
        <v>787</v>
      </c>
      <c r="P29" s="115">
        <f>Ekamut!AP35+Ekamut!AU35+Ekamut!BR35+Ekamut!CR35+Ekamut!CU35+Ekamut!DA35+Ekamut!DD35</f>
        <v>0</v>
      </c>
      <c r="Q29" s="115">
        <f t="shared" si="15"/>
        <v>0</v>
      </c>
      <c r="R29" s="115">
        <f>Ekamut!CV35</f>
        <v>677</v>
      </c>
      <c r="S29" s="115">
        <f>Ekamut!CX35</f>
        <v>0</v>
      </c>
      <c r="T29" s="115">
        <f t="shared" si="16"/>
        <v>0</v>
      </c>
      <c r="U29" s="115">
        <f>Ekamut!BS35</f>
        <v>400</v>
      </c>
      <c r="V29" s="115">
        <f>Ekamut!BU35</f>
        <v>0</v>
      </c>
      <c r="W29" s="115">
        <f t="shared" si="17"/>
        <v>0</v>
      </c>
      <c r="X29" s="115">
        <f t="shared" si="1"/>
        <v>0</v>
      </c>
      <c r="Y29" s="115">
        <f t="shared" si="2"/>
        <v>0</v>
      </c>
      <c r="Z29" s="115" t="e">
        <f t="shared" si="19"/>
        <v>#DIV/0!</v>
      </c>
      <c r="AA29" s="115">
        <f t="shared" si="3"/>
        <v>29591</v>
      </c>
      <c r="AB29" s="115">
        <f>Ekamut!BC35+Ekamut!BF35+Ekamut!BI35+Ekamut!BL35+Ekamut!BO35+Ekamut!CO35+Ekamut!DG35+Ekamut!DQ35+Ekamut!DT35+Ekamut!DW35+Ekamut!DZ35+Ekamut!EC35</f>
        <v>8172.8</v>
      </c>
      <c r="AC29" s="115">
        <f t="shared" si="4"/>
        <v>27.619208543138118</v>
      </c>
      <c r="AD29" s="118">
        <f t="shared" si="5"/>
        <v>0</v>
      </c>
      <c r="AE29" s="118">
        <f t="shared" si="6"/>
        <v>0</v>
      </c>
      <c r="AF29" s="118">
        <f t="shared" si="7"/>
        <v>0</v>
      </c>
    </row>
    <row r="30" spans="1:32" x14ac:dyDescent="0.25">
      <c r="A30" s="127">
        <v>26</v>
      </c>
      <c r="B30" s="80" t="s">
        <v>113</v>
      </c>
      <c r="C30" s="115">
        <f>Ekamut!E36</f>
        <v>11742.6</v>
      </c>
      <c r="D30" s="115">
        <f>Ekamut!G36</f>
        <v>2242.0040000000004</v>
      </c>
      <c r="E30" s="115">
        <f t="shared" si="18"/>
        <v>19.092909577095366</v>
      </c>
      <c r="F30" s="115">
        <f>Ekamut!J36</f>
        <v>2933.5</v>
      </c>
      <c r="G30" s="115">
        <f>Ekamut!L36</f>
        <v>39.704000000000001</v>
      </c>
      <c r="H30" s="115">
        <f t="shared" si="12"/>
        <v>1.3534685529231294</v>
      </c>
      <c r="I30" s="116">
        <f>Ekamut!O36</f>
        <v>1423.7</v>
      </c>
      <c r="J30" s="116">
        <f>Ekamut!Q36</f>
        <v>0</v>
      </c>
      <c r="K30" s="116">
        <f t="shared" si="13"/>
        <v>0</v>
      </c>
      <c r="L30" s="117">
        <f>Ekamut!AI36</f>
        <v>1141.8</v>
      </c>
      <c r="M30" s="117">
        <f>Ekamut!AK36</f>
        <v>39.704000000000001</v>
      </c>
      <c r="N30" s="117">
        <f t="shared" si="14"/>
        <v>3.477316517778946</v>
      </c>
      <c r="O30" s="115">
        <f>Ekamut!AN36+Ekamut!AS36+Ekamut!BP36+Ekamut!CP36+Ekamut!CS36+Ekamut!CY36+Ekamut!DB36</f>
        <v>18</v>
      </c>
      <c r="P30" s="115">
        <f>Ekamut!AP36+Ekamut!AU36+Ekamut!BR36+Ekamut!CR36+Ekamut!CU36+Ekamut!DA36+Ekamut!DD36</f>
        <v>0</v>
      </c>
      <c r="Q30" s="115">
        <f t="shared" si="15"/>
        <v>0</v>
      </c>
      <c r="R30" s="115">
        <f>Ekamut!CV36</f>
        <v>0</v>
      </c>
      <c r="S30" s="115">
        <f>Ekamut!CX36</f>
        <v>0</v>
      </c>
      <c r="T30" s="115" t="e">
        <f t="shared" si="16"/>
        <v>#DIV/0!</v>
      </c>
      <c r="U30" s="115">
        <f>Ekamut!BS36</f>
        <v>350</v>
      </c>
      <c r="V30" s="115">
        <f>Ekamut!BU36</f>
        <v>0</v>
      </c>
      <c r="W30" s="115">
        <f t="shared" si="17"/>
        <v>0</v>
      </c>
      <c r="X30" s="115">
        <f t="shared" si="1"/>
        <v>0</v>
      </c>
      <c r="Y30" s="115">
        <f t="shared" si="2"/>
        <v>0</v>
      </c>
      <c r="Z30" s="115" t="e">
        <f t="shared" si="19"/>
        <v>#DIV/0!</v>
      </c>
      <c r="AA30" s="115">
        <f t="shared" si="3"/>
        <v>8809.1</v>
      </c>
      <c r="AB30" s="115">
        <f>Ekamut!BC36+Ekamut!BF36+Ekamut!BI36+Ekamut!BL36+Ekamut!BO36+Ekamut!CO36+Ekamut!DG36+Ekamut!DQ36+Ekamut!DT36+Ekamut!DW36+Ekamut!DZ36+Ekamut!EC36</f>
        <v>2202.3000000000002</v>
      </c>
      <c r="AC30" s="115">
        <f t="shared" si="4"/>
        <v>25.000283797436744</v>
      </c>
      <c r="AD30" s="118">
        <f t="shared" si="5"/>
        <v>0</v>
      </c>
      <c r="AE30" s="118">
        <f t="shared" si="6"/>
        <v>0</v>
      </c>
      <c r="AF30" s="118">
        <f t="shared" si="7"/>
        <v>0</v>
      </c>
    </row>
    <row r="31" spans="1:32" x14ac:dyDescent="0.25">
      <c r="A31" s="127">
        <v>27</v>
      </c>
      <c r="B31" s="45" t="s">
        <v>115</v>
      </c>
      <c r="C31" s="115">
        <f>Ekamut!E37</f>
        <v>92290.8</v>
      </c>
      <c r="D31" s="115">
        <f>Ekamut!G37</f>
        <v>19610.109999999997</v>
      </c>
      <c r="E31" s="115">
        <f t="shared" si="18"/>
        <v>21.248174249220934</v>
      </c>
      <c r="F31" s="115">
        <f>Ekamut!J37</f>
        <v>29680</v>
      </c>
      <c r="G31" s="115">
        <f>Ekamut!L37</f>
        <v>3957.41</v>
      </c>
      <c r="H31" s="115">
        <f t="shared" si="12"/>
        <v>13.333591644204851</v>
      </c>
      <c r="I31" s="116">
        <f>Ekamut!O37</f>
        <v>5403.9999999999991</v>
      </c>
      <c r="J31" s="116">
        <f>Ekamut!Q37</f>
        <v>244.1</v>
      </c>
      <c r="K31" s="116">
        <f t="shared" si="13"/>
        <v>4.5170244263508517</v>
      </c>
      <c r="L31" s="117">
        <f>Ekamut!AI37</f>
        <v>12076</v>
      </c>
      <c r="M31" s="117">
        <f>Ekamut!AK37</f>
        <v>1867</v>
      </c>
      <c r="N31" s="117">
        <f t="shared" si="14"/>
        <v>15.460417356740644</v>
      </c>
      <c r="O31" s="115">
        <f>Ekamut!AN37+Ekamut!AS37+Ekamut!BP37+Ekamut!CP37+Ekamut!CS37+Ekamut!CY37+Ekamut!DB37</f>
        <v>2800</v>
      </c>
      <c r="P31" s="115">
        <f>Ekamut!AP37+Ekamut!AU37+Ekamut!BR37+Ekamut!CR37+Ekamut!CU37+Ekamut!DA37+Ekamut!DD37</f>
        <v>123.1</v>
      </c>
      <c r="Q31" s="115">
        <f t="shared" si="15"/>
        <v>4.3964285714285714</v>
      </c>
      <c r="R31" s="115">
        <f>Ekamut!CV37</f>
        <v>2100</v>
      </c>
      <c r="S31" s="115">
        <f>Ekamut!CX37</f>
        <v>123.1</v>
      </c>
      <c r="T31" s="115">
        <f t="shared" si="16"/>
        <v>5.8619047619047615</v>
      </c>
      <c r="U31" s="115">
        <f>Ekamut!BS37</f>
        <v>4200</v>
      </c>
      <c r="V31" s="115">
        <f>Ekamut!BU37</f>
        <v>1544.1100000000001</v>
      </c>
      <c r="W31" s="115">
        <f t="shared" si="17"/>
        <v>36.764523809523816</v>
      </c>
      <c r="X31" s="115">
        <f t="shared" si="1"/>
        <v>5200</v>
      </c>
      <c r="Y31" s="115">
        <f t="shared" si="2"/>
        <v>179.09999999999991</v>
      </c>
      <c r="Z31" s="115">
        <f t="shared" si="19"/>
        <v>3.4442307692307677</v>
      </c>
      <c r="AA31" s="115">
        <f t="shared" si="3"/>
        <v>62610.8</v>
      </c>
      <c r="AB31" s="115">
        <f>Ekamut!BC37+Ekamut!BF37+Ekamut!BI37+Ekamut!BL37+Ekamut!BO37+Ekamut!CO37+Ekamut!DG37+Ekamut!DQ37+Ekamut!DT37+Ekamut!DW37+Ekamut!DZ37+Ekamut!EC37</f>
        <v>15652.7</v>
      </c>
      <c r="AC31" s="115">
        <f t="shared" si="4"/>
        <v>25</v>
      </c>
      <c r="AD31" s="118">
        <f t="shared" si="5"/>
        <v>0</v>
      </c>
      <c r="AE31" s="118">
        <f t="shared" si="6"/>
        <v>0</v>
      </c>
      <c r="AF31" s="118">
        <f t="shared" si="7"/>
        <v>0</v>
      </c>
    </row>
    <row r="32" spans="1:32" x14ac:dyDescent="0.25">
      <c r="A32" s="127">
        <v>28</v>
      </c>
      <c r="B32" s="45" t="s">
        <v>117</v>
      </c>
      <c r="C32" s="115">
        <f>Ekamut!E38</f>
        <v>51214.2</v>
      </c>
      <c r="D32" s="115">
        <f>Ekamut!G38</f>
        <v>11591.662</v>
      </c>
      <c r="E32" s="115">
        <f t="shared" si="18"/>
        <v>22.633687531973557</v>
      </c>
      <c r="F32" s="115">
        <f>Ekamut!J38</f>
        <v>12890</v>
      </c>
      <c r="G32" s="115">
        <f>Ekamut!L38</f>
        <v>2010.5620000000004</v>
      </c>
      <c r="H32" s="115">
        <f t="shared" si="12"/>
        <v>15.597843289371607</v>
      </c>
      <c r="I32" s="116">
        <f>Ekamut!O38</f>
        <v>2014.8</v>
      </c>
      <c r="J32" s="116">
        <f>Ekamut!Q38</f>
        <v>286.5</v>
      </c>
      <c r="K32" s="116">
        <f t="shared" si="13"/>
        <v>14.219773674806433</v>
      </c>
      <c r="L32" s="117">
        <f>Ekamut!AI38</f>
        <v>6675.2</v>
      </c>
      <c r="M32" s="117">
        <f>Ekamut!AK38</f>
        <v>1426.5820000000001</v>
      </c>
      <c r="N32" s="117">
        <f t="shared" si="14"/>
        <v>21.371374640460214</v>
      </c>
      <c r="O32" s="115">
        <f>Ekamut!AN38+Ekamut!AS38+Ekamut!BP38+Ekamut!CP38+Ekamut!CS38+Ekamut!CY38+Ekamut!DB38</f>
        <v>2250</v>
      </c>
      <c r="P32" s="115">
        <f>Ekamut!AP38+Ekamut!AU38+Ekamut!BR38+Ekamut!CR38+Ekamut!CU38+Ekamut!DA38+Ekamut!DD38</f>
        <v>137.1</v>
      </c>
      <c r="Q32" s="115">
        <f t="shared" si="15"/>
        <v>6.0933333333333328</v>
      </c>
      <c r="R32" s="115">
        <f>Ekamut!CV38</f>
        <v>500</v>
      </c>
      <c r="S32" s="115">
        <f>Ekamut!CX38</f>
        <v>59.9</v>
      </c>
      <c r="T32" s="115">
        <f t="shared" si="16"/>
        <v>11.98</v>
      </c>
      <c r="U32" s="115">
        <f>Ekamut!BS38</f>
        <v>1450</v>
      </c>
      <c r="V32" s="115">
        <f>Ekamut!BU38</f>
        <v>160.38</v>
      </c>
      <c r="W32" s="115">
        <f t="shared" si="17"/>
        <v>11.060689655172414</v>
      </c>
      <c r="X32" s="115">
        <f t="shared" si="1"/>
        <v>500.00000000000091</v>
      </c>
      <c r="Y32" s="115">
        <f t="shared" si="2"/>
        <v>2.5579538487363607E-13</v>
      </c>
      <c r="Z32" s="115">
        <f t="shared" si="19"/>
        <v>5.115907697472712E-14</v>
      </c>
      <c r="AA32" s="115">
        <f t="shared" si="3"/>
        <v>38324.199999999997</v>
      </c>
      <c r="AB32" s="115">
        <f>Ekamut!BC38+Ekamut!BF38+Ekamut!BI38+Ekamut!BL38+Ekamut!BO38+Ekamut!CO38+Ekamut!DG38+Ekamut!DQ38+Ekamut!DT38+Ekamut!DW38+Ekamut!DZ38+Ekamut!EC38</f>
        <v>9581.1</v>
      </c>
      <c r="AC32" s="115">
        <f t="shared" si="4"/>
        <v>25.000130465867521</v>
      </c>
      <c r="AD32" s="118">
        <f t="shared" si="5"/>
        <v>0</v>
      </c>
      <c r="AE32" s="118">
        <f t="shared" si="6"/>
        <v>0</v>
      </c>
      <c r="AF32" s="118">
        <f t="shared" si="7"/>
        <v>0</v>
      </c>
    </row>
    <row r="33" spans="1:32" x14ac:dyDescent="0.25">
      <c r="A33" s="127">
        <v>29</v>
      </c>
      <c r="B33" s="46" t="s">
        <v>118</v>
      </c>
      <c r="C33" s="115">
        <f>Ekamut!E39</f>
        <v>37180.699999999997</v>
      </c>
      <c r="D33" s="115">
        <f>Ekamut!G39</f>
        <v>7886.1600000000008</v>
      </c>
      <c r="E33" s="115">
        <f t="shared" si="18"/>
        <v>21.21035913793985</v>
      </c>
      <c r="F33" s="115">
        <f>Ekamut!J39</f>
        <v>7890.2</v>
      </c>
      <c r="G33" s="115">
        <f>Ekamut!L39</f>
        <v>563.55999999999995</v>
      </c>
      <c r="H33" s="115">
        <f t="shared" si="12"/>
        <v>7.1425312412866591</v>
      </c>
      <c r="I33" s="116">
        <f>Ekamut!O39</f>
        <v>920.2</v>
      </c>
      <c r="J33" s="116">
        <f>Ekamut!Q39</f>
        <v>19.5</v>
      </c>
      <c r="K33" s="116">
        <f t="shared" si="13"/>
        <v>2.1191045424907626</v>
      </c>
      <c r="L33" s="117">
        <f>Ekamut!AI39</f>
        <v>2800</v>
      </c>
      <c r="M33" s="117">
        <f>Ekamut!AK39</f>
        <v>304.06</v>
      </c>
      <c r="N33" s="117">
        <f t="shared" si="14"/>
        <v>10.859285714285715</v>
      </c>
      <c r="O33" s="115">
        <f>Ekamut!AN39+Ekamut!AS39+Ekamut!BP39+Ekamut!CP39+Ekamut!CS39+Ekamut!CY39+Ekamut!DB39</f>
        <v>2460</v>
      </c>
      <c r="P33" s="115">
        <f>Ekamut!AP39+Ekamut!AU39+Ekamut!BR39+Ekamut!CR39+Ekamut!CU39+Ekamut!DA39+Ekamut!DD39</f>
        <v>0</v>
      </c>
      <c r="Q33" s="115">
        <f t="shared" si="15"/>
        <v>0</v>
      </c>
      <c r="R33" s="115">
        <f>Ekamut!CV39</f>
        <v>0</v>
      </c>
      <c r="S33" s="115">
        <f>Ekamut!CX39</f>
        <v>0</v>
      </c>
      <c r="T33" s="115" t="e">
        <f t="shared" si="16"/>
        <v>#DIV/0!</v>
      </c>
      <c r="U33" s="115">
        <f>Ekamut!BS39</f>
        <v>1710</v>
      </c>
      <c r="V33" s="115">
        <f>Ekamut!BU39</f>
        <v>240</v>
      </c>
      <c r="W33" s="115">
        <f t="shared" si="17"/>
        <v>14.035087719298245</v>
      </c>
      <c r="X33" s="115">
        <f t="shared" si="1"/>
        <v>0</v>
      </c>
      <c r="Y33" s="115">
        <f t="shared" si="2"/>
        <v>0</v>
      </c>
      <c r="Z33" s="115" t="e">
        <f t="shared" si="19"/>
        <v>#DIV/0!</v>
      </c>
      <c r="AA33" s="115">
        <f t="shared" si="3"/>
        <v>29290.499999999996</v>
      </c>
      <c r="AB33" s="115">
        <f>Ekamut!BC39+Ekamut!BF39+Ekamut!BI39+Ekamut!BL39+Ekamut!BO39+Ekamut!CO39+Ekamut!DG39+Ekamut!DQ39+Ekamut!DT39+Ekamut!DW39+Ekamut!DZ39+Ekamut!EC39</f>
        <v>7322.6</v>
      </c>
      <c r="AC33" s="115">
        <f t="shared" si="4"/>
        <v>24.999914648094094</v>
      </c>
      <c r="AD33" s="118">
        <f t="shared" si="5"/>
        <v>0</v>
      </c>
      <c r="AE33" s="118">
        <f t="shared" si="6"/>
        <v>0</v>
      </c>
      <c r="AF33" s="118">
        <f t="shared" si="7"/>
        <v>0</v>
      </c>
    </row>
    <row r="34" spans="1:32" x14ac:dyDescent="0.25">
      <c r="A34" s="127">
        <v>30</v>
      </c>
      <c r="B34" s="45" t="s">
        <v>116</v>
      </c>
      <c r="C34" s="115">
        <f>Ekamut!E40</f>
        <v>16851</v>
      </c>
      <c r="D34" s="115">
        <f>Ekamut!G40</f>
        <v>3397.7559999999999</v>
      </c>
      <c r="E34" s="115">
        <f t="shared" si="18"/>
        <v>20.163527387098686</v>
      </c>
      <c r="F34" s="115">
        <f>Ekamut!J40</f>
        <v>5134.8999999999996</v>
      </c>
      <c r="G34" s="115">
        <f>Ekamut!L40</f>
        <v>468.75600000000003</v>
      </c>
      <c r="H34" s="115">
        <f t="shared" si="12"/>
        <v>9.1288243198504375</v>
      </c>
      <c r="I34" s="116">
        <f>Ekamut!O40</f>
        <v>2366.1999999999998</v>
      </c>
      <c r="J34" s="116">
        <f>Ekamut!Q40</f>
        <v>63.1</v>
      </c>
      <c r="K34" s="116">
        <f t="shared" si="13"/>
        <v>2.6667230158059341</v>
      </c>
      <c r="L34" s="117">
        <f>Ekamut!AI40</f>
        <v>1958.7</v>
      </c>
      <c r="M34" s="117">
        <f>Ekamut!AK40</f>
        <v>394.65600000000001</v>
      </c>
      <c r="N34" s="117">
        <f t="shared" si="14"/>
        <v>20.148874253331293</v>
      </c>
      <c r="O34" s="115">
        <f>Ekamut!AN40+Ekamut!AS40+Ekamut!BP40+Ekamut!CP40+Ekamut!CS40+Ekamut!CY40+Ekamut!DB40</f>
        <v>10</v>
      </c>
      <c r="P34" s="115">
        <f>Ekamut!AP40+Ekamut!AU40+Ekamut!BR40+Ekamut!CR40+Ekamut!CU40+Ekamut!DA40+Ekamut!DD40</f>
        <v>0</v>
      </c>
      <c r="Q34" s="115">
        <f t="shared" si="15"/>
        <v>0</v>
      </c>
      <c r="R34" s="115">
        <f>Ekamut!CV40</f>
        <v>0</v>
      </c>
      <c r="S34" s="115">
        <f>Ekamut!CX40</f>
        <v>0</v>
      </c>
      <c r="T34" s="115" t="e">
        <f t="shared" si="16"/>
        <v>#DIV/0!</v>
      </c>
      <c r="U34" s="115">
        <f>Ekamut!BS40</f>
        <v>800</v>
      </c>
      <c r="V34" s="115">
        <f>Ekamut!BU40</f>
        <v>11</v>
      </c>
      <c r="W34" s="115">
        <f t="shared" si="17"/>
        <v>1.375</v>
      </c>
      <c r="X34" s="115">
        <f t="shared" si="1"/>
        <v>0</v>
      </c>
      <c r="Y34" s="115">
        <f t="shared" si="2"/>
        <v>0</v>
      </c>
      <c r="Z34" s="115" t="e">
        <f t="shared" si="19"/>
        <v>#DIV/0!</v>
      </c>
      <c r="AA34" s="115">
        <f t="shared" si="3"/>
        <v>11716.1</v>
      </c>
      <c r="AB34" s="115">
        <f>Ekamut!BC40+Ekamut!BF40+Ekamut!BI40+Ekamut!BL40+Ekamut!BO40+Ekamut!CO40+Ekamut!DG40+Ekamut!DQ40+Ekamut!DT40+Ekamut!DW40+Ekamut!DZ40+Ekamut!EC40</f>
        <v>2929</v>
      </c>
      <c r="AC34" s="115">
        <f t="shared" si="4"/>
        <v>24.999786618413978</v>
      </c>
      <c r="AD34" s="118">
        <f t="shared" si="5"/>
        <v>-2.2737367544323206E-13</v>
      </c>
      <c r="AE34" s="118">
        <f t="shared" si="6"/>
        <v>0</v>
      </c>
      <c r="AF34" s="118">
        <f t="shared" si="7"/>
        <v>0</v>
      </c>
    </row>
    <row r="35" spans="1:32" x14ac:dyDescent="0.25">
      <c r="A35" s="127">
        <v>31</v>
      </c>
      <c r="B35" s="46" t="s">
        <v>119</v>
      </c>
      <c r="C35" s="115">
        <f>Ekamut!E41</f>
        <v>18306.400000000001</v>
      </c>
      <c r="D35" s="115">
        <f>Ekamut!G41</f>
        <v>3632.5880000000002</v>
      </c>
      <c r="E35" s="115">
        <f t="shared" si="18"/>
        <v>19.843267928156273</v>
      </c>
      <c r="F35" s="115">
        <f>Ekamut!J41</f>
        <v>4705</v>
      </c>
      <c r="G35" s="115">
        <f>Ekamut!L41</f>
        <v>232.18799999999999</v>
      </c>
      <c r="H35" s="115">
        <f t="shared" si="12"/>
        <v>4.9349202975557915</v>
      </c>
      <c r="I35" s="116">
        <f>Ekamut!O41</f>
        <v>705</v>
      </c>
      <c r="J35" s="116">
        <f>Ekamut!Q41</f>
        <v>15.3</v>
      </c>
      <c r="K35" s="116">
        <f t="shared" si="13"/>
        <v>2.1702127659574471</v>
      </c>
      <c r="L35" s="117">
        <f>Ekamut!AI41</f>
        <v>2500</v>
      </c>
      <c r="M35" s="117">
        <f>Ekamut!AK41</f>
        <v>88.700999999999993</v>
      </c>
      <c r="N35" s="117">
        <f t="shared" si="14"/>
        <v>3.5480399999999994</v>
      </c>
      <c r="O35" s="115">
        <f>Ekamut!AN41+Ekamut!AS41+Ekamut!BP41+Ekamut!CP41+Ekamut!CS41+Ekamut!CY41+Ekamut!DB41</f>
        <v>0</v>
      </c>
      <c r="P35" s="115">
        <f>Ekamut!AP41+Ekamut!AU41+Ekamut!BR41+Ekamut!CR41+Ekamut!CU41+Ekamut!DA41+Ekamut!DD41</f>
        <v>0</v>
      </c>
      <c r="Q35" s="115" t="e">
        <f t="shared" si="15"/>
        <v>#DIV/0!</v>
      </c>
      <c r="R35" s="115">
        <f>Ekamut!CV41</f>
        <v>0</v>
      </c>
      <c r="S35" s="115">
        <f>Ekamut!CX41</f>
        <v>0</v>
      </c>
      <c r="T35" s="115" t="e">
        <f t="shared" si="16"/>
        <v>#DIV/0!</v>
      </c>
      <c r="U35" s="115">
        <f>Ekamut!BS41</f>
        <v>1300</v>
      </c>
      <c r="V35" s="115">
        <f>Ekamut!BU41</f>
        <v>128.18700000000001</v>
      </c>
      <c r="W35" s="115">
        <f t="shared" si="17"/>
        <v>9.8605384615384626</v>
      </c>
      <c r="X35" s="115">
        <f t="shared" si="1"/>
        <v>200</v>
      </c>
      <c r="Y35" s="115">
        <f t="shared" si="2"/>
        <v>0</v>
      </c>
      <c r="Z35" s="115">
        <f t="shared" si="19"/>
        <v>0</v>
      </c>
      <c r="AA35" s="115">
        <f t="shared" si="3"/>
        <v>13601.400000000001</v>
      </c>
      <c r="AB35" s="115">
        <f>Ekamut!BC41+Ekamut!BF41+Ekamut!BI41+Ekamut!BL41+Ekamut!BO41+Ekamut!CO41+Ekamut!DG41+Ekamut!DQ41+Ekamut!DT41+Ekamut!DW41+Ekamut!DZ41+Ekamut!EC41</f>
        <v>3400.4</v>
      </c>
      <c r="AC35" s="115">
        <f t="shared" si="4"/>
        <v>25.000367609216696</v>
      </c>
      <c r="AD35" s="118">
        <f t="shared" si="5"/>
        <v>0</v>
      </c>
      <c r="AE35" s="118">
        <f t="shared" si="6"/>
        <v>0</v>
      </c>
      <c r="AF35" s="118">
        <f t="shared" si="7"/>
        <v>0</v>
      </c>
    </row>
    <row r="36" spans="1:32" x14ac:dyDescent="0.25">
      <c r="A36" s="127">
        <v>32</v>
      </c>
      <c r="B36" s="45" t="s">
        <v>120</v>
      </c>
      <c r="C36" s="115">
        <f>Ekamut!E42</f>
        <v>17194.099999999999</v>
      </c>
      <c r="D36" s="115">
        <f>Ekamut!G42</f>
        <v>3751.97</v>
      </c>
      <c r="E36" s="115">
        <f t="shared" si="18"/>
        <v>21.821264270883617</v>
      </c>
      <c r="F36" s="115">
        <f>Ekamut!J42</f>
        <v>2982</v>
      </c>
      <c r="G36" s="115">
        <f>Ekamut!L42</f>
        <v>198.97</v>
      </c>
      <c r="H36" s="115">
        <f t="shared" si="12"/>
        <v>6.6723675385647221</v>
      </c>
      <c r="I36" s="116">
        <f>Ekamut!O42</f>
        <v>800</v>
      </c>
      <c r="J36" s="116">
        <f>Ekamut!Q42</f>
        <v>68.3</v>
      </c>
      <c r="K36" s="116">
        <f t="shared" si="13"/>
        <v>8.5374999999999996</v>
      </c>
      <c r="L36" s="117">
        <f>Ekamut!AI42</f>
        <v>1770</v>
      </c>
      <c r="M36" s="117">
        <f>Ekamut!AK42</f>
        <v>60.65</v>
      </c>
      <c r="N36" s="117">
        <f t="shared" si="14"/>
        <v>3.4265536723163841</v>
      </c>
      <c r="O36" s="115">
        <f>Ekamut!AN42+Ekamut!AS42+Ekamut!BP42+Ekamut!CP42+Ekamut!CS42+Ekamut!CY42+Ekamut!DB42</f>
        <v>112</v>
      </c>
      <c r="P36" s="115">
        <f>Ekamut!AP42+Ekamut!AU42+Ekamut!BR42+Ekamut!CR42+Ekamut!CU42+Ekamut!DA42+Ekamut!DD42</f>
        <v>10</v>
      </c>
      <c r="Q36" s="115">
        <f t="shared" si="15"/>
        <v>8.9285714285714288</v>
      </c>
      <c r="R36" s="115">
        <f>Ekamut!CV42</f>
        <v>0</v>
      </c>
      <c r="S36" s="115">
        <f>Ekamut!CX42</f>
        <v>0</v>
      </c>
      <c r="T36" s="115" t="e">
        <f t="shared" si="16"/>
        <v>#DIV/0!</v>
      </c>
      <c r="U36" s="115">
        <f>Ekamut!BS42</f>
        <v>300</v>
      </c>
      <c r="V36" s="115">
        <f>Ekamut!BU42</f>
        <v>60.02</v>
      </c>
      <c r="W36" s="115">
        <f>V36/U36*100</f>
        <v>20.006666666666668</v>
      </c>
      <c r="X36" s="115">
        <f t="shared" si="1"/>
        <v>0</v>
      </c>
      <c r="Y36" s="115">
        <f t="shared" si="2"/>
        <v>0</v>
      </c>
      <c r="Z36" s="115" t="e">
        <f t="shared" si="19"/>
        <v>#DIV/0!</v>
      </c>
      <c r="AA36" s="115">
        <f t="shared" si="3"/>
        <v>14212.099999999999</v>
      </c>
      <c r="AB36" s="115">
        <f>Ekamut!BC42+Ekamut!BF42+Ekamut!BI42+Ekamut!BL42+Ekamut!BO42+Ekamut!CO42+Ekamut!DG42+Ekamut!DQ42+Ekamut!DT42+Ekamut!DW42+Ekamut!DZ42+Ekamut!EC42</f>
        <v>3553</v>
      </c>
      <c r="AC36" s="115">
        <f t="shared" si="4"/>
        <v>24.999824093554089</v>
      </c>
      <c r="AD36" s="118">
        <f t="shared" si="5"/>
        <v>0</v>
      </c>
      <c r="AE36" s="118">
        <f t="shared" si="6"/>
        <v>0</v>
      </c>
      <c r="AF36" s="118">
        <f t="shared" si="7"/>
        <v>0</v>
      </c>
    </row>
    <row r="37" spans="1:32" x14ac:dyDescent="0.25">
      <c r="A37" s="127">
        <v>33</v>
      </c>
      <c r="B37" s="45" t="s">
        <v>121</v>
      </c>
      <c r="C37" s="115">
        <f>Ekamut!E43</f>
        <v>13398.400000000001</v>
      </c>
      <c r="D37" s="115">
        <f>Ekamut!G43</f>
        <v>2454.0790000000002</v>
      </c>
      <c r="E37" s="115">
        <f t="shared" si="18"/>
        <v>18.31620939813709</v>
      </c>
      <c r="F37" s="115">
        <f>Ekamut!J43</f>
        <v>4781.2</v>
      </c>
      <c r="G37" s="115">
        <f>Ekamut!L43</f>
        <v>299.779</v>
      </c>
      <c r="H37" s="115">
        <f t="shared" si="12"/>
        <v>6.2699531498368613</v>
      </c>
      <c r="I37" s="116">
        <f>Ekamut!O43</f>
        <v>1361.2</v>
      </c>
      <c r="J37" s="116">
        <f>Ekamut!Q43</f>
        <v>66.8</v>
      </c>
      <c r="K37" s="116">
        <f t="shared" si="13"/>
        <v>4.9074346165148395</v>
      </c>
      <c r="L37" s="117">
        <f>Ekamut!AI43</f>
        <v>900</v>
      </c>
      <c r="M37" s="117">
        <f>Ekamut!AK43</f>
        <v>232.953</v>
      </c>
      <c r="N37" s="117">
        <f t="shared" si="14"/>
        <v>25.883666666666667</v>
      </c>
      <c r="O37" s="115">
        <f>Ekamut!AN43+Ekamut!AS43+Ekamut!BP43+Ekamut!CP43+Ekamut!CS43+Ekamut!CY43+Ekamut!DB43</f>
        <v>20</v>
      </c>
      <c r="P37" s="115">
        <f>Ekamut!AP43+Ekamut!AU43+Ekamut!BR43+Ekamut!CR43+Ekamut!CU43+Ekamut!DA43+Ekamut!DD43</f>
        <v>0</v>
      </c>
      <c r="Q37" s="115">
        <f t="shared" si="15"/>
        <v>0</v>
      </c>
      <c r="R37" s="115">
        <f>Ekamut!CV43</f>
        <v>0</v>
      </c>
      <c r="S37" s="115">
        <f>Ekamut!CX43</f>
        <v>0</v>
      </c>
      <c r="T37" s="115" t="e">
        <f t="shared" si="16"/>
        <v>#DIV/0!</v>
      </c>
      <c r="U37" s="115">
        <f>Ekamut!BS43</f>
        <v>1000</v>
      </c>
      <c r="V37" s="115">
        <f>Ekamut!BU43</f>
        <v>2.5999999999999999E-2</v>
      </c>
      <c r="W37" s="115">
        <f t="shared" si="17"/>
        <v>2.5999999999999999E-3</v>
      </c>
      <c r="X37" s="115">
        <f t="shared" si="1"/>
        <v>1500</v>
      </c>
      <c r="Y37" s="115">
        <f t="shared" si="2"/>
        <v>-1.7961326870263861E-14</v>
      </c>
      <c r="Z37" s="115">
        <f t="shared" si="19"/>
        <v>-1.197421791350924E-15</v>
      </c>
      <c r="AA37" s="115">
        <f t="shared" si="3"/>
        <v>8617.2000000000007</v>
      </c>
      <c r="AB37" s="115">
        <f>Ekamut!BC43+Ekamut!BF43+Ekamut!BI43+Ekamut!BL43+Ekamut!BO43+Ekamut!CO43+Ekamut!DG43+Ekamut!DQ43+Ekamut!DT43+Ekamut!DW43+Ekamut!DZ43+Ekamut!EC43</f>
        <v>2154.3000000000002</v>
      </c>
      <c r="AC37" s="115">
        <f t="shared" si="4"/>
        <v>25</v>
      </c>
      <c r="AD37" s="118">
        <f t="shared" si="5"/>
        <v>0</v>
      </c>
      <c r="AE37" s="118">
        <f t="shared" si="6"/>
        <v>0</v>
      </c>
      <c r="AF37" s="118">
        <f t="shared" si="7"/>
        <v>0</v>
      </c>
    </row>
    <row r="38" spans="1:32" x14ac:dyDescent="0.25">
      <c r="A38" s="127">
        <v>34</v>
      </c>
      <c r="B38" s="45" t="s">
        <v>123</v>
      </c>
      <c r="C38" s="115">
        <f>Ekamut!E44</f>
        <v>10214.1</v>
      </c>
      <c r="D38" s="115">
        <f>Ekamut!G44</f>
        <v>2343.3599999999997</v>
      </c>
      <c r="E38" s="115">
        <f t="shared" si="18"/>
        <v>22.94240314858871</v>
      </c>
      <c r="F38" s="115">
        <f>Ekamut!J44</f>
        <v>3313.8</v>
      </c>
      <c r="G38" s="115">
        <f>Ekamut!L44</f>
        <v>618.26</v>
      </c>
      <c r="H38" s="115">
        <f t="shared" si="12"/>
        <v>18.657130786408352</v>
      </c>
      <c r="I38" s="116">
        <f>Ekamut!O44</f>
        <v>1389.8000000000002</v>
      </c>
      <c r="J38" s="116">
        <f>Ekamut!Q44</f>
        <v>238.7</v>
      </c>
      <c r="K38" s="116">
        <f t="shared" si="13"/>
        <v>17.175133112678079</v>
      </c>
      <c r="L38" s="117">
        <f>Ekamut!AI44</f>
        <v>1670</v>
      </c>
      <c r="M38" s="117">
        <f>Ekamut!AK44</f>
        <v>349.56</v>
      </c>
      <c r="N38" s="117">
        <f t="shared" si="14"/>
        <v>20.931736526946107</v>
      </c>
      <c r="O38" s="115">
        <f>Ekamut!AN44+Ekamut!AS44+Ekamut!BP44+Ekamut!CP44+Ekamut!CS44+Ekamut!CY44+Ekamut!DB44</f>
        <v>0</v>
      </c>
      <c r="P38" s="115">
        <f>Ekamut!AP44+Ekamut!AU44+Ekamut!BR44+Ekamut!CR44+Ekamut!CU44+Ekamut!DA44+Ekamut!DD44</f>
        <v>0</v>
      </c>
      <c r="Q38" s="115" t="e">
        <f t="shared" si="15"/>
        <v>#DIV/0!</v>
      </c>
      <c r="R38" s="115">
        <f>Ekamut!CV44</f>
        <v>0</v>
      </c>
      <c r="S38" s="115">
        <f>Ekamut!CX44</f>
        <v>0</v>
      </c>
      <c r="T38" s="115" t="e">
        <f t="shared" si="16"/>
        <v>#DIV/0!</v>
      </c>
      <c r="U38" s="115">
        <f>Ekamut!BS44</f>
        <v>254</v>
      </c>
      <c r="V38" s="115">
        <f>Ekamut!BU44</f>
        <v>30</v>
      </c>
      <c r="W38" s="115">
        <f t="shared" si="17"/>
        <v>11.811023622047244</v>
      </c>
      <c r="X38" s="115">
        <f t="shared" si="1"/>
        <v>0</v>
      </c>
      <c r="Y38" s="115">
        <f t="shared" si="2"/>
        <v>0</v>
      </c>
      <c r="Z38" s="115" t="e">
        <f t="shared" si="19"/>
        <v>#DIV/0!</v>
      </c>
      <c r="AA38" s="115">
        <f t="shared" si="3"/>
        <v>6900.3</v>
      </c>
      <c r="AB38" s="115">
        <f>Ekamut!BC44+Ekamut!BF44+Ekamut!BI44+Ekamut!BL44+Ekamut!BO44+Ekamut!CO44+Ekamut!DG44+Ekamut!DQ44+Ekamut!DT44+Ekamut!DW44+Ekamut!DZ44+Ekamut!EC44</f>
        <v>1725.1</v>
      </c>
      <c r="AC38" s="115">
        <f t="shared" si="4"/>
        <v>25.00036230308827</v>
      </c>
      <c r="AD38" s="118">
        <f t="shared" si="5"/>
        <v>0</v>
      </c>
      <c r="AE38" s="118">
        <f t="shared" si="6"/>
        <v>0</v>
      </c>
      <c r="AF38" s="118">
        <f t="shared" si="7"/>
        <v>0</v>
      </c>
    </row>
    <row r="39" spans="1:32" x14ac:dyDescent="0.25">
      <c r="A39" s="127">
        <v>35</v>
      </c>
      <c r="B39" s="45" t="s">
        <v>125</v>
      </c>
      <c r="C39" s="115">
        <f>Ekamut!E45</f>
        <v>16551.5</v>
      </c>
      <c r="D39" s="115">
        <f>Ekamut!G45</f>
        <v>3401.3879999999999</v>
      </c>
      <c r="E39" s="115">
        <f t="shared" si="18"/>
        <v>20.55033078572939</v>
      </c>
      <c r="F39" s="115">
        <f>Ekamut!J45</f>
        <v>4506.8</v>
      </c>
      <c r="G39" s="115">
        <f>Ekamut!L45</f>
        <v>390.18799999999999</v>
      </c>
      <c r="H39" s="115">
        <f t="shared" si="12"/>
        <v>8.6577616046862502</v>
      </c>
      <c r="I39" s="116">
        <f>Ekamut!O45</f>
        <v>764.9</v>
      </c>
      <c r="J39" s="116">
        <f>Ekamut!Q45</f>
        <v>33.4</v>
      </c>
      <c r="K39" s="116">
        <f t="shared" si="13"/>
        <v>4.3665838671721797</v>
      </c>
      <c r="L39" s="117">
        <f>Ekamut!AI45</f>
        <v>1901.9</v>
      </c>
      <c r="M39" s="117">
        <f>Ekamut!AK45</f>
        <v>131.72800000000001</v>
      </c>
      <c r="N39" s="117">
        <f t="shared" si="14"/>
        <v>6.9261265050738734</v>
      </c>
      <c r="O39" s="115">
        <f>Ekamut!AN45+Ekamut!AS45+Ekamut!BP45+Ekamut!CP45+Ekamut!CS45+Ekamut!CY45+Ekamut!DB45</f>
        <v>40</v>
      </c>
      <c r="P39" s="115">
        <f>Ekamut!AP45+Ekamut!AU45+Ekamut!BR45+Ekamut!CR45+Ekamut!CU45+Ekamut!DA45+Ekamut!DD45</f>
        <v>0</v>
      </c>
      <c r="Q39" s="115">
        <f t="shared" si="15"/>
        <v>0</v>
      </c>
      <c r="R39" s="115">
        <f>Ekamut!CV45</f>
        <v>0</v>
      </c>
      <c r="S39" s="115">
        <f>Ekamut!CX45</f>
        <v>0</v>
      </c>
      <c r="T39" s="115" t="e">
        <f t="shared" si="16"/>
        <v>#DIV/0!</v>
      </c>
      <c r="U39" s="115">
        <f>Ekamut!BS45</f>
        <v>1600</v>
      </c>
      <c r="V39" s="115">
        <f>Ekamut!BU45</f>
        <v>225.06</v>
      </c>
      <c r="W39" s="115">
        <f t="shared" si="17"/>
        <v>14.06625</v>
      </c>
      <c r="X39" s="115">
        <f t="shared" si="1"/>
        <v>200</v>
      </c>
      <c r="Y39" s="115">
        <f t="shared" si="2"/>
        <v>0</v>
      </c>
      <c r="Z39" s="115">
        <f t="shared" si="19"/>
        <v>0</v>
      </c>
      <c r="AA39" s="115">
        <f t="shared" si="3"/>
        <v>12044.7</v>
      </c>
      <c r="AB39" s="115">
        <f>Ekamut!BC45+Ekamut!BF45+Ekamut!BI45+Ekamut!BL45+Ekamut!BO45+Ekamut!CO45+Ekamut!DG45+Ekamut!DQ45+Ekamut!DT45+Ekamut!DW45+Ekamut!DZ45+Ekamut!EC45</f>
        <v>3011.2</v>
      </c>
      <c r="AC39" s="115">
        <f t="shared" si="4"/>
        <v>25.000207560171688</v>
      </c>
      <c r="AD39" s="118">
        <f t="shared" si="5"/>
        <v>0</v>
      </c>
      <c r="AE39" s="118">
        <f t="shared" si="6"/>
        <v>0</v>
      </c>
      <c r="AF39" s="118">
        <f t="shared" si="7"/>
        <v>0</v>
      </c>
    </row>
    <row r="40" spans="1:32" x14ac:dyDescent="0.25">
      <c r="A40" s="127">
        <v>36</v>
      </c>
      <c r="B40" s="45" t="s">
        <v>126</v>
      </c>
      <c r="C40" s="115">
        <f>Ekamut!E46</f>
        <v>14256.9</v>
      </c>
      <c r="D40" s="115">
        <f>Ekamut!G46</f>
        <v>3638.1790000000001</v>
      </c>
      <c r="E40" s="115">
        <f t="shared" si="18"/>
        <v>25.518724266846231</v>
      </c>
      <c r="F40" s="115">
        <f>Ekamut!J46</f>
        <v>3179.1</v>
      </c>
      <c r="G40" s="115">
        <f>Ekamut!L46</f>
        <v>868.67899999999997</v>
      </c>
      <c r="H40" s="115">
        <f t="shared" si="12"/>
        <v>27.324683086408104</v>
      </c>
      <c r="I40" s="116">
        <f>Ekamut!O46</f>
        <v>620</v>
      </c>
      <c r="J40" s="116">
        <f>Ekamut!Q46</f>
        <v>100.3</v>
      </c>
      <c r="K40" s="116">
        <f t="shared" si="13"/>
        <v>16.177419354838708</v>
      </c>
      <c r="L40" s="117">
        <f>Ekamut!AI46</f>
        <v>1080.0999999999999</v>
      </c>
      <c r="M40" s="117">
        <f>Ekamut!AK46</f>
        <v>568.37900000000002</v>
      </c>
      <c r="N40" s="117">
        <f t="shared" si="14"/>
        <v>52.622812702527554</v>
      </c>
      <c r="O40" s="115">
        <f>Ekamut!AN46+Ekamut!AS46+Ekamut!BP46+Ekamut!CP46+Ekamut!CS46+Ekamut!CY46+Ekamut!DB46</f>
        <v>480</v>
      </c>
      <c r="P40" s="115">
        <f>Ekamut!AP46+Ekamut!AU46+Ekamut!BR46+Ekamut!CR46+Ekamut!CU46+Ekamut!DA46+Ekamut!DD46</f>
        <v>0</v>
      </c>
      <c r="Q40" s="115">
        <f t="shared" si="15"/>
        <v>0</v>
      </c>
      <c r="R40" s="115">
        <f>Ekamut!CV46</f>
        <v>250</v>
      </c>
      <c r="S40" s="115">
        <f>Ekamut!CX46</f>
        <v>0</v>
      </c>
      <c r="T40" s="115">
        <f t="shared" si="16"/>
        <v>0</v>
      </c>
      <c r="U40" s="115">
        <f>Ekamut!BS46</f>
        <v>999</v>
      </c>
      <c r="V40" s="115">
        <f>Ekamut!BU46</f>
        <v>200</v>
      </c>
      <c r="W40" s="115">
        <f t="shared" si="17"/>
        <v>20.02002002002002</v>
      </c>
      <c r="X40" s="115">
        <f t="shared" si="1"/>
        <v>0</v>
      </c>
      <c r="Y40" s="115">
        <f t="shared" si="2"/>
        <v>0</v>
      </c>
      <c r="Z40" s="115" t="e">
        <f t="shared" si="19"/>
        <v>#DIV/0!</v>
      </c>
      <c r="AA40" s="115">
        <f t="shared" si="3"/>
        <v>11077.8</v>
      </c>
      <c r="AB40" s="115">
        <f>Ekamut!BC46+Ekamut!BF46+Ekamut!BI46+Ekamut!BL46+Ekamut!BO46+Ekamut!CO46+Ekamut!DG46+Ekamut!DQ46+Ekamut!DT46+Ekamut!DW46+Ekamut!DZ46+Ekamut!EC46</f>
        <v>2769.5</v>
      </c>
      <c r="AC40" s="115">
        <f t="shared" si="4"/>
        <v>25.000451353156766</v>
      </c>
      <c r="AD40" s="118">
        <f t="shared" si="5"/>
        <v>0</v>
      </c>
      <c r="AE40" s="118">
        <f t="shared" si="6"/>
        <v>0</v>
      </c>
      <c r="AF40" s="118">
        <f t="shared" si="7"/>
        <v>0</v>
      </c>
    </row>
    <row r="41" spans="1:32" x14ac:dyDescent="0.25">
      <c r="A41" s="127">
        <v>37</v>
      </c>
      <c r="B41" s="45" t="s">
        <v>127</v>
      </c>
      <c r="C41" s="115">
        <f>Ekamut!E47</f>
        <v>14298.9</v>
      </c>
      <c r="D41" s="115">
        <f>Ekamut!G47</f>
        <v>3068.069</v>
      </c>
      <c r="E41" s="115">
        <f t="shared" si="18"/>
        <v>21.456678485757646</v>
      </c>
      <c r="F41" s="115">
        <f>Ekamut!J47</f>
        <v>3596.3999999999996</v>
      </c>
      <c r="G41" s="115">
        <f>Ekamut!L47</f>
        <v>392.46899999999999</v>
      </c>
      <c r="H41" s="115">
        <f t="shared" si="12"/>
        <v>10.91282949616283</v>
      </c>
      <c r="I41" s="116">
        <f>Ekamut!O47</f>
        <v>1583.1</v>
      </c>
      <c r="J41" s="116">
        <f>Ekamut!Q47</f>
        <v>0.2</v>
      </c>
      <c r="K41" s="116">
        <f t="shared" si="13"/>
        <v>1.2633440717579433E-2</v>
      </c>
      <c r="L41" s="117">
        <f>Ekamut!AI47</f>
        <v>1513.3</v>
      </c>
      <c r="M41" s="117">
        <f>Ekamut!AK47</f>
        <v>312.22500000000002</v>
      </c>
      <c r="N41" s="117">
        <f t="shared" si="14"/>
        <v>20.632062380228643</v>
      </c>
      <c r="O41" s="115">
        <f>Ekamut!AN47+Ekamut!AS47+Ekamut!BP47+Ekamut!CP47+Ekamut!CS47+Ekamut!CY47+Ekamut!DB47</f>
        <v>0</v>
      </c>
      <c r="P41" s="115">
        <f>Ekamut!AP47+Ekamut!AU47+Ekamut!BR47+Ekamut!CR47+Ekamut!CU47+Ekamut!DA47+Ekamut!DD47</f>
        <v>0</v>
      </c>
      <c r="Q41" s="115" t="e">
        <f t="shared" si="15"/>
        <v>#DIV/0!</v>
      </c>
      <c r="R41" s="115">
        <f>Ekamut!CV47</f>
        <v>0</v>
      </c>
      <c r="S41" s="115">
        <f>Ekamut!CX47</f>
        <v>0</v>
      </c>
      <c r="T41" s="115" t="e">
        <f t="shared" si="16"/>
        <v>#DIV/0!</v>
      </c>
      <c r="U41" s="115">
        <f>Ekamut!BS47</f>
        <v>500</v>
      </c>
      <c r="V41" s="115">
        <f>Ekamut!BU47</f>
        <v>80.043999999999997</v>
      </c>
      <c r="W41" s="115">
        <f t="shared" si="17"/>
        <v>16.008799999999997</v>
      </c>
      <c r="X41" s="115">
        <f t="shared" si="1"/>
        <v>0</v>
      </c>
      <c r="Y41" s="115">
        <f t="shared" si="2"/>
        <v>0</v>
      </c>
      <c r="Z41" s="115" t="e">
        <f t="shared" si="19"/>
        <v>#DIV/0!</v>
      </c>
      <c r="AA41" s="115">
        <f t="shared" si="3"/>
        <v>10702.5</v>
      </c>
      <c r="AB41" s="115">
        <f>Ekamut!BC47+Ekamut!BF47+Ekamut!BI47+Ekamut!BL47+Ekamut!BO47+Ekamut!CO47+Ekamut!DG47+Ekamut!DQ47+Ekamut!DT47+Ekamut!DW47+Ekamut!DZ47+Ekamut!EC47</f>
        <v>2675.6</v>
      </c>
      <c r="AC41" s="115">
        <f t="shared" si="4"/>
        <v>24.999766409717356</v>
      </c>
      <c r="AD41" s="118">
        <f t="shared" si="5"/>
        <v>-2.2737367544323206E-13</v>
      </c>
      <c r="AE41" s="118">
        <f t="shared" si="6"/>
        <v>0</v>
      </c>
      <c r="AF41" s="118">
        <f t="shared" si="7"/>
        <v>0</v>
      </c>
    </row>
    <row r="42" spans="1:32" x14ac:dyDescent="0.25">
      <c r="A42" s="135" t="s">
        <v>257</v>
      </c>
      <c r="B42" s="136"/>
      <c r="C42" s="115">
        <f>SUM(C5:C41)</f>
        <v>6544806.8025912056</v>
      </c>
      <c r="D42" s="115">
        <f t="shared" ref="D42:Y42" si="20">SUM(D5:D41)</f>
        <v>1393416.8687000002</v>
      </c>
      <c r="E42" s="115">
        <f t="shared" si="18"/>
        <v>21.290420187014867</v>
      </c>
      <c r="F42" s="115">
        <f t="shared" si="20"/>
        <v>1910154.2530000003</v>
      </c>
      <c r="G42" s="115">
        <f t="shared" si="20"/>
        <v>315729.19070000004</v>
      </c>
      <c r="H42" s="115">
        <f t="shared" si="20"/>
        <v>480.90690913157209</v>
      </c>
      <c r="I42" s="115">
        <f t="shared" si="20"/>
        <v>585995.95299999998</v>
      </c>
      <c r="J42" s="115">
        <f t="shared" si="20"/>
        <v>56776.200000000012</v>
      </c>
      <c r="K42" s="116">
        <f t="shared" si="13"/>
        <v>9.6888382435637777</v>
      </c>
      <c r="L42" s="115">
        <f t="shared" si="20"/>
        <v>670581.09999999986</v>
      </c>
      <c r="M42" s="115">
        <f t="shared" si="20"/>
        <v>158358.44600000005</v>
      </c>
      <c r="N42" s="117">
        <f t="shared" si="14"/>
        <v>23.615107255483352</v>
      </c>
      <c r="O42" s="115">
        <f t="shared" si="20"/>
        <v>465198.1</v>
      </c>
      <c r="P42" s="115">
        <f t="shared" si="20"/>
        <v>73472.872800000012</v>
      </c>
      <c r="Q42" s="115">
        <f t="shared" si="15"/>
        <v>15.793889269969078</v>
      </c>
      <c r="R42" s="115">
        <f t="shared" si="20"/>
        <v>134137.9</v>
      </c>
      <c r="S42" s="115">
        <f t="shared" si="20"/>
        <v>13714.692800000001</v>
      </c>
      <c r="T42" s="115">
        <f t="shared" si="16"/>
        <v>10.224323476064558</v>
      </c>
      <c r="U42" s="115">
        <f t="shared" si="20"/>
        <v>139889.70000000001</v>
      </c>
      <c r="V42" s="115">
        <f t="shared" si="20"/>
        <v>17711.19200000001</v>
      </c>
      <c r="W42" s="115">
        <f t="shared" si="17"/>
        <v>12.66082635104658</v>
      </c>
      <c r="X42" s="115">
        <f t="shared" si="20"/>
        <v>48489.399999999994</v>
      </c>
      <c r="Y42" s="115">
        <f t="shared" si="20"/>
        <v>9410.4798999999675</v>
      </c>
      <c r="Z42" s="115">
        <f t="shared" si="19"/>
        <v>19.407292934125746</v>
      </c>
      <c r="AA42" s="115">
        <f>SUM(AA5:AA41)</f>
        <v>4634652.5495912042</v>
      </c>
      <c r="AB42" s="115">
        <f>SUM(AB5:AB41)</f>
        <v>1077687.6780000003</v>
      </c>
      <c r="AC42" s="115">
        <f t="shared" si="4"/>
        <v>23.252825675034838</v>
      </c>
      <c r="AD42" s="118">
        <f t="shared" si="5"/>
        <v>4.3655745685100555E-10</v>
      </c>
      <c r="AE42" s="118">
        <f t="shared" si="6"/>
        <v>0</v>
      </c>
      <c r="AF42" s="118">
        <f t="shared" si="7"/>
        <v>0</v>
      </c>
    </row>
    <row r="43" spans="1:32" s="126" customFormat="1" ht="24" customHeight="1" x14ac:dyDescent="0.15">
      <c r="A43" s="123"/>
      <c r="B43" s="124"/>
      <c r="C43" s="125"/>
      <c r="G43" s="125"/>
      <c r="J43" s="125"/>
      <c r="M43" s="125"/>
      <c r="P43" s="125"/>
      <c r="S43" s="125"/>
      <c r="V43" s="125"/>
      <c r="AA43" s="125"/>
    </row>
    <row r="44" spans="1:32" s="129" customFormat="1" ht="10.5" x14ac:dyDescent="0.15">
      <c r="C44" s="130">
        <f>C42-Ekamut!E48</f>
        <v>0</v>
      </c>
      <c r="D44" s="130">
        <f>D42-Ekamut!G48</f>
        <v>0</v>
      </c>
      <c r="E44" s="130"/>
      <c r="F44" s="130">
        <f>Sheet1!F42-Ekamut!J48</f>
        <v>0</v>
      </c>
      <c r="G44" s="130">
        <f>G42-Ekamut!L48</f>
        <v>0</v>
      </c>
      <c r="I44" s="130">
        <f>I42-Ekamut!O48</f>
        <v>0</v>
      </c>
      <c r="J44" s="130">
        <f>J42-Ekamut!Q48</f>
        <v>0</v>
      </c>
      <c r="L44" s="130">
        <f>L42-Ekamut!AI48</f>
        <v>0</v>
      </c>
      <c r="M44" s="130">
        <f>M42-Ekamut!AK48</f>
        <v>0</v>
      </c>
      <c r="O44" s="130">
        <f>O42-Ekamut!AN48-Ekamut!AS48-Ekamut!BP48-Ekamut!CP48-Ekamut!CS48-Ekamut!CY48-Ekamut!DB48</f>
        <v>-5.8207660913467407E-11</v>
      </c>
      <c r="P44" s="130">
        <f>P42-Ekamut!AP48-Ekamut!AU48-Ekamut!BR48-Ekamut!CR48-Ekamut!CU48-Ekamut!DA48-Ekamut!DD48</f>
        <v>1.546140993013978E-11</v>
      </c>
      <c r="R44" s="130">
        <f>R42-Ekamut!CV48</f>
        <v>0</v>
      </c>
      <c r="S44" s="131">
        <f>S42-Ekamut!CX48</f>
        <v>0</v>
      </c>
      <c r="U44" s="130">
        <f>U42-Ekamut!BS48</f>
        <v>0</v>
      </c>
      <c r="V44" s="130">
        <f>V42-Ekamut!BU48</f>
        <v>0</v>
      </c>
      <c r="X44" s="130">
        <f>X42-Ekamut!DH48</f>
        <v>0</v>
      </c>
      <c r="Y44" s="130">
        <f>Y42-Ekamut!DJ48</f>
        <v>-3.2741809263825417E-11</v>
      </c>
      <c r="Z44" s="130"/>
      <c r="AA44" s="130">
        <f>C44-F44</f>
        <v>0</v>
      </c>
      <c r="AB44" s="130">
        <f>D44-G44</f>
        <v>0</v>
      </c>
      <c r="AC44" s="130"/>
    </row>
    <row r="45" spans="1:32" x14ac:dyDescent="0.25">
      <c r="AA45" s="118"/>
      <c r="AB45" s="118"/>
      <c r="AC45" s="118"/>
    </row>
  </sheetData>
  <protectedRanges>
    <protectedRange sqref="B15:B16 B18:B34" name="Range1_6_2"/>
    <protectedRange sqref="B22" name="Range1_1_2_2"/>
  </protectedRanges>
  <mergeCells count="13">
    <mergeCell ref="AA3:AC3"/>
    <mergeCell ref="A42:B42"/>
    <mergeCell ref="X3:Z3"/>
    <mergeCell ref="A1:Z2"/>
    <mergeCell ref="A3:A4"/>
    <mergeCell ref="B3:B4"/>
    <mergeCell ref="C3:E3"/>
    <mergeCell ref="F3:H3"/>
    <mergeCell ref="I3:K3"/>
    <mergeCell ref="L3:N3"/>
    <mergeCell ref="O3:Q3"/>
    <mergeCell ref="R3:T3"/>
    <mergeCell ref="U3:W3"/>
  </mergeCells>
  <pageMargins left="0.19685039370078741" right="0.19685039370078741" top="0.27559055118110237" bottom="0.23622047244094491" header="0.19685039370078741" footer="0.19685039370078741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55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L48" sqref="L48"/>
    </sheetView>
  </sheetViews>
  <sheetFormatPr defaultRowHeight="17.25" x14ac:dyDescent="0.3"/>
  <cols>
    <col min="1" max="1" width="4.375" style="1" customWidth="1"/>
    <col min="2" max="2" width="29.7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9.37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3" width="9.875" style="1" customWidth="1"/>
    <col min="114" max="114" width="9.25" style="1" customWidth="1"/>
    <col min="115" max="115" width="9.87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1.375" style="1" customWidth="1"/>
    <col min="123" max="123" width="11.125" style="1" customWidth="1"/>
    <col min="124" max="124" width="7.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13" t="s">
        <v>243</v>
      </c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14" t="s">
        <v>246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Q2" s="5"/>
      <c r="R2" s="5"/>
      <c r="T2" s="215"/>
      <c r="U2" s="215"/>
      <c r="V2" s="215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14" t="s">
        <v>12</v>
      </c>
      <c r="M3" s="214"/>
      <c r="N3" s="214"/>
      <c r="O3" s="21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34" t="s">
        <v>6</v>
      </c>
      <c r="B4" s="237" t="s">
        <v>10</v>
      </c>
      <c r="C4" s="240" t="s">
        <v>4</v>
      </c>
      <c r="D4" s="240" t="s">
        <v>5</v>
      </c>
      <c r="E4" s="225" t="s">
        <v>242</v>
      </c>
      <c r="F4" s="226"/>
      <c r="G4" s="226"/>
      <c r="H4" s="226"/>
      <c r="I4" s="227"/>
      <c r="J4" s="216" t="s">
        <v>241</v>
      </c>
      <c r="K4" s="217"/>
      <c r="L4" s="217"/>
      <c r="M4" s="217"/>
      <c r="N4" s="218"/>
      <c r="O4" s="198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200"/>
      <c r="DK4" s="205" t="s">
        <v>14</v>
      </c>
      <c r="DL4" s="151" t="s">
        <v>15</v>
      </c>
      <c r="DM4" s="152"/>
      <c r="DN4" s="153"/>
      <c r="DO4" s="141" t="s">
        <v>3</v>
      </c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205" t="s">
        <v>16</v>
      </c>
      <c r="EH4" s="184" t="s">
        <v>17</v>
      </c>
      <c r="EI4" s="185"/>
      <c r="EJ4" s="186"/>
    </row>
    <row r="5" spans="1:141" s="9" customFormat="1" ht="15" customHeight="1" x14ac:dyDescent="0.3">
      <c r="A5" s="235"/>
      <c r="B5" s="238"/>
      <c r="C5" s="241"/>
      <c r="D5" s="241"/>
      <c r="E5" s="228"/>
      <c r="F5" s="229"/>
      <c r="G5" s="229"/>
      <c r="H5" s="229"/>
      <c r="I5" s="230"/>
      <c r="J5" s="219"/>
      <c r="K5" s="220"/>
      <c r="L5" s="220"/>
      <c r="M5" s="220"/>
      <c r="N5" s="221"/>
      <c r="O5" s="193" t="s">
        <v>7</v>
      </c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  <c r="AX5" s="194"/>
      <c r="AY5" s="194"/>
      <c r="AZ5" s="195"/>
      <c r="BA5" s="196" t="s">
        <v>2</v>
      </c>
      <c r="BB5" s="196"/>
      <c r="BC5" s="196"/>
      <c r="BD5" s="196"/>
      <c r="BE5" s="196"/>
      <c r="BF5" s="196"/>
      <c r="BG5" s="196"/>
      <c r="BH5" s="196"/>
      <c r="BI5" s="196"/>
      <c r="BJ5" s="196"/>
      <c r="BK5" s="196"/>
      <c r="BL5" s="196"/>
      <c r="BM5" s="196"/>
      <c r="BN5" s="196"/>
      <c r="BO5" s="196"/>
      <c r="BP5" s="142" t="s">
        <v>8</v>
      </c>
      <c r="BQ5" s="143"/>
      <c r="BR5" s="143"/>
      <c r="BS5" s="160" t="s">
        <v>18</v>
      </c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97"/>
      <c r="CJ5" s="171" t="s">
        <v>0</v>
      </c>
      <c r="CK5" s="172"/>
      <c r="CL5" s="172"/>
      <c r="CM5" s="172"/>
      <c r="CN5" s="172"/>
      <c r="CO5" s="172"/>
      <c r="CP5" s="172"/>
      <c r="CQ5" s="172"/>
      <c r="CR5" s="201"/>
      <c r="CS5" s="160" t="s">
        <v>1</v>
      </c>
      <c r="CT5" s="161"/>
      <c r="CU5" s="161"/>
      <c r="CV5" s="161"/>
      <c r="CW5" s="161"/>
      <c r="CX5" s="161"/>
      <c r="CY5" s="161"/>
      <c r="CZ5" s="161"/>
      <c r="DA5" s="161"/>
      <c r="DB5" s="196" t="s">
        <v>19</v>
      </c>
      <c r="DC5" s="196"/>
      <c r="DD5" s="196"/>
      <c r="DE5" s="142" t="s">
        <v>20</v>
      </c>
      <c r="DF5" s="143"/>
      <c r="DG5" s="144"/>
      <c r="DH5" s="142" t="s">
        <v>21</v>
      </c>
      <c r="DI5" s="143"/>
      <c r="DJ5" s="144"/>
      <c r="DK5" s="205"/>
      <c r="DL5" s="154"/>
      <c r="DM5" s="155"/>
      <c r="DN5" s="156"/>
      <c r="DO5" s="162"/>
      <c r="DP5" s="162"/>
      <c r="DQ5" s="163"/>
      <c r="DR5" s="163"/>
      <c r="DS5" s="163"/>
      <c r="DT5" s="163"/>
      <c r="DU5" s="142" t="s">
        <v>22</v>
      </c>
      <c r="DV5" s="143"/>
      <c r="DW5" s="144"/>
      <c r="DX5" s="211"/>
      <c r="DY5" s="212"/>
      <c r="DZ5" s="212"/>
      <c r="EA5" s="212"/>
      <c r="EB5" s="212"/>
      <c r="EC5" s="212"/>
      <c r="ED5" s="212"/>
      <c r="EE5" s="212"/>
      <c r="EF5" s="212"/>
      <c r="EG5" s="205"/>
      <c r="EH5" s="187"/>
      <c r="EI5" s="188"/>
      <c r="EJ5" s="189"/>
    </row>
    <row r="6" spans="1:141" s="9" customFormat="1" ht="119.25" customHeight="1" x14ac:dyDescent="0.3">
      <c r="A6" s="235"/>
      <c r="B6" s="238"/>
      <c r="C6" s="241"/>
      <c r="D6" s="241"/>
      <c r="E6" s="231"/>
      <c r="F6" s="232"/>
      <c r="G6" s="232"/>
      <c r="H6" s="232"/>
      <c r="I6" s="233"/>
      <c r="J6" s="222"/>
      <c r="K6" s="223"/>
      <c r="L6" s="223"/>
      <c r="M6" s="223"/>
      <c r="N6" s="224"/>
      <c r="O6" s="202" t="s">
        <v>240</v>
      </c>
      <c r="P6" s="203"/>
      <c r="Q6" s="203"/>
      <c r="R6" s="203"/>
      <c r="S6" s="204"/>
      <c r="T6" s="175" t="s">
        <v>237</v>
      </c>
      <c r="U6" s="176"/>
      <c r="V6" s="176"/>
      <c r="W6" s="176"/>
      <c r="X6" s="177"/>
      <c r="Y6" s="175" t="s">
        <v>236</v>
      </c>
      <c r="Z6" s="176"/>
      <c r="AA6" s="176"/>
      <c r="AB6" s="176"/>
      <c r="AC6" s="177"/>
      <c r="AD6" s="175" t="s">
        <v>235</v>
      </c>
      <c r="AE6" s="176"/>
      <c r="AF6" s="176"/>
      <c r="AG6" s="176"/>
      <c r="AH6" s="177"/>
      <c r="AI6" s="175" t="s">
        <v>244</v>
      </c>
      <c r="AJ6" s="176"/>
      <c r="AK6" s="176"/>
      <c r="AL6" s="176"/>
      <c r="AM6" s="177"/>
      <c r="AN6" s="175" t="s">
        <v>238</v>
      </c>
      <c r="AO6" s="176"/>
      <c r="AP6" s="176"/>
      <c r="AQ6" s="176"/>
      <c r="AR6" s="177"/>
      <c r="AS6" s="175" t="s">
        <v>239</v>
      </c>
      <c r="AT6" s="176"/>
      <c r="AU6" s="176"/>
      <c r="AV6" s="176"/>
      <c r="AW6" s="177"/>
      <c r="AX6" s="178" t="s">
        <v>29</v>
      </c>
      <c r="AY6" s="178"/>
      <c r="AZ6" s="178"/>
      <c r="BA6" s="181" t="s">
        <v>30</v>
      </c>
      <c r="BB6" s="182"/>
      <c r="BC6" s="182"/>
      <c r="BD6" s="181" t="s">
        <v>31</v>
      </c>
      <c r="BE6" s="182"/>
      <c r="BF6" s="183"/>
      <c r="BG6" s="179" t="s">
        <v>32</v>
      </c>
      <c r="BH6" s="180"/>
      <c r="BI6" s="243"/>
      <c r="BJ6" s="179" t="s">
        <v>33</v>
      </c>
      <c r="BK6" s="180"/>
      <c r="BL6" s="180"/>
      <c r="BM6" s="168" t="s">
        <v>34</v>
      </c>
      <c r="BN6" s="169"/>
      <c r="BO6" s="169"/>
      <c r="BP6" s="148"/>
      <c r="BQ6" s="149"/>
      <c r="BR6" s="149"/>
      <c r="BS6" s="206" t="s">
        <v>35</v>
      </c>
      <c r="BT6" s="207"/>
      <c r="BU6" s="207"/>
      <c r="BV6" s="207"/>
      <c r="BW6" s="208"/>
      <c r="BX6" s="170" t="s">
        <v>36</v>
      </c>
      <c r="BY6" s="170"/>
      <c r="BZ6" s="170"/>
      <c r="CA6" s="170" t="s">
        <v>37</v>
      </c>
      <c r="CB6" s="170"/>
      <c r="CC6" s="170"/>
      <c r="CD6" s="170" t="s">
        <v>38</v>
      </c>
      <c r="CE6" s="170"/>
      <c r="CF6" s="170"/>
      <c r="CG6" s="170" t="s">
        <v>39</v>
      </c>
      <c r="CH6" s="170"/>
      <c r="CI6" s="170"/>
      <c r="CJ6" s="170" t="s">
        <v>46</v>
      </c>
      <c r="CK6" s="170"/>
      <c r="CL6" s="170"/>
      <c r="CM6" s="171" t="s">
        <v>47</v>
      </c>
      <c r="CN6" s="172"/>
      <c r="CO6" s="172"/>
      <c r="CP6" s="170" t="s">
        <v>40</v>
      </c>
      <c r="CQ6" s="170"/>
      <c r="CR6" s="170"/>
      <c r="CS6" s="173" t="s">
        <v>41</v>
      </c>
      <c r="CT6" s="174"/>
      <c r="CU6" s="172"/>
      <c r="CV6" s="170" t="s">
        <v>42</v>
      </c>
      <c r="CW6" s="170"/>
      <c r="CX6" s="170"/>
      <c r="CY6" s="171" t="s">
        <v>48</v>
      </c>
      <c r="CZ6" s="172"/>
      <c r="DA6" s="172"/>
      <c r="DB6" s="196"/>
      <c r="DC6" s="196"/>
      <c r="DD6" s="196"/>
      <c r="DE6" s="148"/>
      <c r="DF6" s="149"/>
      <c r="DG6" s="150"/>
      <c r="DH6" s="148"/>
      <c r="DI6" s="149"/>
      <c r="DJ6" s="150"/>
      <c r="DK6" s="205"/>
      <c r="DL6" s="157"/>
      <c r="DM6" s="158"/>
      <c r="DN6" s="159"/>
      <c r="DO6" s="142" t="s">
        <v>49</v>
      </c>
      <c r="DP6" s="143"/>
      <c r="DQ6" s="144"/>
      <c r="DR6" s="142" t="s">
        <v>50</v>
      </c>
      <c r="DS6" s="143"/>
      <c r="DT6" s="144"/>
      <c r="DU6" s="148"/>
      <c r="DV6" s="149"/>
      <c r="DW6" s="150"/>
      <c r="DX6" s="142" t="s">
        <v>51</v>
      </c>
      <c r="DY6" s="143"/>
      <c r="DZ6" s="144"/>
      <c r="EA6" s="142" t="s">
        <v>52</v>
      </c>
      <c r="EB6" s="143"/>
      <c r="EC6" s="144"/>
      <c r="ED6" s="209" t="s">
        <v>53</v>
      </c>
      <c r="EE6" s="210"/>
      <c r="EF6" s="210"/>
      <c r="EG6" s="205"/>
      <c r="EH6" s="190"/>
      <c r="EI6" s="191"/>
      <c r="EJ6" s="192"/>
    </row>
    <row r="7" spans="1:141" s="10" customFormat="1" ht="36" customHeight="1" x14ac:dyDescent="0.3">
      <c r="A7" s="235"/>
      <c r="B7" s="238"/>
      <c r="C7" s="241"/>
      <c r="D7" s="241"/>
      <c r="E7" s="139" t="s">
        <v>43</v>
      </c>
      <c r="F7" s="165" t="s">
        <v>55</v>
      </c>
      <c r="G7" s="166"/>
      <c r="H7" s="166"/>
      <c r="I7" s="167"/>
      <c r="J7" s="139" t="s">
        <v>43</v>
      </c>
      <c r="K7" s="165" t="s">
        <v>55</v>
      </c>
      <c r="L7" s="166"/>
      <c r="M7" s="166"/>
      <c r="N7" s="167"/>
      <c r="O7" s="139" t="s">
        <v>43</v>
      </c>
      <c r="P7" s="165" t="s">
        <v>55</v>
      </c>
      <c r="Q7" s="166"/>
      <c r="R7" s="166"/>
      <c r="S7" s="167"/>
      <c r="T7" s="139" t="s">
        <v>43</v>
      </c>
      <c r="U7" s="165" t="s">
        <v>55</v>
      </c>
      <c r="V7" s="166"/>
      <c r="W7" s="166"/>
      <c r="X7" s="167"/>
      <c r="Y7" s="139" t="s">
        <v>43</v>
      </c>
      <c r="Z7" s="165" t="s">
        <v>55</v>
      </c>
      <c r="AA7" s="166"/>
      <c r="AB7" s="166"/>
      <c r="AC7" s="167"/>
      <c r="AD7" s="139" t="s">
        <v>43</v>
      </c>
      <c r="AE7" s="165" t="s">
        <v>55</v>
      </c>
      <c r="AF7" s="166"/>
      <c r="AG7" s="166"/>
      <c r="AH7" s="167"/>
      <c r="AI7" s="139" t="s">
        <v>43</v>
      </c>
      <c r="AJ7" s="165" t="s">
        <v>55</v>
      </c>
      <c r="AK7" s="166"/>
      <c r="AL7" s="166"/>
      <c r="AM7" s="167"/>
      <c r="AN7" s="139" t="s">
        <v>43</v>
      </c>
      <c r="AO7" s="165" t="s">
        <v>55</v>
      </c>
      <c r="AP7" s="166"/>
      <c r="AQ7" s="166"/>
      <c r="AR7" s="167"/>
      <c r="AS7" s="139" t="s">
        <v>43</v>
      </c>
      <c r="AT7" s="165" t="s">
        <v>55</v>
      </c>
      <c r="AU7" s="166"/>
      <c r="AV7" s="166"/>
      <c r="AW7" s="167"/>
      <c r="AX7" s="139" t="s">
        <v>43</v>
      </c>
      <c r="AY7" s="145" t="s">
        <v>55</v>
      </c>
      <c r="AZ7" s="146"/>
      <c r="BA7" s="139" t="s">
        <v>43</v>
      </c>
      <c r="BB7" s="145" t="s">
        <v>55</v>
      </c>
      <c r="BC7" s="146"/>
      <c r="BD7" s="139" t="s">
        <v>43</v>
      </c>
      <c r="BE7" s="145" t="s">
        <v>55</v>
      </c>
      <c r="BF7" s="146"/>
      <c r="BG7" s="139" t="s">
        <v>43</v>
      </c>
      <c r="BH7" s="145" t="s">
        <v>55</v>
      </c>
      <c r="BI7" s="146"/>
      <c r="BJ7" s="139" t="s">
        <v>43</v>
      </c>
      <c r="BK7" s="145" t="s">
        <v>55</v>
      </c>
      <c r="BL7" s="146"/>
      <c r="BM7" s="139" t="s">
        <v>43</v>
      </c>
      <c r="BN7" s="145" t="s">
        <v>55</v>
      </c>
      <c r="BO7" s="146"/>
      <c r="BP7" s="139" t="s">
        <v>43</v>
      </c>
      <c r="BQ7" s="145" t="s">
        <v>55</v>
      </c>
      <c r="BR7" s="146"/>
      <c r="BS7" s="139" t="s">
        <v>43</v>
      </c>
      <c r="BT7" s="145" t="s">
        <v>55</v>
      </c>
      <c r="BU7" s="164"/>
      <c r="BV7" s="164"/>
      <c r="BW7" s="146"/>
      <c r="BX7" s="139" t="s">
        <v>43</v>
      </c>
      <c r="BY7" s="145" t="s">
        <v>55</v>
      </c>
      <c r="BZ7" s="146"/>
      <c r="CA7" s="139" t="s">
        <v>43</v>
      </c>
      <c r="CB7" s="145" t="s">
        <v>55</v>
      </c>
      <c r="CC7" s="146"/>
      <c r="CD7" s="139" t="s">
        <v>43</v>
      </c>
      <c r="CE7" s="145" t="s">
        <v>55</v>
      </c>
      <c r="CF7" s="146"/>
      <c r="CG7" s="139" t="s">
        <v>43</v>
      </c>
      <c r="CH7" s="145" t="s">
        <v>55</v>
      </c>
      <c r="CI7" s="146"/>
      <c r="CJ7" s="139" t="s">
        <v>43</v>
      </c>
      <c r="CK7" s="145" t="s">
        <v>55</v>
      </c>
      <c r="CL7" s="146"/>
      <c r="CM7" s="139" t="s">
        <v>43</v>
      </c>
      <c r="CN7" s="145" t="s">
        <v>55</v>
      </c>
      <c r="CO7" s="146"/>
      <c r="CP7" s="139" t="s">
        <v>43</v>
      </c>
      <c r="CQ7" s="145" t="s">
        <v>55</v>
      </c>
      <c r="CR7" s="146"/>
      <c r="CS7" s="139" t="s">
        <v>43</v>
      </c>
      <c r="CT7" s="145" t="s">
        <v>55</v>
      </c>
      <c r="CU7" s="146"/>
      <c r="CV7" s="139" t="s">
        <v>43</v>
      </c>
      <c r="CW7" s="145" t="s">
        <v>55</v>
      </c>
      <c r="CX7" s="146"/>
      <c r="CY7" s="139" t="s">
        <v>43</v>
      </c>
      <c r="CZ7" s="145" t="s">
        <v>55</v>
      </c>
      <c r="DA7" s="146"/>
      <c r="DB7" s="139" t="s">
        <v>43</v>
      </c>
      <c r="DC7" s="145" t="s">
        <v>55</v>
      </c>
      <c r="DD7" s="146"/>
      <c r="DE7" s="139" t="s">
        <v>43</v>
      </c>
      <c r="DF7" s="145" t="s">
        <v>55</v>
      </c>
      <c r="DG7" s="146"/>
      <c r="DH7" s="139" t="s">
        <v>43</v>
      </c>
      <c r="DI7" s="145" t="s">
        <v>55</v>
      </c>
      <c r="DJ7" s="146"/>
      <c r="DK7" s="147" t="s">
        <v>9</v>
      </c>
      <c r="DL7" s="139" t="s">
        <v>43</v>
      </c>
      <c r="DM7" s="145" t="s">
        <v>55</v>
      </c>
      <c r="DN7" s="146"/>
      <c r="DO7" s="139" t="s">
        <v>43</v>
      </c>
      <c r="DP7" s="145" t="s">
        <v>55</v>
      </c>
      <c r="DQ7" s="146"/>
      <c r="DR7" s="139" t="s">
        <v>43</v>
      </c>
      <c r="DS7" s="145" t="s">
        <v>55</v>
      </c>
      <c r="DT7" s="146"/>
      <c r="DU7" s="139" t="s">
        <v>43</v>
      </c>
      <c r="DV7" s="145" t="s">
        <v>55</v>
      </c>
      <c r="DW7" s="146"/>
      <c r="DX7" s="139" t="s">
        <v>43</v>
      </c>
      <c r="DY7" s="145" t="s">
        <v>55</v>
      </c>
      <c r="DZ7" s="146"/>
      <c r="EA7" s="139" t="s">
        <v>43</v>
      </c>
      <c r="EB7" s="145" t="s">
        <v>55</v>
      </c>
      <c r="EC7" s="146"/>
      <c r="ED7" s="139" t="s">
        <v>43</v>
      </c>
      <c r="EE7" s="145" t="s">
        <v>55</v>
      </c>
      <c r="EF7" s="146"/>
      <c r="EG7" s="205" t="s">
        <v>9</v>
      </c>
      <c r="EH7" s="139" t="s">
        <v>43</v>
      </c>
      <c r="EI7" s="145" t="s">
        <v>55</v>
      </c>
      <c r="EJ7" s="146"/>
    </row>
    <row r="8" spans="1:141" s="27" customFormat="1" ht="101.25" customHeight="1" x14ac:dyDescent="0.25">
      <c r="A8" s="236"/>
      <c r="B8" s="239"/>
      <c r="C8" s="242"/>
      <c r="D8" s="242"/>
      <c r="E8" s="140"/>
      <c r="F8" s="35" t="s">
        <v>247</v>
      </c>
      <c r="G8" s="26" t="str">
        <f>L8</f>
        <v>փաստացի           (3ամիս)</v>
      </c>
      <c r="H8" s="36" t="s">
        <v>233</v>
      </c>
      <c r="I8" s="26" t="s">
        <v>54</v>
      </c>
      <c r="J8" s="140"/>
      <c r="K8" s="35" t="str">
        <f>F8</f>
        <v>ծրագիր (1-ին եռամսըակ)</v>
      </c>
      <c r="L8" s="26" t="s">
        <v>245</v>
      </c>
      <c r="M8" s="36" t="str">
        <f>H8</f>
        <v>կատ. %-ը 1-ին եռամսյակի  նկատմամբ</v>
      </c>
      <c r="N8" s="26" t="s">
        <v>54</v>
      </c>
      <c r="O8" s="140"/>
      <c r="P8" s="35" t="str">
        <f>K8</f>
        <v>ծրագիր (1-ին եռամսըակ)</v>
      </c>
      <c r="Q8" s="26" t="str">
        <f>L8</f>
        <v>փաստացի           (3ամիս)</v>
      </c>
      <c r="R8" s="36" t="str">
        <f>M8</f>
        <v>կատ. %-ը 1-ին եռամսյակի  նկատմամբ</v>
      </c>
      <c r="S8" s="26" t="s">
        <v>54</v>
      </c>
      <c r="T8" s="140"/>
      <c r="U8" s="35" t="str">
        <f>P8</f>
        <v>ծրագիր (1-ին եռամսըակ)</v>
      </c>
      <c r="V8" s="26" t="str">
        <f>Q8</f>
        <v>փաստացի           (3ամիս)</v>
      </c>
      <c r="W8" s="36" t="str">
        <f>R8</f>
        <v>կատ. %-ը 1-ին եռամսյակի  նկատմամբ</v>
      </c>
      <c r="X8" s="26" t="s">
        <v>54</v>
      </c>
      <c r="Y8" s="140"/>
      <c r="Z8" s="35" t="str">
        <f>U8</f>
        <v>ծրագիր (1-ին եռամսըակ)</v>
      </c>
      <c r="AA8" s="26" t="str">
        <f>V8</f>
        <v>փաստացի           (3ամիս)</v>
      </c>
      <c r="AB8" s="36" t="str">
        <f>W8</f>
        <v>կատ. %-ը 1-ին եռամսյակի  նկատմամբ</v>
      </c>
      <c r="AC8" s="26" t="s">
        <v>54</v>
      </c>
      <c r="AD8" s="140"/>
      <c r="AE8" s="35" t="str">
        <f>Z8</f>
        <v>ծրագիր (1-ին եռամսըակ)</v>
      </c>
      <c r="AF8" s="26" t="str">
        <f>AA8</f>
        <v>փաստացի           (3ամիս)</v>
      </c>
      <c r="AG8" s="36" t="str">
        <f>AB8</f>
        <v>կատ. %-ը 1-ին եռամսյակի  նկատմամբ</v>
      </c>
      <c r="AH8" s="26" t="s">
        <v>54</v>
      </c>
      <c r="AI8" s="140"/>
      <c r="AJ8" s="35" t="str">
        <f>Z8</f>
        <v>ծրագիր (1-ին եռամսըակ)</v>
      </c>
      <c r="AK8" s="26" t="str">
        <f>AA8</f>
        <v>փաստացի           (3ամիս)</v>
      </c>
      <c r="AL8" s="36" t="str">
        <f>AB8</f>
        <v>կատ. %-ը 1-ին եռամսյակի  նկատմամբ</v>
      </c>
      <c r="AM8" s="26" t="s">
        <v>54</v>
      </c>
      <c r="AN8" s="140"/>
      <c r="AO8" s="35" t="str">
        <f>AJ8</f>
        <v>ծրագիր (1-ին եռամսըակ)</v>
      </c>
      <c r="AP8" s="26" t="str">
        <f>AK8</f>
        <v>փաստացի           (3ամիս)</v>
      </c>
      <c r="AQ8" s="26" t="str">
        <f>AL8</f>
        <v>կատ. %-ը 1-ին եռամսյակի  նկատմամբ</v>
      </c>
      <c r="AR8" s="26" t="s">
        <v>54</v>
      </c>
      <c r="AS8" s="140"/>
      <c r="AT8" s="35" t="str">
        <f>AO8</f>
        <v>ծրագիր (1-ին եռամսըակ)</v>
      </c>
      <c r="AU8" s="26" t="str">
        <f>AP8</f>
        <v>փաստացի           (3ամիս)</v>
      </c>
      <c r="AV8" s="36" t="str">
        <f>AQ8</f>
        <v>կատ. %-ը 1-ին եռամսյակի  նկատմամբ</v>
      </c>
      <c r="AW8" s="26" t="s">
        <v>54</v>
      </c>
      <c r="AX8" s="140"/>
      <c r="AY8" s="35" t="str">
        <f>AT8</f>
        <v>ծրագիր (1-ին եռամսըակ)</v>
      </c>
      <c r="AZ8" s="26" t="str">
        <f>AU8</f>
        <v>փաստացի           (3ամիս)</v>
      </c>
      <c r="BA8" s="140"/>
      <c r="BB8" s="35" t="str">
        <f>AY8</f>
        <v>ծրագիր (1-ին եռամսըակ)</v>
      </c>
      <c r="BC8" s="26" t="str">
        <f>AZ8</f>
        <v>փաստացի           (3ամիս)</v>
      </c>
      <c r="BD8" s="140"/>
      <c r="BE8" s="35" t="str">
        <f>BB8</f>
        <v>ծրագիր (1-ին եռամսըակ)</v>
      </c>
      <c r="BF8" s="26" t="str">
        <f>BC8</f>
        <v>փաստացի           (3ամիս)</v>
      </c>
      <c r="BG8" s="140"/>
      <c r="BH8" s="35" t="str">
        <f>BE8</f>
        <v>ծրագիր (1-ին եռամսըակ)</v>
      </c>
      <c r="BI8" s="26" t="str">
        <f>BC8</f>
        <v>փաստացի           (3ամիս)</v>
      </c>
      <c r="BJ8" s="140"/>
      <c r="BK8" s="35" t="str">
        <f>BH8</f>
        <v>ծրագիր (1-ին եռամսըակ)</v>
      </c>
      <c r="BL8" s="26" t="str">
        <f>BI8</f>
        <v>փաստացի           (3ամիս)</v>
      </c>
      <c r="BM8" s="140"/>
      <c r="BN8" s="35" t="str">
        <f>BK8</f>
        <v>ծրագիր (1-ին եռամսըակ)</v>
      </c>
      <c r="BO8" s="26" t="str">
        <f>BL8</f>
        <v>փաստացի           (3ամիս)</v>
      </c>
      <c r="BP8" s="140"/>
      <c r="BQ8" s="35" t="str">
        <f>BN8</f>
        <v>ծրագիր (1-ին եռամսըակ)</v>
      </c>
      <c r="BR8" s="26" t="str">
        <f>BL8</f>
        <v>փաստացի           (3ամիս)</v>
      </c>
      <c r="BS8" s="140"/>
      <c r="BT8" s="35" t="str">
        <f>BQ8</f>
        <v>ծրագիր (1-ին եռամսըակ)</v>
      </c>
      <c r="BU8" s="26" t="str">
        <f>BR8</f>
        <v>փաստացի           (3ամիս)</v>
      </c>
      <c r="BV8" s="36" t="str">
        <f>AQ8</f>
        <v>կատ. %-ը 1-ին եռամսյակի  նկատմամբ</v>
      </c>
      <c r="BW8" s="26" t="s">
        <v>54</v>
      </c>
      <c r="BX8" s="140"/>
      <c r="BY8" s="35" t="str">
        <f>BT8</f>
        <v>ծրագիր (1-ին եռամսըակ)</v>
      </c>
      <c r="BZ8" s="26" t="str">
        <f>BU8</f>
        <v>փաստացի           (3ամիս)</v>
      </c>
      <c r="CA8" s="140"/>
      <c r="CB8" s="35" t="str">
        <f>BY8</f>
        <v>ծրագիր (1-ին եռամսըակ)</v>
      </c>
      <c r="CC8" s="26" t="str">
        <f>BZ8</f>
        <v>փաստացի           (3ամիս)</v>
      </c>
      <c r="CD8" s="140"/>
      <c r="CE8" s="35" t="str">
        <f>CB8</f>
        <v>ծրագիր (1-ին եռամսըակ)</v>
      </c>
      <c r="CF8" s="26" t="str">
        <f>CC8</f>
        <v>փաստացի           (3ամիս)</v>
      </c>
      <c r="CG8" s="140"/>
      <c r="CH8" s="35" t="str">
        <f>CE8</f>
        <v>ծրագիր (1-ին եռամսըակ)</v>
      </c>
      <c r="CI8" s="26" t="str">
        <f>CF8</f>
        <v>փաստացի           (3ամիս)</v>
      </c>
      <c r="CJ8" s="140"/>
      <c r="CK8" s="35" t="str">
        <f>CH8</f>
        <v>ծրագիր (1-ին եռամսըակ)</v>
      </c>
      <c r="CL8" s="26" t="str">
        <f>CI8</f>
        <v>փաստացի           (3ամիս)</v>
      </c>
      <c r="CM8" s="140"/>
      <c r="CN8" s="35" t="str">
        <f>CK8</f>
        <v>ծրագիր (1-ին եռամսըակ)</v>
      </c>
      <c r="CO8" s="26" t="str">
        <f>CL8</f>
        <v>փաստացի           (3ամիս)</v>
      </c>
      <c r="CP8" s="140"/>
      <c r="CQ8" s="35" t="str">
        <f>CN8</f>
        <v>ծրագիր (1-ին եռամսըակ)</v>
      </c>
      <c r="CR8" s="26" t="str">
        <f>CO8</f>
        <v>փաստացի           (3ամիս)</v>
      </c>
      <c r="CS8" s="140"/>
      <c r="CT8" s="35" t="str">
        <f>CQ8</f>
        <v>ծրագիր (1-ին եռամսըակ)</v>
      </c>
      <c r="CU8" s="26" t="str">
        <f>CR8</f>
        <v>փաստացի           (3ամիս)</v>
      </c>
      <c r="CV8" s="140"/>
      <c r="CW8" s="35" t="str">
        <f>CT8</f>
        <v>ծրագիր (1-ին եռամսըակ)</v>
      </c>
      <c r="CX8" s="26" t="str">
        <f>CU8</f>
        <v>փաստացի           (3ամիս)</v>
      </c>
      <c r="CY8" s="140"/>
      <c r="CZ8" s="35" t="str">
        <f>CW8</f>
        <v>ծրագիր (1-ին եռամսըակ)</v>
      </c>
      <c r="DA8" s="26" t="str">
        <f>CX8</f>
        <v>փաստացի           (3ամիս)</v>
      </c>
      <c r="DB8" s="140"/>
      <c r="DC8" s="35" t="str">
        <f>CZ8</f>
        <v>ծրագիր (1-ին եռամսըակ)</v>
      </c>
      <c r="DD8" s="26" t="str">
        <f>DA8</f>
        <v>փաստացի           (3ամիս)</v>
      </c>
      <c r="DE8" s="140"/>
      <c r="DF8" s="35" t="str">
        <f>DC8</f>
        <v>ծրագիր (1-ին եռամսըակ)</v>
      </c>
      <c r="DG8" s="26" t="str">
        <f>DD8</f>
        <v>փաստացի           (3ամիս)</v>
      </c>
      <c r="DH8" s="140"/>
      <c r="DI8" s="35" t="str">
        <f>DF8</f>
        <v>ծրագիր (1-ին եռամսըակ)</v>
      </c>
      <c r="DJ8" s="26" t="str">
        <f>DG8</f>
        <v>փաստացի           (3ամիս)</v>
      </c>
      <c r="DK8" s="147"/>
      <c r="DL8" s="140"/>
      <c r="DM8" s="35" t="str">
        <f>DI8</f>
        <v>ծրագիր (1-ին եռամսըակ)</v>
      </c>
      <c r="DN8" s="26" t="str">
        <f>DJ8</f>
        <v>փաստացի           (3ամիս)</v>
      </c>
      <c r="DO8" s="140"/>
      <c r="DP8" s="35" t="str">
        <f>DM8</f>
        <v>ծրագիր (1-ին եռամսըակ)</v>
      </c>
      <c r="DQ8" s="26" t="str">
        <f>DN8</f>
        <v>փաստացի           (3ամիս)</v>
      </c>
      <c r="DR8" s="140"/>
      <c r="DS8" s="35" t="str">
        <f>DP8</f>
        <v>ծրագիր (1-ին եռամսըակ)</v>
      </c>
      <c r="DT8" s="26" t="str">
        <f>DQ8</f>
        <v>փաստացի           (3ամիս)</v>
      </c>
      <c r="DU8" s="140"/>
      <c r="DV8" s="35" t="str">
        <f>DS8</f>
        <v>ծրագիր (1-ին եռամսըակ)</v>
      </c>
      <c r="DW8" s="26" t="str">
        <f>DT8</f>
        <v>փաստացի           (3ամիս)</v>
      </c>
      <c r="DX8" s="140"/>
      <c r="DY8" s="35" t="str">
        <f>DV8</f>
        <v>ծրագիր (1-ին եռամսըակ)</v>
      </c>
      <c r="DZ8" s="26" t="str">
        <f>DW8</f>
        <v>փաստացի           (3ամիս)</v>
      </c>
      <c r="EA8" s="140"/>
      <c r="EB8" s="35" t="str">
        <f>DY8</f>
        <v>ծրագիր (1-ին եռամսըակ)</v>
      </c>
      <c r="EC8" s="26" t="str">
        <f>DZ8</f>
        <v>փաստացի           (3ամիս)</v>
      </c>
      <c r="ED8" s="140"/>
      <c r="EE8" s="35" t="str">
        <f>EB8</f>
        <v>ծրագիր (1-ին եռամսըակ)</v>
      </c>
      <c r="EF8" s="26" t="str">
        <f>EC8</f>
        <v>փաստացի           (3ամիս)</v>
      </c>
      <c r="EG8" s="205"/>
      <c r="EH8" s="140"/>
      <c r="EI8" s="35" t="str">
        <f>EE8</f>
        <v>ծրագիր (1-ին եռամսըակ)</v>
      </c>
      <c r="EJ8" s="26" t="str">
        <f>EF8</f>
        <v>փաստացի           (3ամիս)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40" t="s">
        <v>56</v>
      </c>
      <c r="C10" s="47">
        <v>89043</v>
      </c>
      <c r="D10" s="47">
        <v>3000</v>
      </c>
      <c r="E10" s="25">
        <f>DL10+EH10-ED10</f>
        <v>3356884</v>
      </c>
      <c r="F10" s="33">
        <f>E10/12*3</f>
        <v>839221</v>
      </c>
      <c r="G10" s="12">
        <f t="shared" ref="G10:G47" si="0">DN10+EJ10-EF10</f>
        <v>557327.96700000006</v>
      </c>
      <c r="H10" s="12">
        <f>G10/F10*100</f>
        <v>66.410155012803557</v>
      </c>
      <c r="I10" s="12">
        <f t="shared" ref="I10:I47" si="1">G10/E10*100</f>
        <v>16.602538753200889</v>
      </c>
      <c r="J10" s="12">
        <f t="shared" ref="J10:J47" si="2">T10+Y10+AD10+AI10+AN10+AS10+AX10+BP10+BX10+CA10+CD10+CG10+CJ10+CP10+CS10+CY10+DB10+DH10</f>
        <v>1051430</v>
      </c>
      <c r="K10" s="12">
        <f>U10+Z10+AE10+AJ10+AO10+AT10+AY10+BQ10+BY10+CB10+CE10+CH10+CK10+CQ10+CT10+CZ10+DC10+DI10</f>
        <v>262857.5</v>
      </c>
      <c r="L10" s="12">
        <f>V10+AA10+AF10+AK10+AP10+AU10+AZ10+BR10+BZ10+CC10+CF10+CI10+CL10+CR10+CU10+DA10+DD10+DJ10</f>
        <v>170733.57199999999</v>
      </c>
      <c r="M10" s="12">
        <f t="shared" ref="M10:M48" si="3">L10/K10*100</f>
        <v>64.952901096601764</v>
      </c>
      <c r="N10" s="12">
        <f t="shared" ref="N10:N48" si="4">L10/J10*100</f>
        <v>16.238225274150441</v>
      </c>
      <c r="O10" s="12">
        <f>T10+Y10+AD10</f>
        <v>310000</v>
      </c>
      <c r="P10" s="33">
        <f>O10/12*3</f>
        <v>77500</v>
      </c>
      <c r="Q10" s="33">
        <f>V10+AA10+AF10</f>
        <v>26108.1</v>
      </c>
      <c r="R10" s="12">
        <f>Q10/P10*100</f>
        <v>33.687870967741937</v>
      </c>
      <c r="S10" s="11">
        <f>Q10/O10*100</f>
        <v>8.4219677419354841</v>
      </c>
      <c r="T10" s="128">
        <v>110000</v>
      </c>
      <c r="U10" s="33">
        <f>T10/12*3</f>
        <v>27500</v>
      </c>
      <c r="V10" s="128">
        <v>4772.1000000000004</v>
      </c>
      <c r="W10" s="12">
        <f>V10/U10*100</f>
        <v>17.353090909090909</v>
      </c>
      <c r="X10" s="11">
        <f>V10/T10*100</f>
        <v>4.3382727272727273</v>
      </c>
      <c r="Y10" s="128">
        <v>100000</v>
      </c>
      <c r="Z10" s="33">
        <f>Y10/12*3</f>
        <v>25000</v>
      </c>
      <c r="AA10" s="128">
        <v>6690</v>
      </c>
      <c r="AB10" s="12">
        <f>AA10/Z10*100</f>
        <v>26.76</v>
      </c>
      <c r="AC10" s="11">
        <f>AA10/Y10*100</f>
        <v>6.69</v>
      </c>
      <c r="AD10" s="128">
        <v>100000</v>
      </c>
      <c r="AE10" s="33">
        <f>AD10/12*3</f>
        <v>25000</v>
      </c>
      <c r="AF10" s="128">
        <v>14646</v>
      </c>
      <c r="AG10" s="12">
        <f>AF10/AE10*100</f>
        <v>58.584000000000003</v>
      </c>
      <c r="AH10" s="11">
        <f>AF10/AD10*100</f>
        <v>14.646000000000001</v>
      </c>
      <c r="AI10" s="128">
        <v>360000</v>
      </c>
      <c r="AJ10" s="33">
        <f>AI10/12*3</f>
        <v>90000</v>
      </c>
      <c r="AK10" s="128">
        <v>84630.290999999997</v>
      </c>
      <c r="AL10" s="12">
        <f>AK10/AJ10*100</f>
        <v>94.033656666666658</v>
      </c>
      <c r="AM10" s="11">
        <f t="shared" ref="AM10:AM47" si="5">AK10/AI10*100</f>
        <v>23.508414166666665</v>
      </c>
      <c r="AN10" s="47">
        <v>35530</v>
      </c>
      <c r="AO10" s="33">
        <f>AN10/12*3</f>
        <v>8882.5</v>
      </c>
      <c r="AP10" s="47">
        <v>5265.085</v>
      </c>
      <c r="AQ10" s="12">
        <f>AP10/AO10*100</f>
        <v>59.274810019701661</v>
      </c>
      <c r="AR10" s="11">
        <f>AP10/AN10*100</f>
        <v>14.818702504925415</v>
      </c>
      <c r="AS10" s="47">
        <v>25000</v>
      </c>
      <c r="AT10" s="33">
        <f>AS10/12*3</f>
        <v>6250</v>
      </c>
      <c r="AU10" s="47">
        <v>4576.8</v>
      </c>
      <c r="AV10" s="12">
        <f>AU10/AT10*100</f>
        <v>73.228800000000007</v>
      </c>
      <c r="AW10" s="11">
        <f>AU10/AS10*100</f>
        <v>18.307200000000002</v>
      </c>
      <c r="AX10" s="38">
        <v>0</v>
      </c>
      <c r="AY10" s="33">
        <f>AX10/12*3</f>
        <v>0</v>
      </c>
      <c r="AZ10" s="47">
        <v>0</v>
      </c>
      <c r="BA10" s="38">
        <v>0</v>
      </c>
      <c r="BB10" s="33">
        <f>BA10/12*3</f>
        <v>0</v>
      </c>
      <c r="BC10" s="47">
        <v>0</v>
      </c>
      <c r="BD10" s="47">
        <v>1397670.7</v>
      </c>
      <c r="BE10" s="33">
        <f>BD10/12*3</f>
        <v>349417.67499999999</v>
      </c>
      <c r="BF10" s="47">
        <v>349418.1</v>
      </c>
      <c r="BG10" s="38">
        <v>0</v>
      </c>
      <c r="BH10" s="33">
        <f>BG10/12*3</f>
        <v>0</v>
      </c>
      <c r="BI10" s="13">
        <v>0</v>
      </c>
      <c r="BJ10" s="47">
        <v>4575.3</v>
      </c>
      <c r="BK10" s="33">
        <f>BJ10/12*3</f>
        <v>1143.825</v>
      </c>
      <c r="BL10" s="47">
        <v>942.7</v>
      </c>
      <c r="BM10" s="38">
        <v>0</v>
      </c>
      <c r="BN10" s="33">
        <f>BM10/12*3</f>
        <v>0</v>
      </c>
      <c r="BO10" s="47">
        <v>0</v>
      </c>
      <c r="BP10" s="47">
        <v>0</v>
      </c>
      <c r="BQ10" s="33">
        <f>BP10/12*3</f>
        <v>0</v>
      </c>
      <c r="BR10" s="47">
        <v>0</v>
      </c>
      <c r="BS10" s="12">
        <f>BX10+CA10+CD10+CG10</f>
        <v>49500</v>
      </c>
      <c r="BT10" s="33">
        <f>BS10/12*3</f>
        <v>12375</v>
      </c>
      <c r="BU10" s="12">
        <f>BZ10+CC10+CF10+CI10</f>
        <v>4953.3460000000005</v>
      </c>
      <c r="BV10" s="12">
        <f>BU10/BT10*100</f>
        <v>40.027038383838388</v>
      </c>
      <c r="BW10" s="11">
        <f>BU10/BS10*100</f>
        <v>10.006759595959597</v>
      </c>
      <c r="BX10" s="47">
        <v>37000</v>
      </c>
      <c r="BY10" s="33">
        <f>BX10/12*3</f>
        <v>9250</v>
      </c>
      <c r="BZ10" s="47">
        <v>3010.5790000000002</v>
      </c>
      <c r="CA10" s="47">
        <v>0</v>
      </c>
      <c r="CB10" s="33">
        <f>CA10/12*3</f>
        <v>0</v>
      </c>
      <c r="CC10" s="47">
        <v>285.09800000000001</v>
      </c>
      <c r="CD10" s="111">
        <v>10000</v>
      </c>
      <c r="CE10" s="33">
        <f>CD10/12*3</f>
        <v>2500</v>
      </c>
      <c r="CF10" s="47">
        <v>967.06899999999996</v>
      </c>
      <c r="CG10" s="47">
        <v>2500</v>
      </c>
      <c r="CH10" s="33">
        <f>CG10/12*3</f>
        <v>625</v>
      </c>
      <c r="CI10" s="47">
        <v>690.6</v>
      </c>
      <c r="CJ10" s="47">
        <v>0</v>
      </c>
      <c r="CK10" s="33">
        <f>CJ10/12*3</f>
        <v>0</v>
      </c>
      <c r="CL10" s="47">
        <v>0</v>
      </c>
      <c r="CM10" s="111">
        <v>3998</v>
      </c>
      <c r="CN10" s="33">
        <f>CM10/12*3</f>
        <v>999.5</v>
      </c>
      <c r="CO10" s="47">
        <v>799.6</v>
      </c>
      <c r="CP10" s="112">
        <v>0</v>
      </c>
      <c r="CQ10" s="33">
        <f>CP10/12*3</f>
        <v>0</v>
      </c>
      <c r="CR10" s="47">
        <v>165.15</v>
      </c>
      <c r="CS10" s="47">
        <v>232400</v>
      </c>
      <c r="CT10" s="33">
        <f>CS10/12*3</f>
        <v>58100</v>
      </c>
      <c r="CU10" s="47">
        <v>38391.635999999999</v>
      </c>
      <c r="CV10" s="47">
        <v>85000</v>
      </c>
      <c r="CW10" s="33">
        <f>CV10/12*3</f>
        <v>21250</v>
      </c>
      <c r="CX10" s="47">
        <v>9231.2160000000003</v>
      </c>
      <c r="CY10" s="112">
        <v>22000</v>
      </c>
      <c r="CZ10" s="33">
        <f>CY10/12*3</f>
        <v>5500</v>
      </c>
      <c r="DA10" s="47">
        <v>4311.3239999999996</v>
      </c>
      <c r="DB10" s="47">
        <v>10000</v>
      </c>
      <c r="DC10" s="33">
        <f>DB10/12*3</f>
        <v>2500</v>
      </c>
      <c r="DD10" s="47">
        <v>0</v>
      </c>
      <c r="DE10" s="42">
        <v>0</v>
      </c>
      <c r="DF10" s="33">
        <f>DE10/12*3</f>
        <v>0</v>
      </c>
      <c r="DG10" s="47">
        <v>0</v>
      </c>
      <c r="DH10" s="47">
        <v>7000</v>
      </c>
      <c r="DI10" s="33">
        <f>DH10/12*3</f>
        <v>1750</v>
      </c>
      <c r="DJ10" s="47">
        <v>2331.84</v>
      </c>
      <c r="DK10" s="47">
        <v>195.1</v>
      </c>
      <c r="DL10" s="12">
        <f t="shared" ref="DL10:DL47" si="6">T10+Y10+AD10+AI10+AN10+AS10+AX10+BA10+BD10+BG10+BJ10+BM10+BP10+BX10+CA10+CD10+CG10+CJ10+CM10+CP10+CS10+CY10+DB10+DE10+DH10</f>
        <v>2457674</v>
      </c>
      <c r="DM10" s="12">
        <f t="shared" ref="DM10:DM47" si="7">U10+Z10+AE10+AJ10+AO10+AT10+AY10+BB10+BE10+BH10+BK10+BN10+BQ10+BY10+CB10+CE10+CH10+CK10+CN10+CQ10+CT10+CZ10+DC10+DF10+DI10</f>
        <v>614418.5</v>
      </c>
      <c r="DN10" s="12">
        <f t="shared" ref="DN10:DN47" si="8">V10+AA10+AF10+AK10+AP10+AU10+AZ10+BC10+BF10+BI10+BL10+BO10+BR10+BZ10+CC10+CF10+CI10+CL10+CO10+CR10+CU10+DA10+DD10+DG10+DJ10</f>
        <v>521893.97200000007</v>
      </c>
      <c r="DO10" s="47">
        <v>0</v>
      </c>
      <c r="DP10" s="33">
        <f>DO10/12*3</f>
        <v>0</v>
      </c>
      <c r="DQ10" s="47">
        <v>0</v>
      </c>
      <c r="DR10" s="47">
        <v>899210</v>
      </c>
      <c r="DS10" s="33">
        <f>DR10/12*3</f>
        <v>224802.5</v>
      </c>
      <c r="DT10" s="47">
        <v>35433.995000000003</v>
      </c>
      <c r="DU10" s="47">
        <v>0</v>
      </c>
      <c r="DV10" s="33">
        <f>DU10/12*3</f>
        <v>0</v>
      </c>
      <c r="DW10" s="47">
        <v>0</v>
      </c>
      <c r="DX10" s="47">
        <v>0</v>
      </c>
      <c r="DY10" s="33">
        <f>DX10/12*3</f>
        <v>0</v>
      </c>
      <c r="DZ10" s="47">
        <v>0</v>
      </c>
      <c r="EA10" s="42">
        <v>0</v>
      </c>
      <c r="EB10" s="33">
        <f>EA10/12*3</f>
        <v>0</v>
      </c>
      <c r="EC10" s="47">
        <v>0</v>
      </c>
      <c r="ED10" s="47">
        <v>0</v>
      </c>
      <c r="EE10" s="33">
        <f>ED10/12*3</f>
        <v>0</v>
      </c>
      <c r="EF10" s="47">
        <v>0</v>
      </c>
      <c r="EG10" s="47">
        <v>0</v>
      </c>
      <c r="EH10" s="12">
        <f t="shared" ref="EH10:EH47" si="9">DO10+DR10+DU10+DX10+EA10+ED10</f>
        <v>899210</v>
      </c>
      <c r="EI10" s="33">
        <f>EH10/12*3</f>
        <v>224802.5</v>
      </c>
      <c r="EJ10" s="47">
        <f t="shared" ref="EJ10:EJ47" si="10">DQ10+DT10+DW10+DZ10+EC10+EF10+EG10</f>
        <v>35433.995000000003</v>
      </c>
    </row>
    <row r="11" spans="1:141" s="14" customFormat="1" ht="20.25" customHeight="1" x14ac:dyDescent="0.2">
      <c r="A11" s="21">
        <v>2</v>
      </c>
      <c r="B11" s="40" t="s">
        <v>73</v>
      </c>
      <c r="C11" s="47">
        <v>20996.9</v>
      </c>
      <c r="D11" s="47">
        <v>0</v>
      </c>
      <c r="E11" s="25">
        <f t="shared" ref="E11:E46" si="11">DL11+EH11-ED11</f>
        <v>50930.200000000004</v>
      </c>
      <c r="F11" s="33">
        <f t="shared" ref="F11:F47" si="12">E11/12*3</f>
        <v>12732.55</v>
      </c>
      <c r="G11" s="12">
        <f t="shared" si="0"/>
        <v>12974.999999999998</v>
      </c>
      <c r="H11" s="12">
        <f t="shared" ref="H11:H47" si="13">G11/F11*100</f>
        <v>101.90417473326238</v>
      </c>
      <c r="I11" s="12">
        <f t="shared" si="1"/>
        <v>25.476043683315591</v>
      </c>
      <c r="J11" s="12">
        <f t="shared" si="2"/>
        <v>8006.8</v>
      </c>
      <c r="K11" s="12">
        <f t="shared" ref="K11:K48" si="14">U11+Z11+AE11+AJ11+AO11+AT11+AY11+BQ11+BY11+CB11+CE11+CH11+CK11+CQ11+CT11+CZ11+DC11+DI11</f>
        <v>2001.7</v>
      </c>
      <c r="L11" s="12">
        <f t="shared" ref="L11:L48" si="15">V11+AA11+AF11+AK11+AP11+AU11+AZ11+BR11+BZ11+CC11+CF11+CI11+CL11+CR11+CU11+DA11+DD11+DJ11</f>
        <v>2244.1</v>
      </c>
      <c r="M11" s="12">
        <f t="shared" si="3"/>
        <v>112.10970674926313</v>
      </c>
      <c r="N11" s="12">
        <f t="shared" si="4"/>
        <v>28.027426687315781</v>
      </c>
      <c r="O11" s="12">
        <f t="shared" ref="O11:O47" si="16">T11+Y11+AD11</f>
        <v>4546.8</v>
      </c>
      <c r="P11" s="33">
        <f t="shared" ref="P11:P51" si="17">O11/12*3</f>
        <v>1136.7</v>
      </c>
      <c r="Q11" s="33">
        <f t="shared" ref="Q11:Q47" si="18">V11+AA11+AF11</f>
        <v>2183.6999999999998</v>
      </c>
      <c r="R11" s="12">
        <f t="shared" ref="R11:R47" si="19">Q11/P11*100</f>
        <v>192.10873581419898</v>
      </c>
      <c r="S11" s="11">
        <f t="shared" ref="S11:S47" si="20">Q11/O11*100</f>
        <v>48.027183953549745</v>
      </c>
      <c r="T11" s="128">
        <v>160.80000000000001</v>
      </c>
      <c r="U11" s="33">
        <f t="shared" ref="U11:U47" si="21">T11/12*3</f>
        <v>40.200000000000003</v>
      </c>
      <c r="V11" s="128">
        <v>0</v>
      </c>
      <c r="W11" s="12">
        <f t="shared" ref="W11:W47" si="22">V11/U11*100</f>
        <v>0</v>
      </c>
      <c r="X11" s="11">
        <f t="shared" ref="X11:X47" si="23">V11/T11*100</f>
        <v>0</v>
      </c>
      <c r="Y11" s="128">
        <v>300</v>
      </c>
      <c r="Z11" s="33">
        <f t="shared" ref="Z11:Z47" si="24">Y11/12*3</f>
        <v>75</v>
      </c>
      <c r="AA11" s="128">
        <v>0</v>
      </c>
      <c r="AB11" s="12">
        <f t="shared" ref="AB11:AB47" si="25">AA11/Z11*100</f>
        <v>0</v>
      </c>
      <c r="AC11" s="11">
        <f t="shared" ref="AC11:AC47" si="26">AA11/Y11*100</f>
        <v>0</v>
      </c>
      <c r="AD11" s="128">
        <v>4086</v>
      </c>
      <c r="AE11" s="33">
        <f t="shared" ref="AE11:AE47" si="27">AD11/12*3</f>
        <v>1021.5</v>
      </c>
      <c r="AF11" s="128">
        <v>2183.6999999999998</v>
      </c>
      <c r="AG11" s="12">
        <f t="shared" ref="AG11:AG47" si="28">AF11/AE11*100</f>
        <v>213.77386196769456</v>
      </c>
      <c r="AH11" s="11">
        <f t="shared" ref="AH11:AH47" si="29">AF11/AD11*100</f>
        <v>53.443465491923639</v>
      </c>
      <c r="AI11" s="128">
        <v>2800</v>
      </c>
      <c r="AJ11" s="33">
        <f t="shared" ref="AJ11:AJ47" si="30">AI11/12*3</f>
        <v>700</v>
      </c>
      <c r="AK11" s="128">
        <v>0</v>
      </c>
      <c r="AL11" s="12">
        <f t="shared" ref="AL11:AL47" si="31">AK11/AJ11*100</f>
        <v>0</v>
      </c>
      <c r="AM11" s="11">
        <f t="shared" si="5"/>
        <v>0</v>
      </c>
      <c r="AN11" s="47">
        <v>30</v>
      </c>
      <c r="AO11" s="33">
        <f t="shared" ref="AO11:AO48" si="32">AN11/12*3</f>
        <v>7.5</v>
      </c>
      <c r="AP11" s="47">
        <v>0</v>
      </c>
      <c r="AQ11" s="12">
        <f t="shared" ref="AQ11:AQ47" si="33">AP11/AO11*100</f>
        <v>0</v>
      </c>
      <c r="AR11" s="11">
        <f t="shared" ref="AR11:AR47" si="34">AP11/AN11*100</f>
        <v>0</v>
      </c>
      <c r="AS11" s="47">
        <v>0</v>
      </c>
      <c r="AT11" s="33">
        <f t="shared" ref="AT11:AT51" si="35">AS11/12*3</f>
        <v>0</v>
      </c>
      <c r="AU11" s="47">
        <v>0</v>
      </c>
      <c r="AV11" s="12" t="e">
        <f t="shared" ref="AV11:AV47" si="36">AU11/AT11*100</f>
        <v>#DIV/0!</v>
      </c>
      <c r="AW11" s="11" t="e">
        <f t="shared" ref="AW11:AW47" si="37">AU11/AS11*100</f>
        <v>#DIV/0!</v>
      </c>
      <c r="AX11" s="38">
        <v>0</v>
      </c>
      <c r="AY11" s="33">
        <f t="shared" ref="AY11:AY48" si="38">AX11/12*3</f>
        <v>0</v>
      </c>
      <c r="AZ11" s="47">
        <v>0</v>
      </c>
      <c r="BA11" s="47">
        <v>0</v>
      </c>
      <c r="BB11" s="33">
        <f t="shared" ref="BB11:BB48" si="39">BA11/12*3</f>
        <v>0</v>
      </c>
      <c r="BC11" s="47">
        <v>0</v>
      </c>
      <c r="BD11" s="47">
        <v>42923.4</v>
      </c>
      <c r="BE11" s="33">
        <f t="shared" ref="BE11:BE48" si="40">BD11/12*3</f>
        <v>10730.85</v>
      </c>
      <c r="BF11" s="47">
        <v>10730.9</v>
      </c>
      <c r="BG11" s="38">
        <v>0</v>
      </c>
      <c r="BH11" s="33">
        <f t="shared" ref="BH11:BH51" si="41">BG11/12*3</f>
        <v>0</v>
      </c>
      <c r="BI11" s="13">
        <v>0</v>
      </c>
      <c r="BJ11" s="47">
        <v>0</v>
      </c>
      <c r="BK11" s="33">
        <f t="shared" ref="BK11:BK51" si="42">BJ11/12*3</f>
        <v>0</v>
      </c>
      <c r="BL11" s="47">
        <v>0</v>
      </c>
      <c r="BM11" s="38">
        <v>0</v>
      </c>
      <c r="BN11" s="33">
        <f t="shared" ref="BN11:BN48" si="43">BM11/12*3</f>
        <v>0</v>
      </c>
      <c r="BO11" s="47">
        <v>0</v>
      </c>
      <c r="BP11" s="47">
        <v>0</v>
      </c>
      <c r="BQ11" s="33">
        <f t="shared" ref="BQ11:BQ48" si="44">BP11/12*3</f>
        <v>0</v>
      </c>
      <c r="BR11" s="47">
        <v>0</v>
      </c>
      <c r="BS11" s="12">
        <f t="shared" ref="BS11:BS48" si="45">BX11+CA11+CD11+CG11</f>
        <v>630</v>
      </c>
      <c r="BT11" s="33">
        <f t="shared" ref="BT11:BT51" si="46">BS11/12*3</f>
        <v>157.5</v>
      </c>
      <c r="BU11" s="12">
        <f t="shared" ref="BU11:BU48" si="47">BZ11+CC11+CF11+CI11</f>
        <v>60.4</v>
      </c>
      <c r="BV11" s="12">
        <f t="shared" ref="BV11:BV47" si="48">BU11/BT11*100</f>
        <v>38.349206349206348</v>
      </c>
      <c r="BW11" s="11">
        <f t="shared" ref="BW11:BW47" si="49">BU11/BS11*100</f>
        <v>9.587301587301587</v>
      </c>
      <c r="BX11" s="47">
        <v>630</v>
      </c>
      <c r="BY11" s="33">
        <f t="shared" ref="BY11:BY51" si="50">BX11/12*3</f>
        <v>157.5</v>
      </c>
      <c r="BZ11" s="47">
        <v>0</v>
      </c>
      <c r="CA11" s="47">
        <v>0</v>
      </c>
      <c r="CB11" s="33">
        <f t="shared" ref="CB11:CB48" si="51">CA11/12*3</f>
        <v>0</v>
      </c>
      <c r="CC11" s="47">
        <v>60.4</v>
      </c>
      <c r="CD11" s="111">
        <v>0</v>
      </c>
      <c r="CE11" s="33">
        <f t="shared" ref="CE11:CE51" si="52">CD11/12*3</f>
        <v>0</v>
      </c>
      <c r="CF11" s="47">
        <v>0</v>
      </c>
      <c r="CG11" s="47">
        <v>0</v>
      </c>
      <c r="CH11" s="33">
        <f t="shared" ref="CH11:CH48" si="53">CG11/12*3</f>
        <v>0</v>
      </c>
      <c r="CI11" s="47">
        <v>0</v>
      </c>
      <c r="CJ11" s="47">
        <v>0</v>
      </c>
      <c r="CK11" s="33">
        <f t="shared" ref="CK11:CK51" si="54">CJ11/12*3</f>
        <v>0</v>
      </c>
      <c r="CL11" s="47">
        <v>0</v>
      </c>
      <c r="CM11" s="111">
        <v>0</v>
      </c>
      <c r="CN11" s="33">
        <f t="shared" ref="CN11:CN48" si="55">CM11/12*3</f>
        <v>0</v>
      </c>
      <c r="CO11" s="47">
        <v>0</v>
      </c>
      <c r="CP11" s="112">
        <v>0</v>
      </c>
      <c r="CQ11" s="33">
        <f t="shared" ref="CQ11:CQ48" si="56">CP11/12*3</f>
        <v>0</v>
      </c>
      <c r="CR11" s="47">
        <v>0</v>
      </c>
      <c r="CS11" s="47">
        <v>0</v>
      </c>
      <c r="CT11" s="33">
        <f t="shared" ref="CT11:CT51" si="57">CS11/12*3</f>
        <v>0</v>
      </c>
      <c r="CU11" s="47">
        <v>0</v>
      </c>
      <c r="CV11" s="47">
        <v>0</v>
      </c>
      <c r="CW11" s="33">
        <f t="shared" ref="CW11:CW48" si="58">CV11/12*3</f>
        <v>0</v>
      </c>
      <c r="CX11" s="47">
        <v>0</v>
      </c>
      <c r="CY11" s="112">
        <v>0</v>
      </c>
      <c r="CZ11" s="33">
        <f t="shared" ref="CZ11:CZ48" si="59">CY11/12*3</f>
        <v>0</v>
      </c>
      <c r="DA11" s="47">
        <v>0</v>
      </c>
      <c r="DB11" s="47">
        <v>0</v>
      </c>
      <c r="DC11" s="33">
        <f t="shared" ref="DC11:DC48" si="60">DB11/12*3</f>
        <v>0</v>
      </c>
      <c r="DD11" s="47">
        <v>0</v>
      </c>
      <c r="DE11" s="42">
        <v>0</v>
      </c>
      <c r="DF11" s="33">
        <f t="shared" ref="DF11:DF51" si="61">DE11/12*3</f>
        <v>0</v>
      </c>
      <c r="DG11" s="47">
        <v>0</v>
      </c>
      <c r="DH11" s="47">
        <v>0</v>
      </c>
      <c r="DI11" s="33">
        <f t="shared" ref="DI11:DI48" si="62">DH11/12*3</f>
        <v>0</v>
      </c>
      <c r="DJ11" s="47">
        <v>0</v>
      </c>
      <c r="DK11" s="47">
        <v>0</v>
      </c>
      <c r="DL11" s="12">
        <f t="shared" si="6"/>
        <v>50930.200000000004</v>
      </c>
      <c r="DM11" s="12">
        <f t="shared" si="7"/>
        <v>12732.550000000001</v>
      </c>
      <c r="DN11" s="12">
        <f t="shared" si="8"/>
        <v>12974.999999999998</v>
      </c>
      <c r="DO11" s="47">
        <v>0</v>
      </c>
      <c r="DP11" s="33">
        <f t="shared" ref="DP11:DP51" si="63">DO11/12*3</f>
        <v>0</v>
      </c>
      <c r="DQ11" s="47">
        <v>0</v>
      </c>
      <c r="DR11" s="47">
        <v>0</v>
      </c>
      <c r="DS11" s="33">
        <f t="shared" ref="DS11:DS51" si="64">DR11/12*3</f>
        <v>0</v>
      </c>
      <c r="DT11" s="47">
        <v>0</v>
      </c>
      <c r="DU11" s="47">
        <v>0</v>
      </c>
      <c r="DV11" s="33">
        <f t="shared" ref="DV11:DV48" si="65">DU11/12*3</f>
        <v>0</v>
      </c>
      <c r="DW11" s="47">
        <v>0</v>
      </c>
      <c r="DX11" s="47">
        <v>0</v>
      </c>
      <c r="DY11" s="33">
        <f t="shared" ref="DY11:DY48" si="66">DX11/12*3</f>
        <v>0</v>
      </c>
      <c r="DZ11" s="47">
        <v>0</v>
      </c>
      <c r="EA11" s="42">
        <v>0</v>
      </c>
      <c r="EB11" s="33">
        <f t="shared" ref="EB11:EB48" si="67">EA11/12*3</f>
        <v>0</v>
      </c>
      <c r="EC11" s="47">
        <v>0</v>
      </c>
      <c r="ED11" s="47">
        <v>11660</v>
      </c>
      <c r="EE11" s="33">
        <f t="shared" ref="EE11:EE48" si="68">ED11/12*3</f>
        <v>2915</v>
      </c>
      <c r="EF11" s="47">
        <v>0</v>
      </c>
      <c r="EG11" s="47">
        <v>0</v>
      </c>
      <c r="EH11" s="12">
        <f t="shared" si="9"/>
        <v>11660</v>
      </c>
      <c r="EI11" s="33">
        <f t="shared" ref="EI11:EI48" si="69">EH11/12*3</f>
        <v>2915</v>
      </c>
      <c r="EJ11" s="47">
        <f t="shared" si="10"/>
        <v>0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40" t="s">
        <v>86</v>
      </c>
      <c r="C12" s="47">
        <v>88603.8</v>
      </c>
      <c r="D12" s="47">
        <v>59696.800000000003</v>
      </c>
      <c r="E12" s="25">
        <f t="shared" si="11"/>
        <v>1135315.2659999998</v>
      </c>
      <c r="F12" s="33">
        <f t="shared" si="12"/>
        <v>283828.81649999996</v>
      </c>
      <c r="G12" s="12">
        <f t="shared" si="0"/>
        <v>369900.09179999999</v>
      </c>
      <c r="H12" s="12">
        <f t="shared" si="13"/>
        <v>130.32506577780839</v>
      </c>
      <c r="I12" s="12">
        <f t="shared" si="1"/>
        <v>32.581266444452098</v>
      </c>
      <c r="J12" s="12">
        <f t="shared" si="2"/>
        <v>278200</v>
      </c>
      <c r="K12" s="12">
        <f t="shared" si="14"/>
        <v>69550</v>
      </c>
      <c r="L12" s="12">
        <f t="shared" si="15"/>
        <v>55161.985799999995</v>
      </c>
      <c r="M12" s="12">
        <f t="shared" si="3"/>
        <v>79.312704241552836</v>
      </c>
      <c r="N12" s="12">
        <f t="shared" si="4"/>
        <v>19.828176060388209</v>
      </c>
      <c r="O12" s="12">
        <f t="shared" si="16"/>
        <v>68400</v>
      </c>
      <c r="P12" s="33">
        <f t="shared" si="17"/>
        <v>17100</v>
      </c>
      <c r="Q12" s="33">
        <f t="shared" si="18"/>
        <v>7638.3</v>
      </c>
      <c r="R12" s="12">
        <f t="shared" si="19"/>
        <v>44.668421052631579</v>
      </c>
      <c r="S12" s="11">
        <f t="shared" si="20"/>
        <v>11.167105263157895</v>
      </c>
      <c r="T12" s="128">
        <v>2000</v>
      </c>
      <c r="U12" s="33">
        <f t="shared" si="21"/>
        <v>500</v>
      </c>
      <c r="V12" s="128">
        <v>456.5</v>
      </c>
      <c r="W12" s="12">
        <f t="shared" si="22"/>
        <v>91.3</v>
      </c>
      <c r="X12" s="11">
        <f t="shared" si="23"/>
        <v>22.824999999999999</v>
      </c>
      <c r="Y12" s="128">
        <v>13000</v>
      </c>
      <c r="Z12" s="33">
        <f t="shared" si="24"/>
        <v>3250</v>
      </c>
      <c r="AA12" s="128">
        <v>1992.3</v>
      </c>
      <c r="AB12" s="12">
        <f t="shared" si="25"/>
        <v>61.301538461538463</v>
      </c>
      <c r="AC12" s="11">
        <f t="shared" si="26"/>
        <v>15.325384615384616</v>
      </c>
      <c r="AD12" s="128">
        <v>53400</v>
      </c>
      <c r="AE12" s="33">
        <f t="shared" si="27"/>
        <v>13350</v>
      </c>
      <c r="AF12" s="128">
        <v>5189.5</v>
      </c>
      <c r="AG12" s="12">
        <f t="shared" si="28"/>
        <v>38.872659176029963</v>
      </c>
      <c r="AH12" s="11">
        <f t="shared" si="29"/>
        <v>9.7181647940074907</v>
      </c>
      <c r="AI12" s="128">
        <v>108320</v>
      </c>
      <c r="AJ12" s="33">
        <f t="shared" si="30"/>
        <v>27080</v>
      </c>
      <c r="AK12" s="128">
        <v>29857.94</v>
      </c>
      <c r="AL12" s="12">
        <f t="shared" si="31"/>
        <v>110.25827178729691</v>
      </c>
      <c r="AM12" s="11">
        <f t="shared" si="5"/>
        <v>27.564567946824226</v>
      </c>
      <c r="AN12" s="47">
        <v>8540</v>
      </c>
      <c r="AO12" s="33">
        <f t="shared" si="32"/>
        <v>2135</v>
      </c>
      <c r="AP12" s="47">
        <v>1127.1990000000001</v>
      </c>
      <c r="AQ12" s="12">
        <f t="shared" si="33"/>
        <v>52.796206088992982</v>
      </c>
      <c r="AR12" s="11">
        <f t="shared" si="34"/>
        <v>13.199051522248245</v>
      </c>
      <c r="AS12" s="47">
        <v>1200</v>
      </c>
      <c r="AT12" s="33">
        <f t="shared" si="35"/>
        <v>300</v>
      </c>
      <c r="AU12" s="47">
        <v>1019</v>
      </c>
      <c r="AV12" s="12">
        <f t="shared" si="36"/>
        <v>339.66666666666663</v>
      </c>
      <c r="AW12" s="11">
        <f t="shared" si="37"/>
        <v>84.916666666666657</v>
      </c>
      <c r="AX12" s="38">
        <v>0</v>
      </c>
      <c r="AY12" s="33">
        <f t="shared" si="38"/>
        <v>0</v>
      </c>
      <c r="AZ12" s="47">
        <v>0</v>
      </c>
      <c r="BA12" s="47">
        <v>0</v>
      </c>
      <c r="BB12" s="33">
        <f t="shared" si="39"/>
        <v>0</v>
      </c>
      <c r="BC12" s="47">
        <v>0</v>
      </c>
      <c r="BD12" s="47">
        <v>737704.5</v>
      </c>
      <c r="BE12" s="33">
        <f t="shared" si="40"/>
        <v>184426.125</v>
      </c>
      <c r="BF12" s="47">
        <v>184426.2</v>
      </c>
      <c r="BG12" s="38">
        <v>0</v>
      </c>
      <c r="BH12" s="33">
        <f t="shared" si="41"/>
        <v>0</v>
      </c>
      <c r="BI12" s="13">
        <v>0</v>
      </c>
      <c r="BJ12" s="47">
        <v>1961</v>
      </c>
      <c r="BK12" s="33">
        <f t="shared" si="42"/>
        <v>490.25</v>
      </c>
      <c r="BL12" s="47">
        <v>403.9</v>
      </c>
      <c r="BM12" s="38">
        <v>0</v>
      </c>
      <c r="BN12" s="33">
        <f t="shared" si="43"/>
        <v>0</v>
      </c>
      <c r="BO12" s="47">
        <v>0</v>
      </c>
      <c r="BP12" s="47">
        <v>0</v>
      </c>
      <c r="BQ12" s="33">
        <f t="shared" si="44"/>
        <v>0</v>
      </c>
      <c r="BR12" s="47">
        <v>0</v>
      </c>
      <c r="BS12" s="12">
        <f t="shared" si="45"/>
        <v>24540</v>
      </c>
      <c r="BT12" s="33">
        <f t="shared" si="46"/>
        <v>6135</v>
      </c>
      <c r="BU12" s="12">
        <f t="shared" si="47"/>
        <v>1551.008</v>
      </c>
      <c r="BV12" s="12">
        <f t="shared" si="48"/>
        <v>25.28130399348003</v>
      </c>
      <c r="BW12" s="11">
        <f t="shared" si="49"/>
        <v>6.3203259983700075</v>
      </c>
      <c r="BX12" s="47">
        <v>22380</v>
      </c>
      <c r="BY12" s="33">
        <f t="shared" si="50"/>
        <v>5595</v>
      </c>
      <c r="BZ12" s="47">
        <v>1143.95</v>
      </c>
      <c r="CA12" s="47">
        <v>0</v>
      </c>
      <c r="CB12" s="33">
        <f t="shared" si="51"/>
        <v>0</v>
      </c>
      <c r="CC12" s="47">
        <v>60</v>
      </c>
      <c r="CD12" s="111">
        <v>1200</v>
      </c>
      <c r="CE12" s="33">
        <f t="shared" si="52"/>
        <v>300</v>
      </c>
      <c r="CF12" s="47">
        <v>123.318</v>
      </c>
      <c r="CG12" s="47">
        <v>960</v>
      </c>
      <c r="CH12" s="33">
        <f t="shared" si="53"/>
        <v>240</v>
      </c>
      <c r="CI12" s="47">
        <v>223.74</v>
      </c>
      <c r="CJ12" s="47">
        <v>0</v>
      </c>
      <c r="CK12" s="33">
        <f t="shared" si="54"/>
        <v>0</v>
      </c>
      <c r="CL12" s="47">
        <v>0</v>
      </c>
      <c r="CM12" s="111">
        <v>2227.1999999999998</v>
      </c>
      <c r="CN12" s="33">
        <f t="shared" si="55"/>
        <v>556.79999999999995</v>
      </c>
      <c r="CO12" s="47">
        <v>445.44</v>
      </c>
      <c r="CP12" s="112">
        <v>23500</v>
      </c>
      <c r="CQ12" s="33">
        <f t="shared" si="56"/>
        <v>5875</v>
      </c>
      <c r="CR12" s="47">
        <v>1563.8</v>
      </c>
      <c r="CS12" s="50">
        <v>31300</v>
      </c>
      <c r="CT12" s="33">
        <f t="shared" si="57"/>
        <v>7825</v>
      </c>
      <c r="CU12" s="47">
        <v>10017.558800000001</v>
      </c>
      <c r="CV12" s="47">
        <v>26800</v>
      </c>
      <c r="CW12" s="33">
        <f t="shared" si="58"/>
        <v>6700</v>
      </c>
      <c r="CX12" s="47">
        <v>2951.6167999999998</v>
      </c>
      <c r="CY12" s="112">
        <v>0</v>
      </c>
      <c r="CZ12" s="33">
        <f t="shared" si="59"/>
        <v>0</v>
      </c>
      <c r="DA12" s="47">
        <v>0</v>
      </c>
      <c r="DB12" s="47">
        <v>1000</v>
      </c>
      <c r="DC12" s="33">
        <f t="shared" si="60"/>
        <v>250</v>
      </c>
      <c r="DD12" s="47">
        <v>0</v>
      </c>
      <c r="DE12" s="42">
        <v>0</v>
      </c>
      <c r="DF12" s="33">
        <f t="shared" si="61"/>
        <v>0</v>
      </c>
      <c r="DG12" s="47">
        <v>0</v>
      </c>
      <c r="DH12" s="47">
        <v>11400</v>
      </c>
      <c r="DI12" s="33">
        <f t="shared" si="62"/>
        <v>2850</v>
      </c>
      <c r="DJ12" s="47">
        <v>2387.1799999999998</v>
      </c>
      <c r="DK12" s="47">
        <v>-460.16300000000001</v>
      </c>
      <c r="DL12" s="12">
        <f t="shared" si="6"/>
        <v>1020092.7</v>
      </c>
      <c r="DM12" s="12">
        <f t="shared" si="7"/>
        <v>255023.17499999999</v>
      </c>
      <c r="DN12" s="12">
        <f t="shared" si="8"/>
        <v>240437.5258</v>
      </c>
      <c r="DO12" s="47">
        <v>0</v>
      </c>
      <c r="DP12" s="33">
        <f t="shared" si="63"/>
        <v>0</v>
      </c>
      <c r="DQ12" s="47">
        <v>0</v>
      </c>
      <c r="DR12" s="47">
        <v>115222.56600000001</v>
      </c>
      <c r="DS12" s="33">
        <f t="shared" si="64"/>
        <v>28805.641500000005</v>
      </c>
      <c r="DT12" s="47">
        <v>115222.56600000001</v>
      </c>
      <c r="DU12" s="47">
        <v>0</v>
      </c>
      <c r="DV12" s="33">
        <f t="shared" si="65"/>
        <v>0</v>
      </c>
      <c r="DW12" s="47">
        <v>0</v>
      </c>
      <c r="DX12" s="47">
        <v>0</v>
      </c>
      <c r="DY12" s="33">
        <f t="shared" si="66"/>
        <v>0</v>
      </c>
      <c r="DZ12" s="47">
        <v>14240</v>
      </c>
      <c r="EA12" s="42">
        <v>0</v>
      </c>
      <c r="EB12" s="33">
        <f t="shared" si="67"/>
        <v>0</v>
      </c>
      <c r="EC12" s="47">
        <v>0</v>
      </c>
      <c r="ED12" s="105">
        <v>178400</v>
      </c>
      <c r="EE12" s="33">
        <f t="shared" si="68"/>
        <v>44600</v>
      </c>
      <c r="EF12" s="47">
        <v>0</v>
      </c>
      <c r="EG12" s="47">
        <v>0</v>
      </c>
      <c r="EH12" s="12">
        <f t="shared" si="9"/>
        <v>293622.56599999999</v>
      </c>
      <c r="EI12" s="33">
        <f t="shared" si="69"/>
        <v>73405.641499999998</v>
      </c>
      <c r="EJ12" s="47">
        <f t="shared" si="10"/>
        <v>129462.56600000001</v>
      </c>
      <c r="EK12" s="14">
        <f t="shared" ref="EK12:EK20" si="70">ED12-EH12</f>
        <v>-115222.56599999999</v>
      </c>
    </row>
    <row r="13" spans="1:141" s="14" customFormat="1" ht="20.25" customHeight="1" x14ac:dyDescent="0.2">
      <c r="A13" s="21">
        <v>4</v>
      </c>
      <c r="B13" s="40" t="s">
        <v>87</v>
      </c>
      <c r="C13" s="47">
        <v>91559.1</v>
      </c>
      <c r="D13" s="47">
        <v>3000</v>
      </c>
      <c r="E13" s="25">
        <f t="shared" si="11"/>
        <v>184273.6</v>
      </c>
      <c r="F13" s="33">
        <f t="shared" si="12"/>
        <v>46068.4</v>
      </c>
      <c r="G13" s="12">
        <f t="shared" si="0"/>
        <v>45757.512000000002</v>
      </c>
      <c r="H13" s="12">
        <f t="shared" si="13"/>
        <v>99.32515997950874</v>
      </c>
      <c r="I13" s="12">
        <f t="shared" si="1"/>
        <v>24.831289994877185</v>
      </c>
      <c r="J13" s="12">
        <f t="shared" si="2"/>
        <v>43776</v>
      </c>
      <c r="K13" s="12">
        <f t="shared" si="14"/>
        <v>10944</v>
      </c>
      <c r="L13" s="12">
        <f t="shared" si="15"/>
        <v>10633.112000000001</v>
      </c>
      <c r="M13" s="12">
        <f t="shared" si="3"/>
        <v>97.159283625731007</v>
      </c>
      <c r="N13" s="12">
        <f t="shared" si="4"/>
        <v>24.289820906432752</v>
      </c>
      <c r="O13" s="12">
        <f t="shared" si="16"/>
        <v>21050</v>
      </c>
      <c r="P13" s="33">
        <f t="shared" si="17"/>
        <v>5262.5</v>
      </c>
      <c r="Q13" s="33">
        <f t="shared" si="18"/>
        <v>5549.9000000000005</v>
      </c>
      <c r="R13" s="12">
        <f t="shared" si="19"/>
        <v>105.46128266033254</v>
      </c>
      <c r="S13" s="11">
        <f t="shared" si="20"/>
        <v>26.365320665083136</v>
      </c>
      <c r="T13" s="128">
        <v>50</v>
      </c>
      <c r="U13" s="33">
        <f t="shared" si="21"/>
        <v>12.5</v>
      </c>
      <c r="V13" s="128">
        <v>0</v>
      </c>
      <c r="W13" s="12">
        <f t="shared" si="22"/>
        <v>0</v>
      </c>
      <c r="X13" s="11">
        <f t="shared" si="23"/>
        <v>0</v>
      </c>
      <c r="Y13" s="128">
        <v>2849.1</v>
      </c>
      <c r="Z13" s="33">
        <f t="shared" si="24"/>
        <v>712.27499999999998</v>
      </c>
      <c r="AA13" s="128">
        <v>818.3</v>
      </c>
      <c r="AB13" s="12">
        <f t="shared" si="25"/>
        <v>114.88540240777789</v>
      </c>
      <c r="AC13" s="11">
        <f t="shared" si="26"/>
        <v>28.721350601944472</v>
      </c>
      <c r="AD13" s="128">
        <v>18150.900000000001</v>
      </c>
      <c r="AE13" s="33">
        <f t="shared" si="27"/>
        <v>4537.7250000000004</v>
      </c>
      <c r="AF13" s="128">
        <v>4731.6000000000004</v>
      </c>
      <c r="AG13" s="12">
        <f t="shared" si="28"/>
        <v>104.27251541245887</v>
      </c>
      <c r="AH13" s="11">
        <f t="shared" si="29"/>
        <v>26.068128853114718</v>
      </c>
      <c r="AI13" s="128">
        <v>10400</v>
      </c>
      <c r="AJ13" s="33">
        <f t="shared" si="30"/>
        <v>2600</v>
      </c>
      <c r="AK13" s="128">
        <v>713.70299999999997</v>
      </c>
      <c r="AL13" s="12">
        <f t="shared" si="31"/>
        <v>27.45011538461538</v>
      </c>
      <c r="AM13" s="11">
        <f t="shared" si="5"/>
        <v>6.862528846153845</v>
      </c>
      <c r="AN13" s="47">
        <v>926</v>
      </c>
      <c r="AO13" s="33">
        <f t="shared" si="32"/>
        <v>231.5</v>
      </c>
      <c r="AP13" s="47">
        <v>24</v>
      </c>
      <c r="AQ13" s="12">
        <f t="shared" si="33"/>
        <v>10.367170626349893</v>
      </c>
      <c r="AR13" s="11">
        <f t="shared" si="34"/>
        <v>2.5917926565874732</v>
      </c>
      <c r="AS13" s="47">
        <v>0</v>
      </c>
      <c r="AT13" s="33">
        <f t="shared" si="35"/>
        <v>0</v>
      </c>
      <c r="AU13" s="47">
        <v>0</v>
      </c>
      <c r="AV13" s="12" t="e">
        <f t="shared" si="36"/>
        <v>#DIV/0!</v>
      </c>
      <c r="AW13" s="11" t="e">
        <f t="shared" si="37"/>
        <v>#DIV/0!</v>
      </c>
      <c r="AX13" s="38">
        <v>0</v>
      </c>
      <c r="AY13" s="33">
        <f t="shared" si="38"/>
        <v>0</v>
      </c>
      <c r="AZ13" s="47">
        <v>0</v>
      </c>
      <c r="BA13" s="47">
        <v>0</v>
      </c>
      <c r="BB13" s="33">
        <f t="shared" si="39"/>
        <v>0</v>
      </c>
      <c r="BC13" s="47">
        <v>0</v>
      </c>
      <c r="BD13" s="47">
        <v>140497.60000000001</v>
      </c>
      <c r="BE13" s="33">
        <f t="shared" si="40"/>
        <v>35124.400000000001</v>
      </c>
      <c r="BF13" s="47">
        <v>35124.400000000001</v>
      </c>
      <c r="BG13" s="38">
        <v>0</v>
      </c>
      <c r="BH13" s="33">
        <f t="shared" si="41"/>
        <v>0</v>
      </c>
      <c r="BI13" s="13">
        <v>0</v>
      </c>
      <c r="BJ13" s="47">
        <v>0</v>
      </c>
      <c r="BK13" s="33">
        <f t="shared" si="42"/>
        <v>0</v>
      </c>
      <c r="BL13" s="47">
        <v>0</v>
      </c>
      <c r="BM13" s="38">
        <v>0</v>
      </c>
      <c r="BN13" s="33">
        <f t="shared" si="43"/>
        <v>0</v>
      </c>
      <c r="BO13" s="47">
        <v>0</v>
      </c>
      <c r="BP13" s="47">
        <v>0</v>
      </c>
      <c r="BQ13" s="33">
        <f t="shared" si="44"/>
        <v>0</v>
      </c>
      <c r="BR13" s="47">
        <v>0</v>
      </c>
      <c r="BS13" s="12">
        <f t="shared" si="45"/>
        <v>9580</v>
      </c>
      <c r="BT13" s="33">
        <f t="shared" si="46"/>
        <v>2395</v>
      </c>
      <c r="BU13" s="12">
        <f t="shared" si="47"/>
        <v>1792.299</v>
      </c>
      <c r="BV13" s="12">
        <f t="shared" si="48"/>
        <v>74.835031315240087</v>
      </c>
      <c r="BW13" s="11">
        <f t="shared" si="49"/>
        <v>18.708757828810022</v>
      </c>
      <c r="BX13" s="47">
        <v>8200</v>
      </c>
      <c r="BY13" s="33">
        <f t="shared" si="50"/>
        <v>2050</v>
      </c>
      <c r="BZ13" s="47">
        <v>1792.299</v>
      </c>
      <c r="CA13" s="47">
        <v>1380</v>
      </c>
      <c r="CB13" s="33">
        <f t="shared" si="51"/>
        <v>345</v>
      </c>
      <c r="CC13" s="47">
        <v>0</v>
      </c>
      <c r="CD13" s="111">
        <v>0</v>
      </c>
      <c r="CE13" s="33">
        <f t="shared" si="52"/>
        <v>0</v>
      </c>
      <c r="CF13" s="47">
        <v>0</v>
      </c>
      <c r="CG13" s="47">
        <v>0</v>
      </c>
      <c r="CH13" s="33">
        <f t="shared" si="53"/>
        <v>0</v>
      </c>
      <c r="CI13" s="47">
        <v>0</v>
      </c>
      <c r="CJ13" s="47">
        <v>0</v>
      </c>
      <c r="CK13" s="33">
        <f t="shared" si="54"/>
        <v>0</v>
      </c>
      <c r="CL13" s="47">
        <v>0</v>
      </c>
      <c r="CM13" s="111">
        <v>0</v>
      </c>
      <c r="CN13" s="33">
        <f t="shared" si="55"/>
        <v>0</v>
      </c>
      <c r="CO13" s="47">
        <v>0</v>
      </c>
      <c r="CP13" s="112">
        <v>0</v>
      </c>
      <c r="CQ13" s="33">
        <f t="shared" si="56"/>
        <v>0</v>
      </c>
      <c r="CR13" s="47">
        <v>0</v>
      </c>
      <c r="CS13" s="47">
        <v>1620</v>
      </c>
      <c r="CT13" s="33">
        <f t="shared" si="57"/>
        <v>405</v>
      </c>
      <c r="CU13" s="47">
        <v>451.4</v>
      </c>
      <c r="CV13" s="47">
        <v>1620</v>
      </c>
      <c r="CW13" s="33">
        <f t="shared" si="58"/>
        <v>405</v>
      </c>
      <c r="CX13" s="47">
        <v>389</v>
      </c>
      <c r="CY13" s="112">
        <v>200</v>
      </c>
      <c r="CZ13" s="33">
        <f t="shared" si="59"/>
        <v>50</v>
      </c>
      <c r="DA13" s="47">
        <v>0</v>
      </c>
      <c r="DB13" s="47">
        <v>0</v>
      </c>
      <c r="DC13" s="33">
        <f t="shared" si="60"/>
        <v>0</v>
      </c>
      <c r="DD13" s="47">
        <v>0</v>
      </c>
      <c r="DE13" s="42">
        <v>0</v>
      </c>
      <c r="DF13" s="33">
        <f t="shared" si="61"/>
        <v>0</v>
      </c>
      <c r="DG13" s="47">
        <v>0</v>
      </c>
      <c r="DH13" s="47">
        <v>0</v>
      </c>
      <c r="DI13" s="33">
        <f t="shared" si="62"/>
        <v>0</v>
      </c>
      <c r="DJ13" s="47">
        <v>2101.81</v>
      </c>
      <c r="DK13" s="47">
        <v>0</v>
      </c>
      <c r="DL13" s="12">
        <f t="shared" si="6"/>
        <v>184273.6</v>
      </c>
      <c r="DM13" s="12">
        <f t="shared" si="7"/>
        <v>46068.4</v>
      </c>
      <c r="DN13" s="12">
        <f t="shared" si="8"/>
        <v>45757.512000000002</v>
      </c>
      <c r="DO13" s="47">
        <v>0</v>
      </c>
      <c r="DP13" s="33">
        <f t="shared" si="63"/>
        <v>0</v>
      </c>
      <c r="DQ13" s="47">
        <v>0</v>
      </c>
      <c r="DR13" s="47">
        <v>0</v>
      </c>
      <c r="DS13" s="33">
        <f t="shared" si="64"/>
        <v>0</v>
      </c>
      <c r="DT13" s="47">
        <v>0</v>
      </c>
      <c r="DU13" s="47">
        <v>0</v>
      </c>
      <c r="DV13" s="33">
        <f t="shared" si="65"/>
        <v>0</v>
      </c>
      <c r="DW13" s="47">
        <v>0</v>
      </c>
      <c r="DX13" s="47">
        <v>0</v>
      </c>
      <c r="DY13" s="33">
        <f t="shared" si="66"/>
        <v>0</v>
      </c>
      <c r="DZ13" s="47">
        <v>0</v>
      </c>
      <c r="EA13" s="42">
        <v>0</v>
      </c>
      <c r="EB13" s="33">
        <f t="shared" si="67"/>
        <v>0</v>
      </c>
      <c r="EC13" s="47">
        <v>0</v>
      </c>
      <c r="ED13" s="47">
        <v>36800</v>
      </c>
      <c r="EE13" s="33">
        <f t="shared" si="68"/>
        <v>9200</v>
      </c>
      <c r="EF13" s="47">
        <v>0</v>
      </c>
      <c r="EG13" s="47">
        <v>0</v>
      </c>
      <c r="EH13" s="12">
        <f t="shared" si="9"/>
        <v>36800</v>
      </c>
      <c r="EI13" s="33">
        <f t="shared" si="69"/>
        <v>9200</v>
      </c>
      <c r="EJ13" s="47">
        <f t="shared" si="10"/>
        <v>0</v>
      </c>
      <c r="EK13" s="14">
        <f t="shared" si="70"/>
        <v>0</v>
      </c>
    </row>
    <row r="14" spans="1:141" s="14" customFormat="1" ht="20.25" customHeight="1" x14ac:dyDescent="0.2">
      <c r="A14" s="21">
        <v>5</v>
      </c>
      <c r="B14" s="40" t="s">
        <v>88</v>
      </c>
      <c r="C14" s="47">
        <v>33028.199999999997</v>
      </c>
      <c r="D14" s="47">
        <v>4051.3</v>
      </c>
      <c r="E14" s="25">
        <f t="shared" si="11"/>
        <v>441521.2</v>
      </c>
      <c r="F14" s="33">
        <f t="shared" si="12"/>
        <v>110380.3</v>
      </c>
      <c r="G14" s="12">
        <f t="shared" si="0"/>
        <v>98455.945999999996</v>
      </c>
      <c r="H14" s="12">
        <f t="shared" si="13"/>
        <v>89.197027005724749</v>
      </c>
      <c r="I14" s="12">
        <f t="shared" si="1"/>
        <v>22.299256751431187</v>
      </c>
      <c r="J14" s="12">
        <f t="shared" si="2"/>
        <v>118540</v>
      </c>
      <c r="K14" s="12">
        <f t="shared" si="14"/>
        <v>29635</v>
      </c>
      <c r="L14" s="12">
        <f t="shared" si="15"/>
        <v>21413.568999999996</v>
      </c>
      <c r="M14" s="12">
        <f t="shared" si="3"/>
        <v>72.257698667116571</v>
      </c>
      <c r="N14" s="12">
        <f t="shared" si="4"/>
        <v>18.064424666779143</v>
      </c>
      <c r="O14" s="12">
        <f t="shared" si="16"/>
        <v>64370</v>
      </c>
      <c r="P14" s="33">
        <f t="shared" si="17"/>
        <v>16092.5</v>
      </c>
      <c r="Q14" s="33">
        <f t="shared" si="18"/>
        <v>4487.8999999999996</v>
      </c>
      <c r="R14" s="12">
        <f t="shared" si="19"/>
        <v>27.888146652167155</v>
      </c>
      <c r="S14" s="11">
        <f t="shared" si="20"/>
        <v>6.9720366630417887</v>
      </c>
      <c r="T14" s="128">
        <v>250</v>
      </c>
      <c r="U14" s="33">
        <f t="shared" si="21"/>
        <v>62.5</v>
      </c>
      <c r="V14" s="128">
        <v>39.9</v>
      </c>
      <c r="W14" s="12">
        <f t="shared" si="22"/>
        <v>63.839999999999996</v>
      </c>
      <c r="X14" s="11">
        <f t="shared" si="23"/>
        <v>15.959999999999999</v>
      </c>
      <c r="Y14" s="128">
        <v>37120</v>
      </c>
      <c r="Z14" s="33">
        <f t="shared" si="24"/>
        <v>9280</v>
      </c>
      <c r="AA14" s="128">
        <v>2549</v>
      </c>
      <c r="AB14" s="12">
        <f t="shared" si="25"/>
        <v>27.467672413793103</v>
      </c>
      <c r="AC14" s="11">
        <f t="shared" si="26"/>
        <v>6.8669181034482758</v>
      </c>
      <c r="AD14" s="128">
        <v>27000</v>
      </c>
      <c r="AE14" s="33">
        <f t="shared" si="27"/>
        <v>6750</v>
      </c>
      <c r="AF14" s="128">
        <v>1899</v>
      </c>
      <c r="AG14" s="12">
        <f t="shared" si="28"/>
        <v>28.133333333333333</v>
      </c>
      <c r="AH14" s="11">
        <f t="shared" si="29"/>
        <v>7.0333333333333332</v>
      </c>
      <c r="AI14" s="128">
        <v>32000</v>
      </c>
      <c r="AJ14" s="33">
        <f t="shared" si="30"/>
        <v>8000</v>
      </c>
      <c r="AK14" s="128">
        <v>14033.804</v>
      </c>
      <c r="AL14" s="12">
        <f t="shared" si="31"/>
        <v>175.42255</v>
      </c>
      <c r="AM14" s="11">
        <f t="shared" si="5"/>
        <v>43.8556375</v>
      </c>
      <c r="AN14" s="47">
        <v>900</v>
      </c>
      <c r="AO14" s="33">
        <f t="shared" si="32"/>
        <v>225</v>
      </c>
      <c r="AP14" s="47">
        <v>35</v>
      </c>
      <c r="AQ14" s="12">
        <f t="shared" si="33"/>
        <v>15.555555555555555</v>
      </c>
      <c r="AR14" s="11">
        <f t="shared" si="34"/>
        <v>3.8888888888888888</v>
      </c>
      <c r="AS14" s="47">
        <v>1500</v>
      </c>
      <c r="AT14" s="33">
        <f t="shared" si="35"/>
        <v>375</v>
      </c>
      <c r="AU14" s="47">
        <v>177</v>
      </c>
      <c r="AV14" s="12">
        <f t="shared" si="36"/>
        <v>47.199999999999996</v>
      </c>
      <c r="AW14" s="11">
        <f t="shared" si="37"/>
        <v>11.799999999999999</v>
      </c>
      <c r="AX14" s="38">
        <v>0</v>
      </c>
      <c r="AY14" s="33">
        <f t="shared" si="38"/>
        <v>0</v>
      </c>
      <c r="AZ14" s="47">
        <v>0</v>
      </c>
      <c r="BA14" s="47">
        <v>0</v>
      </c>
      <c r="BB14" s="33">
        <f t="shared" si="39"/>
        <v>0</v>
      </c>
      <c r="BC14" s="47">
        <v>0</v>
      </c>
      <c r="BD14" s="47">
        <v>293394</v>
      </c>
      <c r="BE14" s="33">
        <f t="shared" si="40"/>
        <v>73348.5</v>
      </c>
      <c r="BF14" s="47">
        <v>73348.5</v>
      </c>
      <c r="BG14" s="38">
        <v>0</v>
      </c>
      <c r="BH14" s="33">
        <f t="shared" si="41"/>
        <v>0</v>
      </c>
      <c r="BI14" s="13">
        <v>0</v>
      </c>
      <c r="BJ14" s="47">
        <v>0</v>
      </c>
      <c r="BK14" s="33">
        <f t="shared" si="42"/>
        <v>0</v>
      </c>
      <c r="BL14" s="47">
        <v>0</v>
      </c>
      <c r="BM14" s="38">
        <v>0</v>
      </c>
      <c r="BN14" s="33">
        <f t="shared" si="43"/>
        <v>0</v>
      </c>
      <c r="BO14" s="47">
        <v>0</v>
      </c>
      <c r="BP14" s="47">
        <v>0</v>
      </c>
      <c r="BQ14" s="33">
        <f t="shared" si="44"/>
        <v>0</v>
      </c>
      <c r="BR14" s="47">
        <v>0</v>
      </c>
      <c r="BS14" s="12">
        <f t="shared" si="45"/>
        <v>9650</v>
      </c>
      <c r="BT14" s="33">
        <f t="shared" si="46"/>
        <v>2412.5</v>
      </c>
      <c r="BU14" s="12">
        <f t="shared" si="47"/>
        <v>1255.5700000000002</v>
      </c>
      <c r="BV14" s="12">
        <f t="shared" si="48"/>
        <v>52.044352331606227</v>
      </c>
      <c r="BW14" s="11">
        <f t="shared" si="49"/>
        <v>13.011088082901557</v>
      </c>
      <c r="BX14" s="47">
        <v>7000</v>
      </c>
      <c r="BY14" s="33">
        <f t="shared" si="50"/>
        <v>1750</v>
      </c>
      <c r="BZ14" s="47">
        <v>725.67</v>
      </c>
      <c r="CA14" s="47">
        <v>2500</v>
      </c>
      <c r="CB14" s="33">
        <f t="shared" si="51"/>
        <v>625</v>
      </c>
      <c r="CC14" s="47">
        <v>430</v>
      </c>
      <c r="CD14" s="111">
        <v>0</v>
      </c>
      <c r="CE14" s="33">
        <f t="shared" si="52"/>
        <v>0</v>
      </c>
      <c r="CF14" s="47">
        <v>0</v>
      </c>
      <c r="CG14" s="47">
        <v>150</v>
      </c>
      <c r="CH14" s="33">
        <f t="shared" si="53"/>
        <v>37.5</v>
      </c>
      <c r="CI14" s="47">
        <v>99.9</v>
      </c>
      <c r="CJ14" s="47">
        <v>0</v>
      </c>
      <c r="CK14" s="33">
        <f t="shared" si="54"/>
        <v>0</v>
      </c>
      <c r="CL14" s="47">
        <v>0</v>
      </c>
      <c r="CM14" s="112">
        <v>2227.1999999999998</v>
      </c>
      <c r="CN14" s="33">
        <f t="shared" si="55"/>
        <v>556.79999999999995</v>
      </c>
      <c r="CO14" s="47">
        <v>445.44</v>
      </c>
      <c r="CP14" s="112">
        <v>0</v>
      </c>
      <c r="CQ14" s="33">
        <f t="shared" si="56"/>
        <v>0</v>
      </c>
      <c r="CR14" s="47">
        <v>0</v>
      </c>
      <c r="CS14" s="47">
        <v>8500</v>
      </c>
      <c r="CT14" s="33">
        <f t="shared" si="57"/>
        <v>2125</v>
      </c>
      <c r="CU14" s="47">
        <v>521</v>
      </c>
      <c r="CV14" s="47">
        <v>3000</v>
      </c>
      <c r="CW14" s="33">
        <f t="shared" si="58"/>
        <v>750</v>
      </c>
      <c r="CX14" s="47">
        <v>521</v>
      </c>
      <c r="CY14" s="112">
        <v>0</v>
      </c>
      <c r="CZ14" s="33">
        <f t="shared" si="59"/>
        <v>0</v>
      </c>
      <c r="DA14" s="47">
        <v>0</v>
      </c>
      <c r="DB14" s="47">
        <v>0</v>
      </c>
      <c r="DC14" s="33">
        <f t="shared" si="60"/>
        <v>0</v>
      </c>
      <c r="DD14" s="47">
        <v>0</v>
      </c>
      <c r="DE14" s="42">
        <v>0</v>
      </c>
      <c r="DF14" s="33">
        <f t="shared" si="61"/>
        <v>0</v>
      </c>
      <c r="DG14" s="47">
        <v>0</v>
      </c>
      <c r="DH14" s="47">
        <v>1620</v>
      </c>
      <c r="DI14" s="33">
        <f t="shared" si="62"/>
        <v>405</v>
      </c>
      <c r="DJ14" s="47">
        <v>903.29499999999996</v>
      </c>
      <c r="DK14" s="47">
        <v>0</v>
      </c>
      <c r="DL14" s="12">
        <f t="shared" si="6"/>
        <v>414161.2</v>
      </c>
      <c r="DM14" s="12">
        <f t="shared" si="7"/>
        <v>103540.3</v>
      </c>
      <c r="DN14" s="12">
        <f t="shared" si="8"/>
        <v>95207.508999999991</v>
      </c>
      <c r="DO14" s="47">
        <v>0</v>
      </c>
      <c r="DP14" s="33">
        <f t="shared" si="63"/>
        <v>0</v>
      </c>
      <c r="DQ14" s="47">
        <v>0</v>
      </c>
      <c r="DR14" s="47">
        <v>27360</v>
      </c>
      <c r="DS14" s="33">
        <f t="shared" si="64"/>
        <v>6840</v>
      </c>
      <c r="DT14" s="47">
        <v>0</v>
      </c>
      <c r="DU14" s="47">
        <v>0</v>
      </c>
      <c r="DV14" s="33">
        <f t="shared" si="65"/>
        <v>0</v>
      </c>
      <c r="DW14" s="47">
        <v>0</v>
      </c>
      <c r="DX14" s="47">
        <v>0</v>
      </c>
      <c r="DY14" s="33">
        <f t="shared" si="66"/>
        <v>0</v>
      </c>
      <c r="DZ14" s="47">
        <v>3248.4369999999999</v>
      </c>
      <c r="EA14" s="42">
        <v>0</v>
      </c>
      <c r="EB14" s="33">
        <f t="shared" si="67"/>
        <v>0</v>
      </c>
      <c r="EC14" s="47">
        <v>0</v>
      </c>
      <c r="ED14" s="47">
        <v>71000</v>
      </c>
      <c r="EE14" s="33">
        <f t="shared" si="68"/>
        <v>17750</v>
      </c>
      <c r="EF14" s="47">
        <v>0</v>
      </c>
      <c r="EG14" s="47">
        <v>0</v>
      </c>
      <c r="EH14" s="12">
        <f t="shared" si="9"/>
        <v>98360</v>
      </c>
      <c r="EI14" s="33">
        <f t="shared" si="69"/>
        <v>24590</v>
      </c>
      <c r="EJ14" s="47">
        <f t="shared" si="10"/>
        <v>3248.4369999999999</v>
      </c>
      <c r="EK14" s="14">
        <f t="shared" si="70"/>
        <v>-27360</v>
      </c>
    </row>
    <row r="15" spans="1:141" s="14" customFormat="1" ht="20.25" customHeight="1" x14ac:dyDescent="0.2">
      <c r="A15" s="21">
        <v>6</v>
      </c>
      <c r="B15" s="41" t="s">
        <v>91</v>
      </c>
      <c r="C15" s="47">
        <v>89003.6</v>
      </c>
      <c r="D15" s="47">
        <v>3504.1</v>
      </c>
      <c r="E15" s="25">
        <f>DL15+EH15-ED15</f>
        <v>400259.4</v>
      </c>
      <c r="F15" s="33">
        <f t="shared" si="12"/>
        <v>100064.85</v>
      </c>
      <c r="G15" s="12">
        <f t="shared" si="0"/>
        <v>100336.99699999999</v>
      </c>
      <c r="H15" s="12">
        <f t="shared" si="13"/>
        <v>100.27197062704833</v>
      </c>
      <c r="I15" s="12">
        <f t="shared" si="1"/>
        <v>25.067992656762083</v>
      </c>
      <c r="J15" s="12">
        <f>T15+Y15+AD15+AI15+AN15+AS15+AX15+BP15+BX15+CA15+CD15+CG15+CJ15+CP15+CS15+CY15+DB15+DH15</f>
        <v>140499.5</v>
      </c>
      <c r="K15" s="12">
        <f t="shared" si="14"/>
        <v>35124.875</v>
      </c>
      <c r="L15" s="12">
        <f t="shared" si="15"/>
        <v>21555.397000000001</v>
      </c>
      <c r="M15" s="12">
        <f t="shared" si="3"/>
        <v>61.367896682906341</v>
      </c>
      <c r="N15" s="12">
        <f t="shared" si="4"/>
        <v>15.341974170726585</v>
      </c>
      <c r="O15" s="12">
        <f t="shared" si="16"/>
        <v>61212.3</v>
      </c>
      <c r="P15" s="33">
        <f t="shared" si="17"/>
        <v>15303.075000000001</v>
      </c>
      <c r="Q15" s="33">
        <f t="shared" si="18"/>
        <v>7808.7000000000007</v>
      </c>
      <c r="R15" s="12">
        <f t="shared" si="19"/>
        <v>51.026999475595588</v>
      </c>
      <c r="S15" s="11">
        <f t="shared" si="20"/>
        <v>12.756749868898897</v>
      </c>
      <c r="T15" s="128">
        <v>1850</v>
      </c>
      <c r="U15" s="33">
        <f t="shared" si="21"/>
        <v>462.5</v>
      </c>
      <c r="V15" s="128">
        <v>287.8</v>
      </c>
      <c r="W15" s="12">
        <f t="shared" si="22"/>
        <v>62.227027027027027</v>
      </c>
      <c r="X15" s="11">
        <f t="shared" si="23"/>
        <v>15.556756756756757</v>
      </c>
      <c r="Y15" s="128">
        <v>14050</v>
      </c>
      <c r="Z15" s="33">
        <f t="shared" si="24"/>
        <v>3512.5</v>
      </c>
      <c r="AA15" s="128">
        <v>4840</v>
      </c>
      <c r="AB15" s="12">
        <f t="shared" si="25"/>
        <v>137.79359430604984</v>
      </c>
      <c r="AC15" s="11">
        <f t="shared" si="26"/>
        <v>34.44839857651246</v>
      </c>
      <c r="AD15" s="128">
        <v>45312.3</v>
      </c>
      <c r="AE15" s="33">
        <f t="shared" si="27"/>
        <v>11328.075000000001</v>
      </c>
      <c r="AF15" s="128">
        <v>2680.9</v>
      </c>
      <c r="AG15" s="12">
        <f t="shared" si="28"/>
        <v>23.66598031880968</v>
      </c>
      <c r="AH15" s="11">
        <f t="shared" si="29"/>
        <v>5.9164950797024201</v>
      </c>
      <c r="AI15" s="128">
        <v>39548</v>
      </c>
      <c r="AJ15" s="33">
        <f t="shared" si="30"/>
        <v>9887</v>
      </c>
      <c r="AK15" s="128">
        <v>7128.665</v>
      </c>
      <c r="AL15" s="12">
        <f t="shared" si="31"/>
        <v>72.101395772226155</v>
      </c>
      <c r="AM15" s="11">
        <f t="shared" si="5"/>
        <v>18.025348943056539</v>
      </c>
      <c r="AN15" s="47">
        <v>1235.2</v>
      </c>
      <c r="AO15" s="33">
        <f t="shared" si="32"/>
        <v>308.8</v>
      </c>
      <c r="AP15" s="47">
        <v>175</v>
      </c>
      <c r="AQ15" s="12">
        <f t="shared" si="33"/>
        <v>56.670984455958553</v>
      </c>
      <c r="AR15" s="11">
        <f t="shared" si="34"/>
        <v>14.167746113989638</v>
      </c>
      <c r="AS15" s="47">
        <v>0</v>
      </c>
      <c r="AT15" s="33">
        <f t="shared" si="35"/>
        <v>0</v>
      </c>
      <c r="AU15" s="47">
        <v>0</v>
      </c>
      <c r="AV15" s="12" t="e">
        <f t="shared" si="36"/>
        <v>#DIV/0!</v>
      </c>
      <c r="AW15" s="11" t="e">
        <f t="shared" si="37"/>
        <v>#DIV/0!</v>
      </c>
      <c r="AX15" s="38">
        <v>0</v>
      </c>
      <c r="AY15" s="33">
        <f t="shared" si="38"/>
        <v>0</v>
      </c>
      <c r="AZ15" s="47">
        <v>0</v>
      </c>
      <c r="BA15" s="47">
        <v>0</v>
      </c>
      <c r="BB15" s="33">
        <f t="shared" si="39"/>
        <v>0</v>
      </c>
      <c r="BC15" s="47">
        <v>0</v>
      </c>
      <c r="BD15" s="47">
        <v>258888.4</v>
      </c>
      <c r="BE15" s="33">
        <f t="shared" si="40"/>
        <v>64722.1</v>
      </c>
      <c r="BF15" s="47">
        <v>64722.1</v>
      </c>
      <c r="BG15" s="38">
        <v>0</v>
      </c>
      <c r="BH15" s="33">
        <f t="shared" si="41"/>
        <v>0</v>
      </c>
      <c r="BI15" s="13">
        <v>0</v>
      </c>
      <c r="BJ15" s="47">
        <v>871.5</v>
      </c>
      <c r="BK15" s="33">
        <f t="shared" si="42"/>
        <v>217.875</v>
      </c>
      <c r="BL15" s="47">
        <v>179.5</v>
      </c>
      <c r="BM15" s="38">
        <v>0</v>
      </c>
      <c r="BN15" s="33">
        <f t="shared" si="43"/>
        <v>0</v>
      </c>
      <c r="BO15" s="47">
        <v>0</v>
      </c>
      <c r="BP15" s="47">
        <v>0</v>
      </c>
      <c r="BQ15" s="33">
        <f t="shared" si="44"/>
        <v>0</v>
      </c>
      <c r="BR15" s="47">
        <v>0</v>
      </c>
      <c r="BS15" s="12">
        <f t="shared" si="45"/>
        <v>13701.1</v>
      </c>
      <c r="BT15" s="33">
        <f t="shared" si="46"/>
        <v>3425.2750000000005</v>
      </c>
      <c r="BU15" s="12">
        <f t="shared" si="47"/>
        <v>3064.0720000000001</v>
      </c>
      <c r="BV15" s="12">
        <f t="shared" si="48"/>
        <v>89.454773704301104</v>
      </c>
      <c r="BW15" s="11">
        <f t="shared" si="49"/>
        <v>22.36369342607528</v>
      </c>
      <c r="BX15" s="47">
        <v>12720.1</v>
      </c>
      <c r="BY15" s="33">
        <f t="shared" si="50"/>
        <v>3180.0250000000005</v>
      </c>
      <c r="BZ15" s="47">
        <v>3011.672</v>
      </c>
      <c r="CA15" s="47">
        <v>0</v>
      </c>
      <c r="CB15" s="33">
        <f t="shared" si="51"/>
        <v>0</v>
      </c>
      <c r="CC15" s="47">
        <v>0</v>
      </c>
      <c r="CD15" s="111">
        <v>0</v>
      </c>
      <c r="CE15" s="33">
        <f t="shared" si="52"/>
        <v>0</v>
      </c>
      <c r="CF15" s="47">
        <v>0</v>
      </c>
      <c r="CG15" s="47">
        <v>981</v>
      </c>
      <c r="CH15" s="33">
        <f t="shared" si="53"/>
        <v>245.25</v>
      </c>
      <c r="CI15" s="47">
        <v>52.4</v>
      </c>
      <c r="CJ15" s="47">
        <v>0</v>
      </c>
      <c r="CK15" s="33">
        <f t="shared" si="54"/>
        <v>0</v>
      </c>
      <c r="CL15" s="47">
        <v>0</v>
      </c>
      <c r="CM15" s="111">
        <v>0</v>
      </c>
      <c r="CN15" s="33">
        <f t="shared" si="55"/>
        <v>0</v>
      </c>
      <c r="CO15" s="47">
        <v>0</v>
      </c>
      <c r="CP15" s="112">
        <v>0</v>
      </c>
      <c r="CQ15" s="33">
        <f t="shared" si="56"/>
        <v>0</v>
      </c>
      <c r="CR15" s="47">
        <v>0</v>
      </c>
      <c r="CS15" s="47">
        <v>19270.900000000001</v>
      </c>
      <c r="CT15" s="33">
        <f t="shared" si="57"/>
        <v>4817.7250000000004</v>
      </c>
      <c r="CU15" s="47">
        <v>3174.76</v>
      </c>
      <c r="CV15" s="47">
        <v>4990.8999999999996</v>
      </c>
      <c r="CW15" s="33">
        <f t="shared" si="58"/>
        <v>1247.7249999999999</v>
      </c>
      <c r="CX15" s="47">
        <v>294.45999999999998</v>
      </c>
      <c r="CY15" s="112">
        <v>0</v>
      </c>
      <c r="CZ15" s="33">
        <f t="shared" si="59"/>
        <v>0</v>
      </c>
      <c r="DA15" s="47">
        <v>0</v>
      </c>
      <c r="DB15" s="47">
        <v>0</v>
      </c>
      <c r="DC15" s="33">
        <f t="shared" si="60"/>
        <v>0</v>
      </c>
      <c r="DD15" s="47">
        <v>0</v>
      </c>
      <c r="DE15" s="42">
        <v>0</v>
      </c>
      <c r="DF15" s="33">
        <f t="shared" si="61"/>
        <v>0</v>
      </c>
      <c r="DG15" s="47">
        <v>0</v>
      </c>
      <c r="DH15" s="47">
        <v>5532</v>
      </c>
      <c r="DI15" s="33">
        <f t="shared" si="62"/>
        <v>1383</v>
      </c>
      <c r="DJ15" s="47">
        <v>204.2</v>
      </c>
      <c r="DK15" s="47">
        <v>136.69999999999999</v>
      </c>
      <c r="DL15" s="12">
        <f t="shared" si="6"/>
        <v>400259.4</v>
      </c>
      <c r="DM15" s="12">
        <f t="shared" si="7"/>
        <v>100064.85</v>
      </c>
      <c r="DN15" s="12">
        <f t="shared" si="8"/>
        <v>86456.996999999988</v>
      </c>
      <c r="DO15" s="47">
        <v>0</v>
      </c>
      <c r="DP15" s="33">
        <f t="shared" si="63"/>
        <v>0</v>
      </c>
      <c r="DQ15" s="47">
        <v>0</v>
      </c>
      <c r="DR15" s="47">
        <v>0</v>
      </c>
      <c r="DS15" s="33">
        <f t="shared" si="64"/>
        <v>0</v>
      </c>
      <c r="DT15" s="47">
        <v>13880</v>
      </c>
      <c r="DU15" s="47">
        <v>0</v>
      </c>
      <c r="DV15" s="33">
        <f t="shared" si="65"/>
        <v>0</v>
      </c>
      <c r="DW15" s="47">
        <v>0</v>
      </c>
      <c r="DX15" s="47">
        <v>0</v>
      </c>
      <c r="DY15" s="33">
        <f t="shared" si="66"/>
        <v>0</v>
      </c>
      <c r="DZ15" s="47">
        <v>0</v>
      </c>
      <c r="EA15" s="42">
        <v>0</v>
      </c>
      <c r="EB15" s="33">
        <f t="shared" si="67"/>
        <v>0</v>
      </c>
      <c r="EC15" s="47">
        <v>0</v>
      </c>
      <c r="ED15" s="47">
        <v>38757</v>
      </c>
      <c r="EE15" s="33">
        <f t="shared" si="68"/>
        <v>9689.25</v>
      </c>
      <c r="EF15" s="47">
        <v>0</v>
      </c>
      <c r="EG15" s="47">
        <v>0</v>
      </c>
      <c r="EH15" s="12">
        <f t="shared" si="9"/>
        <v>38757</v>
      </c>
      <c r="EI15" s="33">
        <f t="shared" si="69"/>
        <v>9689.25</v>
      </c>
      <c r="EJ15" s="47">
        <f t="shared" si="10"/>
        <v>13880</v>
      </c>
      <c r="EK15" s="14">
        <f t="shared" si="70"/>
        <v>0</v>
      </c>
    </row>
    <row r="16" spans="1:141" s="14" customFormat="1" ht="20.25" customHeight="1" x14ac:dyDescent="0.25">
      <c r="A16" s="21">
        <v>7</v>
      </c>
      <c r="B16" s="41" t="s">
        <v>94</v>
      </c>
      <c r="C16" s="47">
        <v>1712.2</v>
      </c>
      <c r="D16" s="47">
        <v>21.8</v>
      </c>
      <c r="E16" s="25">
        <f t="shared" si="11"/>
        <v>12319.199999999999</v>
      </c>
      <c r="F16" s="33">
        <f t="shared" si="12"/>
        <v>3079.7999999999997</v>
      </c>
      <c r="G16" s="12">
        <f t="shared" si="0"/>
        <v>2509.7399999999998</v>
      </c>
      <c r="H16" s="12">
        <f t="shared" si="13"/>
        <v>81.490356516656931</v>
      </c>
      <c r="I16" s="12">
        <f t="shared" si="1"/>
        <v>20.372589129164233</v>
      </c>
      <c r="J16" s="12">
        <f t="shared" si="2"/>
        <v>2552.8000000000002</v>
      </c>
      <c r="K16" s="12">
        <f t="shared" si="14"/>
        <v>638.20000000000005</v>
      </c>
      <c r="L16" s="12">
        <f t="shared" si="15"/>
        <v>68.14</v>
      </c>
      <c r="M16" s="12">
        <f t="shared" si="3"/>
        <v>10.676903791914761</v>
      </c>
      <c r="N16" s="12">
        <f t="shared" si="4"/>
        <v>2.6692259479786902</v>
      </c>
      <c r="O16" s="12">
        <f t="shared" si="16"/>
        <v>352.8</v>
      </c>
      <c r="P16" s="33">
        <f t="shared" si="17"/>
        <v>88.2</v>
      </c>
      <c r="Q16" s="33">
        <f t="shared" si="18"/>
        <v>24.6</v>
      </c>
      <c r="R16" s="12">
        <f t="shared" si="19"/>
        <v>27.891156462585037</v>
      </c>
      <c r="S16" s="11">
        <f t="shared" si="20"/>
        <v>6.9727891156462594</v>
      </c>
      <c r="T16" s="128">
        <v>2.8</v>
      </c>
      <c r="U16" s="33">
        <f t="shared" si="21"/>
        <v>0.7</v>
      </c>
      <c r="V16" s="128">
        <v>0</v>
      </c>
      <c r="W16" s="12">
        <f t="shared" si="22"/>
        <v>0</v>
      </c>
      <c r="X16" s="11">
        <f t="shared" si="23"/>
        <v>0</v>
      </c>
      <c r="Y16" s="128">
        <v>100</v>
      </c>
      <c r="Z16" s="33">
        <f t="shared" si="24"/>
        <v>25</v>
      </c>
      <c r="AA16" s="128">
        <v>0</v>
      </c>
      <c r="AB16" s="12">
        <f t="shared" si="25"/>
        <v>0</v>
      </c>
      <c r="AC16" s="11">
        <f t="shared" si="26"/>
        <v>0</v>
      </c>
      <c r="AD16" s="128">
        <v>250</v>
      </c>
      <c r="AE16" s="33">
        <f t="shared" si="27"/>
        <v>62.5</v>
      </c>
      <c r="AF16" s="128">
        <v>24.6</v>
      </c>
      <c r="AG16" s="12">
        <f t="shared" si="28"/>
        <v>39.36</v>
      </c>
      <c r="AH16" s="11">
        <f t="shared" si="29"/>
        <v>9.84</v>
      </c>
      <c r="AI16" s="128">
        <v>450</v>
      </c>
      <c r="AJ16" s="33">
        <f t="shared" si="30"/>
        <v>112.5</v>
      </c>
      <c r="AK16" s="128">
        <v>0</v>
      </c>
      <c r="AL16" s="12">
        <f t="shared" si="31"/>
        <v>0</v>
      </c>
      <c r="AM16" s="11">
        <f t="shared" si="5"/>
        <v>0</v>
      </c>
      <c r="AN16" s="47">
        <v>0</v>
      </c>
      <c r="AO16" s="33">
        <f t="shared" si="32"/>
        <v>0</v>
      </c>
      <c r="AP16" s="47">
        <v>0</v>
      </c>
      <c r="AQ16" s="12" t="e">
        <f t="shared" si="33"/>
        <v>#DIV/0!</v>
      </c>
      <c r="AR16" s="11" t="e">
        <f t="shared" si="34"/>
        <v>#DIV/0!</v>
      </c>
      <c r="AS16" s="47">
        <v>0</v>
      </c>
      <c r="AT16" s="33">
        <f t="shared" si="35"/>
        <v>0</v>
      </c>
      <c r="AU16" s="47">
        <v>0</v>
      </c>
      <c r="AV16" s="12" t="e">
        <f t="shared" si="36"/>
        <v>#DIV/0!</v>
      </c>
      <c r="AW16" s="11" t="e">
        <f t="shared" si="37"/>
        <v>#DIV/0!</v>
      </c>
      <c r="AX16" s="38">
        <v>0</v>
      </c>
      <c r="AY16" s="33">
        <f t="shared" si="38"/>
        <v>0</v>
      </c>
      <c r="AZ16" s="47">
        <v>0</v>
      </c>
      <c r="BA16" s="47">
        <v>0</v>
      </c>
      <c r="BB16" s="33">
        <f t="shared" si="39"/>
        <v>0</v>
      </c>
      <c r="BC16" s="47">
        <v>0</v>
      </c>
      <c r="BD16" s="110">
        <v>9766.4</v>
      </c>
      <c r="BE16" s="33">
        <f t="shared" si="40"/>
        <v>2441.6</v>
      </c>
      <c r="BF16" s="47">
        <v>2441.6</v>
      </c>
      <c r="BG16" s="38">
        <v>0</v>
      </c>
      <c r="BH16" s="33">
        <f t="shared" si="41"/>
        <v>0</v>
      </c>
      <c r="BI16" s="13">
        <v>0</v>
      </c>
      <c r="BJ16" s="47">
        <v>0</v>
      </c>
      <c r="BK16" s="33">
        <f t="shared" si="42"/>
        <v>0</v>
      </c>
      <c r="BL16" s="47">
        <v>0</v>
      </c>
      <c r="BM16" s="38">
        <v>0</v>
      </c>
      <c r="BN16" s="33">
        <f t="shared" si="43"/>
        <v>0</v>
      </c>
      <c r="BO16" s="47">
        <v>0</v>
      </c>
      <c r="BP16" s="47">
        <v>0</v>
      </c>
      <c r="BQ16" s="33">
        <f t="shared" si="44"/>
        <v>0</v>
      </c>
      <c r="BR16" s="47">
        <v>0</v>
      </c>
      <c r="BS16" s="12">
        <f t="shared" si="45"/>
        <v>1700</v>
      </c>
      <c r="BT16" s="33">
        <f t="shared" si="46"/>
        <v>425</v>
      </c>
      <c r="BU16" s="12">
        <f t="shared" si="47"/>
        <v>43.54</v>
      </c>
      <c r="BV16" s="12">
        <f t="shared" si="48"/>
        <v>10.244705882352941</v>
      </c>
      <c r="BW16" s="11">
        <f t="shared" si="49"/>
        <v>2.5611764705882352</v>
      </c>
      <c r="BX16" s="47">
        <v>1700</v>
      </c>
      <c r="BY16" s="33">
        <f t="shared" si="50"/>
        <v>425</v>
      </c>
      <c r="BZ16" s="47">
        <v>43.54</v>
      </c>
      <c r="CA16" s="47">
        <v>0</v>
      </c>
      <c r="CB16" s="33">
        <f t="shared" si="51"/>
        <v>0</v>
      </c>
      <c r="CC16" s="47">
        <v>0</v>
      </c>
      <c r="CD16" s="111">
        <v>0</v>
      </c>
      <c r="CE16" s="33">
        <f t="shared" si="52"/>
        <v>0</v>
      </c>
      <c r="CF16" s="47">
        <v>0</v>
      </c>
      <c r="CG16" s="47">
        <v>0</v>
      </c>
      <c r="CH16" s="33">
        <f t="shared" si="53"/>
        <v>0</v>
      </c>
      <c r="CI16" s="47">
        <v>0</v>
      </c>
      <c r="CJ16" s="47">
        <v>0</v>
      </c>
      <c r="CK16" s="33">
        <f t="shared" si="54"/>
        <v>0</v>
      </c>
      <c r="CL16" s="47">
        <v>0</v>
      </c>
      <c r="CM16" s="111">
        <v>0</v>
      </c>
      <c r="CN16" s="33">
        <f t="shared" si="55"/>
        <v>0</v>
      </c>
      <c r="CO16" s="47">
        <v>0</v>
      </c>
      <c r="CP16" s="112">
        <v>0</v>
      </c>
      <c r="CQ16" s="33">
        <f t="shared" si="56"/>
        <v>0</v>
      </c>
      <c r="CR16" s="47">
        <v>0</v>
      </c>
      <c r="CS16" s="47">
        <v>50</v>
      </c>
      <c r="CT16" s="33">
        <f t="shared" si="57"/>
        <v>12.5</v>
      </c>
      <c r="CU16" s="47">
        <v>0</v>
      </c>
      <c r="CV16" s="47">
        <v>50</v>
      </c>
      <c r="CW16" s="33">
        <f t="shared" si="58"/>
        <v>12.5</v>
      </c>
      <c r="CX16" s="47">
        <v>0</v>
      </c>
      <c r="CY16" s="112">
        <v>0</v>
      </c>
      <c r="CZ16" s="33">
        <f t="shared" si="59"/>
        <v>0</v>
      </c>
      <c r="DA16" s="47">
        <v>0</v>
      </c>
      <c r="DB16" s="47">
        <v>0</v>
      </c>
      <c r="DC16" s="33">
        <f t="shared" si="60"/>
        <v>0</v>
      </c>
      <c r="DD16" s="47">
        <v>0</v>
      </c>
      <c r="DE16" s="42">
        <v>0</v>
      </c>
      <c r="DF16" s="33">
        <f t="shared" si="61"/>
        <v>0</v>
      </c>
      <c r="DG16" s="47">
        <v>0</v>
      </c>
      <c r="DH16" s="47">
        <v>0</v>
      </c>
      <c r="DI16" s="33">
        <f t="shared" si="62"/>
        <v>0</v>
      </c>
      <c r="DJ16" s="47">
        <v>0</v>
      </c>
      <c r="DK16" s="47">
        <v>0</v>
      </c>
      <c r="DL16" s="12">
        <f t="shared" si="6"/>
        <v>12319.199999999999</v>
      </c>
      <c r="DM16" s="12">
        <f t="shared" si="7"/>
        <v>3079.7999999999997</v>
      </c>
      <c r="DN16" s="12">
        <f t="shared" si="8"/>
        <v>2509.7399999999998</v>
      </c>
      <c r="DO16" s="47">
        <v>0</v>
      </c>
      <c r="DP16" s="33">
        <f t="shared" si="63"/>
        <v>0</v>
      </c>
      <c r="DQ16" s="47">
        <v>0</v>
      </c>
      <c r="DR16" s="47">
        <v>0</v>
      </c>
      <c r="DS16" s="33">
        <f t="shared" si="64"/>
        <v>0</v>
      </c>
      <c r="DT16" s="47">
        <v>0</v>
      </c>
      <c r="DU16" s="47">
        <v>0</v>
      </c>
      <c r="DV16" s="33">
        <f t="shared" si="65"/>
        <v>0</v>
      </c>
      <c r="DW16" s="47">
        <v>0</v>
      </c>
      <c r="DX16" s="47">
        <v>0</v>
      </c>
      <c r="DY16" s="33">
        <f t="shared" si="66"/>
        <v>0</v>
      </c>
      <c r="DZ16" s="47">
        <v>0</v>
      </c>
      <c r="EA16" s="42">
        <v>0</v>
      </c>
      <c r="EB16" s="33">
        <f t="shared" si="67"/>
        <v>0</v>
      </c>
      <c r="EC16" s="47">
        <v>0</v>
      </c>
      <c r="ED16" s="47">
        <v>2000</v>
      </c>
      <c r="EE16" s="33">
        <f t="shared" si="68"/>
        <v>500</v>
      </c>
      <c r="EF16" s="47">
        <v>0</v>
      </c>
      <c r="EG16" s="47">
        <v>0</v>
      </c>
      <c r="EH16" s="12">
        <f t="shared" si="9"/>
        <v>2000</v>
      </c>
      <c r="EI16" s="33">
        <f t="shared" si="69"/>
        <v>500</v>
      </c>
      <c r="EJ16" s="47">
        <f t="shared" si="10"/>
        <v>0</v>
      </c>
      <c r="EK16" s="14">
        <f t="shared" si="70"/>
        <v>0</v>
      </c>
    </row>
    <row r="17" spans="1:141" s="14" customFormat="1" ht="20.25" customHeight="1" x14ac:dyDescent="0.2">
      <c r="A17" s="21">
        <v>8</v>
      </c>
      <c r="B17" s="41" t="s">
        <v>96</v>
      </c>
      <c r="C17" s="47">
        <v>9426.1</v>
      </c>
      <c r="D17" s="47">
        <v>1436.5</v>
      </c>
      <c r="E17" s="25">
        <f t="shared" si="11"/>
        <v>39757.300000000003</v>
      </c>
      <c r="F17" s="33">
        <f t="shared" si="12"/>
        <v>9939.3250000000007</v>
      </c>
      <c r="G17" s="12">
        <f t="shared" si="0"/>
        <v>7300.6900000000005</v>
      </c>
      <c r="H17" s="12">
        <f t="shared" si="13"/>
        <v>73.452573489648444</v>
      </c>
      <c r="I17" s="12">
        <f t="shared" si="1"/>
        <v>18.363143372412111</v>
      </c>
      <c r="J17" s="12">
        <f t="shared" si="2"/>
        <v>11900</v>
      </c>
      <c r="K17" s="12">
        <f t="shared" si="14"/>
        <v>2975</v>
      </c>
      <c r="L17" s="12">
        <f t="shared" si="15"/>
        <v>336.39</v>
      </c>
      <c r="M17" s="12">
        <f t="shared" si="3"/>
        <v>11.307226890756301</v>
      </c>
      <c r="N17" s="12">
        <f t="shared" si="4"/>
        <v>2.8268067226890752</v>
      </c>
      <c r="O17" s="12">
        <f t="shared" si="16"/>
        <v>6653.2</v>
      </c>
      <c r="P17" s="33">
        <f t="shared" si="17"/>
        <v>1663.2999999999997</v>
      </c>
      <c r="Q17" s="33">
        <f t="shared" si="18"/>
        <v>17.400000000000002</v>
      </c>
      <c r="R17" s="12">
        <f t="shared" si="19"/>
        <v>1.0461131485600916</v>
      </c>
      <c r="S17" s="11">
        <f t="shared" si="20"/>
        <v>0.26152828714002291</v>
      </c>
      <c r="T17" s="128">
        <v>0</v>
      </c>
      <c r="U17" s="33">
        <f t="shared" si="21"/>
        <v>0</v>
      </c>
      <c r="V17" s="128">
        <v>0</v>
      </c>
      <c r="W17" s="12" t="e">
        <f t="shared" si="22"/>
        <v>#DIV/0!</v>
      </c>
      <c r="X17" s="11" t="e">
        <f t="shared" si="23"/>
        <v>#DIV/0!</v>
      </c>
      <c r="Y17" s="128">
        <v>1000</v>
      </c>
      <c r="Z17" s="33">
        <f t="shared" si="24"/>
        <v>250</v>
      </c>
      <c r="AA17" s="128">
        <v>16.8</v>
      </c>
      <c r="AB17" s="12">
        <f t="shared" si="25"/>
        <v>6.7200000000000006</v>
      </c>
      <c r="AC17" s="11">
        <f t="shared" si="26"/>
        <v>1.6800000000000002</v>
      </c>
      <c r="AD17" s="128">
        <v>5653.2</v>
      </c>
      <c r="AE17" s="33">
        <f t="shared" si="27"/>
        <v>1413.3</v>
      </c>
      <c r="AF17" s="128">
        <v>0.6</v>
      </c>
      <c r="AG17" s="12">
        <f t="shared" si="28"/>
        <v>4.2453831458289112E-2</v>
      </c>
      <c r="AH17" s="11">
        <f t="shared" si="29"/>
        <v>1.0613457864572278E-2</v>
      </c>
      <c r="AI17" s="128">
        <v>1976.8</v>
      </c>
      <c r="AJ17" s="33">
        <f t="shared" si="30"/>
        <v>494.19999999999993</v>
      </c>
      <c r="AK17" s="128">
        <v>113.431</v>
      </c>
      <c r="AL17" s="12">
        <f t="shared" si="31"/>
        <v>22.952448401456902</v>
      </c>
      <c r="AM17" s="11">
        <f t="shared" si="5"/>
        <v>5.7381121003642255</v>
      </c>
      <c r="AN17" s="47">
        <v>0</v>
      </c>
      <c r="AO17" s="33">
        <f t="shared" si="32"/>
        <v>0</v>
      </c>
      <c r="AP17" s="47">
        <v>0</v>
      </c>
      <c r="AQ17" s="12" t="e">
        <f t="shared" si="33"/>
        <v>#DIV/0!</v>
      </c>
      <c r="AR17" s="11" t="e">
        <f t="shared" si="34"/>
        <v>#DIV/0!</v>
      </c>
      <c r="AS17" s="47">
        <v>0</v>
      </c>
      <c r="AT17" s="33">
        <f t="shared" si="35"/>
        <v>0</v>
      </c>
      <c r="AU17" s="47">
        <v>0</v>
      </c>
      <c r="AV17" s="12" t="e">
        <f t="shared" si="36"/>
        <v>#DIV/0!</v>
      </c>
      <c r="AW17" s="11" t="e">
        <f t="shared" si="37"/>
        <v>#DIV/0!</v>
      </c>
      <c r="AX17" s="38">
        <v>0</v>
      </c>
      <c r="AY17" s="33">
        <f t="shared" si="38"/>
        <v>0</v>
      </c>
      <c r="AZ17" s="47">
        <v>0</v>
      </c>
      <c r="BA17" s="47">
        <v>0</v>
      </c>
      <c r="BB17" s="33">
        <f t="shared" si="39"/>
        <v>0</v>
      </c>
      <c r="BC17" s="47">
        <v>0</v>
      </c>
      <c r="BD17" s="47">
        <v>27857.3</v>
      </c>
      <c r="BE17" s="33">
        <f t="shared" si="40"/>
        <v>6964.3249999999998</v>
      </c>
      <c r="BF17" s="47">
        <v>6964.3</v>
      </c>
      <c r="BG17" s="38">
        <v>0</v>
      </c>
      <c r="BH17" s="33">
        <f t="shared" si="41"/>
        <v>0</v>
      </c>
      <c r="BI17" s="13">
        <v>0</v>
      </c>
      <c r="BJ17" s="47">
        <v>0</v>
      </c>
      <c r="BK17" s="33">
        <f t="shared" si="42"/>
        <v>0</v>
      </c>
      <c r="BL17" s="47">
        <v>0</v>
      </c>
      <c r="BM17" s="38">
        <v>0</v>
      </c>
      <c r="BN17" s="33">
        <f t="shared" si="43"/>
        <v>0</v>
      </c>
      <c r="BO17" s="47">
        <v>0</v>
      </c>
      <c r="BP17" s="47">
        <v>0</v>
      </c>
      <c r="BQ17" s="33">
        <f t="shared" si="44"/>
        <v>0</v>
      </c>
      <c r="BR17" s="47">
        <v>0</v>
      </c>
      <c r="BS17" s="12">
        <f t="shared" si="45"/>
        <v>2790</v>
      </c>
      <c r="BT17" s="33">
        <f t="shared" si="46"/>
        <v>697.5</v>
      </c>
      <c r="BU17" s="12">
        <f t="shared" si="47"/>
        <v>2.8000000000000001E-2</v>
      </c>
      <c r="BV17" s="12">
        <f t="shared" si="48"/>
        <v>4.014336917562724E-3</v>
      </c>
      <c r="BW17" s="11">
        <f t="shared" si="49"/>
        <v>1.003584229390681E-3</v>
      </c>
      <c r="BX17" s="47">
        <v>2790</v>
      </c>
      <c r="BY17" s="33">
        <f t="shared" si="50"/>
        <v>697.5</v>
      </c>
      <c r="BZ17" s="47">
        <v>2.8000000000000001E-2</v>
      </c>
      <c r="CA17" s="47">
        <v>0</v>
      </c>
      <c r="CB17" s="33">
        <f t="shared" si="51"/>
        <v>0</v>
      </c>
      <c r="CC17" s="47">
        <v>0</v>
      </c>
      <c r="CD17" s="111">
        <v>0</v>
      </c>
      <c r="CE17" s="33">
        <f t="shared" si="52"/>
        <v>0</v>
      </c>
      <c r="CF17" s="47">
        <v>0</v>
      </c>
      <c r="CG17" s="47">
        <v>0</v>
      </c>
      <c r="CH17" s="33">
        <f t="shared" si="53"/>
        <v>0</v>
      </c>
      <c r="CI17" s="47">
        <v>0</v>
      </c>
      <c r="CJ17" s="47">
        <v>0</v>
      </c>
      <c r="CK17" s="33">
        <f t="shared" si="54"/>
        <v>0</v>
      </c>
      <c r="CL17" s="47">
        <v>0</v>
      </c>
      <c r="CM17" s="111">
        <v>0</v>
      </c>
      <c r="CN17" s="33">
        <f t="shared" si="55"/>
        <v>0</v>
      </c>
      <c r="CO17" s="47">
        <v>0</v>
      </c>
      <c r="CP17" s="112">
        <v>0</v>
      </c>
      <c r="CQ17" s="33">
        <f t="shared" si="56"/>
        <v>0</v>
      </c>
      <c r="CR17" s="47">
        <v>0</v>
      </c>
      <c r="CS17" s="47">
        <v>0</v>
      </c>
      <c r="CT17" s="33">
        <f t="shared" si="57"/>
        <v>0</v>
      </c>
      <c r="CU17" s="47">
        <v>0</v>
      </c>
      <c r="CV17" s="47">
        <v>0</v>
      </c>
      <c r="CW17" s="33">
        <f t="shared" si="58"/>
        <v>0</v>
      </c>
      <c r="CX17" s="47">
        <v>0</v>
      </c>
      <c r="CY17" s="112">
        <v>0</v>
      </c>
      <c r="CZ17" s="33">
        <f t="shared" si="59"/>
        <v>0</v>
      </c>
      <c r="DA17" s="47">
        <v>0</v>
      </c>
      <c r="DB17" s="47">
        <v>0</v>
      </c>
      <c r="DC17" s="33">
        <f t="shared" si="60"/>
        <v>0</v>
      </c>
      <c r="DD17" s="47">
        <v>0</v>
      </c>
      <c r="DE17" s="42">
        <v>0</v>
      </c>
      <c r="DF17" s="33">
        <f t="shared" si="61"/>
        <v>0</v>
      </c>
      <c r="DG17" s="47">
        <v>0</v>
      </c>
      <c r="DH17" s="47">
        <v>480</v>
      </c>
      <c r="DI17" s="33">
        <f t="shared" si="62"/>
        <v>120</v>
      </c>
      <c r="DJ17" s="47">
        <v>205.53100000000001</v>
      </c>
      <c r="DK17" s="47">
        <v>0</v>
      </c>
      <c r="DL17" s="12">
        <f t="shared" si="6"/>
        <v>39757.300000000003</v>
      </c>
      <c r="DM17" s="12">
        <f t="shared" si="7"/>
        <v>9939.3250000000007</v>
      </c>
      <c r="DN17" s="12">
        <f t="shared" si="8"/>
        <v>7300.6900000000005</v>
      </c>
      <c r="DO17" s="47">
        <v>0</v>
      </c>
      <c r="DP17" s="33">
        <f t="shared" si="63"/>
        <v>0</v>
      </c>
      <c r="DQ17" s="47">
        <v>0</v>
      </c>
      <c r="DR17" s="47">
        <v>0</v>
      </c>
      <c r="DS17" s="33">
        <f t="shared" si="64"/>
        <v>0</v>
      </c>
      <c r="DT17" s="47">
        <v>0</v>
      </c>
      <c r="DU17" s="47">
        <v>0</v>
      </c>
      <c r="DV17" s="33">
        <f t="shared" si="65"/>
        <v>0</v>
      </c>
      <c r="DW17" s="47">
        <v>0</v>
      </c>
      <c r="DX17" s="47">
        <v>0</v>
      </c>
      <c r="DY17" s="33">
        <f t="shared" si="66"/>
        <v>0</v>
      </c>
      <c r="DZ17" s="47">
        <v>0</v>
      </c>
      <c r="EA17" s="42">
        <v>0</v>
      </c>
      <c r="EB17" s="33">
        <f t="shared" si="67"/>
        <v>0</v>
      </c>
      <c r="EC17" s="47">
        <v>0</v>
      </c>
      <c r="ED17" s="47">
        <v>0</v>
      </c>
      <c r="EE17" s="33">
        <f t="shared" si="68"/>
        <v>0</v>
      </c>
      <c r="EF17" s="47">
        <v>0</v>
      </c>
      <c r="EG17" s="47">
        <v>0</v>
      </c>
      <c r="EH17" s="12">
        <f t="shared" si="9"/>
        <v>0</v>
      </c>
      <c r="EI17" s="33">
        <f t="shared" si="69"/>
        <v>0</v>
      </c>
      <c r="EJ17" s="47">
        <f t="shared" si="10"/>
        <v>0</v>
      </c>
      <c r="EK17" s="14">
        <f t="shared" si="70"/>
        <v>0</v>
      </c>
    </row>
    <row r="18" spans="1:141" s="14" customFormat="1" ht="20.25" customHeight="1" x14ac:dyDescent="0.2">
      <c r="A18" s="285">
        <v>10</v>
      </c>
      <c r="B18" s="286" t="s">
        <v>262</v>
      </c>
      <c r="C18" s="287">
        <f>C19+C20+C21+C22+C23+C24+C25+C26+C27+C28+C29+C30+C31+C32+C33+C34+C35+C36+C37+C38+C39+C40+C41+C42+C43+C44+C45+C46+C47</f>
        <v>17094.199999999997</v>
      </c>
      <c r="D18" s="287">
        <f t="shared" ref="D18:G18" si="71">D19+D20+D21+D22+D23+D24+D25+D26+D27+D28+D29+D30+D31+D32+D33+D34+D35+D36+D37+D38+D39+D40+D41+D42+D43+D44+D45+D46+D47</f>
        <v>9882.5</v>
      </c>
      <c r="E18" s="288">
        <f t="shared" si="71"/>
        <v>923546.63659120549</v>
      </c>
      <c r="F18" s="106">
        <f t="shared" si="71"/>
        <v>230886.65914780137</v>
      </c>
      <c r="G18" s="106">
        <f t="shared" si="71"/>
        <v>198852.92489999995</v>
      </c>
      <c r="H18" s="106">
        <f t="shared" ref="H18" si="72">G18/F18*100</f>
        <v>86.125775146109618</v>
      </c>
      <c r="I18" s="106">
        <f t="shared" ref="I18" si="73">G18/E18*100</f>
        <v>21.531443786527404</v>
      </c>
      <c r="J18" s="106">
        <f t="shared" ref="J18" si="74">J19+J20+J21+J22+J23+J24+J25+J26+J27+J28+J29+J30+J31+J32+J33+J34+J35+J36+J37+J38+J39+J40+J41+J42+J43+J44+J45+J46+J47</f>
        <v>255249.15300000002</v>
      </c>
      <c r="K18" s="106">
        <f t="shared" ref="K18" si="75">K19+K20+K21+K22+K23+K24+K25+K26+K27+K28+K29+K30+K31+K32+K33+K34+K35+K36+K37+K38+K39+K40+K41+K42+K43+K44+K45+K46+K47</f>
        <v>63812.288250000005</v>
      </c>
      <c r="L18" s="106">
        <f t="shared" ref="L18" si="76">L19+L20+L21+L22+L23+L24+L25+L26+L27+L28+L29+L30+L31+L32+L33+L34+L35+L36+L37+L38+L39+L40+L41+L42+L43+L44+L45+L46+L47</f>
        <v>33582.924899999998</v>
      </c>
      <c r="M18" s="16">
        <f t="shared" ref="M18" si="77">L18/K18*100</f>
        <v>52.627676927100318</v>
      </c>
      <c r="N18" s="16">
        <f t="shared" ref="N18" si="78">L18/J18*100</f>
        <v>13.156919231775079</v>
      </c>
      <c r="O18" s="106">
        <f t="shared" ref="O18" si="79">O19+O20+O21+O22+O23+O24+O25+O26+O27+O28+O29+O30+O31+O32+O33+O34+O35+O36+O37+O38+O39+O40+O41+O42+O43+O44+O45+O46+O47</f>
        <v>49410.852999999996</v>
      </c>
      <c r="P18" s="106">
        <f>P19+P20+P21+P22+P23+P24+P25+P26+P27+P28+P29+P30+P31+P32+P33+P34+P35+P36+P37+P38+P39+P40+P41+P42+P43+P44+P45+P46+P47</f>
        <v>12352.713249999999</v>
      </c>
      <c r="Q18" s="106">
        <f>Q19+Q20+Q21+Q22+Q23+Q24+Q25+Q26+Q27+Q28+Q29+Q30+Q31+Q32+Q33+Q34+Q35+Q36+Q37+Q38+Q39+Q40+Q41+Q42+Q43+Q44+Q45+Q46+Q47</f>
        <v>2957.6000000000008</v>
      </c>
      <c r="R18" s="12">
        <f t="shared" ref="R18" si="80">Q18/P18*100</f>
        <v>23.942917965816143</v>
      </c>
      <c r="S18" s="11">
        <f t="shared" ref="S18" si="81">Q18/O18*100</f>
        <v>5.9857294914540358</v>
      </c>
      <c r="T18" s="106">
        <f t="shared" ref="T18:V18" si="82">T19+T20+T21+T22+T23+T24+T25+T26+T27+T28+T29+T30+T31+T32+T33+T34+T35+T36+T37+T38+T39+T40+T41+T42+T43+T44+T45+T46+T47</f>
        <v>700</v>
      </c>
      <c r="U18" s="106">
        <f t="shared" si="82"/>
        <v>175</v>
      </c>
      <c r="V18" s="106">
        <f t="shared" si="82"/>
        <v>20.100000000000001</v>
      </c>
      <c r="W18" s="12">
        <f t="shared" ref="W18" si="83">V18/U18*100</f>
        <v>11.485714285714286</v>
      </c>
      <c r="X18" s="11">
        <f t="shared" ref="X18" si="84">V18/T18*100</f>
        <v>2.8714285714285714</v>
      </c>
      <c r="Y18" s="106">
        <f t="shared" ref="Y18" si="85">Y19+Y20+Y21+Y22+Y23+Y24+Y25+Y26+Y27+Y28+Y29+Y30+Y31+Y32+Y33+Y34+Y35+Y36+Y37+Y38+Y39+Y40+Y41+Y42+Y43+Y44+Y45+Y46+Y47</f>
        <v>1124.4000000000001</v>
      </c>
      <c r="Z18" s="106">
        <f t="shared" ref="Z18" si="86">Z19+Z20+Z21+Z22+Z23+Z24+Z25+Z26+Z27+Z28+Z29+Z30+Z31+Z32+Z33+Z34+Z35+Z36+Z37+Z38+Z39+Z40+Z41+Z42+Z43+Z44+Z45+Z46+Z47</f>
        <v>281.10000000000002</v>
      </c>
      <c r="AA18" s="106">
        <f t="shared" ref="AA18" si="87">AA19+AA20+AA21+AA22+AA23+AA24+AA25+AA26+AA27+AA28+AA29+AA30+AA31+AA32+AA33+AA34+AA35+AA36+AA37+AA38+AA39+AA40+AA41+AA42+AA43+AA44+AA45+AA46+AA47</f>
        <v>82.3</v>
      </c>
      <c r="AB18" s="12">
        <f t="shared" ref="AB18" si="88">AA18/Z18*100</f>
        <v>29.277837068658837</v>
      </c>
      <c r="AC18" s="11">
        <f t="shared" ref="AC18" si="89">AA18/Y18*100</f>
        <v>7.3194592671647092</v>
      </c>
      <c r="AD18" s="106">
        <f t="shared" ref="AD18" si="90">AD19+AD20+AD21+AD22+AD23+AD24+AD25+AD26+AD27+AD28+AD29+AD30+AD31+AD32+AD33+AD34+AD35+AD36+AD37+AD38+AD39+AD40+AD41+AD42+AD43+AD44+AD45+AD46+AD47</f>
        <v>47586.452999999994</v>
      </c>
      <c r="AE18" s="106">
        <f t="shared" ref="AE18:AF18" si="91">AE19+AE20+AE21+AE22+AE23+AE24+AE25+AE26+AE27+AE28+AE29+AE30+AE31+AE32+AE33+AE34+AE35+AE36+AE37+AE38+AE39+AE40+AE41+AE42+AE43+AE44+AE45+AE46+AE47</f>
        <v>11896.613249999999</v>
      </c>
      <c r="AF18" s="106">
        <f t="shared" si="91"/>
        <v>2855.2000000000007</v>
      </c>
      <c r="AG18" s="12">
        <f t="shared" ref="AG18" si="92">AF18/AE18*100</f>
        <v>24.000107761761534</v>
      </c>
      <c r="AH18" s="11">
        <f t="shared" ref="AH18" si="93">AF18/AD18*100</f>
        <v>6.0000269404403834</v>
      </c>
      <c r="AI18" s="106">
        <f t="shared" ref="AI18" si="94">AI19+AI20+AI21+AI22+AI23+AI24+AI25+AI26+AI27+AI28+AI29+AI30+AI31+AI32+AI33+AI34+AI35+AI36+AI37+AI38+AI39+AI40+AI41+AI42+AI43+AI44+AI45+AI46+AI47</f>
        <v>115086.29999999999</v>
      </c>
      <c r="AJ18" s="106">
        <f t="shared" ref="AJ18" si="95">AJ19+AJ20+AJ21+AJ22+AJ23+AJ24+AJ25+AJ26+AJ27+AJ28+AJ29+AJ30+AJ31+AJ32+AJ33+AJ34+AJ35+AJ36+AJ37+AJ38+AJ39+AJ40+AJ41+AJ42+AJ43+AJ44+AJ45+AJ46+AJ47</f>
        <v>28771.574999999997</v>
      </c>
      <c r="AK18" s="106">
        <f t="shared" ref="AK18" si="96">AK19+AK20+AK21+AK22+AK23+AK24+AK25+AK26+AK27+AK28+AK29+AK30+AK31+AK32+AK33+AK34+AK35+AK36+AK37+AK38+AK39+AK40+AK41+AK42+AK43+AK44+AK45+AK46+AK47</f>
        <v>21880.612000000005</v>
      </c>
      <c r="AL18" s="12">
        <f t="shared" ref="AL18" si="97">AK18/AJ18*100</f>
        <v>76.049406401978374</v>
      </c>
      <c r="AM18" s="11">
        <f t="shared" ref="AM18" si="98">AK18/AI18*100</f>
        <v>19.012351600494593</v>
      </c>
      <c r="AN18" s="106">
        <f t="shared" ref="AN18" si="99">AN19+AN20+AN21+AN22+AN23+AN24+AN25+AN26+AN27+AN28+AN29+AN30+AN31+AN32+AN33+AN34+AN35+AN36+AN37+AN38+AN39+AN40+AN41+AN42+AN43+AN44+AN45+AN46+AN47</f>
        <v>6317</v>
      </c>
      <c r="AO18" s="106">
        <f t="shared" ref="AO18" si="100">AO19+AO20+AO21+AO22+AO23+AO24+AO25+AO26+AO27+AO28+AO29+AO30+AO31+AO32+AO33+AO34+AO35+AO36+AO37+AO38+AO39+AO40+AO41+AO42+AO43+AO44+AO45+AO46+AO47</f>
        <v>1579.25</v>
      </c>
      <c r="AP18" s="106">
        <f t="shared" ref="AP18" si="101">AP19+AP20+AP21+AP22+AP23+AP24+AP25+AP26+AP27+AP28+AP29+AP30+AP31+AP32+AP33+AP34+AP35+AP36+AP37+AP38+AP39+AP40+AP41+AP42+AP43+AP44+AP45+AP46+AP47</f>
        <v>840.26</v>
      </c>
      <c r="AQ18" s="12">
        <f t="shared" ref="AQ18" si="102">AP18/AO18*100</f>
        <v>53.206268798480295</v>
      </c>
      <c r="AR18" s="11">
        <f t="shared" ref="AR18" si="103">AP18/AN18*100</f>
        <v>13.301567199620074</v>
      </c>
      <c r="AS18" s="106">
        <f t="shared" ref="AS18" si="104">AS19+AS20+AS21+AS22+AS23+AS24+AS25+AS26+AS27+AS28+AS29+AS30+AS31+AS32+AS33+AS34+AS35+AS36+AS37+AS38+AS39+AS40+AS41+AS42+AS43+AS44+AS45+AS46+AS47</f>
        <v>5000</v>
      </c>
      <c r="AT18" s="106">
        <f t="shared" ref="AT18" si="105">AT19+AT20+AT21+AT22+AT23+AT24+AT25+AT26+AT27+AT28+AT29+AT30+AT31+AT32+AT33+AT34+AT35+AT36+AT37+AT38+AT39+AT40+AT41+AT42+AT43+AT44+AT45+AT46+AT47</f>
        <v>1250</v>
      </c>
      <c r="AU18" s="106">
        <f t="shared" ref="AU18" si="106">AU19+AU20+AU21+AU22+AU23+AU24+AU25+AU26+AU27+AU28+AU29+AU30+AU31+AU32+AU33+AU34+AU35+AU36+AU37+AU38+AU39+AU40+AU41+AU42+AU43+AU44+AU45+AU46+AU47</f>
        <v>1289.5</v>
      </c>
      <c r="AV18" s="12">
        <f t="shared" ref="AV18" si="107">AU18/AT18*100</f>
        <v>103.16000000000001</v>
      </c>
      <c r="AW18" s="11">
        <f t="shared" ref="AW18" si="108">AU18/AS18*100</f>
        <v>25.790000000000003</v>
      </c>
      <c r="AX18" s="106">
        <f t="shared" ref="AX18" si="109">AX19+AX20+AX21+AX22+AX23+AX24+AX25+AX26+AX27+AX28+AX29+AX30+AX31+AX32+AX33+AX34+AX35+AX36+AX37+AX38+AX39+AX40+AX41+AX42+AX43+AX44+AX45+AX46+AX47</f>
        <v>0</v>
      </c>
      <c r="AY18" s="106">
        <f t="shared" ref="AY18" si="110">AY19+AY20+AY21+AY22+AY23+AY24+AY25+AY26+AY27+AY28+AY29+AY30+AY31+AY32+AY33+AY34+AY35+AY36+AY37+AY38+AY39+AY40+AY41+AY42+AY43+AY44+AY45+AY46+AY47</f>
        <v>0</v>
      </c>
      <c r="AZ18" s="106">
        <f t="shared" ref="AZ18" si="111">AZ19+AZ20+AZ21+AZ22+AZ23+AZ24+AZ25+AZ26+AZ27+AZ28+AZ29+AZ30+AZ31+AZ32+AZ33+AZ34+AZ35+AZ36+AZ37+AZ38+AZ39+AZ40+AZ41+AZ42+AZ43+AZ44+AZ45+AZ46+AZ47</f>
        <v>0</v>
      </c>
      <c r="BA18" s="106">
        <f t="shared" ref="BA18" si="112">BA19+BA20+BA21+BA22+BA23+BA24+BA25+BA26+BA27+BA28+BA29+BA30+BA31+BA32+BA33+BA34+BA35+BA36+BA37+BA38+BA39+BA40+BA41+BA42+BA43+BA44+BA45+BA46+BA47</f>
        <v>0</v>
      </c>
      <c r="BB18" s="106">
        <f t="shared" ref="BB18" si="113">BB19+BB20+BB21+BB22+BB23+BB24+BB25+BB26+BB27+BB28+BB29+BB30+BB31+BB32+BB33+BB34+BB35+BB36+BB37+BB38+BB39+BB40+BB41+BB42+BB43+BB44+BB45+BB46+BB47</f>
        <v>0</v>
      </c>
      <c r="BC18" s="106">
        <f t="shared" ref="BC18" si="114">BC19+BC20+BC21+BC22+BC23+BC24+BC25+BC26+BC27+BC28+BC29+BC30+BC31+BC32+BC33+BC34+BC35+BC36+BC37+BC38+BC39+BC40+BC41+BC42+BC43+BC44+BC45+BC46+BC47</f>
        <v>0</v>
      </c>
      <c r="BD18" s="106">
        <f t="shared" ref="BD18" si="115">BD19+BD20+BD21+BD22+BD23+BD24+BD25+BD26+BD27+BD28+BD29+BD30+BD31+BD32+BD33+BD34+BD35+BD36+BD37+BD38+BD39+BD40+BD41+BD42+BD43+BD44+BD45+BD46+BD47</f>
        <v>655302.08359120542</v>
      </c>
      <c r="BE18" s="106">
        <f t="shared" ref="BE18" si="116">BE19+BE20+BE21+BE22+BE23+BE24+BE25+BE26+BE27+BE28+BE29+BE30+BE31+BE32+BE33+BE34+BE35+BE36+BE37+BE38+BE39+BE40+BE41+BE42+BE43+BE44+BE45+BE46+BE47</f>
        <v>163825.52089780135</v>
      </c>
      <c r="BF18" s="106">
        <f t="shared" ref="BF18" si="117">BF19+BF20+BF21+BF22+BF23+BF24+BF25+BF26+BF27+BF28+BF29+BF30+BF31+BF32+BF33+BF34+BF35+BF36+BF37+BF38+BF39+BF40+BF41+BF42+BF43+BF44+BF45+BF46+BF47</f>
        <v>163825.90000000002</v>
      </c>
      <c r="BG18" s="106">
        <f t="shared" ref="BG18" si="118">BG19+BG20+BG21+BG22+BG23+BG24+BG25+BG26+BG27+BG28+BG29+BG30+BG31+BG32+BG33+BG34+BG35+BG36+BG37+BG38+BG39+BG40+BG41+BG42+BG43+BG44+BG45+BG46+BG47</f>
        <v>0</v>
      </c>
      <c r="BH18" s="106">
        <f t="shared" ref="BH18" si="119">BH19+BH20+BH21+BH22+BH23+BH24+BH25+BH26+BH27+BH28+BH29+BH30+BH31+BH32+BH33+BH34+BH35+BH36+BH37+BH38+BH39+BH40+BH41+BH42+BH43+BH44+BH45+BH46+BH47</f>
        <v>0</v>
      </c>
      <c r="BI18" s="106">
        <f t="shared" ref="BI18" si="120">BI19+BI20+BI21+BI22+BI23+BI24+BI25+BI26+BI27+BI28+BI29+BI30+BI31+BI32+BI33+BI34+BI35+BI36+BI37+BI38+BI39+BI40+BI41+BI42+BI43+BI44+BI45+BI46+BI47</f>
        <v>0</v>
      </c>
      <c r="BJ18" s="106">
        <f t="shared" ref="BJ18" si="121">BJ19+BJ20+BJ21+BJ22+BJ23+BJ24+BJ25+BJ26+BJ27+BJ28+BJ29+BJ30+BJ31+BJ32+BJ33+BJ34+BJ35+BJ36+BJ37+BJ38+BJ39+BJ40+BJ41+BJ42+BJ43+BJ44+BJ45+BJ46+BJ47</f>
        <v>1307.3</v>
      </c>
      <c r="BK18" s="106">
        <f t="shared" ref="BK18" si="122">BK19+BK20+BK21+BK22+BK23+BK24+BK25+BK26+BK27+BK28+BK29+BK30+BK31+BK32+BK33+BK34+BK35+BK36+BK37+BK38+BK39+BK40+BK41+BK42+BK43+BK44+BK45+BK46+BK47</f>
        <v>326.82499999999999</v>
      </c>
      <c r="BL18" s="106">
        <f t="shared" ref="BL18" si="123">BL19+BL20+BL21+BL22+BL23+BL24+BL25+BL26+BL27+BL28+BL29+BL30+BL31+BL32+BL33+BL34+BL35+BL36+BL37+BL38+BL39+BL40+BL41+BL42+BL43+BL44+BL45+BL46+BL47</f>
        <v>269.3</v>
      </c>
      <c r="BM18" s="106">
        <f t="shared" ref="BM18" si="124">BM19+BM20+BM21+BM22+BM23+BM24+BM25+BM26+BM27+BM28+BM29+BM30+BM31+BM32+BM33+BM34+BM35+BM36+BM37+BM38+BM39+BM40+BM41+BM42+BM43+BM44+BM45+BM46+BM47</f>
        <v>0</v>
      </c>
      <c r="BN18" s="106">
        <f t="shared" ref="BN18" si="125">BN19+BN20+BN21+BN22+BN23+BN24+BN25+BN26+BN27+BN28+BN29+BN30+BN31+BN32+BN33+BN34+BN35+BN36+BN37+BN38+BN39+BN40+BN41+BN42+BN43+BN44+BN45+BN46+BN47</f>
        <v>0</v>
      </c>
      <c r="BO18" s="106">
        <f t="shared" ref="BO18" si="126">BO19+BO20+BO21+BO22+BO23+BO24+BO25+BO26+BO27+BO28+BO29+BO30+BO31+BO32+BO33+BO34+BO35+BO36+BO37+BO38+BO39+BO40+BO41+BO42+BO43+BO44+BO45+BO46+BO47</f>
        <v>0</v>
      </c>
      <c r="BP18" s="106">
        <f t="shared" ref="BP18" si="127">BP19+BP20+BP21+BP22+BP23+BP24+BP25+BP26+BP27+BP28+BP29+BP30+BP31+BP32+BP33+BP34+BP35+BP36+BP37+BP38+BP39+BP40+BP41+BP42+BP43+BP44+BP45+BP46+BP47</f>
        <v>0</v>
      </c>
      <c r="BQ18" s="106">
        <f t="shared" ref="BQ18" si="128">BQ19+BQ20+BQ21+BQ22+BQ23+BQ24+BQ25+BQ26+BQ27+BQ28+BQ29+BQ30+BQ31+BQ32+BQ33+BQ34+BQ35+BQ36+BQ37+BQ38+BQ39+BQ40+BQ41+BQ42+BQ43+BQ44+BQ45+BQ46+BQ47</f>
        <v>0</v>
      </c>
      <c r="BR18" s="106">
        <f t="shared" ref="BR18" si="129">BR19+BR20+BR21+BR22+BR23+BR24+BR25+BR26+BR27+BR28+BR29+BR30+BR31+BR32+BR33+BR34+BR35+BR36+BR37+BR38+BR39+BR40+BR41+BR42+BR43+BR44+BR45+BR46+BR47</f>
        <v>0</v>
      </c>
      <c r="BS18" s="106">
        <f t="shared" ref="BS18" si="130">BS19+BS20+BS21+BS22+BS23+BS24+BS25+BS26+BS27+BS28+BS29+BS30+BS31+BS32+BS33+BS34+BS35+BS36+BS37+BS38+BS39+BS40+BS41+BS42+BS43+BS44+BS45+BS46+BS47</f>
        <v>27798.6</v>
      </c>
      <c r="BT18" s="106">
        <f t="shared" ref="BT18" si="131">BT19+BT20+BT21+BT22+BT23+BT24+BT25+BT26+BT27+BT28+BT29+BT30+BT31+BT32+BT33+BT34+BT35+BT36+BT37+BT38+BT39+BT40+BT41+BT42+BT43+BT44+BT45+BT46+BT47</f>
        <v>6949.65</v>
      </c>
      <c r="BU18" s="106">
        <f t="shared" ref="BU18" si="132">BU19+BU20+BU21+BU22+BU23+BU24+BU25+BU26+BU27+BU28+BU29+BU30+BU31+BU32+BU33+BU34+BU35+BU36+BU37+BU38+BU39+BU40+BU41+BU42+BU43+BU44+BU45+BU46+BU47</f>
        <v>4990.929000000001</v>
      </c>
      <c r="BV18" s="106" t="e">
        <f t="shared" ref="BV18" si="133">BV19+BV20+BV21+BV22+BV23+BV24+BV25+BV26+BV27+BV28+BV29+BV30+BV31+BV32+BV33+BV34+BV35+BV36+BV37+BV38+BV39+BV40+BV41+BV42+BV43+BV44+BV45+BV46+BV47</f>
        <v>#DIV/0!</v>
      </c>
      <c r="BW18" s="106" t="e">
        <f t="shared" ref="BW18" si="134">BW19+BW20+BW21+BW22+BW23+BW24+BW25+BW26+BW27+BW28+BW29+BW30+BW31+BW32+BW33+BW34+BW35+BW36+BW37+BW38+BW39+BW40+BW41+BW42+BW43+BW44+BW45+BW46+BW47</f>
        <v>#DIV/0!</v>
      </c>
      <c r="BX18" s="106">
        <f t="shared" ref="BX18" si="135">BX19+BX20+BX21+BX22+BX23+BX24+BX25+BX26+BX27+BX28+BX29+BX30+BX31+BX32+BX33+BX34+BX35+BX36+BX37+BX38+BX39+BX40+BX41+BX42+BX43+BX44+BX45+BX46+BX47</f>
        <v>17833.599999999999</v>
      </c>
      <c r="BY18" s="106">
        <f t="shared" ref="BY18" si="136">BY19+BY20+BY21+BY22+BY23+BY24+BY25+BY26+BY27+BY28+BY29+BY30+BY31+BY32+BY33+BY34+BY35+BY36+BY37+BY38+BY39+BY40+BY41+BY42+BY43+BY44+BY45+BY46+BY47</f>
        <v>4458.3999999999996</v>
      </c>
      <c r="BZ18" s="106">
        <f t="shared" ref="BZ18" si="137">BZ19+BZ20+BZ21+BZ22+BZ23+BZ24+BZ25+BZ26+BZ27+BZ28+BZ29+BZ30+BZ31+BZ32+BZ33+BZ34+BZ35+BZ36+BZ37+BZ38+BZ39+BZ40+BZ41+BZ42+BZ43+BZ44+BZ45+BZ46+BZ47</f>
        <v>3823.4189999999994</v>
      </c>
      <c r="CA18" s="106">
        <f t="shared" ref="CA18" si="138">CA19+CA20+CA21+CA22+CA23+CA24+CA25+CA26+CA27+CA28+CA29+CA30+CA31+CA32+CA33+CA34+CA35+CA36+CA37+CA38+CA39+CA40+CA41+CA42+CA43+CA44+CA45+CA46+CA47</f>
        <v>3469</v>
      </c>
      <c r="CB18" s="106">
        <f t="shared" ref="CB18" si="139">CB19+CB20+CB21+CB22+CB23+CB24+CB25+CB26+CB27+CB28+CB29+CB30+CB31+CB32+CB33+CB34+CB35+CB36+CB37+CB38+CB39+CB40+CB41+CB42+CB43+CB44+CB45+CB46+CB47</f>
        <v>867.25</v>
      </c>
      <c r="CC18" s="106">
        <f t="shared" ref="CC18" si="140">CC19+CC20+CC21+CC22+CC23+CC24+CC25+CC26+CC27+CC28+CC29+CC30+CC31+CC32+CC33+CC34+CC35+CC36+CC37+CC38+CC39+CC40+CC41+CC42+CC43+CC44+CC45+CC46+CC47</f>
        <v>0</v>
      </c>
      <c r="CD18" s="106">
        <f t="shared" ref="CD18" si="141">CD19+CD20+CD21+CD22+CD23+CD24+CD25+CD26+CD27+CD28+CD29+CD30+CD31+CD32+CD33+CD34+CD35+CD36+CD37+CD38+CD39+CD40+CD41+CD42+CD43+CD44+CD45+CD46+CD47</f>
        <v>0</v>
      </c>
      <c r="CE18" s="106">
        <f t="shared" ref="CE18" si="142">CE19+CE20+CE21+CE22+CE23+CE24+CE25+CE26+CE27+CE28+CE29+CE30+CE31+CE32+CE33+CE34+CE35+CE36+CE37+CE38+CE39+CE40+CE41+CE42+CE43+CE44+CE45+CE46+CE47</f>
        <v>0</v>
      </c>
      <c r="CF18" s="106">
        <f t="shared" ref="CF18" si="143">CF19+CF20+CF21+CF22+CF23+CF24+CF25+CF26+CF27+CF28+CF29+CF30+CF31+CF32+CF33+CF34+CF35+CF36+CF37+CF38+CF39+CF40+CF41+CF42+CF43+CF44+CF45+CF46+CF47</f>
        <v>0</v>
      </c>
      <c r="CG18" s="106">
        <f t="shared" ref="CG18" si="144">CG19+CG20+CG21+CG22+CG23+CG24+CG25+CG26+CG27+CG28+CG29+CG30+CG31+CG32+CG33+CG34+CG35+CG36+CG37+CG38+CG39+CG40+CG41+CG42+CG43+CG44+CG45+CG46+CG47</f>
        <v>6496</v>
      </c>
      <c r="CH18" s="106">
        <f t="shared" ref="CH18" si="145">CH19+CH20+CH21+CH22+CH23+CH24+CH25+CH26+CH27+CH28+CH29+CH30+CH31+CH32+CH33+CH34+CH35+CH36+CH37+CH38+CH39+CH40+CH41+CH42+CH43+CH44+CH45+CH46+CH47</f>
        <v>1624</v>
      </c>
      <c r="CI18" s="106">
        <f t="shared" ref="CI18" si="146">CI19+CI20+CI21+CI22+CI23+CI24+CI25+CI26+CI27+CI28+CI29+CI30+CI31+CI32+CI33+CI34+CI35+CI36+CI37+CI38+CI39+CI40+CI41+CI42+CI43+CI44+CI45+CI46+CI47</f>
        <v>1167.51</v>
      </c>
      <c r="CJ18" s="106">
        <f t="shared" ref="CJ18" si="147">CJ19+CJ20+CJ21+CJ22+CJ23+CJ24+CJ25+CJ26+CJ27+CJ28+CJ29+CJ30+CJ31+CJ32+CJ33+CJ34+CJ35+CJ36+CJ37+CJ38+CJ39+CJ40+CJ41+CJ42+CJ43+CJ44+CJ45+CJ46+CJ47</f>
        <v>0</v>
      </c>
      <c r="CK18" s="106">
        <f t="shared" ref="CK18" si="148">CK19+CK20+CK21+CK22+CK23+CK24+CK25+CK26+CK27+CK28+CK29+CK30+CK31+CK32+CK33+CK34+CK35+CK36+CK37+CK38+CK39+CK40+CK41+CK42+CK43+CK44+CK45+CK46+CK47</f>
        <v>0</v>
      </c>
      <c r="CL18" s="106">
        <f t="shared" ref="CL18" si="149">CL19+CL20+CL21+CL22+CL23+CL24+CL25+CL26+CL27+CL28+CL29+CL30+CL31+CL32+CL33+CL34+CL35+CL36+CL37+CL38+CL39+CL40+CL41+CL42+CL43+CL44+CL45+CL46+CL47</f>
        <v>0</v>
      </c>
      <c r="CM18" s="106">
        <f t="shared" ref="CM18" si="150">CM19+CM20+CM21+CM22+CM23+CM24+CM25+CM26+CM27+CM28+CM29+CM30+CM31+CM32+CM33+CM34+CM35+CM36+CM37+CM38+CM39+CM40+CM41+CM42+CM43+CM44+CM45+CM46+CM47</f>
        <v>1999</v>
      </c>
      <c r="CN18" s="106">
        <f t="shared" ref="CN18" si="151">CN19+CN20+CN21+CN22+CN23+CN24+CN25+CN26+CN27+CN28+CN29+CN30+CN31+CN32+CN33+CN34+CN35+CN36+CN37+CN38+CN39+CN40+CN41+CN42+CN43+CN44+CN45+CN46+CN47</f>
        <v>499.75</v>
      </c>
      <c r="CO18" s="106">
        <f t="shared" ref="CO18" si="152">CO19+CO20+CO21+CO22+CO23+CO24+CO25+CO26+CO27+CO28+CO29+CO30+CO31+CO32+CO33+CO34+CO35+CO36+CO37+CO38+CO39+CO40+CO41+CO42+CO43+CO44+CO45+CO46+CO47</f>
        <v>399.8</v>
      </c>
      <c r="CP18" s="106">
        <f t="shared" ref="CP18" si="153">CP19+CP20+CP21+CP22+CP23+CP24+CP25+CP26+CP27+CP28+CP29+CP30+CP31+CP32+CP33+CP34+CP35+CP36+CP37+CP38+CP39+CP40+CP41+CP42+CP43+CP44+CP45+CP46+CP47</f>
        <v>0</v>
      </c>
      <c r="CQ18" s="106">
        <f t="shared" ref="CQ18" si="154">CQ19+CQ20+CQ21+CQ22+CQ23+CQ24+CQ25+CQ26+CQ27+CQ28+CQ29+CQ30+CQ31+CQ32+CQ33+CQ34+CQ35+CQ36+CQ37+CQ38+CQ39+CQ40+CQ41+CQ42+CQ43+CQ44+CQ45+CQ46+CQ47</f>
        <v>0</v>
      </c>
      <c r="CR18" s="106">
        <f t="shared" ref="CR18" si="155">CR19+CR20+CR21+CR22+CR23+CR24+CR25+CR26+CR27+CR28+CR29+CR30+CR31+CR32+CR33+CR34+CR35+CR36+CR37+CR38+CR39+CR40+CR41+CR42+CR43+CR44+CR45+CR46+CR47</f>
        <v>0</v>
      </c>
      <c r="CS18" s="106">
        <f t="shared" ref="CS18" si="156">CS19+CS20+CS21+CS22+CS23+CS24+CS25+CS26+CS27+CS28+CS29+CS30+CS31+CS32+CS33+CS34+CS35+CS36+CS37+CS38+CS39+CS40+CS41+CS42+CS43+CS44+CS45+CS46+CS47</f>
        <v>28007</v>
      </c>
      <c r="CT18" s="106">
        <f t="shared" ref="CT18" si="157">CT19+CT20+CT21+CT22+CT23+CT24+CT25+CT26+CT27+CT28+CT29+CT30+CT31+CT32+CT33+CT34+CT35+CT36+CT37+CT38+CT39+CT40+CT41+CT42+CT43+CT44+CT45+CT46+CT47</f>
        <v>7001.75</v>
      </c>
      <c r="CU18" s="106">
        <f t="shared" ref="CU18" si="158">CU19+CU20+CU21+CU22+CU23+CU24+CU25+CU26+CU27+CU28+CU29+CU30+CU31+CU32+CU33+CU34+CU35+CU36+CU37+CU38+CU39+CU40+CU41+CU42+CU43+CU44+CU45+CU46+CU47</f>
        <v>347.4</v>
      </c>
      <c r="CV18" s="106">
        <f t="shared" ref="CV18" si="159">CV19+CV20+CV21+CV22+CV23+CV24+CV25+CV26+CV27+CV28+CV29+CV30+CV31+CV32+CV33+CV34+CV35+CV36+CV37+CV38+CV39+CV40+CV41+CV42+CV43+CV44+CV45+CV46+CV47</f>
        <v>12677</v>
      </c>
      <c r="CW18" s="106">
        <f t="shared" ref="CW18" si="160">CW19+CW20+CW21+CW22+CW23+CW24+CW25+CW26+CW27+CW28+CW29+CW30+CW31+CW32+CW33+CW34+CW35+CW36+CW37+CW38+CW39+CW40+CW41+CW42+CW43+CW44+CW45+CW46+CW47</f>
        <v>3169.25</v>
      </c>
      <c r="CX18" s="106">
        <f t="shared" ref="CX18" si="161">CX19+CX20+CX21+CX22+CX23+CX24+CX25+CX26+CX27+CX28+CX29+CX30+CX31+CX32+CX33+CX34+CX35+CX36+CX37+CX38+CX39+CX40+CX41+CX42+CX43+CX44+CX45+CX46+CX47</f>
        <v>327.39999999999998</v>
      </c>
      <c r="CY18" s="106">
        <f t="shared" ref="CY18" si="162">CY19+CY20+CY21+CY22+CY23+CY24+CY25+CY26+CY27+CY28+CY29+CY30+CY31+CY32+CY33+CY34+CY35+CY36+CY37+CY38+CY39+CY40+CY41+CY42+CY43+CY44+CY45+CY46+CY47</f>
        <v>1122</v>
      </c>
      <c r="CZ18" s="106">
        <f t="shared" ref="CZ18" si="163">CZ19+CZ20+CZ21+CZ22+CZ23+CZ24+CZ25+CZ26+CZ27+CZ28+CZ29+CZ30+CZ31+CZ32+CZ33+CZ34+CZ35+CZ36+CZ37+CZ38+CZ39+CZ40+CZ41+CZ42+CZ43+CZ44+CZ45+CZ46+CZ47</f>
        <v>280.5</v>
      </c>
      <c r="DA18" s="106">
        <f t="shared" ref="DA18" si="164">DA19+DA20+DA21+DA22+DA23+DA24+DA25+DA26+DA27+DA28+DA29+DA30+DA31+DA32+DA33+DA34+DA35+DA36+DA37+DA38+DA39+DA40+DA41+DA42+DA43+DA44+DA45+DA46+DA47</f>
        <v>0</v>
      </c>
      <c r="DB18" s="106">
        <f t="shared" ref="DB18" si="165">DB19+DB20+DB21+DB22+DB23+DB24+DB25+DB26+DB27+DB28+DB29+DB30+DB31+DB32+DB33+DB34+DB35+DB36+DB37+DB38+DB39+DB40+DB41+DB42+DB43+DB44+DB45+DB46+DB47</f>
        <v>50</v>
      </c>
      <c r="DC18" s="106">
        <f t="shared" ref="DC18" si="166">DC19+DC20+DC21+DC22+DC23+DC24+DC25+DC26+DC27+DC28+DC29+DC30+DC31+DC32+DC33+DC34+DC35+DC36+DC37+DC38+DC39+DC40+DC41+DC42+DC43+DC44+DC45+DC46+DC47</f>
        <v>12.5</v>
      </c>
      <c r="DD18" s="106">
        <f t="shared" ref="DD18" si="167">DD19+DD20+DD21+DD22+DD23+DD24+DD25+DD26+DD27+DD28+DD29+DD30+DD31+DD32+DD33+DD34+DD35+DD36+DD37+DD38+DD39+DD40+DD41+DD42+DD43+DD44+DD45+DD46+DD47</f>
        <v>0</v>
      </c>
      <c r="DE18" s="106">
        <f t="shared" ref="DE18" si="168">DE19+DE20+DE21+DE22+DE23+DE24+DE25+DE26+DE27+DE28+DE29+DE30+DE31+DE32+DE33+DE34+DE35+DE36+DE37+DE38+DE39+DE40+DE41+DE42+DE43+DE44+DE45+DE46+DE47</f>
        <v>0</v>
      </c>
      <c r="DF18" s="106">
        <f t="shared" ref="DF18" si="169">DF19+DF20+DF21+DF22+DF23+DF24+DF25+DF26+DF27+DF28+DF29+DF30+DF31+DF32+DF33+DF34+DF35+DF36+DF37+DF38+DF39+DF40+DF41+DF42+DF43+DF44+DF45+DF46+DF47</f>
        <v>0</v>
      </c>
      <c r="DG18" s="106">
        <f t="shared" ref="DG18" si="170">DG19+DG20+DG21+DG22+DG23+DG24+DG25+DG26+DG27+DG28+DG29+DG30+DG31+DG32+DG33+DG34+DG35+DG36+DG37+DG38+DG39+DG40+DG41+DG42+DG43+DG44+DG45+DG46+DG47</f>
        <v>0</v>
      </c>
      <c r="DH18" s="106">
        <f t="shared" ref="DH18" si="171">DH19+DH20+DH21+DH22+DH23+DH24+DH25+DH26+DH27+DH28+DH29+DH30+DH31+DH32+DH33+DH34+DH35+DH36+DH37+DH38+DH39+DH40+DH41+DH42+DH43+DH44+DH45+DH46+DH47</f>
        <v>22457.4</v>
      </c>
      <c r="DI18" s="106">
        <f t="shared" ref="DI18" si="172">DI19+DI20+DI21+DI22+DI23+DI24+DI25+DI26+DI27+DI28+DI29+DI30+DI31+DI32+DI33+DI34+DI35+DI36+DI37+DI38+DI39+DI40+DI41+DI42+DI43+DI44+DI45+DI46+DI47</f>
        <v>5614.35</v>
      </c>
      <c r="DJ18" s="106">
        <f t="shared" ref="DJ18" si="173">DJ19+DJ20+DJ21+DJ22+DJ23+DJ24+DJ25+DJ26+DJ27+DJ28+DJ29+DJ30+DJ31+DJ32+DJ33+DJ34+DJ35+DJ36+DJ37+DJ38+DJ39+DJ40+DJ41+DJ42+DJ43+DJ44+DJ45+DJ46+DJ47</f>
        <v>1276.6239</v>
      </c>
      <c r="DK18" s="106">
        <f t="shared" ref="DK18" si="174">DK19+DK20+DK21+DK22+DK23+DK24+DK25+DK26+DK27+DK28+DK29+DK30+DK31+DK32+DK33+DK34+DK35+DK36+DK37+DK38+DK39+DK40+DK41+DK42+DK43+DK44+DK45+DK46+DK47</f>
        <v>-424.33300000000003</v>
      </c>
      <c r="DL18" s="106">
        <f t="shared" ref="DL18" si="175">DL19+DL20+DL21+DL22+DL23+DL24+DL25+DL26+DL27+DL28+DL29+DL30+DL31+DL32+DL33+DL34+DL35+DL36+DL37+DL38+DL39+DL40+DL41+DL42+DL43+DL44+DL45+DL46+DL47</f>
        <v>913857.5365912054</v>
      </c>
      <c r="DM18" s="106">
        <f t="shared" ref="DM18" si="176">DM19+DM20+DM21+DM22+DM23+DM24+DM25+DM26+DM27+DM28+DM29+DM30+DM31+DM32+DM33+DM34+DM35+DM36+DM37+DM38+DM39+DM40+DM41+DM42+DM43+DM44+DM45+DM46+DM47</f>
        <v>228464.38414780135</v>
      </c>
      <c r="DN18" s="106">
        <f t="shared" ref="DN18" si="177">DN19+DN20+DN21+DN22+DN23+DN24+DN25+DN26+DN27+DN28+DN29+DN30+DN31+DN32+DN33+DN34+DN35+DN36+DN37+DN38+DN39+DN40+DN41+DN42+DN43+DN44+DN45+DN46+DN47</f>
        <v>198077.92489999995</v>
      </c>
      <c r="DO18" s="106">
        <f t="shared" ref="DO18" si="178">DO19+DO20+DO21+DO22+DO23+DO24+DO25+DO26+DO27+DO28+DO29+DO30+DO31+DO32+DO33+DO34+DO35+DO36+DO37+DO38+DO39+DO40+DO41+DO42+DO43+DO44+DO45+DO46+DO47</f>
        <v>9689.1</v>
      </c>
      <c r="DP18" s="106">
        <f t="shared" ref="DP18" si="179">DP19+DP20+DP21+DP22+DP23+DP24+DP25+DP26+DP27+DP28+DP29+DP30+DP31+DP32+DP33+DP34+DP35+DP36+DP37+DP38+DP39+DP40+DP41+DP42+DP43+DP44+DP45+DP46+DP47</f>
        <v>2422.2750000000001</v>
      </c>
      <c r="DQ18" s="106">
        <f t="shared" ref="DQ18" si="180">DQ19+DQ20+DQ21+DQ22+DQ23+DQ24+DQ25+DQ26+DQ27+DQ28+DQ29+DQ30+DQ31+DQ32+DQ33+DQ34+DQ35+DQ36+DQ37+DQ38+DQ39+DQ40+DQ41+DQ42+DQ43+DQ44+DQ45+DQ46+DQ47</f>
        <v>0</v>
      </c>
      <c r="DR18" s="106">
        <f t="shared" ref="DR18" si="181">DR19+DR20+DR21+DR22+DR23+DR24+DR25+DR26+DR27+DR28+DR29+DR30+DR31+DR32+DR33+DR34+DR35+DR36+DR37+DR38+DR39+DR40+DR41+DR42+DR43+DR44+DR45+DR46+DR47</f>
        <v>0</v>
      </c>
      <c r="DS18" s="106">
        <f t="shared" ref="DS18" si="182">DS19+DS20+DS21+DS22+DS23+DS24+DS25+DS26+DS27+DS28+DS29+DS30+DS31+DS32+DS33+DS34+DS35+DS36+DS37+DS38+DS39+DS40+DS41+DS42+DS43+DS44+DS45+DS46+DS47</f>
        <v>0</v>
      </c>
      <c r="DT18" s="106">
        <f t="shared" ref="DT18" si="183">DT19+DT20+DT21+DT22+DT23+DT24+DT25+DT26+DT27+DT28+DT29+DT30+DT31+DT32+DT33+DT34+DT35+DT36+DT37+DT38+DT39+DT40+DT41+DT42+DT43+DT44+DT45+DT46+DT47</f>
        <v>0</v>
      </c>
      <c r="DU18" s="106">
        <f t="shared" ref="DU18" si="184">DU19+DU20+DU21+DU22+DU23+DU24+DU25+DU26+DU27+DU28+DU29+DU30+DU31+DU32+DU33+DU34+DU35+DU36+DU37+DU38+DU39+DU40+DU41+DU42+DU43+DU44+DU45+DU46+DU47</f>
        <v>0</v>
      </c>
      <c r="DV18" s="106">
        <f t="shared" ref="DV18" si="185">DV19+DV20+DV21+DV22+DV23+DV24+DV25+DV26+DV27+DV28+DV29+DV30+DV31+DV32+DV33+DV34+DV35+DV36+DV37+DV38+DV39+DV40+DV41+DV42+DV43+DV44+DV45+DV46+DV47</f>
        <v>0</v>
      </c>
      <c r="DW18" s="106">
        <f t="shared" ref="DW18" si="186">DW19+DW20+DW21+DW22+DW23+DW24+DW25+DW26+DW27+DW28+DW29+DW30+DW31+DW32+DW33+DW34+DW35+DW36+DW37+DW38+DW39+DW40+DW41+DW42+DW43+DW44+DW45+DW46+DW47</f>
        <v>0</v>
      </c>
      <c r="DX18" s="106">
        <f t="shared" ref="DX18" si="187">DX19+DX20+DX21+DX22+DX23+DX24+DX25+DX26+DX27+DX28+DX29+DX30+DX31+DX32+DX33+DX34+DX35+DX36+DX37+DX38+DX39+DX40+DX41+DX42+DX43+DX44+DX45+DX46+DX47</f>
        <v>0</v>
      </c>
      <c r="DY18" s="106">
        <f t="shared" ref="DY18" si="188">DY19+DY20+DY21+DY22+DY23+DY24+DY25+DY26+DY27+DY28+DY29+DY30+DY31+DY32+DY33+DY34+DY35+DY36+DY37+DY38+DY39+DY40+DY41+DY42+DY43+DY44+DY45+DY46+DY47</f>
        <v>0</v>
      </c>
      <c r="DZ18" s="106">
        <f t="shared" ref="DZ18" si="189">DZ19+DZ20+DZ21+DZ22+DZ23+DZ24+DZ25+DZ26+DZ27+DZ28+DZ29+DZ30+DZ31+DZ32+DZ33+DZ34+DZ35+DZ36+DZ37+DZ38+DZ39+DZ40+DZ41+DZ42+DZ43+DZ44+DZ45+DZ46+DZ47</f>
        <v>775</v>
      </c>
      <c r="EA18" s="106">
        <f t="shared" ref="EA18" si="190">EA19+EA20+EA21+EA22+EA23+EA24+EA25+EA26+EA27+EA28+EA29+EA30+EA31+EA32+EA33+EA34+EA35+EA36+EA37+EA38+EA39+EA40+EA41+EA42+EA43+EA44+EA45+EA46+EA47</f>
        <v>0</v>
      </c>
      <c r="EB18" s="106">
        <f t="shared" ref="EB18" si="191">EB19+EB20+EB21+EB22+EB23+EB24+EB25+EB26+EB27+EB28+EB29+EB30+EB31+EB32+EB33+EB34+EB35+EB36+EB37+EB38+EB39+EB40+EB41+EB42+EB43+EB44+EB45+EB46+EB47</f>
        <v>0</v>
      </c>
      <c r="EC18" s="106">
        <f t="shared" ref="EC18" si="192">EC19+EC20+EC21+EC22+EC23+EC24+EC25+EC26+EC27+EC28+EC29+EC30+EC31+EC32+EC33+EC34+EC35+EC36+EC37+EC38+EC39+EC40+EC41+EC42+EC43+EC44+EC45+EC46+EC47</f>
        <v>0</v>
      </c>
      <c r="ED18" s="106">
        <f t="shared" ref="ED18" si="193">ED19+ED20+ED21+ED22+ED23+ED24+ED25+ED26+ED27+ED28+ED29+ED30+ED31+ED32+ED33+ED34+ED35+ED36+ED37+ED38+ED39+ED40+ED41+ED42+ED43+ED44+ED45+ED46+ED47</f>
        <v>67964.11</v>
      </c>
      <c r="EE18" s="106">
        <f t="shared" ref="EE18" si="194">EE19+EE20+EE21+EE22+EE23+EE24+EE25+EE26+EE27+EE28+EE29+EE30+EE31+EE32+EE33+EE34+EE35+EE36+EE37+EE38+EE39+EE40+EE41+EE42+EE43+EE44+EE45+EE46+EE47</f>
        <v>16991.0275</v>
      </c>
      <c r="EF18" s="106">
        <f t="shared" ref="EF18" si="195">EF19+EF20+EF21+EF22+EF23+EF24+EF25+EF26+EF27+EF28+EF29+EF30+EF31+EF32+EF33+EF34+EF35+EF36+EF37+EF38+EF39+EF40+EF41+EF42+EF43+EF44+EF45+EF46+EF47</f>
        <v>9</v>
      </c>
      <c r="EG18" s="106">
        <f t="shared" ref="EG18" si="196">EG19+EG20+EG21+EG22+EG23+EG24+EG25+EG26+EG27+EG28+EG29+EG30+EG31+EG32+EG33+EG34+EG35+EG36+EG37+EG38+EG39+EG40+EG41+EG42+EG43+EG44+EG45+EG46+EG47</f>
        <v>0</v>
      </c>
      <c r="EH18" s="106">
        <f t="shared" ref="EH18" si="197">EH19+EH20+EH21+EH22+EH23+EH24+EH25+EH26+EH27+EH28+EH29+EH30+EH31+EH32+EH33+EH34+EH35+EH36+EH37+EH38+EH39+EH40+EH41+EH42+EH43+EH44+EH45+EH46+EH47</f>
        <v>77653.210000000006</v>
      </c>
      <c r="EI18" s="106">
        <f t="shared" ref="EI18" si="198">EI19+EI20+EI21+EI22+EI23+EI24+EI25+EI26+EI27+EI28+EI29+EI30+EI31+EI32+EI33+EI34+EI35+EI36+EI37+EI38+EI39+EI40+EI41+EI42+EI43+EI44+EI45+EI46+EI47</f>
        <v>19413.302500000002</v>
      </c>
      <c r="EJ18" s="106">
        <f>EJ19+EJ20+EJ21+EJ22+EJ23+EJ24+EJ25+EJ26+EJ27+EJ28+EJ29+EJ30+EJ31+EJ32+EJ33+EJ34+EJ35+EJ36+EJ37+EJ38+EJ39+EJ40+EJ41+EJ42+EJ43+EJ44+EJ45+EJ46+EJ47</f>
        <v>784</v>
      </c>
    </row>
    <row r="19" spans="1:141" s="14" customFormat="1" ht="20.25" customHeight="1" x14ac:dyDescent="0.2">
      <c r="A19" s="21">
        <v>9</v>
      </c>
      <c r="B19" s="43" t="s">
        <v>105</v>
      </c>
      <c r="C19" s="47">
        <v>0</v>
      </c>
      <c r="D19" s="47">
        <v>0</v>
      </c>
      <c r="E19" s="25">
        <f t="shared" si="11"/>
        <v>208257.19999999998</v>
      </c>
      <c r="F19" s="33">
        <f t="shared" si="12"/>
        <v>52064.3</v>
      </c>
      <c r="G19" s="12">
        <f t="shared" si="0"/>
        <v>45097.481899999999</v>
      </c>
      <c r="H19" s="12">
        <f t="shared" si="13"/>
        <v>86.618819229299149</v>
      </c>
      <c r="I19" s="12">
        <f t="shared" si="1"/>
        <v>21.654704807324791</v>
      </c>
      <c r="J19" s="12">
        <f t="shared" si="2"/>
        <v>72648.100000000006</v>
      </c>
      <c r="K19" s="12">
        <f t="shared" si="14"/>
        <v>18162.025000000001</v>
      </c>
      <c r="L19" s="12">
        <f t="shared" si="15"/>
        <v>11352.6819</v>
      </c>
      <c r="M19" s="12">
        <f t="shared" si="3"/>
        <v>62.507798001599483</v>
      </c>
      <c r="N19" s="12">
        <f t="shared" si="4"/>
        <v>15.626949500399871</v>
      </c>
      <c r="O19" s="12">
        <f t="shared" si="16"/>
        <v>9624.4</v>
      </c>
      <c r="P19" s="33">
        <f t="shared" si="17"/>
        <v>2406.1</v>
      </c>
      <c r="Q19" s="33">
        <f t="shared" si="18"/>
        <v>628.29999999999995</v>
      </c>
      <c r="R19" s="12">
        <f t="shared" si="19"/>
        <v>26.112796641868584</v>
      </c>
      <c r="S19" s="11">
        <f t="shared" si="20"/>
        <v>6.5281991604671461</v>
      </c>
      <c r="T19" s="128">
        <v>700</v>
      </c>
      <c r="U19" s="33">
        <f t="shared" si="21"/>
        <v>175</v>
      </c>
      <c r="V19" s="128">
        <v>20.100000000000001</v>
      </c>
      <c r="W19" s="12">
        <f t="shared" si="22"/>
        <v>11.485714285714286</v>
      </c>
      <c r="X19" s="11">
        <f t="shared" si="23"/>
        <v>2.8714285714285714</v>
      </c>
      <c r="Y19" s="128">
        <v>1124.4000000000001</v>
      </c>
      <c r="Z19" s="33">
        <f t="shared" si="24"/>
        <v>281.10000000000002</v>
      </c>
      <c r="AA19" s="128">
        <v>82.3</v>
      </c>
      <c r="AB19" s="12">
        <f t="shared" si="25"/>
        <v>29.277837068658837</v>
      </c>
      <c r="AC19" s="11">
        <f t="shared" si="26"/>
        <v>7.3194592671647092</v>
      </c>
      <c r="AD19" s="128">
        <v>7800</v>
      </c>
      <c r="AE19" s="33">
        <f t="shared" si="27"/>
        <v>1950</v>
      </c>
      <c r="AF19" s="128">
        <v>525.9</v>
      </c>
      <c r="AG19" s="12">
        <f t="shared" si="28"/>
        <v>26.969230769230769</v>
      </c>
      <c r="AH19" s="11">
        <f t="shared" si="29"/>
        <v>6.7423076923076923</v>
      </c>
      <c r="AI19" s="128">
        <v>34672.699999999997</v>
      </c>
      <c r="AJ19" s="33">
        <f t="shared" si="30"/>
        <v>8668.1749999999993</v>
      </c>
      <c r="AK19" s="128">
        <v>7024.1279999999997</v>
      </c>
      <c r="AL19" s="12">
        <f t="shared" si="31"/>
        <v>81.033527818716166</v>
      </c>
      <c r="AM19" s="11">
        <f t="shared" si="5"/>
        <v>20.258381954679042</v>
      </c>
      <c r="AN19" s="47">
        <v>4000</v>
      </c>
      <c r="AO19" s="33">
        <f t="shared" si="32"/>
        <v>1000</v>
      </c>
      <c r="AP19" s="47">
        <v>672.06</v>
      </c>
      <c r="AQ19" s="12">
        <f t="shared" si="33"/>
        <v>67.206000000000003</v>
      </c>
      <c r="AR19" s="11">
        <f t="shared" si="34"/>
        <v>16.801500000000001</v>
      </c>
      <c r="AS19" s="47">
        <v>5000</v>
      </c>
      <c r="AT19" s="33">
        <f t="shared" si="35"/>
        <v>1250</v>
      </c>
      <c r="AU19" s="47">
        <v>1289.5</v>
      </c>
      <c r="AV19" s="12">
        <f t="shared" si="36"/>
        <v>103.16000000000001</v>
      </c>
      <c r="AW19" s="11">
        <f t="shared" si="37"/>
        <v>25.790000000000003</v>
      </c>
      <c r="AX19" s="38">
        <v>0</v>
      </c>
      <c r="AY19" s="33">
        <f t="shared" si="38"/>
        <v>0</v>
      </c>
      <c r="AZ19" s="47">
        <v>0</v>
      </c>
      <c r="BA19" s="47">
        <v>0</v>
      </c>
      <c r="BB19" s="33">
        <f t="shared" si="39"/>
        <v>0</v>
      </c>
      <c r="BC19" s="47">
        <v>0</v>
      </c>
      <c r="BD19" s="47">
        <v>132302.79999999999</v>
      </c>
      <c r="BE19" s="33">
        <f t="shared" si="40"/>
        <v>33075.699999999997</v>
      </c>
      <c r="BF19" s="47">
        <v>33075.699999999997</v>
      </c>
      <c r="BG19" s="38">
        <v>0</v>
      </c>
      <c r="BH19" s="33">
        <f t="shared" si="41"/>
        <v>0</v>
      </c>
      <c r="BI19" s="13">
        <v>0</v>
      </c>
      <c r="BJ19" s="47">
        <v>1307.3</v>
      </c>
      <c r="BK19" s="33">
        <f t="shared" si="42"/>
        <v>326.82499999999999</v>
      </c>
      <c r="BL19" s="47">
        <v>269.3</v>
      </c>
      <c r="BM19" s="38">
        <v>0</v>
      </c>
      <c r="BN19" s="33">
        <f t="shared" si="43"/>
        <v>0</v>
      </c>
      <c r="BO19" s="47">
        <v>0</v>
      </c>
      <c r="BP19" s="47">
        <v>0</v>
      </c>
      <c r="BQ19" s="33">
        <f t="shared" si="44"/>
        <v>0</v>
      </c>
      <c r="BR19" s="47">
        <v>0</v>
      </c>
      <c r="BS19" s="12">
        <f t="shared" si="45"/>
        <v>4000</v>
      </c>
      <c r="BT19" s="33">
        <f t="shared" si="46"/>
        <v>1000</v>
      </c>
      <c r="BU19" s="12">
        <f t="shared" si="47"/>
        <v>928.1</v>
      </c>
      <c r="BV19" s="12">
        <f t="shared" si="48"/>
        <v>92.81</v>
      </c>
      <c r="BW19" s="11">
        <f t="shared" si="49"/>
        <v>23.202500000000001</v>
      </c>
      <c r="BX19" s="47">
        <v>1000</v>
      </c>
      <c r="BY19" s="33">
        <f t="shared" si="50"/>
        <v>250</v>
      </c>
      <c r="BZ19" s="47">
        <v>132.6</v>
      </c>
      <c r="CA19" s="47">
        <v>0</v>
      </c>
      <c r="CB19" s="33">
        <f t="shared" si="51"/>
        <v>0</v>
      </c>
      <c r="CC19" s="47">
        <v>0</v>
      </c>
      <c r="CD19" s="111">
        <v>0</v>
      </c>
      <c r="CE19" s="33">
        <f t="shared" si="52"/>
        <v>0</v>
      </c>
      <c r="CF19" s="47">
        <v>0</v>
      </c>
      <c r="CG19" s="47">
        <v>3000</v>
      </c>
      <c r="CH19" s="33">
        <f t="shared" si="53"/>
        <v>750</v>
      </c>
      <c r="CI19" s="47">
        <v>795.5</v>
      </c>
      <c r="CJ19" s="47">
        <v>0</v>
      </c>
      <c r="CK19" s="33">
        <f t="shared" si="54"/>
        <v>0</v>
      </c>
      <c r="CL19" s="47">
        <v>0</v>
      </c>
      <c r="CM19" s="111">
        <v>1999</v>
      </c>
      <c r="CN19" s="33">
        <f t="shared" si="55"/>
        <v>499.75</v>
      </c>
      <c r="CO19" s="47">
        <v>399.8</v>
      </c>
      <c r="CP19" s="112">
        <v>0</v>
      </c>
      <c r="CQ19" s="33">
        <f t="shared" si="56"/>
        <v>0</v>
      </c>
      <c r="CR19" s="47">
        <v>0</v>
      </c>
      <c r="CS19" s="47">
        <v>14000</v>
      </c>
      <c r="CT19" s="33">
        <f t="shared" si="57"/>
        <v>3500</v>
      </c>
      <c r="CU19" s="47">
        <v>5.7</v>
      </c>
      <c r="CV19" s="47">
        <v>6500</v>
      </c>
      <c r="CW19" s="33">
        <f t="shared" si="58"/>
        <v>1625</v>
      </c>
      <c r="CX19" s="47">
        <v>5.7</v>
      </c>
      <c r="CY19" s="112">
        <v>0</v>
      </c>
      <c r="CZ19" s="33">
        <f t="shared" si="59"/>
        <v>0</v>
      </c>
      <c r="DA19" s="47">
        <v>0</v>
      </c>
      <c r="DB19" s="47">
        <v>0</v>
      </c>
      <c r="DC19" s="33">
        <f t="shared" si="60"/>
        <v>0</v>
      </c>
      <c r="DD19" s="47">
        <v>0</v>
      </c>
      <c r="DE19" s="42">
        <v>0</v>
      </c>
      <c r="DF19" s="33">
        <f t="shared" si="61"/>
        <v>0</v>
      </c>
      <c r="DG19" s="47">
        <v>0</v>
      </c>
      <c r="DH19" s="47">
        <v>1351</v>
      </c>
      <c r="DI19" s="33">
        <f t="shared" si="62"/>
        <v>337.75</v>
      </c>
      <c r="DJ19" s="47">
        <v>804.89390000000003</v>
      </c>
      <c r="DK19" s="47">
        <v>0</v>
      </c>
      <c r="DL19" s="12">
        <f t="shared" si="6"/>
        <v>208257.19999999998</v>
      </c>
      <c r="DM19" s="12">
        <f t="shared" si="7"/>
        <v>52064.299999999996</v>
      </c>
      <c r="DN19" s="12">
        <f t="shared" si="8"/>
        <v>45097.481899999999</v>
      </c>
      <c r="DO19" s="47">
        <v>0</v>
      </c>
      <c r="DP19" s="33">
        <f t="shared" si="63"/>
        <v>0</v>
      </c>
      <c r="DQ19" s="47">
        <v>0</v>
      </c>
      <c r="DR19" s="47">
        <v>0</v>
      </c>
      <c r="DS19" s="33">
        <f t="shared" si="64"/>
        <v>0</v>
      </c>
      <c r="DT19" s="47">
        <v>0</v>
      </c>
      <c r="DU19" s="47">
        <v>0</v>
      </c>
      <c r="DV19" s="33">
        <f t="shared" si="65"/>
        <v>0</v>
      </c>
      <c r="DW19" s="47">
        <v>0</v>
      </c>
      <c r="DX19" s="47">
        <v>0</v>
      </c>
      <c r="DY19" s="33">
        <f t="shared" si="66"/>
        <v>0</v>
      </c>
      <c r="DZ19" s="47">
        <v>0</v>
      </c>
      <c r="EA19" s="42">
        <v>0</v>
      </c>
      <c r="EB19" s="33">
        <f t="shared" si="67"/>
        <v>0</v>
      </c>
      <c r="EC19" s="47">
        <v>0</v>
      </c>
      <c r="ED19" s="47">
        <v>10800</v>
      </c>
      <c r="EE19" s="33">
        <f t="shared" si="68"/>
        <v>2700</v>
      </c>
      <c r="EF19" s="47">
        <v>0</v>
      </c>
      <c r="EG19" s="47">
        <v>0</v>
      </c>
      <c r="EH19" s="12">
        <f t="shared" si="9"/>
        <v>10800</v>
      </c>
      <c r="EI19" s="33">
        <f t="shared" si="69"/>
        <v>2700</v>
      </c>
      <c r="EJ19" s="47">
        <f t="shared" si="10"/>
        <v>0</v>
      </c>
      <c r="EK19" s="14">
        <f t="shared" si="70"/>
        <v>0</v>
      </c>
    </row>
    <row r="20" spans="1:141" s="14" customFormat="1" ht="20.25" customHeight="1" x14ac:dyDescent="0.2">
      <c r="A20" s="21">
        <v>10</v>
      </c>
      <c r="B20" s="45" t="s">
        <v>124</v>
      </c>
      <c r="C20" s="47">
        <v>0</v>
      </c>
      <c r="D20" s="47">
        <v>0</v>
      </c>
      <c r="E20" s="25">
        <f t="shared" si="11"/>
        <v>36084.299999999996</v>
      </c>
      <c r="F20" s="33">
        <f t="shared" si="12"/>
        <v>9021.0749999999989</v>
      </c>
      <c r="G20" s="12">
        <f t="shared" si="0"/>
        <v>8045.3909999999996</v>
      </c>
      <c r="H20" s="12">
        <f t="shared" si="13"/>
        <v>89.184393212560593</v>
      </c>
      <c r="I20" s="12">
        <f t="shared" si="1"/>
        <v>22.296098303140148</v>
      </c>
      <c r="J20" s="12">
        <f t="shared" si="2"/>
        <v>6761.7</v>
      </c>
      <c r="K20" s="12">
        <f t="shared" si="14"/>
        <v>1690.425</v>
      </c>
      <c r="L20" s="12">
        <f t="shared" si="15"/>
        <v>714.69100000000003</v>
      </c>
      <c r="M20" s="12">
        <f t="shared" si="3"/>
        <v>42.278776047443692</v>
      </c>
      <c r="N20" s="12">
        <f t="shared" si="4"/>
        <v>10.569694011860923</v>
      </c>
      <c r="O20" s="12">
        <f t="shared" si="16"/>
        <v>1223</v>
      </c>
      <c r="P20" s="33">
        <f t="shared" si="17"/>
        <v>305.75</v>
      </c>
      <c r="Q20" s="33">
        <f t="shared" si="18"/>
        <v>123.7</v>
      </c>
      <c r="R20" s="12">
        <f t="shared" si="19"/>
        <v>40.457890433360589</v>
      </c>
      <c r="S20" s="11">
        <f t="shared" si="20"/>
        <v>10.114472608340147</v>
      </c>
      <c r="T20" s="128">
        <v>0</v>
      </c>
      <c r="U20" s="33">
        <f t="shared" si="21"/>
        <v>0</v>
      </c>
      <c r="V20" s="128">
        <v>0</v>
      </c>
      <c r="W20" s="12" t="e">
        <f t="shared" si="22"/>
        <v>#DIV/0!</v>
      </c>
      <c r="X20" s="11" t="e">
        <f t="shared" si="23"/>
        <v>#DIV/0!</v>
      </c>
      <c r="Y20" s="128">
        <v>0</v>
      </c>
      <c r="Z20" s="33">
        <f t="shared" si="24"/>
        <v>0</v>
      </c>
      <c r="AA20" s="128">
        <v>0</v>
      </c>
      <c r="AB20" s="12" t="e">
        <f t="shared" si="25"/>
        <v>#DIV/0!</v>
      </c>
      <c r="AC20" s="11" t="e">
        <f t="shared" si="26"/>
        <v>#DIV/0!</v>
      </c>
      <c r="AD20" s="128">
        <v>1223</v>
      </c>
      <c r="AE20" s="33">
        <f t="shared" si="27"/>
        <v>305.75</v>
      </c>
      <c r="AF20" s="128">
        <v>123.7</v>
      </c>
      <c r="AG20" s="12">
        <f t="shared" si="28"/>
        <v>40.457890433360589</v>
      </c>
      <c r="AH20" s="11">
        <f t="shared" si="29"/>
        <v>10.114472608340147</v>
      </c>
      <c r="AI20" s="128">
        <v>3428.7</v>
      </c>
      <c r="AJ20" s="33">
        <f t="shared" si="30"/>
        <v>857.17499999999995</v>
      </c>
      <c r="AK20" s="128">
        <v>460.99099999999999</v>
      </c>
      <c r="AL20" s="12">
        <f t="shared" si="31"/>
        <v>53.780266573336831</v>
      </c>
      <c r="AM20" s="11">
        <f t="shared" si="5"/>
        <v>13.445066643334208</v>
      </c>
      <c r="AN20" s="109">
        <v>40</v>
      </c>
      <c r="AO20" s="33">
        <f t="shared" si="32"/>
        <v>10</v>
      </c>
      <c r="AP20" s="47">
        <v>0</v>
      </c>
      <c r="AQ20" s="12">
        <f t="shared" si="33"/>
        <v>0</v>
      </c>
      <c r="AR20" s="11">
        <f t="shared" si="34"/>
        <v>0</v>
      </c>
      <c r="AS20" s="47">
        <v>0</v>
      </c>
      <c r="AT20" s="33">
        <f t="shared" si="35"/>
        <v>0</v>
      </c>
      <c r="AU20" s="47">
        <v>0</v>
      </c>
      <c r="AV20" s="12" t="e">
        <f t="shared" si="36"/>
        <v>#DIV/0!</v>
      </c>
      <c r="AW20" s="11" t="e">
        <f t="shared" si="37"/>
        <v>#DIV/0!</v>
      </c>
      <c r="AX20" s="38">
        <v>0</v>
      </c>
      <c r="AY20" s="33">
        <f t="shared" si="38"/>
        <v>0</v>
      </c>
      <c r="AZ20" s="47">
        <v>0</v>
      </c>
      <c r="BA20" s="47">
        <v>0</v>
      </c>
      <c r="BB20" s="33">
        <f t="shared" si="39"/>
        <v>0</v>
      </c>
      <c r="BC20" s="47">
        <v>0</v>
      </c>
      <c r="BD20" s="47">
        <v>29322.6</v>
      </c>
      <c r="BE20" s="33">
        <f t="shared" si="40"/>
        <v>7330.65</v>
      </c>
      <c r="BF20" s="47">
        <v>7330.7</v>
      </c>
      <c r="BG20" s="38">
        <v>0</v>
      </c>
      <c r="BH20" s="33">
        <f t="shared" si="41"/>
        <v>0</v>
      </c>
      <c r="BI20" s="13">
        <v>0</v>
      </c>
      <c r="BJ20" s="47">
        <v>0</v>
      </c>
      <c r="BK20" s="33">
        <f t="shared" si="42"/>
        <v>0</v>
      </c>
      <c r="BL20" s="47">
        <v>0</v>
      </c>
      <c r="BM20" s="38">
        <v>0</v>
      </c>
      <c r="BN20" s="33">
        <f t="shared" si="43"/>
        <v>0</v>
      </c>
      <c r="BO20" s="47">
        <v>0</v>
      </c>
      <c r="BP20" s="47">
        <v>0</v>
      </c>
      <c r="BQ20" s="33">
        <f t="shared" si="44"/>
        <v>0</v>
      </c>
      <c r="BR20" s="47">
        <v>0</v>
      </c>
      <c r="BS20" s="12">
        <f t="shared" si="45"/>
        <v>1080</v>
      </c>
      <c r="BT20" s="33">
        <f t="shared" si="46"/>
        <v>270</v>
      </c>
      <c r="BU20" s="12">
        <f t="shared" si="47"/>
        <v>130</v>
      </c>
      <c r="BV20" s="12">
        <f t="shared" si="48"/>
        <v>48.148148148148145</v>
      </c>
      <c r="BW20" s="11">
        <f t="shared" si="49"/>
        <v>12.037037037037036</v>
      </c>
      <c r="BX20" s="109">
        <v>300</v>
      </c>
      <c r="BY20" s="33">
        <f t="shared" si="50"/>
        <v>75</v>
      </c>
      <c r="BZ20" s="47">
        <v>130</v>
      </c>
      <c r="CA20" s="109">
        <v>300</v>
      </c>
      <c r="CB20" s="33">
        <f t="shared" si="51"/>
        <v>75</v>
      </c>
      <c r="CC20" s="47">
        <v>0</v>
      </c>
      <c r="CD20" s="47">
        <v>0</v>
      </c>
      <c r="CE20" s="33">
        <f t="shared" si="52"/>
        <v>0</v>
      </c>
      <c r="CF20" s="47">
        <v>0</v>
      </c>
      <c r="CG20" s="47">
        <v>480</v>
      </c>
      <c r="CH20" s="33">
        <f t="shared" si="53"/>
        <v>120</v>
      </c>
      <c r="CI20" s="47">
        <v>0</v>
      </c>
      <c r="CJ20" s="47">
        <v>0</v>
      </c>
      <c r="CK20" s="33">
        <f t="shared" si="54"/>
        <v>0</v>
      </c>
      <c r="CL20" s="47">
        <v>0</v>
      </c>
      <c r="CM20" s="47">
        <v>0</v>
      </c>
      <c r="CN20" s="33">
        <f t="shared" si="55"/>
        <v>0</v>
      </c>
      <c r="CO20" s="47">
        <v>0</v>
      </c>
      <c r="CP20" s="47">
        <v>0</v>
      </c>
      <c r="CQ20" s="33">
        <f t="shared" si="56"/>
        <v>0</v>
      </c>
      <c r="CR20" s="47">
        <v>0</v>
      </c>
      <c r="CS20" s="47">
        <v>990</v>
      </c>
      <c r="CT20" s="33">
        <f t="shared" si="57"/>
        <v>247.5</v>
      </c>
      <c r="CU20" s="47">
        <v>0</v>
      </c>
      <c r="CV20" s="47">
        <v>150</v>
      </c>
      <c r="CW20" s="33">
        <f t="shared" si="58"/>
        <v>37.5</v>
      </c>
      <c r="CX20" s="47">
        <v>0</v>
      </c>
      <c r="CY20" s="47">
        <v>0</v>
      </c>
      <c r="CZ20" s="33">
        <f t="shared" si="59"/>
        <v>0</v>
      </c>
      <c r="DA20" s="47">
        <v>0</v>
      </c>
      <c r="DB20" s="47">
        <v>0</v>
      </c>
      <c r="DC20" s="33">
        <f t="shared" si="60"/>
        <v>0</v>
      </c>
      <c r="DD20" s="47">
        <v>0</v>
      </c>
      <c r="DE20" s="42">
        <v>0</v>
      </c>
      <c r="DF20" s="33">
        <f t="shared" si="61"/>
        <v>0</v>
      </c>
      <c r="DG20" s="47">
        <v>0</v>
      </c>
      <c r="DH20" s="47">
        <v>0</v>
      </c>
      <c r="DI20" s="33">
        <f t="shared" si="62"/>
        <v>0</v>
      </c>
      <c r="DJ20" s="47">
        <v>0</v>
      </c>
      <c r="DK20" s="47">
        <v>0</v>
      </c>
      <c r="DL20" s="12">
        <f t="shared" si="6"/>
        <v>36084.299999999996</v>
      </c>
      <c r="DM20" s="12">
        <f t="shared" si="7"/>
        <v>9021.0749999999989</v>
      </c>
      <c r="DN20" s="12">
        <f t="shared" si="8"/>
        <v>8045.3909999999996</v>
      </c>
      <c r="DO20" s="47">
        <v>0</v>
      </c>
      <c r="DP20" s="33">
        <f t="shared" si="63"/>
        <v>0</v>
      </c>
      <c r="DQ20" s="47">
        <v>0</v>
      </c>
      <c r="DR20" s="47">
        <v>0</v>
      </c>
      <c r="DS20" s="33">
        <f t="shared" si="64"/>
        <v>0</v>
      </c>
      <c r="DT20" s="47">
        <v>0</v>
      </c>
      <c r="DU20" s="47">
        <v>0</v>
      </c>
      <c r="DV20" s="33">
        <f t="shared" si="65"/>
        <v>0</v>
      </c>
      <c r="DW20" s="47">
        <v>0</v>
      </c>
      <c r="DX20" s="47">
        <v>0</v>
      </c>
      <c r="DY20" s="33">
        <f t="shared" si="66"/>
        <v>0</v>
      </c>
      <c r="DZ20" s="47">
        <v>0</v>
      </c>
      <c r="EA20" s="42">
        <v>0</v>
      </c>
      <c r="EB20" s="33">
        <f t="shared" si="67"/>
        <v>0</v>
      </c>
      <c r="EC20" s="47">
        <v>0</v>
      </c>
      <c r="ED20" s="47">
        <v>0</v>
      </c>
      <c r="EE20" s="33">
        <f t="shared" si="68"/>
        <v>0</v>
      </c>
      <c r="EF20" s="47">
        <v>0</v>
      </c>
      <c r="EG20" s="47">
        <v>0</v>
      </c>
      <c r="EH20" s="12">
        <f t="shared" si="9"/>
        <v>0</v>
      </c>
      <c r="EI20" s="33">
        <f t="shared" si="69"/>
        <v>0</v>
      </c>
      <c r="EJ20" s="47">
        <f t="shared" si="10"/>
        <v>0</v>
      </c>
      <c r="EK20" s="14">
        <f t="shared" si="70"/>
        <v>0</v>
      </c>
    </row>
    <row r="21" spans="1:141" s="14" customFormat="1" ht="20.25" customHeight="1" x14ac:dyDescent="0.2">
      <c r="A21" s="21">
        <v>11</v>
      </c>
      <c r="B21" s="41" t="s">
        <v>90</v>
      </c>
      <c r="C21" s="47">
        <v>0</v>
      </c>
      <c r="D21" s="47">
        <v>0</v>
      </c>
      <c r="E21" s="25">
        <f t="shared" si="11"/>
        <v>30456.400000000001</v>
      </c>
      <c r="F21" s="33">
        <f t="shared" si="12"/>
        <v>7614.1</v>
      </c>
      <c r="G21" s="12">
        <f t="shared" si="0"/>
        <v>5310.5019999999995</v>
      </c>
      <c r="H21" s="12">
        <f t="shared" si="13"/>
        <v>69.745629818363284</v>
      </c>
      <c r="I21" s="12">
        <f t="shared" si="1"/>
        <v>17.436407454590821</v>
      </c>
      <c r="J21" s="12">
        <f t="shared" si="2"/>
        <v>13116.699999999999</v>
      </c>
      <c r="K21" s="12">
        <f t="shared" si="14"/>
        <v>3279.1749999999997</v>
      </c>
      <c r="L21" s="12">
        <f t="shared" si="15"/>
        <v>975.60200000000009</v>
      </c>
      <c r="M21" s="12">
        <f t="shared" si="3"/>
        <v>29.751446629106411</v>
      </c>
      <c r="N21" s="12">
        <f t="shared" si="4"/>
        <v>7.4378616572766028</v>
      </c>
      <c r="O21" s="12">
        <f t="shared" si="16"/>
        <v>1263.5999999999999</v>
      </c>
      <c r="P21" s="33">
        <f t="shared" si="17"/>
        <v>315.89999999999998</v>
      </c>
      <c r="Q21" s="33">
        <f t="shared" si="18"/>
        <v>86</v>
      </c>
      <c r="R21" s="12">
        <f t="shared" si="19"/>
        <v>27.223805001582779</v>
      </c>
      <c r="S21" s="11">
        <f t="shared" si="20"/>
        <v>6.8059512503956947</v>
      </c>
      <c r="T21" s="128">
        <v>0</v>
      </c>
      <c r="U21" s="33">
        <f t="shared" si="21"/>
        <v>0</v>
      </c>
      <c r="V21" s="128">
        <v>0</v>
      </c>
      <c r="W21" s="12" t="e">
        <f t="shared" si="22"/>
        <v>#DIV/0!</v>
      </c>
      <c r="X21" s="11" t="e">
        <f t="shared" si="23"/>
        <v>#DIV/0!</v>
      </c>
      <c r="Y21" s="128">
        <v>0</v>
      </c>
      <c r="Z21" s="33">
        <f t="shared" si="24"/>
        <v>0</v>
      </c>
      <c r="AA21" s="128">
        <v>0</v>
      </c>
      <c r="AB21" s="12" t="e">
        <f t="shared" si="25"/>
        <v>#DIV/0!</v>
      </c>
      <c r="AC21" s="11" t="e">
        <f t="shared" si="26"/>
        <v>#DIV/0!</v>
      </c>
      <c r="AD21" s="128">
        <v>1263.5999999999999</v>
      </c>
      <c r="AE21" s="33">
        <f t="shared" si="27"/>
        <v>315.89999999999998</v>
      </c>
      <c r="AF21" s="128">
        <v>86</v>
      </c>
      <c r="AG21" s="12">
        <f t="shared" si="28"/>
        <v>27.223805001582779</v>
      </c>
      <c r="AH21" s="11">
        <f t="shared" si="29"/>
        <v>6.8059512503956947</v>
      </c>
      <c r="AI21" s="128">
        <v>2874.7</v>
      </c>
      <c r="AJ21" s="33">
        <f t="shared" si="30"/>
        <v>718.67499999999995</v>
      </c>
      <c r="AK21" s="128">
        <v>538.40200000000004</v>
      </c>
      <c r="AL21" s="12">
        <f t="shared" si="31"/>
        <v>74.915921661390755</v>
      </c>
      <c r="AM21" s="11">
        <f t="shared" si="5"/>
        <v>18.728980415347689</v>
      </c>
      <c r="AN21" s="109">
        <v>20</v>
      </c>
      <c r="AO21" s="33">
        <f t="shared" si="32"/>
        <v>5</v>
      </c>
      <c r="AP21" s="47">
        <v>5</v>
      </c>
      <c r="AQ21" s="12">
        <f t="shared" si="33"/>
        <v>100</v>
      </c>
      <c r="AR21" s="11">
        <f t="shared" si="34"/>
        <v>25</v>
      </c>
      <c r="AS21" s="47">
        <v>0</v>
      </c>
      <c r="AT21" s="33">
        <f t="shared" si="35"/>
        <v>0</v>
      </c>
      <c r="AU21" s="47">
        <v>0</v>
      </c>
      <c r="AV21" s="12" t="e">
        <f t="shared" si="36"/>
        <v>#DIV/0!</v>
      </c>
      <c r="AW21" s="11" t="e">
        <f t="shared" si="37"/>
        <v>#DIV/0!</v>
      </c>
      <c r="AX21" s="38">
        <v>0</v>
      </c>
      <c r="AY21" s="33">
        <f t="shared" si="38"/>
        <v>0</v>
      </c>
      <c r="AZ21" s="47">
        <v>0</v>
      </c>
      <c r="BA21" s="47">
        <v>0</v>
      </c>
      <c r="BB21" s="33">
        <f t="shared" si="39"/>
        <v>0</v>
      </c>
      <c r="BC21" s="47">
        <v>0</v>
      </c>
      <c r="BD21" s="47">
        <v>17339.7</v>
      </c>
      <c r="BE21" s="33">
        <f t="shared" si="40"/>
        <v>4334.9250000000002</v>
      </c>
      <c r="BF21" s="47">
        <v>4334.8999999999996</v>
      </c>
      <c r="BG21" s="38">
        <v>0</v>
      </c>
      <c r="BH21" s="33">
        <f t="shared" si="41"/>
        <v>0</v>
      </c>
      <c r="BI21" s="13">
        <v>0</v>
      </c>
      <c r="BJ21" s="47">
        <v>0</v>
      </c>
      <c r="BK21" s="33">
        <f t="shared" si="42"/>
        <v>0</v>
      </c>
      <c r="BL21" s="47">
        <v>0</v>
      </c>
      <c r="BM21" s="38">
        <v>0</v>
      </c>
      <c r="BN21" s="33">
        <f t="shared" si="43"/>
        <v>0</v>
      </c>
      <c r="BO21" s="47">
        <v>0</v>
      </c>
      <c r="BP21" s="47">
        <v>0</v>
      </c>
      <c r="BQ21" s="33">
        <f t="shared" si="44"/>
        <v>0</v>
      </c>
      <c r="BR21" s="47">
        <v>0</v>
      </c>
      <c r="BS21" s="12">
        <f t="shared" si="45"/>
        <v>1232</v>
      </c>
      <c r="BT21" s="33">
        <f t="shared" si="46"/>
        <v>308</v>
      </c>
      <c r="BU21" s="12">
        <f t="shared" si="47"/>
        <v>346.2</v>
      </c>
      <c r="BV21" s="12">
        <f t="shared" si="48"/>
        <v>112.40259740259739</v>
      </c>
      <c r="BW21" s="11">
        <f t="shared" si="49"/>
        <v>28.100649350649348</v>
      </c>
      <c r="BX21" s="109">
        <v>1232</v>
      </c>
      <c r="BY21" s="33">
        <f t="shared" si="50"/>
        <v>308</v>
      </c>
      <c r="BZ21" s="47">
        <v>346.2</v>
      </c>
      <c r="CA21" s="47">
        <v>0</v>
      </c>
      <c r="CB21" s="33">
        <f t="shared" si="51"/>
        <v>0</v>
      </c>
      <c r="CC21" s="47">
        <v>0</v>
      </c>
      <c r="CD21" s="47">
        <v>0</v>
      </c>
      <c r="CE21" s="33">
        <f t="shared" si="52"/>
        <v>0</v>
      </c>
      <c r="CF21" s="47">
        <v>0</v>
      </c>
      <c r="CG21" s="47">
        <v>0</v>
      </c>
      <c r="CH21" s="33">
        <f t="shared" si="53"/>
        <v>0</v>
      </c>
      <c r="CI21" s="47">
        <v>0</v>
      </c>
      <c r="CJ21" s="47">
        <v>0</v>
      </c>
      <c r="CK21" s="33">
        <f t="shared" si="54"/>
        <v>0</v>
      </c>
      <c r="CL21" s="47">
        <v>0</v>
      </c>
      <c r="CM21" s="47">
        <v>0</v>
      </c>
      <c r="CN21" s="33">
        <f t="shared" si="55"/>
        <v>0</v>
      </c>
      <c r="CO21" s="47">
        <v>0</v>
      </c>
      <c r="CP21" s="47">
        <v>0</v>
      </c>
      <c r="CQ21" s="33">
        <f t="shared" si="56"/>
        <v>0</v>
      </c>
      <c r="CR21" s="47">
        <v>0</v>
      </c>
      <c r="CS21" s="47">
        <v>0</v>
      </c>
      <c r="CT21" s="33">
        <f t="shared" si="57"/>
        <v>0</v>
      </c>
      <c r="CU21" s="47">
        <v>0</v>
      </c>
      <c r="CV21" s="47">
        <v>0</v>
      </c>
      <c r="CW21" s="33">
        <f t="shared" si="58"/>
        <v>0</v>
      </c>
      <c r="CX21" s="47">
        <v>0</v>
      </c>
      <c r="CY21" s="47">
        <v>0</v>
      </c>
      <c r="CZ21" s="33">
        <f t="shared" si="59"/>
        <v>0</v>
      </c>
      <c r="DA21" s="47">
        <v>0</v>
      </c>
      <c r="DB21" s="47">
        <v>0</v>
      </c>
      <c r="DC21" s="33">
        <f t="shared" si="60"/>
        <v>0</v>
      </c>
      <c r="DD21" s="47">
        <v>0</v>
      </c>
      <c r="DE21" s="42">
        <v>0</v>
      </c>
      <c r="DF21" s="33">
        <f t="shared" si="61"/>
        <v>0</v>
      </c>
      <c r="DG21" s="47">
        <v>0</v>
      </c>
      <c r="DH21" s="47">
        <v>7726.4</v>
      </c>
      <c r="DI21" s="33">
        <f t="shared" si="62"/>
        <v>1931.6</v>
      </c>
      <c r="DJ21" s="47">
        <v>0</v>
      </c>
      <c r="DK21" s="47">
        <v>0</v>
      </c>
      <c r="DL21" s="12">
        <f t="shared" si="6"/>
        <v>30456.400000000001</v>
      </c>
      <c r="DM21" s="12">
        <f t="shared" si="7"/>
        <v>7614.1</v>
      </c>
      <c r="DN21" s="12">
        <f t="shared" si="8"/>
        <v>5310.5019999999995</v>
      </c>
      <c r="DO21" s="47">
        <v>0</v>
      </c>
      <c r="DP21" s="33">
        <f t="shared" si="63"/>
        <v>0</v>
      </c>
      <c r="DQ21" s="47">
        <v>0</v>
      </c>
      <c r="DR21" s="47">
        <v>0</v>
      </c>
      <c r="DS21" s="33">
        <f t="shared" si="64"/>
        <v>0</v>
      </c>
      <c r="DT21" s="47">
        <v>0</v>
      </c>
      <c r="DU21" s="47">
        <v>0</v>
      </c>
      <c r="DV21" s="33">
        <f t="shared" si="65"/>
        <v>0</v>
      </c>
      <c r="DW21" s="47">
        <v>0</v>
      </c>
      <c r="DX21" s="47">
        <v>0</v>
      </c>
      <c r="DY21" s="33">
        <f t="shared" si="66"/>
        <v>0</v>
      </c>
      <c r="DZ21" s="47">
        <v>0</v>
      </c>
      <c r="EA21" s="42">
        <v>0</v>
      </c>
      <c r="EB21" s="33">
        <f t="shared" si="67"/>
        <v>0</v>
      </c>
      <c r="EC21" s="47">
        <v>0</v>
      </c>
      <c r="ED21" s="47">
        <v>3310</v>
      </c>
      <c r="EE21" s="33">
        <f t="shared" si="68"/>
        <v>827.5</v>
      </c>
      <c r="EF21" s="47">
        <v>0</v>
      </c>
      <c r="EG21" s="47">
        <v>0</v>
      </c>
      <c r="EH21" s="12">
        <f t="shared" si="9"/>
        <v>3310</v>
      </c>
      <c r="EI21" s="33">
        <f t="shared" si="69"/>
        <v>827.5</v>
      </c>
      <c r="EJ21" s="47">
        <f t="shared" si="10"/>
        <v>0</v>
      </c>
    </row>
    <row r="22" spans="1:141" s="14" customFormat="1" ht="20.25" customHeight="1" x14ac:dyDescent="0.2">
      <c r="A22" s="21">
        <v>12</v>
      </c>
      <c r="B22" s="41" t="s">
        <v>92</v>
      </c>
      <c r="C22" s="47">
        <v>0</v>
      </c>
      <c r="D22" s="47">
        <v>0</v>
      </c>
      <c r="E22" s="25">
        <f t="shared" si="11"/>
        <v>44235.4</v>
      </c>
      <c r="F22" s="33">
        <f t="shared" si="12"/>
        <v>11058.85</v>
      </c>
      <c r="G22" s="12">
        <f t="shared" si="0"/>
        <v>9576.0889999999999</v>
      </c>
      <c r="H22" s="12">
        <f t="shared" si="13"/>
        <v>86.592086880643109</v>
      </c>
      <c r="I22" s="12">
        <f t="shared" si="1"/>
        <v>21.648021720160777</v>
      </c>
      <c r="J22" s="12">
        <f t="shared" si="2"/>
        <v>11804.900000000001</v>
      </c>
      <c r="K22" s="12">
        <f t="shared" si="14"/>
        <v>2951.2250000000004</v>
      </c>
      <c r="L22" s="12">
        <f t="shared" si="15"/>
        <v>1468.4890000000003</v>
      </c>
      <c r="M22" s="12">
        <f t="shared" si="3"/>
        <v>49.758625655448164</v>
      </c>
      <c r="N22" s="12">
        <f t="shared" si="4"/>
        <v>12.439656413862041</v>
      </c>
      <c r="O22" s="12">
        <f t="shared" si="16"/>
        <v>1386.3000000000002</v>
      </c>
      <c r="P22" s="33">
        <f t="shared" si="17"/>
        <v>346.57500000000005</v>
      </c>
      <c r="Q22" s="33">
        <f t="shared" si="18"/>
        <v>89.5</v>
      </c>
      <c r="R22" s="12">
        <f t="shared" si="19"/>
        <v>25.824136189857892</v>
      </c>
      <c r="S22" s="11">
        <f t="shared" si="20"/>
        <v>6.4560340474644731</v>
      </c>
      <c r="T22" s="128">
        <v>0</v>
      </c>
      <c r="U22" s="33">
        <f t="shared" si="21"/>
        <v>0</v>
      </c>
      <c r="V22" s="128">
        <v>0</v>
      </c>
      <c r="W22" s="12" t="e">
        <f t="shared" si="22"/>
        <v>#DIV/0!</v>
      </c>
      <c r="X22" s="11" t="e">
        <f t="shared" si="23"/>
        <v>#DIV/0!</v>
      </c>
      <c r="Y22" s="128">
        <v>0</v>
      </c>
      <c r="Z22" s="33">
        <f t="shared" si="24"/>
        <v>0</v>
      </c>
      <c r="AA22" s="128">
        <v>0</v>
      </c>
      <c r="AB22" s="12" t="e">
        <f t="shared" si="25"/>
        <v>#DIV/0!</v>
      </c>
      <c r="AC22" s="11" t="e">
        <f t="shared" si="26"/>
        <v>#DIV/0!</v>
      </c>
      <c r="AD22" s="128">
        <v>1386.3000000000002</v>
      </c>
      <c r="AE22" s="33">
        <f t="shared" si="27"/>
        <v>346.57500000000005</v>
      </c>
      <c r="AF22" s="128">
        <v>89.5</v>
      </c>
      <c r="AG22" s="12">
        <f t="shared" si="28"/>
        <v>25.824136189857892</v>
      </c>
      <c r="AH22" s="11">
        <f t="shared" si="29"/>
        <v>6.4560340474644731</v>
      </c>
      <c r="AI22" s="128">
        <v>5630.6</v>
      </c>
      <c r="AJ22" s="33">
        <f t="shared" si="30"/>
        <v>1407.65</v>
      </c>
      <c r="AK22" s="128">
        <v>1138.9770000000001</v>
      </c>
      <c r="AL22" s="12">
        <f t="shared" si="31"/>
        <v>80.913366248712393</v>
      </c>
      <c r="AM22" s="11">
        <f t="shared" si="5"/>
        <v>20.228341562178098</v>
      </c>
      <c r="AN22" s="109">
        <v>198</v>
      </c>
      <c r="AO22" s="33">
        <f t="shared" si="32"/>
        <v>49.5</v>
      </c>
      <c r="AP22" s="47">
        <v>0</v>
      </c>
      <c r="AQ22" s="12">
        <f t="shared" si="33"/>
        <v>0</v>
      </c>
      <c r="AR22" s="11">
        <f t="shared" si="34"/>
        <v>0</v>
      </c>
      <c r="AS22" s="47">
        <v>0</v>
      </c>
      <c r="AT22" s="33">
        <f t="shared" si="35"/>
        <v>0</v>
      </c>
      <c r="AU22" s="47">
        <v>0</v>
      </c>
      <c r="AV22" s="12" t="e">
        <f t="shared" si="36"/>
        <v>#DIV/0!</v>
      </c>
      <c r="AW22" s="11" t="e">
        <f t="shared" si="37"/>
        <v>#DIV/0!</v>
      </c>
      <c r="AX22" s="38">
        <v>0</v>
      </c>
      <c r="AY22" s="33">
        <f t="shared" si="38"/>
        <v>0</v>
      </c>
      <c r="AZ22" s="47">
        <v>0</v>
      </c>
      <c r="BA22" s="47">
        <v>0</v>
      </c>
      <c r="BB22" s="33">
        <f t="shared" si="39"/>
        <v>0</v>
      </c>
      <c r="BC22" s="47">
        <v>0</v>
      </c>
      <c r="BD22" s="47">
        <v>32430.5</v>
      </c>
      <c r="BE22" s="33">
        <f t="shared" si="40"/>
        <v>8107.625</v>
      </c>
      <c r="BF22" s="47">
        <v>8107.6</v>
      </c>
      <c r="BG22" s="38">
        <v>0</v>
      </c>
      <c r="BH22" s="33">
        <f t="shared" si="41"/>
        <v>0</v>
      </c>
      <c r="BI22" s="13">
        <v>0</v>
      </c>
      <c r="BJ22" s="47">
        <v>0</v>
      </c>
      <c r="BK22" s="33">
        <f t="shared" si="42"/>
        <v>0</v>
      </c>
      <c r="BL22" s="47">
        <v>0</v>
      </c>
      <c r="BM22" s="38">
        <v>0</v>
      </c>
      <c r="BN22" s="33">
        <f t="shared" si="43"/>
        <v>0</v>
      </c>
      <c r="BO22" s="47">
        <v>0</v>
      </c>
      <c r="BP22" s="47">
        <v>0</v>
      </c>
      <c r="BQ22" s="33">
        <f t="shared" si="44"/>
        <v>0</v>
      </c>
      <c r="BR22" s="47">
        <v>0</v>
      </c>
      <c r="BS22" s="12">
        <f t="shared" si="45"/>
        <v>460</v>
      </c>
      <c r="BT22" s="33">
        <f t="shared" si="46"/>
        <v>115</v>
      </c>
      <c r="BU22" s="12">
        <f t="shared" si="47"/>
        <v>32.512</v>
      </c>
      <c r="BV22" s="12">
        <f t="shared" si="48"/>
        <v>28.271304347826089</v>
      </c>
      <c r="BW22" s="11">
        <f t="shared" si="49"/>
        <v>7.0678260869565221</v>
      </c>
      <c r="BX22" s="109">
        <v>300</v>
      </c>
      <c r="BY22" s="33">
        <f t="shared" si="50"/>
        <v>75</v>
      </c>
      <c r="BZ22" s="47">
        <v>0.112</v>
      </c>
      <c r="CA22" s="47">
        <v>0</v>
      </c>
      <c r="CB22" s="33">
        <f t="shared" si="51"/>
        <v>0</v>
      </c>
      <c r="CC22" s="47">
        <v>0</v>
      </c>
      <c r="CD22" s="47">
        <v>0</v>
      </c>
      <c r="CE22" s="33">
        <f t="shared" si="52"/>
        <v>0</v>
      </c>
      <c r="CF22" s="47">
        <v>0</v>
      </c>
      <c r="CG22" s="47">
        <v>160</v>
      </c>
      <c r="CH22" s="33">
        <f t="shared" si="53"/>
        <v>40</v>
      </c>
      <c r="CI22" s="47">
        <v>32.4</v>
      </c>
      <c r="CJ22" s="47">
        <v>0</v>
      </c>
      <c r="CK22" s="33">
        <f t="shared" si="54"/>
        <v>0</v>
      </c>
      <c r="CL22" s="47">
        <v>0</v>
      </c>
      <c r="CM22" s="47">
        <v>0</v>
      </c>
      <c r="CN22" s="33">
        <f t="shared" si="55"/>
        <v>0</v>
      </c>
      <c r="CO22" s="47">
        <v>0</v>
      </c>
      <c r="CP22" s="47">
        <v>0</v>
      </c>
      <c r="CQ22" s="33">
        <f t="shared" si="56"/>
        <v>0</v>
      </c>
      <c r="CR22" s="47">
        <v>0</v>
      </c>
      <c r="CS22" s="47">
        <v>2100</v>
      </c>
      <c r="CT22" s="33">
        <f t="shared" si="57"/>
        <v>525</v>
      </c>
      <c r="CU22" s="47">
        <v>23</v>
      </c>
      <c r="CV22" s="47">
        <v>600</v>
      </c>
      <c r="CW22" s="33">
        <f t="shared" si="58"/>
        <v>150</v>
      </c>
      <c r="CX22" s="47">
        <v>23</v>
      </c>
      <c r="CY22" s="47">
        <v>0</v>
      </c>
      <c r="CZ22" s="33">
        <f t="shared" si="59"/>
        <v>0</v>
      </c>
      <c r="DA22" s="47">
        <v>0</v>
      </c>
      <c r="DB22" s="47">
        <v>50</v>
      </c>
      <c r="DC22" s="33">
        <f t="shared" si="60"/>
        <v>12.5</v>
      </c>
      <c r="DD22" s="47">
        <v>0</v>
      </c>
      <c r="DE22" s="42">
        <v>0</v>
      </c>
      <c r="DF22" s="33">
        <f t="shared" si="61"/>
        <v>0</v>
      </c>
      <c r="DG22" s="47">
        <v>0</v>
      </c>
      <c r="DH22" s="47">
        <v>1980</v>
      </c>
      <c r="DI22" s="33">
        <f t="shared" si="62"/>
        <v>495</v>
      </c>
      <c r="DJ22" s="47">
        <v>184.5</v>
      </c>
      <c r="DK22" s="47">
        <v>0</v>
      </c>
      <c r="DL22" s="12">
        <f t="shared" si="6"/>
        <v>44235.4</v>
      </c>
      <c r="DM22" s="12">
        <f t="shared" si="7"/>
        <v>11058.85</v>
      </c>
      <c r="DN22" s="12">
        <f t="shared" si="8"/>
        <v>9576.0889999999999</v>
      </c>
      <c r="DO22" s="47">
        <v>0</v>
      </c>
      <c r="DP22" s="33">
        <f t="shared" si="63"/>
        <v>0</v>
      </c>
      <c r="DQ22" s="47">
        <v>0</v>
      </c>
      <c r="DR22" s="47">
        <v>0</v>
      </c>
      <c r="DS22" s="33">
        <f t="shared" si="64"/>
        <v>0</v>
      </c>
      <c r="DT22" s="47">
        <v>0</v>
      </c>
      <c r="DU22" s="47">
        <v>0</v>
      </c>
      <c r="DV22" s="33">
        <f t="shared" si="65"/>
        <v>0</v>
      </c>
      <c r="DW22" s="47">
        <v>0</v>
      </c>
      <c r="DX22" s="47">
        <v>0</v>
      </c>
      <c r="DY22" s="33">
        <f t="shared" si="66"/>
        <v>0</v>
      </c>
      <c r="DZ22" s="47">
        <v>0</v>
      </c>
      <c r="EA22" s="42">
        <v>0</v>
      </c>
      <c r="EB22" s="33">
        <f t="shared" si="67"/>
        <v>0</v>
      </c>
      <c r="EC22" s="47">
        <v>0</v>
      </c>
      <c r="ED22" s="47">
        <v>3700</v>
      </c>
      <c r="EE22" s="33">
        <f t="shared" si="68"/>
        <v>925</v>
      </c>
      <c r="EF22" s="47">
        <v>0</v>
      </c>
      <c r="EG22" s="47">
        <v>0</v>
      </c>
      <c r="EH22" s="12">
        <f t="shared" si="9"/>
        <v>3700</v>
      </c>
      <c r="EI22" s="33">
        <f t="shared" si="69"/>
        <v>925</v>
      </c>
      <c r="EJ22" s="47">
        <f t="shared" si="10"/>
        <v>0</v>
      </c>
    </row>
    <row r="23" spans="1:141" s="14" customFormat="1" ht="20.25" customHeight="1" x14ac:dyDescent="0.2">
      <c r="A23" s="21">
        <v>13</v>
      </c>
      <c r="B23" s="41" t="s">
        <v>93</v>
      </c>
      <c r="C23" s="47">
        <v>0</v>
      </c>
      <c r="D23" s="47">
        <v>0</v>
      </c>
      <c r="E23" s="25">
        <f t="shared" si="11"/>
        <v>29765.1</v>
      </c>
      <c r="F23" s="33">
        <f t="shared" si="12"/>
        <v>7441.2749999999996</v>
      </c>
      <c r="G23" s="12">
        <f t="shared" si="0"/>
        <v>6249</v>
      </c>
      <c r="H23" s="12">
        <f t="shared" si="13"/>
        <v>83.977544170857826</v>
      </c>
      <c r="I23" s="12">
        <f t="shared" si="1"/>
        <v>20.994386042714456</v>
      </c>
      <c r="J23" s="12">
        <f t="shared" si="2"/>
        <v>9030</v>
      </c>
      <c r="K23" s="12">
        <f t="shared" si="14"/>
        <v>2257.5</v>
      </c>
      <c r="L23" s="12">
        <f t="shared" si="15"/>
        <v>1065.2</v>
      </c>
      <c r="M23" s="12">
        <f t="shared" si="3"/>
        <v>47.184939091915837</v>
      </c>
      <c r="N23" s="12">
        <f t="shared" si="4"/>
        <v>11.796234772978959</v>
      </c>
      <c r="O23" s="12">
        <f t="shared" si="16"/>
        <v>3130</v>
      </c>
      <c r="P23" s="33">
        <f t="shared" si="17"/>
        <v>782.5</v>
      </c>
      <c r="Q23" s="33">
        <f t="shared" si="18"/>
        <v>86</v>
      </c>
      <c r="R23" s="12">
        <f t="shared" si="19"/>
        <v>10.990415335463259</v>
      </c>
      <c r="S23" s="11">
        <f t="shared" si="20"/>
        <v>2.7476038338658149</v>
      </c>
      <c r="T23" s="128">
        <v>0</v>
      </c>
      <c r="U23" s="33">
        <f t="shared" si="21"/>
        <v>0</v>
      </c>
      <c r="V23" s="128">
        <v>0</v>
      </c>
      <c r="W23" s="12" t="e">
        <f t="shared" si="22"/>
        <v>#DIV/0!</v>
      </c>
      <c r="X23" s="11" t="e">
        <f t="shared" si="23"/>
        <v>#DIV/0!</v>
      </c>
      <c r="Y23" s="128">
        <v>0</v>
      </c>
      <c r="Z23" s="33">
        <f t="shared" si="24"/>
        <v>0</v>
      </c>
      <c r="AA23" s="128">
        <v>0</v>
      </c>
      <c r="AB23" s="12" t="e">
        <f t="shared" si="25"/>
        <v>#DIV/0!</v>
      </c>
      <c r="AC23" s="11" t="e">
        <f t="shared" si="26"/>
        <v>#DIV/0!</v>
      </c>
      <c r="AD23" s="128">
        <v>3130</v>
      </c>
      <c r="AE23" s="33">
        <f t="shared" si="27"/>
        <v>782.5</v>
      </c>
      <c r="AF23" s="128">
        <v>86</v>
      </c>
      <c r="AG23" s="12">
        <f t="shared" si="28"/>
        <v>10.990415335463259</v>
      </c>
      <c r="AH23" s="11">
        <f t="shared" si="29"/>
        <v>2.7476038338658149</v>
      </c>
      <c r="AI23" s="128">
        <v>3420</v>
      </c>
      <c r="AJ23" s="33">
        <f t="shared" si="30"/>
        <v>855</v>
      </c>
      <c r="AK23" s="128">
        <v>969.2</v>
      </c>
      <c r="AL23" s="12">
        <f t="shared" si="31"/>
        <v>113.35672514619884</v>
      </c>
      <c r="AM23" s="11">
        <f t="shared" si="5"/>
        <v>28.33918128654971</v>
      </c>
      <c r="AN23" s="109">
        <v>30</v>
      </c>
      <c r="AO23" s="33">
        <f t="shared" si="32"/>
        <v>7.5</v>
      </c>
      <c r="AP23" s="47">
        <v>10</v>
      </c>
      <c r="AQ23" s="12">
        <f t="shared" si="33"/>
        <v>133.33333333333331</v>
      </c>
      <c r="AR23" s="11">
        <f t="shared" si="34"/>
        <v>33.333333333333329</v>
      </c>
      <c r="AS23" s="47">
        <v>0</v>
      </c>
      <c r="AT23" s="33">
        <f t="shared" si="35"/>
        <v>0</v>
      </c>
      <c r="AU23" s="47">
        <v>0</v>
      </c>
      <c r="AV23" s="12" t="e">
        <f t="shared" si="36"/>
        <v>#DIV/0!</v>
      </c>
      <c r="AW23" s="11" t="e">
        <f t="shared" si="37"/>
        <v>#DIV/0!</v>
      </c>
      <c r="AX23" s="38">
        <v>0</v>
      </c>
      <c r="AY23" s="33">
        <f t="shared" si="38"/>
        <v>0</v>
      </c>
      <c r="AZ23" s="47">
        <v>0</v>
      </c>
      <c r="BA23" s="47">
        <v>0</v>
      </c>
      <c r="BB23" s="33">
        <f t="shared" si="39"/>
        <v>0</v>
      </c>
      <c r="BC23" s="47">
        <v>0</v>
      </c>
      <c r="BD23" s="47">
        <v>20735.099999999999</v>
      </c>
      <c r="BE23" s="33">
        <f t="shared" si="40"/>
        <v>5183.7749999999996</v>
      </c>
      <c r="BF23" s="47">
        <v>5183.8</v>
      </c>
      <c r="BG23" s="38">
        <v>0</v>
      </c>
      <c r="BH23" s="33">
        <f t="shared" si="41"/>
        <v>0</v>
      </c>
      <c r="BI23" s="13">
        <v>0</v>
      </c>
      <c r="BJ23" s="47">
        <v>0</v>
      </c>
      <c r="BK23" s="33">
        <f t="shared" si="42"/>
        <v>0</v>
      </c>
      <c r="BL23" s="47">
        <v>0</v>
      </c>
      <c r="BM23" s="38">
        <v>0</v>
      </c>
      <c r="BN23" s="33">
        <f t="shared" si="43"/>
        <v>0</v>
      </c>
      <c r="BO23" s="47">
        <v>0</v>
      </c>
      <c r="BP23" s="47">
        <v>0</v>
      </c>
      <c r="BQ23" s="33">
        <f t="shared" si="44"/>
        <v>0</v>
      </c>
      <c r="BR23" s="47">
        <v>0</v>
      </c>
      <c r="BS23" s="12">
        <f t="shared" si="45"/>
        <v>950</v>
      </c>
      <c r="BT23" s="33">
        <f t="shared" si="46"/>
        <v>237.5</v>
      </c>
      <c r="BU23" s="12">
        <f t="shared" si="47"/>
        <v>0</v>
      </c>
      <c r="BV23" s="12">
        <f t="shared" si="48"/>
        <v>0</v>
      </c>
      <c r="BW23" s="11">
        <f t="shared" si="49"/>
        <v>0</v>
      </c>
      <c r="BX23" s="109">
        <v>600</v>
      </c>
      <c r="BY23" s="33">
        <f t="shared" si="50"/>
        <v>150</v>
      </c>
      <c r="BZ23" s="47">
        <v>0</v>
      </c>
      <c r="CA23" s="47">
        <v>350</v>
      </c>
      <c r="CB23" s="33">
        <f t="shared" si="51"/>
        <v>87.5</v>
      </c>
      <c r="CC23" s="47">
        <v>0</v>
      </c>
      <c r="CD23" s="47">
        <v>0</v>
      </c>
      <c r="CE23" s="33">
        <f t="shared" si="52"/>
        <v>0</v>
      </c>
      <c r="CF23" s="47">
        <v>0</v>
      </c>
      <c r="CG23" s="47">
        <v>0</v>
      </c>
      <c r="CH23" s="33">
        <f t="shared" si="53"/>
        <v>0</v>
      </c>
      <c r="CI23" s="47">
        <v>0</v>
      </c>
      <c r="CJ23" s="47">
        <v>0</v>
      </c>
      <c r="CK23" s="33">
        <f t="shared" si="54"/>
        <v>0</v>
      </c>
      <c r="CL23" s="47">
        <v>0</v>
      </c>
      <c r="CM23" s="47">
        <v>0</v>
      </c>
      <c r="CN23" s="33">
        <f t="shared" si="55"/>
        <v>0</v>
      </c>
      <c r="CO23" s="47">
        <v>0</v>
      </c>
      <c r="CP23" s="47">
        <v>0</v>
      </c>
      <c r="CQ23" s="33">
        <f t="shared" si="56"/>
        <v>0</v>
      </c>
      <c r="CR23" s="47">
        <v>0</v>
      </c>
      <c r="CS23" s="47">
        <v>400</v>
      </c>
      <c r="CT23" s="33">
        <f t="shared" si="57"/>
        <v>100</v>
      </c>
      <c r="CU23" s="47">
        <v>0</v>
      </c>
      <c r="CV23" s="47">
        <v>0</v>
      </c>
      <c r="CW23" s="33">
        <f t="shared" si="58"/>
        <v>0</v>
      </c>
      <c r="CX23" s="47">
        <v>0</v>
      </c>
      <c r="CY23" s="47">
        <v>0</v>
      </c>
      <c r="CZ23" s="33">
        <f t="shared" si="59"/>
        <v>0</v>
      </c>
      <c r="DA23" s="47">
        <v>0</v>
      </c>
      <c r="DB23" s="47">
        <v>0</v>
      </c>
      <c r="DC23" s="33">
        <f t="shared" si="60"/>
        <v>0</v>
      </c>
      <c r="DD23" s="47">
        <v>0</v>
      </c>
      <c r="DE23" s="42">
        <v>0</v>
      </c>
      <c r="DF23" s="33">
        <f t="shared" si="61"/>
        <v>0</v>
      </c>
      <c r="DG23" s="47">
        <v>0</v>
      </c>
      <c r="DH23" s="47">
        <v>1100</v>
      </c>
      <c r="DI23" s="33">
        <f t="shared" si="62"/>
        <v>275</v>
      </c>
      <c r="DJ23" s="47">
        <v>0</v>
      </c>
      <c r="DK23" s="47">
        <v>0</v>
      </c>
      <c r="DL23" s="12">
        <f t="shared" si="6"/>
        <v>29765.1</v>
      </c>
      <c r="DM23" s="12">
        <f t="shared" si="7"/>
        <v>7441.2749999999996</v>
      </c>
      <c r="DN23" s="12">
        <f t="shared" si="8"/>
        <v>6249</v>
      </c>
      <c r="DO23" s="47">
        <v>0</v>
      </c>
      <c r="DP23" s="33">
        <f t="shared" si="63"/>
        <v>0</v>
      </c>
      <c r="DQ23" s="47">
        <v>0</v>
      </c>
      <c r="DR23" s="47">
        <v>0</v>
      </c>
      <c r="DS23" s="33">
        <f t="shared" si="64"/>
        <v>0</v>
      </c>
      <c r="DT23" s="47">
        <v>0</v>
      </c>
      <c r="DU23" s="47">
        <v>0</v>
      </c>
      <c r="DV23" s="33">
        <f t="shared" si="65"/>
        <v>0</v>
      </c>
      <c r="DW23" s="47">
        <v>0</v>
      </c>
      <c r="DX23" s="47">
        <v>0</v>
      </c>
      <c r="DY23" s="33">
        <f t="shared" si="66"/>
        <v>0</v>
      </c>
      <c r="DZ23" s="47">
        <v>0</v>
      </c>
      <c r="EA23" s="42">
        <v>0</v>
      </c>
      <c r="EB23" s="33">
        <f t="shared" si="67"/>
        <v>0</v>
      </c>
      <c r="EC23" s="47">
        <v>0</v>
      </c>
      <c r="ED23" s="47">
        <v>0</v>
      </c>
      <c r="EE23" s="33">
        <f t="shared" si="68"/>
        <v>0</v>
      </c>
      <c r="EF23" s="47">
        <v>0</v>
      </c>
      <c r="EG23" s="47">
        <v>0</v>
      </c>
      <c r="EH23" s="12">
        <f t="shared" si="9"/>
        <v>0</v>
      </c>
      <c r="EI23" s="33">
        <f t="shared" si="69"/>
        <v>0</v>
      </c>
      <c r="EJ23" s="47">
        <f t="shared" si="10"/>
        <v>0</v>
      </c>
    </row>
    <row r="24" spans="1:141" s="14" customFormat="1" ht="20.25" customHeight="1" x14ac:dyDescent="0.2">
      <c r="A24" s="21">
        <v>14</v>
      </c>
      <c r="B24" s="41" t="s">
        <v>97</v>
      </c>
      <c r="C24" s="47">
        <v>0</v>
      </c>
      <c r="D24" s="47">
        <v>0</v>
      </c>
      <c r="E24" s="25">
        <f t="shared" si="11"/>
        <v>14390.652999999998</v>
      </c>
      <c r="F24" s="33">
        <f t="shared" si="12"/>
        <v>3597.6632499999996</v>
      </c>
      <c r="G24" s="12">
        <f t="shared" si="0"/>
        <v>3135.7</v>
      </c>
      <c r="H24" s="12">
        <f t="shared" si="13"/>
        <v>87.15935267148754</v>
      </c>
      <c r="I24" s="12">
        <f t="shared" si="1"/>
        <v>21.789838167871885</v>
      </c>
      <c r="J24" s="12">
        <f t="shared" si="2"/>
        <v>2790.2529999999997</v>
      </c>
      <c r="K24" s="12">
        <f t="shared" si="14"/>
        <v>697.56324999999993</v>
      </c>
      <c r="L24" s="12">
        <f t="shared" si="15"/>
        <v>235.6</v>
      </c>
      <c r="M24" s="12">
        <f t="shared" si="3"/>
        <v>33.774715052721028</v>
      </c>
      <c r="N24" s="12">
        <f t="shared" si="4"/>
        <v>8.443678763180257</v>
      </c>
      <c r="O24" s="12">
        <f t="shared" si="16"/>
        <v>801.15300000000002</v>
      </c>
      <c r="P24" s="33">
        <f t="shared" si="17"/>
        <v>200.28825000000001</v>
      </c>
      <c r="Q24" s="33">
        <f t="shared" si="18"/>
        <v>0</v>
      </c>
      <c r="R24" s="12">
        <f t="shared" si="19"/>
        <v>0</v>
      </c>
      <c r="S24" s="11">
        <f t="shared" si="20"/>
        <v>0</v>
      </c>
      <c r="T24" s="128">
        <v>0</v>
      </c>
      <c r="U24" s="33">
        <f t="shared" si="21"/>
        <v>0</v>
      </c>
      <c r="V24" s="128">
        <v>0</v>
      </c>
      <c r="W24" s="12" t="e">
        <f t="shared" si="22"/>
        <v>#DIV/0!</v>
      </c>
      <c r="X24" s="11" t="e">
        <f t="shared" si="23"/>
        <v>#DIV/0!</v>
      </c>
      <c r="Y24" s="128">
        <v>0</v>
      </c>
      <c r="Z24" s="33">
        <f t="shared" si="24"/>
        <v>0</v>
      </c>
      <c r="AA24" s="128">
        <v>0</v>
      </c>
      <c r="AB24" s="12" t="e">
        <f t="shared" si="25"/>
        <v>#DIV/0!</v>
      </c>
      <c r="AC24" s="11" t="e">
        <f t="shared" si="26"/>
        <v>#DIV/0!</v>
      </c>
      <c r="AD24" s="128">
        <v>801.15300000000002</v>
      </c>
      <c r="AE24" s="33">
        <f t="shared" si="27"/>
        <v>200.28825000000001</v>
      </c>
      <c r="AF24" s="128">
        <v>0</v>
      </c>
      <c r="AG24" s="12">
        <f t="shared" si="28"/>
        <v>0</v>
      </c>
      <c r="AH24" s="11">
        <f t="shared" si="29"/>
        <v>0</v>
      </c>
      <c r="AI24" s="128">
        <v>1969.1</v>
      </c>
      <c r="AJ24" s="33">
        <f t="shared" si="30"/>
        <v>492.27499999999998</v>
      </c>
      <c r="AK24" s="128">
        <v>235.6</v>
      </c>
      <c r="AL24" s="12">
        <f t="shared" si="31"/>
        <v>47.859428165151591</v>
      </c>
      <c r="AM24" s="11">
        <f t="shared" si="5"/>
        <v>11.964857041287898</v>
      </c>
      <c r="AN24" s="109">
        <v>20</v>
      </c>
      <c r="AO24" s="33">
        <f t="shared" si="32"/>
        <v>5</v>
      </c>
      <c r="AP24" s="47">
        <v>0</v>
      </c>
      <c r="AQ24" s="12">
        <f t="shared" si="33"/>
        <v>0</v>
      </c>
      <c r="AR24" s="11">
        <f t="shared" si="34"/>
        <v>0</v>
      </c>
      <c r="AS24" s="47">
        <v>0</v>
      </c>
      <c r="AT24" s="33">
        <f t="shared" si="35"/>
        <v>0</v>
      </c>
      <c r="AU24" s="47">
        <v>0</v>
      </c>
      <c r="AV24" s="12" t="e">
        <f t="shared" si="36"/>
        <v>#DIV/0!</v>
      </c>
      <c r="AW24" s="11" t="e">
        <f t="shared" si="37"/>
        <v>#DIV/0!</v>
      </c>
      <c r="AX24" s="38">
        <v>0</v>
      </c>
      <c r="AY24" s="33">
        <f t="shared" si="38"/>
        <v>0</v>
      </c>
      <c r="AZ24" s="47">
        <v>0</v>
      </c>
      <c r="BA24" s="47">
        <v>0</v>
      </c>
      <c r="BB24" s="33">
        <f t="shared" si="39"/>
        <v>0</v>
      </c>
      <c r="BC24" s="47">
        <v>0</v>
      </c>
      <c r="BD24" s="47">
        <v>11600.4</v>
      </c>
      <c r="BE24" s="33">
        <f t="shared" si="40"/>
        <v>2900.1</v>
      </c>
      <c r="BF24" s="47">
        <v>2900.1</v>
      </c>
      <c r="BG24" s="38">
        <v>0</v>
      </c>
      <c r="BH24" s="33">
        <f t="shared" si="41"/>
        <v>0</v>
      </c>
      <c r="BI24" s="13">
        <v>0</v>
      </c>
      <c r="BJ24" s="47">
        <v>0</v>
      </c>
      <c r="BK24" s="33">
        <f t="shared" si="42"/>
        <v>0</v>
      </c>
      <c r="BL24" s="47">
        <v>0</v>
      </c>
      <c r="BM24" s="38">
        <v>0</v>
      </c>
      <c r="BN24" s="33">
        <f t="shared" si="43"/>
        <v>0</v>
      </c>
      <c r="BO24" s="47">
        <v>0</v>
      </c>
      <c r="BP24" s="47">
        <v>0</v>
      </c>
      <c r="BQ24" s="33">
        <f t="shared" si="44"/>
        <v>0</v>
      </c>
      <c r="BR24" s="47">
        <v>0</v>
      </c>
      <c r="BS24" s="12">
        <f t="shared" si="45"/>
        <v>0</v>
      </c>
      <c r="BT24" s="33">
        <f t="shared" si="46"/>
        <v>0</v>
      </c>
      <c r="BU24" s="12">
        <f t="shared" si="47"/>
        <v>0</v>
      </c>
      <c r="BV24" s="12" t="e">
        <f t="shared" si="48"/>
        <v>#DIV/0!</v>
      </c>
      <c r="BW24" s="11" t="e">
        <f t="shared" si="49"/>
        <v>#DIV/0!</v>
      </c>
      <c r="BX24" s="47">
        <v>0</v>
      </c>
      <c r="BY24" s="33">
        <f t="shared" si="50"/>
        <v>0</v>
      </c>
      <c r="BZ24" s="47">
        <v>0</v>
      </c>
      <c r="CA24" s="47">
        <v>0</v>
      </c>
      <c r="CB24" s="33">
        <f t="shared" si="51"/>
        <v>0</v>
      </c>
      <c r="CC24" s="47">
        <v>0</v>
      </c>
      <c r="CD24" s="47">
        <v>0</v>
      </c>
      <c r="CE24" s="33">
        <f t="shared" si="52"/>
        <v>0</v>
      </c>
      <c r="CF24" s="47">
        <v>0</v>
      </c>
      <c r="CG24" s="47">
        <v>0</v>
      </c>
      <c r="CH24" s="33">
        <f t="shared" si="53"/>
        <v>0</v>
      </c>
      <c r="CI24" s="47">
        <v>0</v>
      </c>
      <c r="CJ24" s="47">
        <v>0</v>
      </c>
      <c r="CK24" s="33">
        <f t="shared" si="54"/>
        <v>0</v>
      </c>
      <c r="CL24" s="47">
        <v>0</v>
      </c>
      <c r="CM24" s="47">
        <v>0</v>
      </c>
      <c r="CN24" s="33">
        <f t="shared" si="55"/>
        <v>0</v>
      </c>
      <c r="CO24" s="47">
        <v>0</v>
      </c>
      <c r="CP24" s="47">
        <v>0</v>
      </c>
      <c r="CQ24" s="33">
        <f t="shared" si="56"/>
        <v>0</v>
      </c>
      <c r="CR24" s="47">
        <v>0</v>
      </c>
      <c r="CS24" s="47">
        <v>0</v>
      </c>
      <c r="CT24" s="33">
        <f t="shared" si="57"/>
        <v>0</v>
      </c>
      <c r="CU24" s="47">
        <v>0</v>
      </c>
      <c r="CV24" s="47">
        <v>0</v>
      </c>
      <c r="CW24" s="33">
        <f t="shared" si="58"/>
        <v>0</v>
      </c>
      <c r="CX24" s="47">
        <v>0</v>
      </c>
      <c r="CY24" s="47">
        <v>0</v>
      </c>
      <c r="CZ24" s="33">
        <f t="shared" si="59"/>
        <v>0</v>
      </c>
      <c r="DA24" s="47">
        <v>0</v>
      </c>
      <c r="DB24" s="47">
        <v>0</v>
      </c>
      <c r="DC24" s="33">
        <f t="shared" si="60"/>
        <v>0</v>
      </c>
      <c r="DD24" s="47">
        <v>0</v>
      </c>
      <c r="DE24" s="42">
        <v>0</v>
      </c>
      <c r="DF24" s="33">
        <f t="shared" si="61"/>
        <v>0</v>
      </c>
      <c r="DG24" s="47">
        <v>0</v>
      </c>
      <c r="DH24" s="47">
        <v>0</v>
      </c>
      <c r="DI24" s="33">
        <f t="shared" si="62"/>
        <v>0</v>
      </c>
      <c r="DJ24" s="47">
        <v>0</v>
      </c>
      <c r="DK24" s="47">
        <v>0</v>
      </c>
      <c r="DL24" s="12">
        <f t="shared" si="6"/>
        <v>14390.652999999998</v>
      </c>
      <c r="DM24" s="12">
        <f t="shared" si="7"/>
        <v>3597.6632499999996</v>
      </c>
      <c r="DN24" s="12">
        <f t="shared" si="8"/>
        <v>3135.7</v>
      </c>
      <c r="DO24" s="47">
        <v>0</v>
      </c>
      <c r="DP24" s="33">
        <f t="shared" si="63"/>
        <v>0</v>
      </c>
      <c r="DQ24" s="47">
        <v>0</v>
      </c>
      <c r="DR24" s="47">
        <v>0</v>
      </c>
      <c r="DS24" s="33">
        <f t="shared" si="64"/>
        <v>0</v>
      </c>
      <c r="DT24" s="47">
        <v>0</v>
      </c>
      <c r="DU24" s="47">
        <v>0</v>
      </c>
      <c r="DV24" s="33">
        <f t="shared" si="65"/>
        <v>0</v>
      </c>
      <c r="DW24" s="47">
        <v>0</v>
      </c>
      <c r="DX24" s="47">
        <v>0</v>
      </c>
      <c r="DY24" s="33">
        <f t="shared" si="66"/>
        <v>0</v>
      </c>
      <c r="DZ24" s="47">
        <v>0</v>
      </c>
      <c r="EA24" s="42">
        <v>0</v>
      </c>
      <c r="EB24" s="33">
        <f t="shared" si="67"/>
        <v>0</v>
      </c>
      <c r="EC24" s="47">
        <v>0</v>
      </c>
      <c r="ED24" s="47">
        <v>2487</v>
      </c>
      <c r="EE24" s="33">
        <f t="shared" si="68"/>
        <v>621.75</v>
      </c>
      <c r="EF24" s="47">
        <v>0</v>
      </c>
      <c r="EG24" s="47">
        <v>0</v>
      </c>
      <c r="EH24" s="12">
        <f t="shared" si="9"/>
        <v>2487</v>
      </c>
      <c r="EI24" s="33">
        <f t="shared" si="69"/>
        <v>621.75</v>
      </c>
      <c r="EJ24" s="47">
        <f t="shared" si="10"/>
        <v>0</v>
      </c>
    </row>
    <row r="25" spans="1:141" s="14" customFormat="1" ht="20.25" customHeight="1" x14ac:dyDescent="0.2">
      <c r="A25" s="21">
        <v>15</v>
      </c>
      <c r="B25" s="41" t="s">
        <v>99</v>
      </c>
      <c r="C25" s="47">
        <v>0</v>
      </c>
      <c r="D25" s="47">
        <v>0</v>
      </c>
      <c r="E25" s="25">
        <f t="shared" si="11"/>
        <v>20883.699999999997</v>
      </c>
      <c r="F25" s="33">
        <f t="shared" si="12"/>
        <v>5220.9249999999993</v>
      </c>
      <c r="G25" s="12">
        <f t="shared" si="0"/>
        <v>3764.0299999999997</v>
      </c>
      <c r="H25" s="12">
        <f t="shared" si="13"/>
        <v>72.095078937161531</v>
      </c>
      <c r="I25" s="12">
        <f t="shared" si="1"/>
        <v>18.023769734290383</v>
      </c>
      <c r="J25" s="12">
        <f t="shared" si="2"/>
        <v>7041.3</v>
      </c>
      <c r="K25" s="12">
        <f t="shared" si="14"/>
        <v>1760.325</v>
      </c>
      <c r="L25" s="12">
        <f t="shared" si="15"/>
        <v>303.43</v>
      </c>
      <c r="M25" s="12">
        <f t="shared" si="3"/>
        <v>17.237157911181175</v>
      </c>
      <c r="N25" s="12">
        <f t="shared" si="4"/>
        <v>4.3092894777952937</v>
      </c>
      <c r="O25" s="12">
        <f t="shared" si="16"/>
        <v>1111.7</v>
      </c>
      <c r="P25" s="33">
        <f t="shared" si="17"/>
        <v>277.92500000000001</v>
      </c>
      <c r="Q25" s="33">
        <f t="shared" si="18"/>
        <v>16.8</v>
      </c>
      <c r="R25" s="12">
        <f t="shared" si="19"/>
        <v>6.0447962579832692</v>
      </c>
      <c r="S25" s="11">
        <f t="shared" si="20"/>
        <v>1.5111990644958173</v>
      </c>
      <c r="T25" s="128">
        <v>0</v>
      </c>
      <c r="U25" s="33">
        <f t="shared" si="21"/>
        <v>0</v>
      </c>
      <c r="V25" s="128">
        <v>0</v>
      </c>
      <c r="W25" s="12" t="e">
        <f t="shared" si="22"/>
        <v>#DIV/0!</v>
      </c>
      <c r="X25" s="11" t="e">
        <f t="shared" si="23"/>
        <v>#DIV/0!</v>
      </c>
      <c r="Y25" s="128">
        <v>0</v>
      </c>
      <c r="Z25" s="33">
        <f t="shared" si="24"/>
        <v>0</v>
      </c>
      <c r="AA25" s="128">
        <v>0</v>
      </c>
      <c r="AB25" s="12" t="e">
        <f t="shared" si="25"/>
        <v>#DIV/0!</v>
      </c>
      <c r="AC25" s="11" t="e">
        <f t="shared" si="26"/>
        <v>#DIV/0!</v>
      </c>
      <c r="AD25" s="128">
        <v>1111.7</v>
      </c>
      <c r="AE25" s="33">
        <f t="shared" si="27"/>
        <v>277.92500000000001</v>
      </c>
      <c r="AF25" s="128">
        <v>16.8</v>
      </c>
      <c r="AG25" s="12">
        <f t="shared" si="28"/>
        <v>6.0447962579832692</v>
      </c>
      <c r="AH25" s="11">
        <f t="shared" si="29"/>
        <v>1.5111990644958173</v>
      </c>
      <c r="AI25" s="128">
        <v>3400</v>
      </c>
      <c r="AJ25" s="33">
        <f t="shared" si="30"/>
        <v>850</v>
      </c>
      <c r="AK25" s="128">
        <v>113.4</v>
      </c>
      <c r="AL25" s="12">
        <f t="shared" si="31"/>
        <v>13.341176470588238</v>
      </c>
      <c r="AM25" s="11">
        <f t="shared" si="5"/>
        <v>3.3352941176470594</v>
      </c>
      <c r="AN25" s="109">
        <v>28</v>
      </c>
      <c r="AO25" s="33">
        <f t="shared" si="32"/>
        <v>7</v>
      </c>
      <c r="AP25" s="47">
        <v>0</v>
      </c>
      <c r="AQ25" s="12">
        <f t="shared" si="33"/>
        <v>0</v>
      </c>
      <c r="AR25" s="11">
        <f t="shared" si="34"/>
        <v>0</v>
      </c>
      <c r="AS25" s="47">
        <v>0</v>
      </c>
      <c r="AT25" s="33">
        <f t="shared" si="35"/>
        <v>0</v>
      </c>
      <c r="AU25" s="47">
        <v>0</v>
      </c>
      <c r="AV25" s="12" t="e">
        <f t="shared" si="36"/>
        <v>#DIV/0!</v>
      </c>
      <c r="AW25" s="11" t="e">
        <f t="shared" si="37"/>
        <v>#DIV/0!</v>
      </c>
      <c r="AX25" s="38">
        <v>0</v>
      </c>
      <c r="AY25" s="33">
        <f t="shared" si="38"/>
        <v>0</v>
      </c>
      <c r="AZ25" s="47">
        <v>0</v>
      </c>
      <c r="BA25" s="47">
        <v>0</v>
      </c>
      <c r="BB25" s="33">
        <f t="shared" si="39"/>
        <v>0</v>
      </c>
      <c r="BC25" s="47">
        <v>0</v>
      </c>
      <c r="BD25" s="47">
        <v>13842.4</v>
      </c>
      <c r="BE25" s="33">
        <f t="shared" si="40"/>
        <v>3460.6</v>
      </c>
      <c r="BF25" s="47">
        <v>3460.6</v>
      </c>
      <c r="BG25" s="38">
        <v>0</v>
      </c>
      <c r="BH25" s="33">
        <f t="shared" si="41"/>
        <v>0</v>
      </c>
      <c r="BI25" s="13">
        <v>0</v>
      </c>
      <c r="BJ25" s="47">
        <v>0</v>
      </c>
      <c r="BK25" s="33">
        <f t="shared" si="42"/>
        <v>0</v>
      </c>
      <c r="BL25" s="47">
        <v>0</v>
      </c>
      <c r="BM25" s="38">
        <v>0</v>
      </c>
      <c r="BN25" s="33">
        <f t="shared" si="43"/>
        <v>0</v>
      </c>
      <c r="BO25" s="47">
        <v>0</v>
      </c>
      <c r="BP25" s="47">
        <v>0</v>
      </c>
      <c r="BQ25" s="33">
        <f t="shared" si="44"/>
        <v>0</v>
      </c>
      <c r="BR25" s="47">
        <v>0</v>
      </c>
      <c r="BS25" s="12">
        <f t="shared" si="45"/>
        <v>29.6</v>
      </c>
      <c r="BT25" s="33">
        <f t="shared" si="46"/>
        <v>7.4</v>
      </c>
      <c r="BU25" s="12">
        <f t="shared" si="47"/>
        <v>0</v>
      </c>
      <c r="BV25" s="12">
        <f t="shared" si="48"/>
        <v>0</v>
      </c>
      <c r="BW25" s="11">
        <f t="shared" si="49"/>
        <v>0</v>
      </c>
      <c r="BX25" s="109">
        <v>29.6</v>
      </c>
      <c r="BY25" s="33">
        <f t="shared" si="50"/>
        <v>7.4</v>
      </c>
      <c r="BZ25" s="47">
        <v>0</v>
      </c>
      <c r="CA25" s="47">
        <v>0</v>
      </c>
      <c r="CB25" s="33">
        <f t="shared" si="51"/>
        <v>0</v>
      </c>
      <c r="CC25" s="47">
        <v>0</v>
      </c>
      <c r="CD25" s="47">
        <v>0</v>
      </c>
      <c r="CE25" s="33">
        <f t="shared" si="52"/>
        <v>0</v>
      </c>
      <c r="CF25" s="47">
        <v>0</v>
      </c>
      <c r="CG25" s="47">
        <v>0</v>
      </c>
      <c r="CH25" s="33">
        <f t="shared" si="53"/>
        <v>0</v>
      </c>
      <c r="CI25" s="47">
        <v>0</v>
      </c>
      <c r="CJ25" s="47">
        <v>0</v>
      </c>
      <c r="CK25" s="33">
        <f t="shared" si="54"/>
        <v>0</v>
      </c>
      <c r="CL25" s="47">
        <v>0</v>
      </c>
      <c r="CM25" s="47">
        <v>0</v>
      </c>
      <c r="CN25" s="33">
        <f t="shared" si="55"/>
        <v>0</v>
      </c>
      <c r="CO25" s="47">
        <v>0</v>
      </c>
      <c r="CP25" s="47">
        <v>0</v>
      </c>
      <c r="CQ25" s="33">
        <f t="shared" si="56"/>
        <v>0</v>
      </c>
      <c r="CR25" s="47">
        <v>0</v>
      </c>
      <c r="CS25" s="47">
        <v>350</v>
      </c>
      <c r="CT25" s="33">
        <f t="shared" si="57"/>
        <v>87.5</v>
      </c>
      <c r="CU25" s="47">
        <v>65.099999999999994</v>
      </c>
      <c r="CV25" s="47">
        <v>350</v>
      </c>
      <c r="CW25" s="33">
        <f t="shared" si="58"/>
        <v>87.5</v>
      </c>
      <c r="CX25" s="47">
        <v>65.099999999999994</v>
      </c>
      <c r="CY25" s="47">
        <v>122</v>
      </c>
      <c r="CZ25" s="33">
        <f t="shared" si="59"/>
        <v>30.5</v>
      </c>
      <c r="DA25" s="47">
        <v>0</v>
      </c>
      <c r="DB25" s="47">
        <v>0</v>
      </c>
      <c r="DC25" s="33">
        <f t="shared" si="60"/>
        <v>0</v>
      </c>
      <c r="DD25" s="47">
        <v>0</v>
      </c>
      <c r="DE25" s="42">
        <v>0</v>
      </c>
      <c r="DF25" s="33">
        <f t="shared" si="61"/>
        <v>0</v>
      </c>
      <c r="DG25" s="47">
        <v>0</v>
      </c>
      <c r="DH25" s="47">
        <v>2000</v>
      </c>
      <c r="DI25" s="33">
        <f t="shared" si="62"/>
        <v>500</v>
      </c>
      <c r="DJ25" s="47">
        <v>108.13</v>
      </c>
      <c r="DK25" s="47">
        <v>0</v>
      </c>
      <c r="DL25" s="12">
        <f t="shared" si="6"/>
        <v>20883.699999999997</v>
      </c>
      <c r="DM25" s="12">
        <f t="shared" si="7"/>
        <v>5220.9249999999993</v>
      </c>
      <c r="DN25" s="12">
        <f t="shared" si="8"/>
        <v>3764.0299999999997</v>
      </c>
      <c r="DO25" s="47">
        <v>0</v>
      </c>
      <c r="DP25" s="33">
        <f t="shared" si="63"/>
        <v>0</v>
      </c>
      <c r="DQ25" s="47">
        <v>0</v>
      </c>
      <c r="DR25" s="47">
        <v>0</v>
      </c>
      <c r="DS25" s="33">
        <f t="shared" si="64"/>
        <v>0</v>
      </c>
      <c r="DT25" s="47">
        <v>0</v>
      </c>
      <c r="DU25" s="47">
        <v>0</v>
      </c>
      <c r="DV25" s="33">
        <f t="shared" si="65"/>
        <v>0</v>
      </c>
      <c r="DW25" s="47">
        <v>0</v>
      </c>
      <c r="DX25" s="47">
        <v>0</v>
      </c>
      <c r="DY25" s="33">
        <f t="shared" si="66"/>
        <v>0</v>
      </c>
      <c r="DZ25" s="47">
        <v>0</v>
      </c>
      <c r="EA25" s="42">
        <v>0</v>
      </c>
      <c r="EB25" s="33">
        <f t="shared" si="67"/>
        <v>0</v>
      </c>
      <c r="EC25" s="47">
        <v>0</v>
      </c>
      <c r="ED25" s="47">
        <v>0</v>
      </c>
      <c r="EE25" s="33">
        <f t="shared" si="68"/>
        <v>0</v>
      </c>
      <c r="EF25" s="47">
        <v>0</v>
      </c>
      <c r="EG25" s="47">
        <v>0</v>
      </c>
      <c r="EH25" s="12">
        <f t="shared" si="9"/>
        <v>0</v>
      </c>
      <c r="EI25" s="33">
        <f t="shared" si="69"/>
        <v>0</v>
      </c>
      <c r="EJ25" s="47">
        <f t="shared" si="10"/>
        <v>0</v>
      </c>
    </row>
    <row r="26" spans="1:141" s="14" customFormat="1" ht="20.25" customHeight="1" x14ac:dyDescent="0.2">
      <c r="A26" s="21">
        <v>16</v>
      </c>
      <c r="B26" s="41" t="s">
        <v>100</v>
      </c>
      <c r="C26" s="47">
        <v>0</v>
      </c>
      <c r="D26" s="47">
        <v>0</v>
      </c>
      <c r="E26" s="25">
        <f t="shared" si="11"/>
        <v>24001.1</v>
      </c>
      <c r="F26" s="33">
        <f t="shared" si="12"/>
        <v>6000.2749999999996</v>
      </c>
      <c r="G26" s="12">
        <f t="shared" si="0"/>
        <v>5575.9800000000005</v>
      </c>
      <c r="H26" s="12">
        <f t="shared" si="13"/>
        <v>92.928740766048236</v>
      </c>
      <c r="I26" s="12">
        <f t="shared" si="1"/>
        <v>23.232185191512059</v>
      </c>
      <c r="J26" s="12">
        <f t="shared" si="2"/>
        <v>6406</v>
      </c>
      <c r="K26" s="12">
        <f t="shared" si="14"/>
        <v>1601.5</v>
      </c>
      <c r="L26" s="12">
        <f t="shared" si="15"/>
        <v>1177.18</v>
      </c>
      <c r="M26" s="12">
        <f t="shared" si="3"/>
        <v>73.504839213237588</v>
      </c>
      <c r="N26" s="12">
        <f t="shared" si="4"/>
        <v>18.376209803309397</v>
      </c>
      <c r="O26" s="12">
        <f t="shared" si="16"/>
        <v>1092</v>
      </c>
      <c r="P26" s="33">
        <f t="shared" si="17"/>
        <v>273</v>
      </c>
      <c r="Q26" s="33">
        <f t="shared" si="18"/>
        <v>15.7</v>
      </c>
      <c r="R26" s="12">
        <f t="shared" si="19"/>
        <v>5.7509157509157509</v>
      </c>
      <c r="S26" s="11">
        <f t="shared" si="20"/>
        <v>1.4377289377289377</v>
      </c>
      <c r="T26" s="128">
        <v>0</v>
      </c>
      <c r="U26" s="33">
        <f t="shared" si="21"/>
        <v>0</v>
      </c>
      <c r="V26" s="128">
        <v>0</v>
      </c>
      <c r="W26" s="12" t="e">
        <f t="shared" si="22"/>
        <v>#DIV/0!</v>
      </c>
      <c r="X26" s="11" t="e">
        <f t="shared" si="23"/>
        <v>#DIV/0!</v>
      </c>
      <c r="Y26" s="128">
        <v>0</v>
      </c>
      <c r="Z26" s="33">
        <f t="shared" si="24"/>
        <v>0</v>
      </c>
      <c r="AA26" s="128">
        <v>0</v>
      </c>
      <c r="AB26" s="12" t="e">
        <f t="shared" si="25"/>
        <v>#DIV/0!</v>
      </c>
      <c r="AC26" s="11" t="e">
        <f t="shared" si="26"/>
        <v>#DIV/0!</v>
      </c>
      <c r="AD26" s="128">
        <v>1092</v>
      </c>
      <c r="AE26" s="33">
        <f t="shared" si="27"/>
        <v>273</v>
      </c>
      <c r="AF26" s="128">
        <v>15.7</v>
      </c>
      <c r="AG26" s="12">
        <f t="shared" si="28"/>
        <v>5.7509157509157509</v>
      </c>
      <c r="AH26" s="11">
        <f t="shared" si="29"/>
        <v>1.4377289377289377</v>
      </c>
      <c r="AI26" s="128">
        <v>3000</v>
      </c>
      <c r="AJ26" s="33">
        <f t="shared" si="30"/>
        <v>750</v>
      </c>
      <c r="AK26" s="128">
        <v>1161.42</v>
      </c>
      <c r="AL26" s="12">
        <f t="shared" si="31"/>
        <v>154.85600000000002</v>
      </c>
      <c r="AM26" s="11">
        <f t="shared" si="5"/>
        <v>38.714000000000006</v>
      </c>
      <c r="AN26" s="109">
        <v>64</v>
      </c>
      <c r="AO26" s="33">
        <f t="shared" si="32"/>
        <v>16</v>
      </c>
      <c r="AP26" s="47">
        <v>0</v>
      </c>
      <c r="AQ26" s="12">
        <f t="shared" si="33"/>
        <v>0</v>
      </c>
      <c r="AR26" s="11">
        <f t="shared" si="34"/>
        <v>0</v>
      </c>
      <c r="AS26" s="47">
        <v>0</v>
      </c>
      <c r="AT26" s="33">
        <f t="shared" si="35"/>
        <v>0</v>
      </c>
      <c r="AU26" s="47">
        <v>0</v>
      </c>
      <c r="AV26" s="12" t="e">
        <f t="shared" si="36"/>
        <v>#DIV/0!</v>
      </c>
      <c r="AW26" s="11" t="e">
        <f t="shared" si="37"/>
        <v>#DIV/0!</v>
      </c>
      <c r="AX26" s="38">
        <v>0</v>
      </c>
      <c r="AY26" s="33">
        <f t="shared" si="38"/>
        <v>0</v>
      </c>
      <c r="AZ26" s="47">
        <v>0</v>
      </c>
      <c r="BA26" s="47">
        <v>0</v>
      </c>
      <c r="BB26" s="33">
        <f t="shared" si="39"/>
        <v>0</v>
      </c>
      <c r="BC26" s="47">
        <v>0</v>
      </c>
      <c r="BD26" s="47">
        <v>17595.099999999999</v>
      </c>
      <c r="BE26" s="33">
        <f t="shared" si="40"/>
        <v>4398.7749999999996</v>
      </c>
      <c r="BF26" s="47">
        <v>4398.8</v>
      </c>
      <c r="BG26" s="38">
        <v>0</v>
      </c>
      <c r="BH26" s="33">
        <f t="shared" si="41"/>
        <v>0</v>
      </c>
      <c r="BI26" s="13">
        <v>0</v>
      </c>
      <c r="BJ26" s="47">
        <v>0</v>
      </c>
      <c r="BK26" s="33">
        <f t="shared" si="42"/>
        <v>0</v>
      </c>
      <c r="BL26" s="47">
        <v>0</v>
      </c>
      <c r="BM26" s="38">
        <v>0</v>
      </c>
      <c r="BN26" s="33">
        <f t="shared" si="43"/>
        <v>0</v>
      </c>
      <c r="BO26" s="47">
        <v>0</v>
      </c>
      <c r="BP26" s="47">
        <v>0</v>
      </c>
      <c r="BQ26" s="33">
        <f t="shared" si="44"/>
        <v>0</v>
      </c>
      <c r="BR26" s="47">
        <v>0</v>
      </c>
      <c r="BS26" s="12">
        <f t="shared" si="45"/>
        <v>600</v>
      </c>
      <c r="BT26" s="33">
        <f t="shared" si="46"/>
        <v>150</v>
      </c>
      <c r="BU26" s="12">
        <f t="shared" si="47"/>
        <v>0.06</v>
      </c>
      <c r="BV26" s="12">
        <f t="shared" si="48"/>
        <v>3.9999999999999994E-2</v>
      </c>
      <c r="BW26" s="11">
        <f t="shared" si="49"/>
        <v>9.9999999999999985E-3</v>
      </c>
      <c r="BX26" s="109">
        <v>400</v>
      </c>
      <c r="BY26" s="33">
        <f t="shared" si="50"/>
        <v>100</v>
      </c>
      <c r="BZ26" s="47">
        <v>0.06</v>
      </c>
      <c r="CA26" s="47">
        <v>0</v>
      </c>
      <c r="CB26" s="33">
        <f t="shared" si="51"/>
        <v>0</v>
      </c>
      <c r="CC26" s="47">
        <v>0</v>
      </c>
      <c r="CD26" s="47">
        <v>0</v>
      </c>
      <c r="CE26" s="33">
        <f t="shared" si="52"/>
        <v>0</v>
      </c>
      <c r="CF26" s="47">
        <v>0</v>
      </c>
      <c r="CG26" s="47">
        <v>200</v>
      </c>
      <c r="CH26" s="33">
        <f t="shared" si="53"/>
        <v>50</v>
      </c>
      <c r="CI26" s="47">
        <v>0</v>
      </c>
      <c r="CJ26" s="47">
        <v>0</v>
      </c>
      <c r="CK26" s="33">
        <f t="shared" si="54"/>
        <v>0</v>
      </c>
      <c r="CL26" s="47">
        <v>0</v>
      </c>
      <c r="CM26" s="47">
        <v>0</v>
      </c>
      <c r="CN26" s="33">
        <f t="shared" si="55"/>
        <v>0</v>
      </c>
      <c r="CO26" s="47">
        <v>0</v>
      </c>
      <c r="CP26" s="47">
        <v>0</v>
      </c>
      <c r="CQ26" s="33">
        <f t="shared" si="56"/>
        <v>0</v>
      </c>
      <c r="CR26" s="47">
        <v>0</v>
      </c>
      <c r="CS26" s="47">
        <v>1650</v>
      </c>
      <c r="CT26" s="33">
        <f t="shared" si="57"/>
        <v>412.5</v>
      </c>
      <c r="CU26" s="47">
        <v>0</v>
      </c>
      <c r="CV26" s="47">
        <v>950</v>
      </c>
      <c r="CW26" s="33">
        <f t="shared" si="58"/>
        <v>237.5</v>
      </c>
      <c r="CX26" s="47">
        <v>0</v>
      </c>
      <c r="CY26" s="47">
        <v>0</v>
      </c>
      <c r="CZ26" s="33">
        <f t="shared" si="59"/>
        <v>0</v>
      </c>
      <c r="DA26" s="47">
        <v>0</v>
      </c>
      <c r="DB26" s="47">
        <v>0</v>
      </c>
      <c r="DC26" s="33">
        <f t="shared" si="60"/>
        <v>0</v>
      </c>
      <c r="DD26" s="47">
        <v>0</v>
      </c>
      <c r="DE26" s="42">
        <v>0</v>
      </c>
      <c r="DF26" s="33">
        <f t="shared" si="61"/>
        <v>0</v>
      </c>
      <c r="DG26" s="47">
        <v>0</v>
      </c>
      <c r="DH26" s="47">
        <v>0</v>
      </c>
      <c r="DI26" s="33">
        <f t="shared" si="62"/>
        <v>0</v>
      </c>
      <c r="DJ26" s="47">
        <v>0</v>
      </c>
      <c r="DK26" s="47">
        <v>0</v>
      </c>
      <c r="DL26" s="12">
        <f t="shared" si="6"/>
        <v>24001.1</v>
      </c>
      <c r="DM26" s="12">
        <f t="shared" si="7"/>
        <v>6000.2749999999996</v>
      </c>
      <c r="DN26" s="12">
        <f t="shared" si="8"/>
        <v>5575.9800000000005</v>
      </c>
      <c r="DO26" s="47">
        <v>0</v>
      </c>
      <c r="DP26" s="33">
        <f t="shared" si="63"/>
        <v>0</v>
      </c>
      <c r="DQ26" s="47">
        <v>0</v>
      </c>
      <c r="DR26" s="47">
        <v>0</v>
      </c>
      <c r="DS26" s="33">
        <f t="shared" si="64"/>
        <v>0</v>
      </c>
      <c r="DT26" s="47">
        <v>0</v>
      </c>
      <c r="DU26" s="47">
        <v>0</v>
      </c>
      <c r="DV26" s="33">
        <f t="shared" si="65"/>
        <v>0</v>
      </c>
      <c r="DW26" s="47">
        <v>0</v>
      </c>
      <c r="DX26" s="47">
        <v>0</v>
      </c>
      <c r="DY26" s="33">
        <f t="shared" si="66"/>
        <v>0</v>
      </c>
      <c r="DZ26" s="47">
        <v>0</v>
      </c>
      <c r="EA26" s="42">
        <v>0</v>
      </c>
      <c r="EB26" s="33">
        <f t="shared" si="67"/>
        <v>0</v>
      </c>
      <c r="EC26" s="47">
        <v>0</v>
      </c>
      <c r="ED26" s="47">
        <v>5164</v>
      </c>
      <c r="EE26" s="33">
        <f t="shared" si="68"/>
        <v>1291</v>
      </c>
      <c r="EF26" s="47">
        <v>9</v>
      </c>
      <c r="EG26" s="47">
        <v>0</v>
      </c>
      <c r="EH26" s="12">
        <f t="shared" si="9"/>
        <v>5164</v>
      </c>
      <c r="EI26" s="33">
        <f t="shared" si="69"/>
        <v>1291</v>
      </c>
      <c r="EJ26" s="47">
        <f t="shared" si="10"/>
        <v>9</v>
      </c>
    </row>
    <row r="27" spans="1:141" s="14" customFormat="1" ht="20.25" customHeight="1" x14ac:dyDescent="0.2">
      <c r="A27" s="21">
        <v>17</v>
      </c>
      <c r="B27" s="41" t="s">
        <v>101</v>
      </c>
      <c r="C27" s="47">
        <v>0</v>
      </c>
      <c r="D27" s="47">
        <v>0</v>
      </c>
      <c r="E27" s="25">
        <f t="shared" si="11"/>
        <v>5941.7</v>
      </c>
      <c r="F27" s="33">
        <f t="shared" si="12"/>
        <v>1485.425</v>
      </c>
      <c r="G27" s="12">
        <f t="shared" si="0"/>
        <v>1448.8</v>
      </c>
      <c r="H27" s="12">
        <f t="shared" si="13"/>
        <v>97.534375683726878</v>
      </c>
      <c r="I27" s="12">
        <f t="shared" si="1"/>
        <v>24.38359392093172</v>
      </c>
      <c r="J27" s="12">
        <f t="shared" si="2"/>
        <v>1719.6999999999998</v>
      </c>
      <c r="K27" s="12">
        <f t="shared" si="14"/>
        <v>429.92500000000001</v>
      </c>
      <c r="L27" s="12">
        <f t="shared" si="15"/>
        <v>393.3</v>
      </c>
      <c r="M27" s="12">
        <f t="shared" si="3"/>
        <v>91.481072280048849</v>
      </c>
      <c r="N27" s="12">
        <f t="shared" si="4"/>
        <v>22.870268070012216</v>
      </c>
      <c r="O27" s="12">
        <f t="shared" si="16"/>
        <v>240.4</v>
      </c>
      <c r="P27" s="33">
        <f t="shared" si="17"/>
        <v>60.100000000000009</v>
      </c>
      <c r="Q27" s="33">
        <f t="shared" si="18"/>
        <v>0</v>
      </c>
      <c r="R27" s="12">
        <f t="shared" si="19"/>
        <v>0</v>
      </c>
      <c r="S27" s="11">
        <f t="shared" si="20"/>
        <v>0</v>
      </c>
      <c r="T27" s="128">
        <v>0</v>
      </c>
      <c r="U27" s="33">
        <f t="shared" si="21"/>
        <v>0</v>
      </c>
      <c r="V27" s="128">
        <v>0</v>
      </c>
      <c r="W27" s="12" t="e">
        <f t="shared" si="22"/>
        <v>#DIV/0!</v>
      </c>
      <c r="X27" s="11" t="e">
        <f t="shared" si="23"/>
        <v>#DIV/0!</v>
      </c>
      <c r="Y27" s="128">
        <v>0</v>
      </c>
      <c r="Z27" s="33">
        <f t="shared" si="24"/>
        <v>0</v>
      </c>
      <c r="AA27" s="128">
        <v>0</v>
      </c>
      <c r="AB27" s="12" t="e">
        <f t="shared" si="25"/>
        <v>#DIV/0!</v>
      </c>
      <c r="AC27" s="11" t="e">
        <f t="shared" si="26"/>
        <v>#DIV/0!</v>
      </c>
      <c r="AD27" s="128">
        <v>240.4</v>
      </c>
      <c r="AE27" s="33">
        <f t="shared" si="27"/>
        <v>60.100000000000009</v>
      </c>
      <c r="AF27" s="128">
        <v>0</v>
      </c>
      <c r="AG27" s="12">
        <f t="shared" si="28"/>
        <v>0</v>
      </c>
      <c r="AH27" s="11">
        <f t="shared" si="29"/>
        <v>0</v>
      </c>
      <c r="AI27" s="128">
        <v>724.3</v>
      </c>
      <c r="AJ27" s="33">
        <f t="shared" si="30"/>
        <v>181.07499999999999</v>
      </c>
      <c r="AK27" s="128">
        <v>393.3</v>
      </c>
      <c r="AL27" s="12">
        <f t="shared" si="31"/>
        <v>217.20281651249485</v>
      </c>
      <c r="AM27" s="11">
        <f t="shared" si="5"/>
        <v>54.300704128123712</v>
      </c>
      <c r="AN27" s="47">
        <v>0</v>
      </c>
      <c r="AO27" s="33">
        <f t="shared" si="32"/>
        <v>0</v>
      </c>
      <c r="AP27" s="47">
        <v>0</v>
      </c>
      <c r="AQ27" s="12" t="e">
        <f t="shared" si="33"/>
        <v>#DIV/0!</v>
      </c>
      <c r="AR27" s="11" t="e">
        <f t="shared" si="34"/>
        <v>#DIV/0!</v>
      </c>
      <c r="AS27" s="47">
        <v>0</v>
      </c>
      <c r="AT27" s="33">
        <f t="shared" si="35"/>
        <v>0</v>
      </c>
      <c r="AU27" s="47">
        <v>0</v>
      </c>
      <c r="AV27" s="12" t="e">
        <f t="shared" si="36"/>
        <v>#DIV/0!</v>
      </c>
      <c r="AW27" s="11" t="e">
        <f t="shared" si="37"/>
        <v>#DIV/0!</v>
      </c>
      <c r="AX27" s="38">
        <v>0</v>
      </c>
      <c r="AY27" s="33">
        <f t="shared" si="38"/>
        <v>0</v>
      </c>
      <c r="AZ27" s="47">
        <v>0</v>
      </c>
      <c r="BA27" s="47">
        <v>0</v>
      </c>
      <c r="BB27" s="33">
        <f t="shared" si="39"/>
        <v>0</v>
      </c>
      <c r="BC27" s="47">
        <v>0</v>
      </c>
      <c r="BD27" s="47">
        <v>4222</v>
      </c>
      <c r="BE27" s="33">
        <f t="shared" si="40"/>
        <v>1055.5</v>
      </c>
      <c r="BF27" s="47">
        <v>1055.5</v>
      </c>
      <c r="BG27" s="38">
        <v>0</v>
      </c>
      <c r="BH27" s="33">
        <f t="shared" si="41"/>
        <v>0</v>
      </c>
      <c r="BI27" s="13">
        <v>0</v>
      </c>
      <c r="BJ27" s="47">
        <v>0</v>
      </c>
      <c r="BK27" s="33">
        <f t="shared" si="42"/>
        <v>0</v>
      </c>
      <c r="BL27" s="47">
        <v>0</v>
      </c>
      <c r="BM27" s="38">
        <v>0</v>
      </c>
      <c r="BN27" s="33">
        <f t="shared" si="43"/>
        <v>0</v>
      </c>
      <c r="BO27" s="47">
        <v>0</v>
      </c>
      <c r="BP27" s="47">
        <v>0</v>
      </c>
      <c r="BQ27" s="33">
        <f t="shared" si="44"/>
        <v>0</v>
      </c>
      <c r="BR27" s="47">
        <v>0</v>
      </c>
      <c r="BS27" s="12">
        <f t="shared" si="45"/>
        <v>755</v>
      </c>
      <c r="BT27" s="33">
        <f t="shared" si="46"/>
        <v>188.75</v>
      </c>
      <c r="BU27" s="12">
        <f t="shared" si="47"/>
        <v>0</v>
      </c>
      <c r="BV27" s="12">
        <f t="shared" si="48"/>
        <v>0</v>
      </c>
      <c r="BW27" s="11">
        <f t="shared" si="49"/>
        <v>0</v>
      </c>
      <c r="BX27" s="109">
        <v>755</v>
      </c>
      <c r="BY27" s="33">
        <f t="shared" si="50"/>
        <v>188.75</v>
      </c>
      <c r="BZ27" s="47">
        <v>0</v>
      </c>
      <c r="CA27" s="47">
        <v>0</v>
      </c>
      <c r="CB27" s="33">
        <f t="shared" si="51"/>
        <v>0</v>
      </c>
      <c r="CC27" s="47">
        <v>0</v>
      </c>
      <c r="CD27" s="47">
        <v>0</v>
      </c>
      <c r="CE27" s="33">
        <f t="shared" si="52"/>
        <v>0</v>
      </c>
      <c r="CF27" s="47">
        <v>0</v>
      </c>
      <c r="CG27" s="47">
        <v>0</v>
      </c>
      <c r="CH27" s="33">
        <f t="shared" si="53"/>
        <v>0</v>
      </c>
      <c r="CI27" s="47">
        <v>0</v>
      </c>
      <c r="CJ27" s="47">
        <v>0</v>
      </c>
      <c r="CK27" s="33">
        <f t="shared" si="54"/>
        <v>0</v>
      </c>
      <c r="CL27" s="47">
        <v>0</v>
      </c>
      <c r="CM27" s="47">
        <v>0</v>
      </c>
      <c r="CN27" s="33">
        <f t="shared" si="55"/>
        <v>0</v>
      </c>
      <c r="CO27" s="47">
        <v>0</v>
      </c>
      <c r="CP27" s="47">
        <v>0</v>
      </c>
      <c r="CQ27" s="33">
        <f t="shared" si="56"/>
        <v>0</v>
      </c>
      <c r="CR27" s="47">
        <v>0</v>
      </c>
      <c r="CS27" s="47">
        <v>0</v>
      </c>
      <c r="CT27" s="33">
        <f t="shared" si="57"/>
        <v>0</v>
      </c>
      <c r="CU27" s="47">
        <v>0</v>
      </c>
      <c r="CV27" s="47">
        <v>0</v>
      </c>
      <c r="CW27" s="33">
        <f t="shared" si="58"/>
        <v>0</v>
      </c>
      <c r="CX27" s="47">
        <v>0</v>
      </c>
      <c r="CY27" s="47">
        <v>0</v>
      </c>
      <c r="CZ27" s="33">
        <f t="shared" si="59"/>
        <v>0</v>
      </c>
      <c r="DA27" s="47">
        <v>0</v>
      </c>
      <c r="DB27" s="47">
        <v>0</v>
      </c>
      <c r="DC27" s="33">
        <f t="shared" si="60"/>
        <v>0</v>
      </c>
      <c r="DD27" s="47">
        <v>0</v>
      </c>
      <c r="DE27" s="42">
        <v>0</v>
      </c>
      <c r="DF27" s="33">
        <f t="shared" si="61"/>
        <v>0</v>
      </c>
      <c r="DG27" s="47">
        <v>0</v>
      </c>
      <c r="DH27" s="47">
        <v>0</v>
      </c>
      <c r="DI27" s="33">
        <f t="shared" si="62"/>
        <v>0</v>
      </c>
      <c r="DJ27" s="47">
        <v>0</v>
      </c>
      <c r="DK27" s="47">
        <v>0</v>
      </c>
      <c r="DL27" s="12">
        <f t="shared" si="6"/>
        <v>5941.7</v>
      </c>
      <c r="DM27" s="12">
        <f t="shared" si="7"/>
        <v>1485.425</v>
      </c>
      <c r="DN27" s="12">
        <f t="shared" si="8"/>
        <v>1448.8</v>
      </c>
      <c r="DO27" s="47">
        <v>0</v>
      </c>
      <c r="DP27" s="33">
        <f t="shared" si="63"/>
        <v>0</v>
      </c>
      <c r="DQ27" s="47">
        <v>0</v>
      </c>
      <c r="DR27" s="47">
        <v>0</v>
      </c>
      <c r="DS27" s="33">
        <f t="shared" si="64"/>
        <v>0</v>
      </c>
      <c r="DT27" s="47">
        <v>0</v>
      </c>
      <c r="DU27" s="47">
        <v>0</v>
      </c>
      <c r="DV27" s="33">
        <f t="shared" si="65"/>
        <v>0</v>
      </c>
      <c r="DW27" s="47">
        <v>0</v>
      </c>
      <c r="DX27" s="47">
        <v>0</v>
      </c>
      <c r="DY27" s="33">
        <f t="shared" si="66"/>
        <v>0</v>
      </c>
      <c r="DZ27" s="47">
        <v>0</v>
      </c>
      <c r="EA27" s="42">
        <v>0</v>
      </c>
      <c r="EB27" s="33">
        <f t="shared" si="67"/>
        <v>0</v>
      </c>
      <c r="EC27" s="47">
        <v>0</v>
      </c>
      <c r="ED27" s="47">
        <v>0</v>
      </c>
      <c r="EE27" s="33">
        <f t="shared" si="68"/>
        <v>0</v>
      </c>
      <c r="EF27" s="47">
        <v>0</v>
      </c>
      <c r="EG27" s="47">
        <v>0</v>
      </c>
      <c r="EH27" s="12">
        <f t="shared" si="9"/>
        <v>0</v>
      </c>
      <c r="EI27" s="33">
        <f t="shared" si="69"/>
        <v>0</v>
      </c>
      <c r="EJ27" s="47">
        <f t="shared" si="10"/>
        <v>0</v>
      </c>
    </row>
    <row r="28" spans="1:141" s="14" customFormat="1" ht="20.25" customHeight="1" x14ac:dyDescent="0.2">
      <c r="A28" s="21">
        <v>18</v>
      </c>
      <c r="B28" s="41" t="s">
        <v>102</v>
      </c>
      <c r="C28" s="47">
        <v>2059.9</v>
      </c>
      <c r="D28" s="47">
        <v>0</v>
      </c>
      <c r="E28" s="25">
        <f t="shared" si="11"/>
        <v>25031.383591205551</v>
      </c>
      <c r="F28" s="33">
        <f t="shared" si="12"/>
        <v>6257.8458978013878</v>
      </c>
      <c r="G28" s="12">
        <f t="shared" si="0"/>
        <v>3443.85</v>
      </c>
      <c r="H28" s="12">
        <f t="shared" si="13"/>
        <v>55.032515281495684</v>
      </c>
      <c r="I28" s="12">
        <f t="shared" si="1"/>
        <v>13.758128820373921</v>
      </c>
      <c r="J28" s="12">
        <f t="shared" si="2"/>
        <v>2500</v>
      </c>
      <c r="K28" s="12">
        <f t="shared" si="14"/>
        <v>625</v>
      </c>
      <c r="L28" s="12">
        <f t="shared" si="15"/>
        <v>233.25</v>
      </c>
      <c r="M28" s="12">
        <f t="shared" si="3"/>
        <v>37.32</v>
      </c>
      <c r="N28" s="12">
        <f t="shared" si="4"/>
        <v>9.33</v>
      </c>
      <c r="O28" s="12">
        <f t="shared" si="16"/>
        <v>620</v>
      </c>
      <c r="P28" s="33">
        <f t="shared" si="17"/>
        <v>155</v>
      </c>
      <c r="Q28" s="33">
        <f t="shared" si="18"/>
        <v>37.4</v>
      </c>
      <c r="R28" s="12">
        <f t="shared" si="19"/>
        <v>24.129032258064516</v>
      </c>
      <c r="S28" s="11">
        <f t="shared" si="20"/>
        <v>6.032258064516129</v>
      </c>
      <c r="T28" s="128">
        <v>0</v>
      </c>
      <c r="U28" s="33">
        <f t="shared" si="21"/>
        <v>0</v>
      </c>
      <c r="V28" s="128">
        <v>0</v>
      </c>
      <c r="W28" s="12" t="e">
        <f t="shared" si="22"/>
        <v>#DIV/0!</v>
      </c>
      <c r="X28" s="11" t="e">
        <f t="shared" si="23"/>
        <v>#DIV/0!</v>
      </c>
      <c r="Y28" s="128">
        <v>0</v>
      </c>
      <c r="Z28" s="33">
        <f t="shared" si="24"/>
        <v>0</v>
      </c>
      <c r="AA28" s="128">
        <v>0</v>
      </c>
      <c r="AB28" s="12" t="e">
        <f t="shared" si="25"/>
        <v>#DIV/0!</v>
      </c>
      <c r="AC28" s="11" t="e">
        <f t="shared" si="26"/>
        <v>#DIV/0!</v>
      </c>
      <c r="AD28" s="128">
        <v>620</v>
      </c>
      <c r="AE28" s="33">
        <f t="shared" si="27"/>
        <v>155</v>
      </c>
      <c r="AF28" s="128">
        <v>37.4</v>
      </c>
      <c r="AG28" s="12">
        <f t="shared" si="28"/>
        <v>24.129032258064516</v>
      </c>
      <c r="AH28" s="11">
        <f t="shared" si="29"/>
        <v>6.032258064516129</v>
      </c>
      <c r="AI28" s="128">
        <v>1320</v>
      </c>
      <c r="AJ28" s="33">
        <f t="shared" si="30"/>
        <v>330</v>
      </c>
      <c r="AK28" s="128">
        <v>152.1</v>
      </c>
      <c r="AL28" s="12">
        <f t="shared" si="31"/>
        <v>46.090909090909086</v>
      </c>
      <c r="AM28" s="11">
        <f t="shared" si="5"/>
        <v>11.522727272727272</v>
      </c>
      <c r="AN28" s="47">
        <v>20</v>
      </c>
      <c r="AO28" s="33">
        <f t="shared" si="32"/>
        <v>5</v>
      </c>
      <c r="AP28" s="47">
        <v>0</v>
      </c>
      <c r="AQ28" s="12">
        <f t="shared" si="33"/>
        <v>0</v>
      </c>
      <c r="AR28" s="11">
        <f t="shared" si="34"/>
        <v>0</v>
      </c>
      <c r="AS28" s="47">
        <v>0</v>
      </c>
      <c r="AT28" s="33">
        <f t="shared" si="35"/>
        <v>0</v>
      </c>
      <c r="AU28" s="47">
        <v>0</v>
      </c>
      <c r="AV28" s="12" t="e">
        <f t="shared" si="36"/>
        <v>#DIV/0!</v>
      </c>
      <c r="AW28" s="11" t="e">
        <f t="shared" si="37"/>
        <v>#DIV/0!</v>
      </c>
      <c r="AX28" s="38">
        <v>0</v>
      </c>
      <c r="AY28" s="33">
        <f t="shared" si="38"/>
        <v>0</v>
      </c>
      <c r="AZ28" s="47">
        <v>0</v>
      </c>
      <c r="BA28" s="47">
        <v>0</v>
      </c>
      <c r="BB28" s="33">
        <f t="shared" si="39"/>
        <v>0</v>
      </c>
      <c r="BC28" s="47">
        <v>0</v>
      </c>
      <c r="BD28" s="47">
        <v>12842.283591205554</v>
      </c>
      <c r="BE28" s="33">
        <f t="shared" si="40"/>
        <v>3210.570897801389</v>
      </c>
      <c r="BF28" s="47">
        <v>3210.6</v>
      </c>
      <c r="BG28" s="38">
        <v>0</v>
      </c>
      <c r="BH28" s="33">
        <f t="shared" si="41"/>
        <v>0</v>
      </c>
      <c r="BI28" s="13">
        <v>0</v>
      </c>
      <c r="BJ28" s="47">
        <v>0</v>
      </c>
      <c r="BK28" s="33">
        <f t="shared" si="42"/>
        <v>0</v>
      </c>
      <c r="BL28" s="47">
        <v>0</v>
      </c>
      <c r="BM28" s="38">
        <v>0</v>
      </c>
      <c r="BN28" s="33">
        <f t="shared" si="43"/>
        <v>0</v>
      </c>
      <c r="BO28" s="47">
        <v>0</v>
      </c>
      <c r="BP28" s="47">
        <v>0</v>
      </c>
      <c r="BQ28" s="33">
        <f t="shared" si="44"/>
        <v>0</v>
      </c>
      <c r="BR28" s="47">
        <v>0</v>
      </c>
      <c r="BS28" s="12">
        <f t="shared" si="45"/>
        <v>540</v>
      </c>
      <c r="BT28" s="33">
        <f t="shared" si="46"/>
        <v>135</v>
      </c>
      <c r="BU28" s="12">
        <f t="shared" si="47"/>
        <v>43.75</v>
      </c>
      <c r="BV28" s="12">
        <f t="shared" si="48"/>
        <v>32.407407407407405</v>
      </c>
      <c r="BW28" s="11">
        <f t="shared" si="49"/>
        <v>8.1018518518518512</v>
      </c>
      <c r="BX28" s="47">
        <v>420</v>
      </c>
      <c r="BY28" s="33">
        <f t="shared" si="50"/>
        <v>105</v>
      </c>
      <c r="BZ28" s="47">
        <v>43.75</v>
      </c>
      <c r="CA28" s="47">
        <v>0</v>
      </c>
      <c r="CB28" s="33">
        <f t="shared" si="51"/>
        <v>0</v>
      </c>
      <c r="CC28" s="47">
        <v>0</v>
      </c>
      <c r="CD28" s="47">
        <v>0</v>
      </c>
      <c r="CE28" s="33">
        <f t="shared" si="52"/>
        <v>0</v>
      </c>
      <c r="CF28" s="47">
        <v>0</v>
      </c>
      <c r="CG28" s="47">
        <v>120</v>
      </c>
      <c r="CH28" s="33">
        <f t="shared" si="53"/>
        <v>30</v>
      </c>
      <c r="CI28" s="47">
        <v>0</v>
      </c>
      <c r="CJ28" s="47">
        <v>0</v>
      </c>
      <c r="CK28" s="33">
        <f t="shared" si="54"/>
        <v>0</v>
      </c>
      <c r="CL28" s="47">
        <v>0</v>
      </c>
      <c r="CM28" s="47">
        <v>0</v>
      </c>
      <c r="CN28" s="33">
        <f t="shared" si="55"/>
        <v>0</v>
      </c>
      <c r="CO28" s="47">
        <v>0</v>
      </c>
      <c r="CP28" s="47">
        <v>0</v>
      </c>
      <c r="CQ28" s="33">
        <f t="shared" si="56"/>
        <v>0</v>
      </c>
      <c r="CR28" s="47">
        <v>0</v>
      </c>
      <c r="CS28" s="47">
        <v>0</v>
      </c>
      <c r="CT28" s="33">
        <f t="shared" si="57"/>
        <v>0</v>
      </c>
      <c r="CU28" s="47">
        <v>0</v>
      </c>
      <c r="CV28" s="47">
        <v>0</v>
      </c>
      <c r="CW28" s="33">
        <f t="shared" si="58"/>
        <v>0</v>
      </c>
      <c r="CX28" s="47">
        <v>0</v>
      </c>
      <c r="CY28" s="47">
        <v>0</v>
      </c>
      <c r="CZ28" s="33">
        <f t="shared" si="59"/>
        <v>0</v>
      </c>
      <c r="DA28" s="47">
        <v>0</v>
      </c>
      <c r="DB28" s="47">
        <v>0</v>
      </c>
      <c r="DC28" s="33">
        <f t="shared" si="60"/>
        <v>0</v>
      </c>
      <c r="DD28" s="47">
        <v>0</v>
      </c>
      <c r="DE28" s="42">
        <v>0</v>
      </c>
      <c r="DF28" s="33">
        <f t="shared" si="61"/>
        <v>0</v>
      </c>
      <c r="DG28" s="47">
        <v>0</v>
      </c>
      <c r="DH28" s="47">
        <v>0</v>
      </c>
      <c r="DI28" s="33">
        <f t="shared" si="62"/>
        <v>0</v>
      </c>
      <c r="DJ28" s="47">
        <v>0</v>
      </c>
      <c r="DK28" s="47">
        <v>0</v>
      </c>
      <c r="DL28" s="12">
        <f t="shared" si="6"/>
        <v>15342.283591205554</v>
      </c>
      <c r="DM28" s="12">
        <f t="shared" si="7"/>
        <v>3835.570897801389</v>
      </c>
      <c r="DN28" s="12">
        <f t="shared" si="8"/>
        <v>3443.85</v>
      </c>
      <c r="DO28" s="47">
        <v>9689.1</v>
      </c>
      <c r="DP28" s="33">
        <f t="shared" si="63"/>
        <v>2422.2750000000001</v>
      </c>
      <c r="DQ28" s="47">
        <v>0</v>
      </c>
      <c r="DR28" s="47">
        <v>0</v>
      </c>
      <c r="DS28" s="33">
        <f t="shared" si="64"/>
        <v>0</v>
      </c>
      <c r="DT28" s="47">
        <v>0</v>
      </c>
      <c r="DU28" s="47">
        <v>0</v>
      </c>
      <c r="DV28" s="33">
        <f t="shared" si="65"/>
        <v>0</v>
      </c>
      <c r="DW28" s="47">
        <v>0</v>
      </c>
      <c r="DX28" s="47">
        <v>0</v>
      </c>
      <c r="DY28" s="33">
        <f t="shared" si="66"/>
        <v>0</v>
      </c>
      <c r="DZ28" s="47">
        <v>0</v>
      </c>
      <c r="EA28" s="42">
        <v>0</v>
      </c>
      <c r="EB28" s="33">
        <f t="shared" si="67"/>
        <v>0</v>
      </c>
      <c r="EC28" s="47">
        <v>0</v>
      </c>
      <c r="ED28" s="47">
        <v>5018.3999999999996</v>
      </c>
      <c r="EE28" s="33">
        <f t="shared" si="68"/>
        <v>1254.5999999999999</v>
      </c>
      <c r="EF28" s="47">
        <v>0</v>
      </c>
      <c r="EG28" s="47">
        <v>0</v>
      </c>
      <c r="EH28" s="12">
        <f t="shared" si="9"/>
        <v>14707.5</v>
      </c>
      <c r="EI28" s="33">
        <f t="shared" si="69"/>
        <v>3676.875</v>
      </c>
      <c r="EJ28" s="47">
        <f t="shared" si="10"/>
        <v>0</v>
      </c>
    </row>
    <row r="29" spans="1:141" s="14" customFormat="1" ht="20.25" customHeight="1" x14ac:dyDescent="0.2">
      <c r="A29" s="21">
        <v>19</v>
      </c>
      <c r="B29" s="41" t="s">
        <v>103</v>
      </c>
      <c r="C29" s="47">
        <v>0</v>
      </c>
      <c r="D29" s="47">
        <v>0</v>
      </c>
      <c r="E29" s="25">
        <f t="shared" si="11"/>
        <v>21062.6</v>
      </c>
      <c r="F29" s="33">
        <f t="shared" si="12"/>
        <v>5265.65</v>
      </c>
      <c r="G29" s="12">
        <f t="shared" si="0"/>
        <v>4724.4309999999996</v>
      </c>
      <c r="H29" s="12">
        <f t="shared" si="13"/>
        <v>89.72170577231681</v>
      </c>
      <c r="I29" s="12">
        <f t="shared" si="1"/>
        <v>22.430426443079202</v>
      </c>
      <c r="J29" s="12">
        <f t="shared" si="2"/>
        <v>5218</v>
      </c>
      <c r="K29" s="12">
        <f t="shared" si="14"/>
        <v>1304.5</v>
      </c>
      <c r="L29" s="12">
        <f t="shared" si="15"/>
        <v>763.23099999999999</v>
      </c>
      <c r="M29" s="12">
        <f t="shared" si="3"/>
        <v>58.507550785741657</v>
      </c>
      <c r="N29" s="12">
        <f t="shared" si="4"/>
        <v>14.626887696435414</v>
      </c>
      <c r="O29" s="12">
        <f t="shared" si="16"/>
        <v>2020</v>
      </c>
      <c r="P29" s="33">
        <f t="shared" si="17"/>
        <v>505</v>
      </c>
      <c r="Q29" s="33">
        <f t="shared" si="18"/>
        <v>86.9</v>
      </c>
      <c r="R29" s="12">
        <f t="shared" si="19"/>
        <v>17.207920792079211</v>
      </c>
      <c r="S29" s="11">
        <f t="shared" si="20"/>
        <v>4.3019801980198027</v>
      </c>
      <c r="T29" s="128">
        <v>0</v>
      </c>
      <c r="U29" s="33">
        <f t="shared" si="21"/>
        <v>0</v>
      </c>
      <c r="V29" s="128">
        <v>0</v>
      </c>
      <c r="W29" s="12" t="e">
        <f t="shared" si="22"/>
        <v>#DIV/0!</v>
      </c>
      <c r="X29" s="11" t="e">
        <f t="shared" si="23"/>
        <v>#DIV/0!</v>
      </c>
      <c r="Y29" s="128">
        <v>0</v>
      </c>
      <c r="Z29" s="33">
        <f t="shared" si="24"/>
        <v>0</v>
      </c>
      <c r="AA29" s="128">
        <v>0</v>
      </c>
      <c r="AB29" s="12" t="e">
        <f t="shared" si="25"/>
        <v>#DIV/0!</v>
      </c>
      <c r="AC29" s="11" t="e">
        <f t="shared" si="26"/>
        <v>#DIV/0!</v>
      </c>
      <c r="AD29" s="128">
        <v>2020</v>
      </c>
      <c r="AE29" s="33">
        <f t="shared" si="27"/>
        <v>505</v>
      </c>
      <c r="AF29" s="128">
        <v>86.9</v>
      </c>
      <c r="AG29" s="12">
        <f t="shared" si="28"/>
        <v>17.207920792079211</v>
      </c>
      <c r="AH29" s="11">
        <f t="shared" si="29"/>
        <v>4.3019801980198027</v>
      </c>
      <c r="AI29" s="128">
        <v>2450</v>
      </c>
      <c r="AJ29" s="33">
        <f t="shared" si="30"/>
        <v>612.5</v>
      </c>
      <c r="AK29" s="128">
        <v>432.33100000000002</v>
      </c>
      <c r="AL29" s="12">
        <f t="shared" si="31"/>
        <v>70.584653061224486</v>
      </c>
      <c r="AM29" s="11">
        <f t="shared" si="5"/>
        <v>17.646163265306122</v>
      </c>
      <c r="AN29" s="109">
        <v>112</v>
      </c>
      <c r="AO29" s="33">
        <f t="shared" si="32"/>
        <v>28</v>
      </c>
      <c r="AP29" s="47">
        <v>0</v>
      </c>
      <c r="AQ29" s="12">
        <f t="shared" si="33"/>
        <v>0</v>
      </c>
      <c r="AR29" s="11">
        <f t="shared" si="34"/>
        <v>0</v>
      </c>
      <c r="AS29" s="47">
        <v>0</v>
      </c>
      <c r="AT29" s="33">
        <f t="shared" si="35"/>
        <v>0</v>
      </c>
      <c r="AU29" s="47">
        <v>0</v>
      </c>
      <c r="AV29" s="12" t="e">
        <f t="shared" si="36"/>
        <v>#DIV/0!</v>
      </c>
      <c r="AW29" s="11" t="e">
        <f t="shared" si="37"/>
        <v>#DIV/0!</v>
      </c>
      <c r="AX29" s="38">
        <v>0</v>
      </c>
      <c r="AY29" s="33">
        <f t="shared" si="38"/>
        <v>0</v>
      </c>
      <c r="AZ29" s="47">
        <v>0</v>
      </c>
      <c r="BA29" s="47">
        <v>0</v>
      </c>
      <c r="BB29" s="33">
        <f t="shared" si="39"/>
        <v>0</v>
      </c>
      <c r="BC29" s="47">
        <v>0</v>
      </c>
      <c r="BD29" s="47">
        <v>15844.6</v>
      </c>
      <c r="BE29" s="33">
        <f t="shared" si="40"/>
        <v>3961.1500000000005</v>
      </c>
      <c r="BF29" s="47">
        <v>3961.2</v>
      </c>
      <c r="BG29" s="38">
        <v>0</v>
      </c>
      <c r="BH29" s="33">
        <f t="shared" si="41"/>
        <v>0</v>
      </c>
      <c r="BI29" s="13">
        <v>0</v>
      </c>
      <c r="BJ29" s="47">
        <v>0</v>
      </c>
      <c r="BK29" s="33">
        <f t="shared" si="42"/>
        <v>0</v>
      </c>
      <c r="BL29" s="47">
        <v>0</v>
      </c>
      <c r="BM29" s="38">
        <v>0</v>
      </c>
      <c r="BN29" s="33">
        <f t="shared" si="43"/>
        <v>0</v>
      </c>
      <c r="BO29" s="47">
        <v>0</v>
      </c>
      <c r="BP29" s="47">
        <v>0</v>
      </c>
      <c r="BQ29" s="33">
        <f t="shared" si="44"/>
        <v>0</v>
      </c>
      <c r="BR29" s="47">
        <v>0</v>
      </c>
      <c r="BS29" s="12">
        <f t="shared" si="45"/>
        <v>636</v>
      </c>
      <c r="BT29" s="33">
        <f t="shared" si="46"/>
        <v>159</v>
      </c>
      <c r="BU29" s="12">
        <f t="shared" si="47"/>
        <v>244</v>
      </c>
      <c r="BV29" s="12">
        <f t="shared" si="48"/>
        <v>153.45911949685535</v>
      </c>
      <c r="BW29" s="11">
        <f t="shared" si="49"/>
        <v>38.364779874213838</v>
      </c>
      <c r="BX29" s="109">
        <v>636</v>
      </c>
      <c r="BY29" s="33">
        <f t="shared" si="50"/>
        <v>159</v>
      </c>
      <c r="BZ29" s="47">
        <v>244</v>
      </c>
      <c r="CA29" s="47">
        <v>0</v>
      </c>
      <c r="CB29" s="33">
        <f t="shared" si="51"/>
        <v>0</v>
      </c>
      <c r="CC29" s="47">
        <v>0</v>
      </c>
      <c r="CD29" s="47">
        <v>0</v>
      </c>
      <c r="CE29" s="33">
        <f t="shared" si="52"/>
        <v>0</v>
      </c>
      <c r="CF29" s="47">
        <v>0</v>
      </c>
      <c r="CG29" s="47">
        <v>0</v>
      </c>
      <c r="CH29" s="33">
        <f t="shared" si="53"/>
        <v>0</v>
      </c>
      <c r="CI29" s="47">
        <v>0</v>
      </c>
      <c r="CJ29" s="47">
        <v>0</v>
      </c>
      <c r="CK29" s="33">
        <f t="shared" si="54"/>
        <v>0</v>
      </c>
      <c r="CL29" s="47">
        <v>0</v>
      </c>
      <c r="CM29" s="47">
        <v>0</v>
      </c>
      <c r="CN29" s="33">
        <f t="shared" si="55"/>
        <v>0</v>
      </c>
      <c r="CO29" s="47">
        <v>0</v>
      </c>
      <c r="CP29" s="47">
        <v>0</v>
      </c>
      <c r="CQ29" s="33">
        <f t="shared" si="56"/>
        <v>0</v>
      </c>
      <c r="CR29" s="47">
        <v>0</v>
      </c>
      <c r="CS29" s="47">
        <v>0</v>
      </c>
      <c r="CT29" s="33">
        <f t="shared" si="57"/>
        <v>0</v>
      </c>
      <c r="CU29" s="47">
        <v>0</v>
      </c>
      <c r="CV29" s="47">
        <v>0</v>
      </c>
      <c r="CW29" s="33">
        <f t="shared" si="58"/>
        <v>0</v>
      </c>
      <c r="CX29" s="47">
        <v>0</v>
      </c>
      <c r="CY29" s="47">
        <v>0</v>
      </c>
      <c r="CZ29" s="33">
        <f t="shared" si="59"/>
        <v>0</v>
      </c>
      <c r="DA29" s="47">
        <v>0</v>
      </c>
      <c r="DB29" s="47">
        <v>0</v>
      </c>
      <c r="DC29" s="33">
        <f t="shared" si="60"/>
        <v>0</v>
      </c>
      <c r="DD29" s="47">
        <v>0</v>
      </c>
      <c r="DE29" s="42">
        <v>0</v>
      </c>
      <c r="DF29" s="33">
        <f t="shared" si="61"/>
        <v>0</v>
      </c>
      <c r="DG29" s="47">
        <v>0</v>
      </c>
      <c r="DH29" s="47">
        <v>0</v>
      </c>
      <c r="DI29" s="33">
        <f t="shared" si="62"/>
        <v>0</v>
      </c>
      <c r="DJ29" s="47">
        <v>0</v>
      </c>
      <c r="DK29" s="47">
        <v>0</v>
      </c>
      <c r="DL29" s="12">
        <f t="shared" si="6"/>
        <v>21062.6</v>
      </c>
      <c r="DM29" s="12">
        <f t="shared" si="7"/>
        <v>5265.6500000000005</v>
      </c>
      <c r="DN29" s="12">
        <f t="shared" si="8"/>
        <v>4724.4309999999996</v>
      </c>
      <c r="DO29" s="47">
        <v>0</v>
      </c>
      <c r="DP29" s="33">
        <f t="shared" si="63"/>
        <v>0</v>
      </c>
      <c r="DQ29" s="47">
        <v>0</v>
      </c>
      <c r="DR29" s="47">
        <v>0</v>
      </c>
      <c r="DS29" s="33">
        <f t="shared" si="64"/>
        <v>0</v>
      </c>
      <c r="DT29" s="47">
        <v>0</v>
      </c>
      <c r="DU29" s="47">
        <v>0</v>
      </c>
      <c r="DV29" s="33">
        <f t="shared" si="65"/>
        <v>0</v>
      </c>
      <c r="DW29" s="47">
        <v>0</v>
      </c>
      <c r="DX29" s="47">
        <v>0</v>
      </c>
      <c r="DY29" s="33">
        <f t="shared" si="66"/>
        <v>0</v>
      </c>
      <c r="DZ29" s="47">
        <v>0</v>
      </c>
      <c r="EA29" s="42">
        <v>0</v>
      </c>
      <c r="EB29" s="33">
        <f t="shared" si="67"/>
        <v>0</v>
      </c>
      <c r="EC29" s="47">
        <v>0</v>
      </c>
      <c r="ED29" s="47">
        <v>1500</v>
      </c>
      <c r="EE29" s="33">
        <f t="shared" si="68"/>
        <v>375</v>
      </c>
      <c r="EF29" s="47">
        <v>0</v>
      </c>
      <c r="EG29" s="47">
        <v>0</v>
      </c>
      <c r="EH29" s="12">
        <f t="shared" si="9"/>
        <v>1500</v>
      </c>
      <c r="EI29" s="33">
        <f t="shared" si="69"/>
        <v>375</v>
      </c>
      <c r="EJ29" s="47">
        <f t="shared" si="10"/>
        <v>0</v>
      </c>
    </row>
    <row r="30" spans="1:141" s="14" customFormat="1" ht="20.25" customHeight="1" x14ac:dyDescent="0.2">
      <c r="A30" s="21">
        <v>20</v>
      </c>
      <c r="B30" s="43" t="s">
        <v>104</v>
      </c>
      <c r="C30" s="47">
        <v>0</v>
      </c>
      <c r="D30" s="47">
        <v>0</v>
      </c>
      <c r="E30" s="25">
        <f t="shared" si="11"/>
        <v>17093.599999999999</v>
      </c>
      <c r="F30" s="33">
        <f t="shared" si="12"/>
        <v>4273.3999999999996</v>
      </c>
      <c r="G30" s="12">
        <f t="shared" si="0"/>
        <v>3826.4180000000001</v>
      </c>
      <c r="H30" s="12">
        <f t="shared" si="13"/>
        <v>89.540365984930048</v>
      </c>
      <c r="I30" s="12">
        <f t="shared" si="1"/>
        <v>22.385091496232512</v>
      </c>
      <c r="J30" s="12">
        <f t="shared" si="2"/>
        <v>3623.1</v>
      </c>
      <c r="K30" s="12">
        <f t="shared" si="14"/>
        <v>905.77500000000009</v>
      </c>
      <c r="L30" s="12">
        <f t="shared" si="15"/>
        <v>458.81799999999998</v>
      </c>
      <c r="M30" s="12">
        <f t="shared" si="3"/>
        <v>50.654743175733486</v>
      </c>
      <c r="N30" s="12">
        <f t="shared" si="4"/>
        <v>12.663685793933372</v>
      </c>
      <c r="O30" s="12">
        <f t="shared" si="16"/>
        <v>896.9</v>
      </c>
      <c r="P30" s="33">
        <f t="shared" si="17"/>
        <v>224.22499999999997</v>
      </c>
      <c r="Q30" s="33">
        <f t="shared" si="18"/>
        <v>144.9</v>
      </c>
      <c r="R30" s="12">
        <f t="shared" si="19"/>
        <v>64.622588917382103</v>
      </c>
      <c r="S30" s="11">
        <f t="shared" si="20"/>
        <v>16.155647229345522</v>
      </c>
      <c r="T30" s="128">
        <v>0</v>
      </c>
      <c r="U30" s="33">
        <f t="shared" si="21"/>
        <v>0</v>
      </c>
      <c r="V30" s="128">
        <v>0</v>
      </c>
      <c r="W30" s="12" t="e">
        <f t="shared" si="22"/>
        <v>#DIV/0!</v>
      </c>
      <c r="X30" s="11" t="e">
        <f t="shared" si="23"/>
        <v>#DIV/0!</v>
      </c>
      <c r="Y30" s="128">
        <v>0</v>
      </c>
      <c r="Z30" s="33">
        <f t="shared" si="24"/>
        <v>0</v>
      </c>
      <c r="AA30" s="128">
        <v>0</v>
      </c>
      <c r="AB30" s="12" t="e">
        <f t="shared" si="25"/>
        <v>#DIV/0!</v>
      </c>
      <c r="AC30" s="11" t="e">
        <f t="shared" si="26"/>
        <v>#DIV/0!</v>
      </c>
      <c r="AD30" s="128">
        <v>896.9</v>
      </c>
      <c r="AE30" s="33">
        <f t="shared" si="27"/>
        <v>224.22499999999997</v>
      </c>
      <c r="AF30" s="128">
        <v>144.9</v>
      </c>
      <c r="AG30" s="12">
        <f t="shared" si="28"/>
        <v>64.622588917382103</v>
      </c>
      <c r="AH30" s="11">
        <f t="shared" si="29"/>
        <v>16.155647229345522</v>
      </c>
      <c r="AI30" s="128">
        <v>1701.2</v>
      </c>
      <c r="AJ30" s="33">
        <f t="shared" si="30"/>
        <v>425.30000000000007</v>
      </c>
      <c r="AK30" s="128">
        <v>214.518</v>
      </c>
      <c r="AL30" s="12">
        <f t="shared" si="31"/>
        <v>50.43921937455913</v>
      </c>
      <c r="AM30" s="11">
        <f t="shared" si="5"/>
        <v>12.609804843639782</v>
      </c>
      <c r="AN30" s="109">
        <v>25</v>
      </c>
      <c r="AO30" s="33">
        <f t="shared" si="32"/>
        <v>6.25</v>
      </c>
      <c r="AP30" s="47">
        <v>0</v>
      </c>
      <c r="AQ30" s="12">
        <f t="shared" si="33"/>
        <v>0</v>
      </c>
      <c r="AR30" s="11">
        <f t="shared" si="34"/>
        <v>0</v>
      </c>
      <c r="AS30" s="47">
        <v>0</v>
      </c>
      <c r="AT30" s="33">
        <f t="shared" si="35"/>
        <v>0</v>
      </c>
      <c r="AU30" s="47">
        <v>0</v>
      </c>
      <c r="AV30" s="12" t="e">
        <f t="shared" si="36"/>
        <v>#DIV/0!</v>
      </c>
      <c r="AW30" s="11" t="e">
        <f t="shared" si="37"/>
        <v>#DIV/0!</v>
      </c>
      <c r="AX30" s="38">
        <v>0</v>
      </c>
      <c r="AY30" s="33">
        <f t="shared" si="38"/>
        <v>0</v>
      </c>
      <c r="AZ30" s="47">
        <v>0</v>
      </c>
      <c r="BA30" s="47">
        <v>0</v>
      </c>
      <c r="BB30" s="33">
        <f t="shared" si="39"/>
        <v>0</v>
      </c>
      <c r="BC30" s="47">
        <v>0</v>
      </c>
      <c r="BD30" s="47">
        <v>13470.5</v>
      </c>
      <c r="BE30" s="33">
        <f t="shared" si="40"/>
        <v>3367.625</v>
      </c>
      <c r="BF30" s="47">
        <v>3367.6</v>
      </c>
      <c r="BG30" s="38">
        <v>0</v>
      </c>
      <c r="BH30" s="33">
        <f t="shared" si="41"/>
        <v>0</v>
      </c>
      <c r="BI30" s="13">
        <v>0</v>
      </c>
      <c r="BJ30" s="47">
        <v>0</v>
      </c>
      <c r="BK30" s="33">
        <f t="shared" si="42"/>
        <v>0</v>
      </c>
      <c r="BL30" s="47">
        <v>0</v>
      </c>
      <c r="BM30" s="38">
        <v>0</v>
      </c>
      <c r="BN30" s="33">
        <f t="shared" si="43"/>
        <v>0</v>
      </c>
      <c r="BO30" s="47">
        <v>0</v>
      </c>
      <c r="BP30" s="47">
        <v>0</v>
      </c>
      <c r="BQ30" s="33">
        <f t="shared" si="44"/>
        <v>0</v>
      </c>
      <c r="BR30" s="47">
        <v>0</v>
      </c>
      <c r="BS30" s="12">
        <f t="shared" si="45"/>
        <v>450</v>
      </c>
      <c r="BT30" s="33">
        <f t="shared" si="46"/>
        <v>112.5</v>
      </c>
      <c r="BU30" s="12">
        <f t="shared" si="47"/>
        <v>99.4</v>
      </c>
      <c r="BV30" s="12">
        <f t="shared" si="48"/>
        <v>88.355555555555569</v>
      </c>
      <c r="BW30" s="11">
        <f t="shared" si="49"/>
        <v>22.088888888888892</v>
      </c>
      <c r="BX30" s="109">
        <v>450</v>
      </c>
      <c r="BY30" s="33">
        <f t="shared" si="50"/>
        <v>112.5</v>
      </c>
      <c r="BZ30" s="47">
        <v>99.4</v>
      </c>
      <c r="CA30" s="47">
        <v>0</v>
      </c>
      <c r="CB30" s="33">
        <f t="shared" si="51"/>
        <v>0</v>
      </c>
      <c r="CC30" s="47">
        <v>0</v>
      </c>
      <c r="CD30" s="47">
        <v>0</v>
      </c>
      <c r="CE30" s="33">
        <f t="shared" si="52"/>
        <v>0</v>
      </c>
      <c r="CF30" s="47">
        <v>0</v>
      </c>
      <c r="CG30" s="47">
        <v>0</v>
      </c>
      <c r="CH30" s="33">
        <f t="shared" si="53"/>
        <v>0</v>
      </c>
      <c r="CI30" s="47">
        <v>0</v>
      </c>
      <c r="CJ30" s="47">
        <v>0</v>
      </c>
      <c r="CK30" s="33">
        <f t="shared" si="54"/>
        <v>0</v>
      </c>
      <c r="CL30" s="47">
        <v>0</v>
      </c>
      <c r="CM30" s="47">
        <v>0</v>
      </c>
      <c r="CN30" s="33">
        <f t="shared" si="55"/>
        <v>0</v>
      </c>
      <c r="CO30" s="47">
        <v>0</v>
      </c>
      <c r="CP30" s="47">
        <v>0</v>
      </c>
      <c r="CQ30" s="33">
        <f t="shared" si="56"/>
        <v>0</v>
      </c>
      <c r="CR30" s="47">
        <v>0</v>
      </c>
      <c r="CS30" s="47">
        <v>50</v>
      </c>
      <c r="CT30" s="33">
        <f t="shared" si="57"/>
        <v>12.5</v>
      </c>
      <c r="CU30" s="47">
        <v>0</v>
      </c>
      <c r="CV30" s="47">
        <v>50</v>
      </c>
      <c r="CW30" s="33">
        <f t="shared" si="58"/>
        <v>12.5</v>
      </c>
      <c r="CX30" s="47">
        <v>0</v>
      </c>
      <c r="CY30" s="47">
        <v>0</v>
      </c>
      <c r="CZ30" s="33">
        <f t="shared" si="59"/>
        <v>0</v>
      </c>
      <c r="DA30" s="47">
        <v>0</v>
      </c>
      <c r="DB30" s="47">
        <v>0</v>
      </c>
      <c r="DC30" s="33">
        <f t="shared" si="60"/>
        <v>0</v>
      </c>
      <c r="DD30" s="47">
        <v>0</v>
      </c>
      <c r="DE30" s="42">
        <v>0</v>
      </c>
      <c r="DF30" s="33">
        <f t="shared" si="61"/>
        <v>0</v>
      </c>
      <c r="DG30" s="47">
        <v>0</v>
      </c>
      <c r="DH30" s="47">
        <v>500</v>
      </c>
      <c r="DI30" s="33">
        <f t="shared" si="62"/>
        <v>125</v>
      </c>
      <c r="DJ30" s="47">
        <v>0</v>
      </c>
      <c r="DK30" s="47">
        <v>0</v>
      </c>
      <c r="DL30" s="12">
        <f t="shared" si="6"/>
        <v>17093.599999999999</v>
      </c>
      <c r="DM30" s="12">
        <f t="shared" si="7"/>
        <v>4273.3999999999996</v>
      </c>
      <c r="DN30" s="12">
        <f t="shared" si="8"/>
        <v>3826.4180000000001</v>
      </c>
      <c r="DO30" s="47">
        <v>0</v>
      </c>
      <c r="DP30" s="33">
        <f t="shared" si="63"/>
        <v>0</v>
      </c>
      <c r="DQ30" s="47">
        <v>0</v>
      </c>
      <c r="DR30" s="47">
        <v>0</v>
      </c>
      <c r="DS30" s="33">
        <f t="shared" si="64"/>
        <v>0</v>
      </c>
      <c r="DT30" s="47">
        <v>0</v>
      </c>
      <c r="DU30" s="47">
        <v>0</v>
      </c>
      <c r="DV30" s="33">
        <f t="shared" si="65"/>
        <v>0</v>
      </c>
      <c r="DW30" s="47">
        <v>0</v>
      </c>
      <c r="DX30" s="47">
        <v>0</v>
      </c>
      <c r="DY30" s="33">
        <f t="shared" si="66"/>
        <v>0</v>
      </c>
      <c r="DZ30" s="47">
        <v>0</v>
      </c>
      <c r="EA30" s="42">
        <v>0</v>
      </c>
      <c r="EB30" s="33">
        <f t="shared" si="67"/>
        <v>0</v>
      </c>
      <c r="EC30" s="47">
        <v>0</v>
      </c>
      <c r="ED30" s="47">
        <v>870</v>
      </c>
      <c r="EE30" s="33">
        <f t="shared" si="68"/>
        <v>217.5</v>
      </c>
      <c r="EF30" s="47">
        <v>0</v>
      </c>
      <c r="EG30" s="47">
        <v>0</v>
      </c>
      <c r="EH30" s="12">
        <f t="shared" si="9"/>
        <v>870</v>
      </c>
      <c r="EI30" s="33">
        <f t="shared" si="69"/>
        <v>217.5</v>
      </c>
      <c r="EJ30" s="47">
        <f t="shared" si="10"/>
        <v>0</v>
      </c>
    </row>
    <row r="31" spans="1:141" s="14" customFormat="1" ht="20.25" customHeight="1" x14ac:dyDescent="0.2">
      <c r="A31" s="21">
        <v>21</v>
      </c>
      <c r="B31" s="43" t="s">
        <v>107</v>
      </c>
      <c r="C31" s="47">
        <v>0</v>
      </c>
      <c r="D31" s="47">
        <v>0</v>
      </c>
      <c r="E31" s="25">
        <f t="shared" si="11"/>
        <v>27481.199999999997</v>
      </c>
      <c r="F31" s="33">
        <f t="shared" si="12"/>
        <v>6870.2999999999993</v>
      </c>
      <c r="G31" s="12">
        <f t="shared" si="0"/>
        <v>6752.5630000000001</v>
      </c>
      <c r="H31" s="12">
        <f t="shared" si="13"/>
        <v>98.286290263889512</v>
      </c>
      <c r="I31" s="12">
        <f t="shared" si="1"/>
        <v>24.571572565972378</v>
      </c>
      <c r="J31" s="12">
        <f t="shared" si="2"/>
        <v>4862.6000000000004</v>
      </c>
      <c r="K31" s="12">
        <f t="shared" si="14"/>
        <v>1215.6500000000001</v>
      </c>
      <c r="L31" s="12">
        <f t="shared" si="15"/>
        <v>1097.8630000000001</v>
      </c>
      <c r="M31" s="12">
        <f t="shared" si="3"/>
        <v>90.310780241023309</v>
      </c>
      <c r="N31" s="12">
        <f t="shared" si="4"/>
        <v>22.577695060255827</v>
      </c>
      <c r="O31" s="12">
        <f t="shared" si="16"/>
        <v>1162.5999999999999</v>
      </c>
      <c r="P31" s="33">
        <f t="shared" si="17"/>
        <v>290.64999999999998</v>
      </c>
      <c r="Q31" s="33">
        <f t="shared" si="18"/>
        <v>51.7</v>
      </c>
      <c r="R31" s="12">
        <f t="shared" si="19"/>
        <v>17.787717185618444</v>
      </c>
      <c r="S31" s="11">
        <f t="shared" si="20"/>
        <v>4.446929296404611</v>
      </c>
      <c r="T31" s="128">
        <v>0</v>
      </c>
      <c r="U31" s="33">
        <f t="shared" si="21"/>
        <v>0</v>
      </c>
      <c r="V31" s="128">
        <v>0</v>
      </c>
      <c r="W31" s="12" t="e">
        <f t="shared" si="22"/>
        <v>#DIV/0!</v>
      </c>
      <c r="X31" s="11" t="e">
        <f t="shared" si="23"/>
        <v>#DIV/0!</v>
      </c>
      <c r="Y31" s="128">
        <v>0</v>
      </c>
      <c r="Z31" s="33">
        <f t="shared" si="24"/>
        <v>0</v>
      </c>
      <c r="AA31" s="128">
        <v>0</v>
      </c>
      <c r="AB31" s="12" t="e">
        <f t="shared" si="25"/>
        <v>#DIV/0!</v>
      </c>
      <c r="AC31" s="11" t="e">
        <f t="shared" si="26"/>
        <v>#DIV/0!</v>
      </c>
      <c r="AD31" s="128">
        <v>1162.5999999999999</v>
      </c>
      <c r="AE31" s="33">
        <f t="shared" si="27"/>
        <v>290.64999999999998</v>
      </c>
      <c r="AF31" s="128">
        <v>51.7</v>
      </c>
      <c r="AG31" s="12">
        <f t="shared" si="28"/>
        <v>17.787717185618444</v>
      </c>
      <c r="AH31" s="11">
        <f t="shared" si="29"/>
        <v>4.446929296404611</v>
      </c>
      <c r="AI31" s="128">
        <v>2200</v>
      </c>
      <c r="AJ31" s="33">
        <f t="shared" si="30"/>
        <v>550</v>
      </c>
      <c r="AK31" s="128">
        <v>962.58299999999997</v>
      </c>
      <c r="AL31" s="12">
        <f t="shared" si="31"/>
        <v>175.0150909090909</v>
      </c>
      <c r="AM31" s="11">
        <f t="shared" si="5"/>
        <v>43.753772727272725</v>
      </c>
      <c r="AN31" s="109">
        <v>30</v>
      </c>
      <c r="AO31" s="33">
        <f t="shared" si="32"/>
        <v>7.5</v>
      </c>
      <c r="AP31" s="47">
        <v>0</v>
      </c>
      <c r="AQ31" s="12">
        <f t="shared" si="33"/>
        <v>0</v>
      </c>
      <c r="AR31" s="11">
        <f t="shared" si="34"/>
        <v>0</v>
      </c>
      <c r="AS31" s="47">
        <v>0</v>
      </c>
      <c r="AT31" s="33">
        <f t="shared" si="35"/>
        <v>0</v>
      </c>
      <c r="AU31" s="47">
        <v>0</v>
      </c>
      <c r="AV31" s="12" t="e">
        <f t="shared" si="36"/>
        <v>#DIV/0!</v>
      </c>
      <c r="AW31" s="11" t="e">
        <f t="shared" si="37"/>
        <v>#DIV/0!</v>
      </c>
      <c r="AX31" s="38">
        <v>0</v>
      </c>
      <c r="AY31" s="33">
        <f t="shared" si="38"/>
        <v>0</v>
      </c>
      <c r="AZ31" s="47">
        <v>0</v>
      </c>
      <c r="BA31" s="47">
        <v>0</v>
      </c>
      <c r="BB31" s="33">
        <f t="shared" si="39"/>
        <v>0</v>
      </c>
      <c r="BC31" s="47">
        <v>0</v>
      </c>
      <c r="BD31" s="47">
        <v>22618.6</v>
      </c>
      <c r="BE31" s="33">
        <f t="shared" si="40"/>
        <v>5654.65</v>
      </c>
      <c r="BF31" s="47">
        <v>5654.7</v>
      </c>
      <c r="BG31" s="38">
        <v>0</v>
      </c>
      <c r="BH31" s="33">
        <f t="shared" si="41"/>
        <v>0</v>
      </c>
      <c r="BI31" s="13">
        <v>0</v>
      </c>
      <c r="BJ31" s="47">
        <v>0</v>
      </c>
      <c r="BK31" s="33">
        <f t="shared" si="42"/>
        <v>0</v>
      </c>
      <c r="BL31" s="47">
        <v>0</v>
      </c>
      <c r="BM31" s="38">
        <v>0</v>
      </c>
      <c r="BN31" s="33">
        <f t="shared" si="43"/>
        <v>0</v>
      </c>
      <c r="BO31" s="47">
        <v>0</v>
      </c>
      <c r="BP31" s="47">
        <v>0</v>
      </c>
      <c r="BQ31" s="33">
        <f t="shared" si="44"/>
        <v>0</v>
      </c>
      <c r="BR31" s="47">
        <v>0</v>
      </c>
      <c r="BS31" s="12">
        <f t="shared" si="45"/>
        <v>550</v>
      </c>
      <c r="BT31" s="33">
        <f t="shared" si="46"/>
        <v>137.5</v>
      </c>
      <c r="BU31" s="12">
        <f t="shared" si="47"/>
        <v>60.08</v>
      </c>
      <c r="BV31" s="12">
        <f t="shared" si="48"/>
        <v>43.694545454545455</v>
      </c>
      <c r="BW31" s="11">
        <f t="shared" si="49"/>
        <v>10.923636363636364</v>
      </c>
      <c r="BX31" s="109">
        <v>240</v>
      </c>
      <c r="BY31" s="33">
        <f t="shared" si="50"/>
        <v>60</v>
      </c>
      <c r="BZ31" s="47">
        <v>60.08</v>
      </c>
      <c r="CA31" s="47">
        <v>210</v>
      </c>
      <c r="CB31" s="33">
        <f t="shared" si="51"/>
        <v>52.5</v>
      </c>
      <c r="CC31" s="47">
        <v>0</v>
      </c>
      <c r="CD31" s="47">
        <v>0</v>
      </c>
      <c r="CE31" s="33">
        <f t="shared" si="52"/>
        <v>0</v>
      </c>
      <c r="CF31" s="47">
        <v>0</v>
      </c>
      <c r="CG31" s="47">
        <v>100</v>
      </c>
      <c r="CH31" s="33">
        <f t="shared" si="53"/>
        <v>25</v>
      </c>
      <c r="CI31" s="47">
        <v>0</v>
      </c>
      <c r="CJ31" s="47">
        <v>0</v>
      </c>
      <c r="CK31" s="33">
        <f t="shared" si="54"/>
        <v>0</v>
      </c>
      <c r="CL31" s="47">
        <v>0</v>
      </c>
      <c r="CM31" s="47">
        <v>0</v>
      </c>
      <c r="CN31" s="33">
        <f t="shared" si="55"/>
        <v>0</v>
      </c>
      <c r="CO31" s="47">
        <v>0</v>
      </c>
      <c r="CP31" s="47">
        <v>0</v>
      </c>
      <c r="CQ31" s="33">
        <f t="shared" si="56"/>
        <v>0</v>
      </c>
      <c r="CR31" s="47">
        <v>0</v>
      </c>
      <c r="CS31" s="47">
        <v>920</v>
      </c>
      <c r="CT31" s="33">
        <f t="shared" si="57"/>
        <v>230</v>
      </c>
      <c r="CU31" s="47">
        <v>23.5</v>
      </c>
      <c r="CV31" s="47">
        <v>350</v>
      </c>
      <c r="CW31" s="33">
        <f t="shared" si="58"/>
        <v>87.5</v>
      </c>
      <c r="CX31" s="47">
        <v>23.5</v>
      </c>
      <c r="CY31" s="47">
        <v>0</v>
      </c>
      <c r="CZ31" s="33">
        <f t="shared" si="59"/>
        <v>0</v>
      </c>
      <c r="DA31" s="47">
        <v>0</v>
      </c>
      <c r="DB31" s="47">
        <v>0</v>
      </c>
      <c r="DC31" s="33">
        <f t="shared" si="60"/>
        <v>0</v>
      </c>
      <c r="DD31" s="47">
        <v>0</v>
      </c>
      <c r="DE31" s="42">
        <v>0</v>
      </c>
      <c r="DF31" s="33">
        <f t="shared" si="61"/>
        <v>0</v>
      </c>
      <c r="DG31" s="47">
        <v>0</v>
      </c>
      <c r="DH31" s="47">
        <v>0</v>
      </c>
      <c r="DI31" s="33">
        <f t="shared" si="62"/>
        <v>0</v>
      </c>
      <c r="DJ31" s="47">
        <v>0</v>
      </c>
      <c r="DK31" s="47">
        <v>0</v>
      </c>
      <c r="DL31" s="12">
        <f t="shared" si="6"/>
        <v>27481.199999999997</v>
      </c>
      <c r="DM31" s="12">
        <f t="shared" si="7"/>
        <v>6870.2999999999993</v>
      </c>
      <c r="DN31" s="12">
        <f t="shared" si="8"/>
        <v>6752.5630000000001</v>
      </c>
      <c r="DO31" s="47">
        <v>0</v>
      </c>
      <c r="DP31" s="33">
        <f t="shared" si="63"/>
        <v>0</v>
      </c>
      <c r="DQ31" s="47">
        <v>0</v>
      </c>
      <c r="DR31" s="47">
        <v>0</v>
      </c>
      <c r="DS31" s="33">
        <f t="shared" si="64"/>
        <v>0</v>
      </c>
      <c r="DT31" s="47">
        <v>0</v>
      </c>
      <c r="DU31" s="47">
        <v>0</v>
      </c>
      <c r="DV31" s="33">
        <f t="shared" si="65"/>
        <v>0</v>
      </c>
      <c r="DW31" s="47">
        <v>0</v>
      </c>
      <c r="DX31" s="47">
        <v>0</v>
      </c>
      <c r="DY31" s="33">
        <f t="shared" si="66"/>
        <v>0</v>
      </c>
      <c r="DZ31" s="47">
        <v>0</v>
      </c>
      <c r="EA31" s="42">
        <v>0</v>
      </c>
      <c r="EB31" s="33">
        <f t="shared" si="67"/>
        <v>0</v>
      </c>
      <c r="EC31" s="47">
        <v>0</v>
      </c>
      <c r="ED31" s="47">
        <v>0</v>
      </c>
      <c r="EE31" s="33">
        <f t="shared" si="68"/>
        <v>0</v>
      </c>
      <c r="EF31" s="47">
        <v>0</v>
      </c>
      <c r="EG31" s="47">
        <v>0</v>
      </c>
      <c r="EH31" s="12">
        <f t="shared" si="9"/>
        <v>0</v>
      </c>
      <c r="EI31" s="33">
        <f t="shared" si="69"/>
        <v>0</v>
      </c>
      <c r="EJ31" s="47">
        <f t="shared" si="10"/>
        <v>0</v>
      </c>
    </row>
    <row r="32" spans="1:141" s="14" customFormat="1" ht="20.25" customHeight="1" x14ac:dyDescent="0.2">
      <c r="A32" s="21">
        <v>22</v>
      </c>
      <c r="B32" s="43" t="s">
        <v>108</v>
      </c>
      <c r="C32" s="47">
        <v>0</v>
      </c>
      <c r="D32" s="47">
        <v>0</v>
      </c>
      <c r="E32" s="25">
        <f t="shared" si="11"/>
        <v>6137.7999999999993</v>
      </c>
      <c r="F32" s="33">
        <f t="shared" si="12"/>
        <v>1534.4499999999998</v>
      </c>
      <c r="G32" s="12">
        <f t="shared" si="0"/>
        <v>1069.45</v>
      </c>
      <c r="H32" s="12">
        <f t="shared" si="13"/>
        <v>69.695982273778895</v>
      </c>
      <c r="I32" s="12">
        <f t="shared" si="1"/>
        <v>17.423995568444724</v>
      </c>
      <c r="J32" s="12">
        <f t="shared" si="2"/>
        <v>2438.1999999999998</v>
      </c>
      <c r="K32" s="12">
        <f t="shared" si="14"/>
        <v>609.54999999999995</v>
      </c>
      <c r="L32" s="12">
        <f t="shared" si="15"/>
        <v>144.54999999999998</v>
      </c>
      <c r="M32" s="12">
        <f t="shared" si="3"/>
        <v>23.714215404806822</v>
      </c>
      <c r="N32" s="12">
        <f t="shared" si="4"/>
        <v>5.9285538512017055</v>
      </c>
      <c r="O32" s="12">
        <f t="shared" si="16"/>
        <v>1906.5</v>
      </c>
      <c r="P32" s="33">
        <f t="shared" si="17"/>
        <v>476.625</v>
      </c>
      <c r="Q32" s="33">
        <f t="shared" si="18"/>
        <v>133.19999999999999</v>
      </c>
      <c r="R32" s="12">
        <f t="shared" si="19"/>
        <v>27.946498819826903</v>
      </c>
      <c r="S32" s="11">
        <f t="shared" si="20"/>
        <v>6.9866247049567258</v>
      </c>
      <c r="T32" s="128">
        <v>0</v>
      </c>
      <c r="U32" s="33">
        <f t="shared" si="21"/>
        <v>0</v>
      </c>
      <c r="V32" s="128">
        <v>0</v>
      </c>
      <c r="W32" s="12" t="e">
        <f t="shared" si="22"/>
        <v>#DIV/0!</v>
      </c>
      <c r="X32" s="11" t="e">
        <f t="shared" si="23"/>
        <v>#DIV/0!</v>
      </c>
      <c r="Y32" s="128">
        <v>0</v>
      </c>
      <c r="Z32" s="33">
        <f t="shared" si="24"/>
        <v>0</v>
      </c>
      <c r="AA32" s="128">
        <v>0</v>
      </c>
      <c r="AB32" s="12" t="e">
        <f t="shared" si="25"/>
        <v>#DIV/0!</v>
      </c>
      <c r="AC32" s="11" t="e">
        <f t="shared" si="26"/>
        <v>#DIV/0!</v>
      </c>
      <c r="AD32" s="128">
        <v>1906.5</v>
      </c>
      <c r="AE32" s="33">
        <f t="shared" si="27"/>
        <v>476.625</v>
      </c>
      <c r="AF32" s="128">
        <v>133.19999999999999</v>
      </c>
      <c r="AG32" s="12">
        <f t="shared" si="28"/>
        <v>27.946498819826903</v>
      </c>
      <c r="AH32" s="11">
        <f t="shared" si="29"/>
        <v>6.9866247049567258</v>
      </c>
      <c r="AI32" s="128">
        <v>331.7</v>
      </c>
      <c r="AJ32" s="33">
        <f t="shared" si="30"/>
        <v>82.924999999999997</v>
      </c>
      <c r="AK32" s="128">
        <v>11.35</v>
      </c>
      <c r="AL32" s="12">
        <f t="shared" si="31"/>
        <v>13.687066626469701</v>
      </c>
      <c r="AM32" s="11">
        <f t="shared" si="5"/>
        <v>3.4217666566174252</v>
      </c>
      <c r="AN32" s="47">
        <v>0</v>
      </c>
      <c r="AO32" s="33">
        <f t="shared" si="32"/>
        <v>0</v>
      </c>
      <c r="AP32" s="47">
        <v>0</v>
      </c>
      <c r="AQ32" s="12" t="e">
        <f t="shared" si="33"/>
        <v>#DIV/0!</v>
      </c>
      <c r="AR32" s="11" t="e">
        <f t="shared" si="34"/>
        <v>#DIV/0!</v>
      </c>
      <c r="AS32" s="47">
        <v>0</v>
      </c>
      <c r="AT32" s="33">
        <f t="shared" si="35"/>
        <v>0</v>
      </c>
      <c r="AU32" s="47">
        <v>0</v>
      </c>
      <c r="AV32" s="12" t="e">
        <f t="shared" si="36"/>
        <v>#DIV/0!</v>
      </c>
      <c r="AW32" s="11" t="e">
        <f t="shared" si="37"/>
        <v>#DIV/0!</v>
      </c>
      <c r="AX32" s="38">
        <v>0</v>
      </c>
      <c r="AY32" s="33">
        <f t="shared" si="38"/>
        <v>0</v>
      </c>
      <c r="AZ32" s="47">
        <v>0</v>
      </c>
      <c r="BA32" s="47">
        <v>0</v>
      </c>
      <c r="BB32" s="33">
        <f t="shared" si="39"/>
        <v>0</v>
      </c>
      <c r="BC32" s="47">
        <v>0</v>
      </c>
      <c r="BD32" s="47">
        <v>3699.6</v>
      </c>
      <c r="BE32" s="33">
        <f t="shared" si="40"/>
        <v>924.90000000000009</v>
      </c>
      <c r="BF32" s="47">
        <v>924.9</v>
      </c>
      <c r="BG32" s="38">
        <v>0</v>
      </c>
      <c r="BH32" s="33">
        <f t="shared" si="41"/>
        <v>0</v>
      </c>
      <c r="BI32" s="13">
        <v>0</v>
      </c>
      <c r="BJ32" s="47">
        <v>0</v>
      </c>
      <c r="BK32" s="33">
        <f t="shared" si="42"/>
        <v>0</v>
      </c>
      <c r="BL32" s="47">
        <v>0</v>
      </c>
      <c r="BM32" s="38">
        <v>0</v>
      </c>
      <c r="BN32" s="33">
        <f t="shared" si="43"/>
        <v>0</v>
      </c>
      <c r="BO32" s="47">
        <v>0</v>
      </c>
      <c r="BP32" s="47">
        <v>0</v>
      </c>
      <c r="BQ32" s="33">
        <f t="shared" si="44"/>
        <v>0</v>
      </c>
      <c r="BR32" s="47">
        <v>0</v>
      </c>
      <c r="BS32" s="12">
        <f t="shared" si="45"/>
        <v>0</v>
      </c>
      <c r="BT32" s="33">
        <f t="shared" si="46"/>
        <v>0</v>
      </c>
      <c r="BU32" s="12">
        <f t="shared" si="47"/>
        <v>0</v>
      </c>
      <c r="BV32" s="12" t="e">
        <f t="shared" si="48"/>
        <v>#DIV/0!</v>
      </c>
      <c r="BW32" s="11" t="e">
        <f t="shared" si="49"/>
        <v>#DIV/0!</v>
      </c>
      <c r="BX32" s="47">
        <v>0</v>
      </c>
      <c r="BY32" s="33">
        <f t="shared" si="50"/>
        <v>0</v>
      </c>
      <c r="BZ32" s="47">
        <v>0</v>
      </c>
      <c r="CA32" s="47">
        <v>0</v>
      </c>
      <c r="CB32" s="33">
        <f t="shared" si="51"/>
        <v>0</v>
      </c>
      <c r="CC32" s="47">
        <v>0</v>
      </c>
      <c r="CD32" s="47">
        <v>0</v>
      </c>
      <c r="CE32" s="33">
        <f t="shared" si="52"/>
        <v>0</v>
      </c>
      <c r="CF32" s="47">
        <v>0</v>
      </c>
      <c r="CG32" s="47">
        <v>0</v>
      </c>
      <c r="CH32" s="33">
        <f t="shared" si="53"/>
        <v>0</v>
      </c>
      <c r="CI32" s="47">
        <v>0</v>
      </c>
      <c r="CJ32" s="47">
        <v>0</v>
      </c>
      <c r="CK32" s="33">
        <f t="shared" si="54"/>
        <v>0</v>
      </c>
      <c r="CL32" s="47">
        <v>0</v>
      </c>
      <c r="CM32" s="47">
        <v>0</v>
      </c>
      <c r="CN32" s="33">
        <f t="shared" si="55"/>
        <v>0</v>
      </c>
      <c r="CO32" s="47">
        <v>0</v>
      </c>
      <c r="CP32" s="47">
        <v>0</v>
      </c>
      <c r="CQ32" s="33">
        <f t="shared" si="56"/>
        <v>0</v>
      </c>
      <c r="CR32" s="47">
        <v>0</v>
      </c>
      <c r="CS32" s="47">
        <v>0</v>
      </c>
      <c r="CT32" s="33">
        <f t="shared" si="57"/>
        <v>0</v>
      </c>
      <c r="CU32" s="47">
        <v>0</v>
      </c>
      <c r="CV32" s="47">
        <v>0</v>
      </c>
      <c r="CW32" s="33">
        <f t="shared" si="58"/>
        <v>0</v>
      </c>
      <c r="CX32" s="47">
        <v>0</v>
      </c>
      <c r="CY32" s="47">
        <v>0</v>
      </c>
      <c r="CZ32" s="33">
        <f t="shared" si="59"/>
        <v>0</v>
      </c>
      <c r="DA32" s="47">
        <v>0</v>
      </c>
      <c r="DB32" s="47">
        <v>0</v>
      </c>
      <c r="DC32" s="33">
        <f t="shared" si="60"/>
        <v>0</v>
      </c>
      <c r="DD32" s="47">
        <v>0</v>
      </c>
      <c r="DE32" s="42">
        <v>0</v>
      </c>
      <c r="DF32" s="33">
        <f t="shared" si="61"/>
        <v>0</v>
      </c>
      <c r="DG32" s="47">
        <v>0</v>
      </c>
      <c r="DH32" s="47">
        <v>200</v>
      </c>
      <c r="DI32" s="33">
        <f t="shared" si="62"/>
        <v>50</v>
      </c>
      <c r="DJ32" s="47">
        <v>0</v>
      </c>
      <c r="DK32" s="47">
        <v>-298.33300000000003</v>
      </c>
      <c r="DL32" s="12">
        <f t="shared" si="6"/>
        <v>6137.7999999999993</v>
      </c>
      <c r="DM32" s="12">
        <f t="shared" si="7"/>
        <v>1534.45</v>
      </c>
      <c r="DN32" s="12">
        <f t="shared" si="8"/>
        <v>1069.45</v>
      </c>
      <c r="DO32" s="47">
        <v>0</v>
      </c>
      <c r="DP32" s="33">
        <f t="shared" si="63"/>
        <v>0</v>
      </c>
      <c r="DQ32" s="47">
        <v>0</v>
      </c>
      <c r="DR32" s="47">
        <v>0</v>
      </c>
      <c r="DS32" s="33">
        <f t="shared" si="64"/>
        <v>0</v>
      </c>
      <c r="DT32" s="47">
        <v>0</v>
      </c>
      <c r="DU32" s="47">
        <v>0</v>
      </c>
      <c r="DV32" s="33">
        <f t="shared" si="65"/>
        <v>0</v>
      </c>
      <c r="DW32" s="47">
        <v>0</v>
      </c>
      <c r="DX32" s="47">
        <v>0</v>
      </c>
      <c r="DY32" s="33">
        <f t="shared" si="66"/>
        <v>0</v>
      </c>
      <c r="DZ32" s="47">
        <v>0</v>
      </c>
      <c r="EA32" s="42">
        <v>0</v>
      </c>
      <c r="EB32" s="33">
        <f t="shared" si="67"/>
        <v>0</v>
      </c>
      <c r="EC32" s="47">
        <v>0</v>
      </c>
      <c r="ED32" s="47">
        <v>310</v>
      </c>
      <c r="EE32" s="33">
        <f t="shared" si="68"/>
        <v>77.5</v>
      </c>
      <c r="EF32" s="47">
        <v>0</v>
      </c>
      <c r="EG32" s="47">
        <v>0</v>
      </c>
      <c r="EH32" s="12">
        <f t="shared" si="9"/>
        <v>310</v>
      </c>
      <c r="EI32" s="33">
        <f t="shared" si="69"/>
        <v>77.5</v>
      </c>
      <c r="EJ32" s="47">
        <f t="shared" si="10"/>
        <v>0</v>
      </c>
    </row>
    <row r="33" spans="1:141" s="14" customFormat="1" ht="20.25" customHeight="1" x14ac:dyDescent="0.2">
      <c r="A33" s="21">
        <v>23</v>
      </c>
      <c r="B33" s="43" t="s">
        <v>109</v>
      </c>
      <c r="C33" s="47">
        <v>10885.8</v>
      </c>
      <c r="D33" s="47">
        <v>9864.2000000000007</v>
      </c>
      <c r="E33" s="25">
        <f t="shared" si="11"/>
        <v>44872.799999999996</v>
      </c>
      <c r="F33" s="33">
        <f t="shared" si="12"/>
        <v>11218.199999999999</v>
      </c>
      <c r="G33" s="12">
        <f t="shared" si="0"/>
        <v>10446.799999999999</v>
      </c>
      <c r="H33" s="12">
        <f t="shared" si="13"/>
        <v>93.123674029701746</v>
      </c>
      <c r="I33" s="12">
        <f t="shared" si="1"/>
        <v>23.280918507425437</v>
      </c>
      <c r="J33" s="12">
        <f t="shared" si="2"/>
        <v>10083.6</v>
      </c>
      <c r="K33" s="12">
        <f t="shared" si="14"/>
        <v>2520.8999999999996</v>
      </c>
      <c r="L33" s="12">
        <f t="shared" si="15"/>
        <v>1749.5</v>
      </c>
      <c r="M33" s="12">
        <f t="shared" si="3"/>
        <v>69.399817525486938</v>
      </c>
      <c r="N33" s="12">
        <f t="shared" si="4"/>
        <v>17.349954381371731</v>
      </c>
      <c r="O33" s="12">
        <f t="shared" si="16"/>
        <v>1167.3</v>
      </c>
      <c r="P33" s="33">
        <f t="shared" si="17"/>
        <v>291.82499999999999</v>
      </c>
      <c r="Q33" s="33">
        <f t="shared" si="18"/>
        <v>89.5</v>
      </c>
      <c r="R33" s="12">
        <f t="shared" si="19"/>
        <v>30.669065364516406</v>
      </c>
      <c r="S33" s="11">
        <f t="shared" si="20"/>
        <v>7.6672663411291015</v>
      </c>
      <c r="T33" s="128">
        <v>0</v>
      </c>
      <c r="U33" s="33">
        <f t="shared" si="21"/>
        <v>0</v>
      </c>
      <c r="V33" s="128">
        <v>0</v>
      </c>
      <c r="W33" s="12" t="e">
        <f t="shared" si="22"/>
        <v>#DIV/0!</v>
      </c>
      <c r="X33" s="11" t="e">
        <f t="shared" si="23"/>
        <v>#DIV/0!</v>
      </c>
      <c r="Y33" s="128">
        <v>0</v>
      </c>
      <c r="Z33" s="33">
        <f t="shared" si="24"/>
        <v>0</v>
      </c>
      <c r="AA33" s="128">
        <v>0</v>
      </c>
      <c r="AB33" s="12" t="e">
        <f t="shared" si="25"/>
        <v>#DIV/0!</v>
      </c>
      <c r="AC33" s="11" t="e">
        <f t="shared" si="26"/>
        <v>#DIV/0!</v>
      </c>
      <c r="AD33" s="128">
        <v>1167.3</v>
      </c>
      <c r="AE33" s="33">
        <f t="shared" si="27"/>
        <v>291.82499999999999</v>
      </c>
      <c r="AF33" s="128">
        <v>89.5</v>
      </c>
      <c r="AG33" s="12">
        <f t="shared" si="28"/>
        <v>30.669065364516406</v>
      </c>
      <c r="AH33" s="11">
        <f t="shared" si="29"/>
        <v>7.6672663411291015</v>
      </c>
      <c r="AI33" s="128">
        <v>6666.3</v>
      </c>
      <c r="AJ33" s="33">
        <f t="shared" si="30"/>
        <v>1666.5749999999998</v>
      </c>
      <c r="AK33" s="128">
        <v>1138.9000000000001</v>
      </c>
      <c r="AL33" s="12">
        <f t="shared" si="31"/>
        <v>68.337758576721725</v>
      </c>
      <c r="AM33" s="11">
        <f t="shared" si="5"/>
        <v>17.084439644180431</v>
      </c>
      <c r="AN33" s="47">
        <v>250</v>
      </c>
      <c r="AO33" s="33">
        <f t="shared" si="32"/>
        <v>62.5</v>
      </c>
      <c r="AP33" s="47">
        <v>71</v>
      </c>
      <c r="AQ33" s="12">
        <f t="shared" si="33"/>
        <v>113.6</v>
      </c>
      <c r="AR33" s="11">
        <f t="shared" si="34"/>
        <v>28.4</v>
      </c>
      <c r="AS33" s="47">
        <v>0</v>
      </c>
      <c r="AT33" s="33">
        <f t="shared" si="35"/>
        <v>0</v>
      </c>
      <c r="AU33" s="47">
        <v>0</v>
      </c>
      <c r="AV33" s="12" t="e">
        <f t="shared" si="36"/>
        <v>#DIV/0!</v>
      </c>
      <c r="AW33" s="11" t="e">
        <f t="shared" si="37"/>
        <v>#DIV/0!</v>
      </c>
      <c r="AX33" s="38">
        <v>0</v>
      </c>
      <c r="AY33" s="33">
        <f t="shared" si="38"/>
        <v>0</v>
      </c>
      <c r="AZ33" s="47">
        <v>0</v>
      </c>
      <c r="BA33" s="47">
        <v>0</v>
      </c>
      <c r="BB33" s="33">
        <f t="shared" si="39"/>
        <v>0</v>
      </c>
      <c r="BC33" s="47">
        <v>0</v>
      </c>
      <c r="BD33" s="47">
        <v>34789.199999999997</v>
      </c>
      <c r="BE33" s="33">
        <f t="shared" si="40"/>
        <v>8697.2999999999993</v>
      </c>
      <c r="BF33" s="47">
        <v>8697.2999999999993</v>
      </c>
      <c r="BG33" s="38">
        <v>0</v>
      </c>
      <c r="BH33" s="33">
        <f t="shared" si="41"/>
        <v>0</v>
      </c>
      <c r="BI33" s="13">
        <v>0</v>
      </c>
      <c r="BJ33" s="47">
        <v>0</v>
      </c>
      <c r="BK33" s="33">
        <f t="shared" si="42"/>
        <v>0</v>
      </c>
      <c r="BL33" s="47">
        <v>0</v>
      </c>
      <c r="BM33" s="38">
        <v>0</v>
      </c>
      <c r="BN33" s="33">
        <f t="shared" si="43"/>
        <v>0</v>
      </c>
      <c r="BO33" s="47">
        <v>0</v>
      </c>
      <c r="BP33" s="47">
        <v>0</v>
      </c>
      <c r="BQ33" s="33">
        <f t="shared" si="44"/>
        <v>0</v>
      </c>
      <c r="BR33" s="47">
        <v>0</v>
      </c>
      <c r="BS33" s="12">
        <f t="shared" si="45"/>
        <v>1300</v>
      </c>
      <c r="BT33" s="33">
        <f t="shared" si="46"/>
        <v>325</v>
      </c>
      <c r="BU33" s="12">
        <f t="shared" si="47"/>
        <v>428</v>
      </c>
      <c r="BV33" s="12">
        <f t="shared" si="48"/>
        <v>131.69230769230768</v>
      </c>
      <c r="BW33" s="11">
        <f t="shared" si="49"/>
        <v>32.92307692307692</v>
      </c>
      <c r="BX33" s="47">
        <v>900</v>
      </c>
      <c r="BY33" s="33">
        <f t="shared" si="50"/>
        <v>225</v>
      </c>
      <c r="BZ33" s="47">
        <v>428</v>
      </c>
      <c r="CA33" s="47">
        <v>400</v>
      </c>
      <c r="CB33" s="33">
        <f t="shared" si="51"/>
        <v>100</v>
      </c>
      <c r="CC33" s="47">
        <v>0</v>
      </c>
      <c r="CD33" s="47">
        <v>0</v>
      </c>
      <c r="CE33" s="33">
        <f t="shared" si="52"/>
        <v>0</v>
      </c>
      <c r="CF33" s="47">
        <v>0</v>
      </c>
      <c r="CG33" s="47">
        <v>0</v>
      </c>
      <c r="CH33" s="33">
        <f t="shared" si="53"/>
        <v>0</v>
      </c>
      <c r="CI33" s="47">
        <v>0</v>
      </c>
      <c r="CJ33" s="47">
        <v>0</v>
      </c>
      <c r="CK33" s="33">
        <f t="shared" si="54"/>
        <v>0</v>
      </c>
      <c r="CL33" s="47">
        <v>0</v>
      </c>
      <c r="CM33" s="47">
        <v>0</v>
      </c>
      <c r="CN33" s="33">
        <f t="shared" si="55"/>
        <v>0</v>
      </c>
      <c r="CO33" s="47">
        <v>0</v>
      </c>
      <c r="CP33" s="47">
        <v>0</v>
      </c>
      <c r="CQ33" s="33">
        <f t="shared" si="56"/>
        <v>0</v>
      </c>
      <c r="CR33" s="47">
        <v>0</v>
      </c>
      <c r="CS33" s="47">
        <v>700</v>
      </c>
      <c r="CT33" s="33">
        <f t="shared" si="57"/>
        <v>175</v>
      </c>
      <c r="CU33" s="47">
        <v>22.1</v>
      </c>
      <c r="CV33" s="47">
        <v>0</v>
      </c>
      <c r="CW33" s="33">
        <f t="shared" si="58"/>
        <v>0</v>
      </c>
      <c r="CX33" s="47">
        <v>22.1</v>
      </c>
      <c r="CY33" s="47">
        <v>0</v>
      </c>
      <c r="CZ33" s="33">
        <f t="shared" si="59"/>
        <v>0</v>
      </c>
      <c r="DA33" s="47">
        <v>0</v>
      </c>
      <c r="DB33" s="47">
        <v>0</v>
      </c>
      <c r="DC33" s="33">
        <f t="shared" si="60"/>
        <v>0</v>
      </c>
      <c r="DD33" s="47">
        <v>0</v>
      </c>
      <c r="DE33" s="42">
        <v>0</v>
      </c>
      <c r="DF33" s="33">
        <f t="shared" si="61"/>
        <v>0</v>
      </c>
      <c r="DG33" s="47">
        <v>0</v>
      </c>
      <c r="DH33" s="47">
        <v>0</v>
      </c>
      <c r="DI33" s="33">
        <f t="shared" si="62"/>
        <v>0</v>
      </c>
      <c r="DJ33" s="47">
        <v>0</v>
      </c>
      <c r="DK33" s="47">
        <v>0</v>
      </c>
      <c r="DL33" s="12">
        <f t="shared" si="6"/>
        <v>44872.799999999996</v>
      </c>
      <c r="DM33" s="12">
        <f t="shared" si="7"/>
        <v>11218.199999999999</v>
      </c>
      <c r="DN33" s="12">
        <f t="shared" si="8"/>
        <v>10446.799999999999</v>
      </c>
      <c r="DO33" s="47">
        <v>0</v>
      </c>
      <c r="DP33" s="33">
        <f t="shared" si="63"/>
        <v>0</v>
      </c>
      <c r="DQ33" s="47">
        <v>0</v>
      </c>
      <c r="DR33" s="47">
        <v>0</v>
      </c>
      <c r="DS33" s="33">
        <f t="shared" si="64"/>
        <v>0</v>
      </c>
      <c r="DT33" s="47">
        <v>0</v>
      </c>
      <c r="DU33" s="47">
        <v>0</v>
      </c>
      <c r="DV33" s="33">
        <f t="shared" si="65"/>
        <v>0</v>
      </c>
      <c r="DW33" s="47">
        <v>0</v>
      </c>
      <c r="DX33" s="47">
        <v>0</v>
      </c>
      <c r="DY33" s="33">
        <f t="shared" si="66"/>
        <v>0</v>
      </c>
      <c r="DZ33" s="47">
        <v>0</v>
      </c>
      <c r="EA33" s="42">
        <v>0</v>
      </c>
      <c r="EB33" s="33">
        <f t="shared" si="67"/>
        <v>0</v>
      </c>
      <c r="EC33" s="47">
        <v>0</v>
      </c>
      <c r="ED33" s="47">
        <v>2300</v>
      </c>
      <c r="EE33" s="33">
        <f t="shared" si="68"/>
        <v>575</v>
      </c>
      <c r="EF33" s="47">
        <v>0</v>
      </c>
      <c r="EG33" s="47">
        <v>0</v>
      </c>
      <c r="EH33" s="12">
        <f t="shared" si="9"/>
        <v>2300</v>
      </c>
      <c r="EI33" s="33">
        <f t="shared" si="69"/>
        <v>575</v>
      </c>
      <c r="EJ33" s="47">
        <f t="shared" si="10"/>
        <v>0</v>
      </c>
    </row>
    <row r="34" spans="1:141" s="14" customFormat="1" ht="20.25" customHeight="1" x14ac:dyDescent="0.2">
      <c r="A34" s="21">
        <v>24</v>
      </c>
      <c r="B34" s="43" t="s">
        <v>111</v>
      </c>
      <c r="C34" s="47">
        <v>0</v>
      </c>
      <c r="D34" s="47">
        <v>0</v>
      </c>
      <c r="E34" s="25">
        <f t="shared" si="11"/>
        <v>20099.099999999999</v>
      </c>
      <c r="F34" s="33">
        <f t="shared" si="12"/>
        <v>5024.7749999999996</v>
      </c>
      <c r="G34" s="12">
        <f t="shared" si="0"/>
        <v>4536.3140000000003</v>
      </c>
      <c r="H34" s="12">
        <f t="shared" si="13"/>
        <v>90.278947813583713</v>
      </c>
      <c r="I34" s="12">
        <f t="shared" si="1"/>
        <v>22.569736953395928</v>
      </c>
      <c r="J34" s="12">
        <f t="shared" si="2"/>
        <v>4950.1000000000004</v>
      </c>
      <c r="K34" s="12">
        <f t="shared" si="14"/>
        <v>1237.5250000000001</v>
      </c>
      <c r="L34" s="12">
        <f t="shared" si="15"/>
        <v>749.01400000000012</v>
      </c>
      <c r="M34" s="12">
        <f t="shared" si="3"/>
        <v>60.52516110785642</v>
      </c>
      <c r="N34" s="12">
        <f t="shared" si="4"/>
        <v>15.131290276964105</v>
      </c>
      <c r="O34" s="12">
        <f t="shared" si="16"/>
        <v>787.1</v>
      </c>
      <c r="P34" s="33">
        <f t="shared" si="17"/>
        <v>196.77500000000001</v>
      </c>
      <c r="Q34" s="33">
        <f t="shared" si="18"/>
        <v>171.8</v>
      </c>
      <c r="R34" s="12">
        <f t="shared" si="19"/>
        <v>87.307838902299579</v>
      </c>
      <c r="S34" s="11">
        <f t="shared" si="20"/>
        <v>21.826959725574895</v>
      </c>
      <c r="T34" s="128">
        <v>0</v>
      </c>
      <c r="U34" s="33">
        <f t="shared" si="21"/>
        <v>0</v>
      </c>
      <c r="V34" s="128">
        <v>0</v>
      </c>
      <c r="W34" s="12" t="e">
        <f t="shared" si="22"/>
        <v>#DIV/0!</v>
      </c>
      <c r="X34" s="11" t="e">
        <f t="shared" si="23"/>
        <v>#DIV/0!</v>
      </c>
      <c r="Y34" s="128">
        <v>0</v>
      </c>
      <c r="Z34" s="33">
        <f t="shared" si="24"/>
        <v>0</v>
      </c>
      <c r="AA34" s="128">
        <v>0</v>
      </c>
      <c r="AB34" s="12" t="e">
        <f t="shared" si="25"/>
        <v>#DIV/0!</v>
      </c>
      <c r="AC34" s="11" t="e">
        <f t="shared" si="26"/>
        <v>#DIV/0!</v>
      </c>
      <c r="AD34" s="128">
        <v>787.1</v>
      </c>
      <c r="AE34" s="33">
        <f t="shared" si="27"/>
        <v>196.77500000000001</v>
      </c>
      <c r="AF34" s="128">
        <v>171.8</v>
      </c>
      <c r="AG34" s="12">
        <f t="shared" si="28"/>
        <v>87.307838902299579</v>
      </c>
      <c r="AH34" s="11">
        <f t="shared" si="29"/>
        <v>21.826959725574895</v>
      </c>
      <c r="AI34" s="128">
        <v>3460</v>
      </c>
      <c r="AJ34" s="33">
        <f t="shared" si="30"/>
        <v>865</v>
      </c>
      <c r="AK34" s="128">
        <v>557.21400000000006</v>
      </c>
      <c r="AL34" s="12">
        <f t="shared" si="31"/>
        <v>64.417803468208106</v>
      </c>
      <c r="AM34" s="11">
        <f t="shared" si="5"/>
        <v>16.104450867052027</v>
      </c>
      <c r="AN34" s="109">
        <v>30</v>
      </c>
      <c r="AO34" s="33">
        <f t="shared" si="32"/>
        <v>7.5</v>
      </c>
      <c r="AP34" s="47">
        <v>5</v>
      </c>
      <c r="AQ34" s="12">
        <f t="shared" si="33"/>
        <v>66.666666666666657</v>
      </c>
      <c r="AR34" s="11">
        <f t="shared" si="34"/>
        <v>16.666666666666664</v>
      </c>
      <c r="AS34" s="47">
        <v>0</v>
      </c>
      <c r="AT34" s="33">
        <f t="shared" si="35"/>
        <v>0</v>
      </c>
      <c r="AU34" s="47">
        <v>0</v>
      </c>
      <c r="AV34" s="12" t="e">
        <f t="shared" si="36"/>
        <v>#DIV/0!</v>
      </c>
      <c r="AW34" s="11" t="e">
        <f t="shared" si="37"/>
        <v>#DIV/0!</v>
      </c>
      <c r="AX34" s="38">
        <v>0</v>
      </c>
      <c r="AY34" s="33">
        <f t="shared" si="38"/>
        <v>0</v>
      </c>
      <c r="AZ34" s="47">
        <v>0</v>
      </c>
      <c r="BA34" s="47">
        <v>0</v>
      </c>
      <c r="BB34" s="33">
        <f t="shared" si="39"/>
        <v>0</v>
      </c>
      <c r="BC34" s="47">
        <v>0</v>
      </c>
      <c r="BD34" s="47">
        <v>15149</v>
      </c>
      <c r="BE34" s="33">
        <f t="shared" si="40"/>
        <v>3787.25</v>
      </c>
      <c r="BF34" s="47">
        <v>3787.3</v>
      </c>
      <c r="BG34" s="38">
        <v>0</v>
      </c>
      <c r="BH34" s="33">
        <f t="shared" si="41"/>
        <v>0</v>
      </c>
      <c r="BI34" s="13">
        <v>0</v>
      </c>
      <c r="BJ34" s="47">
        <v>0</v>
      </c>
      <c r="BK34" s="33">
        <f t="shared" si="42"/>
        <v>0</v>
      </c>
      <c r="BL34" s="47">
        <v>0</v>
      </c>
      <c r="BM34" s="38">
        <v>0</v>
      </c>
      <c r="BN34" s="33">
        <f t="shared" si="43"/>
        <v>0</v>
      </c>
      <c r="BO34" s="47">
        <v>0</v>
      </c>
      <c r="BP34" s="47">
        <v>0</v>
      </c>
      <c r="BQ34" s="33">
        <f t="shared" si="44"/>
        <v>0</v>
      </c>
      <c r="BR34" s="47">
        <v>0</v>
      </c>
      <c r="BS34" s="12">
        <f t="shared" si="45"/>
        <v>353</v>
      </c>
      <c r="BT34" s="33">
        <f t="shared" si="46"/>
        <v>88.25</v>
      </c>
      <c r="BU34" s="12">
        <f t="shared" si="47"/>
        <v>0</v>
      </c>
      <c r="BV34" s="12">
        <f t="shared" si="48"/>
        <v>0</v>
      </c>
      <c r="BW34" s="11">
        <f t="shared" si="49"/>
        <v>0</v>
      </c>
      <c r="BX34" s="109">
        <v>353</v>
      </c>
      <c r="BY34" s="33">
        <f t="shared" si="50"/>
        <v>88.25</v>
      </c>
      <c r="BZ34" s="47">
        <v>0</v>
      </c>
      <c r="CA34" s="47">
        <v>0</v>
      </c>
      <c r="CB34" s="33">
        <f t="shared" si="51"/>
        <v>0</v>
      </c>
      <c r="CC34" s="47">
        <v>0</v>
      </c>
      <c r="CD34" s="47">
        <v>0</v>
      </c>
      <c r="CE34" s="33">
        <f t="shared" si="52"/>
        <v>0</v>
      </c>
      <c r="CF34" s="47">
        <v>0</v>
      </c>
      <c r="CG34" s="47">
        <v>0</v>
      </c>
      <c r="CH34" s="33">
        <f t="shared" si="53"/>
        <v>0</v>
      </c>
      <c r="CI34" s="47">
        <v>0</v>
      </c>
      <c r="CJ34" s="47">
        <v>0</v>
      </c>
      <c r="CK34" s="33">
        <f t="shared" si="54"/>
        <v>0</v>
      </c>
      <c r="CL34" s="47">
        <v>0</v>
      </c>
      <c r="CM34" s="47">
        <v>0</v>
      </c>
      <c r="CN34" s="33">
        <f t="shared" si="55"/>
        <v>0</v>
      </c>
      <c r="CO34" s="47">
        <v>0</v>
      </c>
      <c r="CP34" s="47">
        <v>0</v>
      </c>
      <c r="CQ34" s="33">
        <f t="shared" si="56"/>
        <v>0</v>
      </c>
      <c r="CR34" s="47">
        <v>0</v>
      </c>
      <c r="CS34" s="47">
        <v>320</v>
      </c>
      <c r="CT34" s="33">
        <f t="shared" si="57"/>
        <v>80</v>
      </c>
      <c r="CU34" s="47">
        <v>15</v>
      </c>
      <c r="CV34" s="47">
        <v>200</v>
      </c>
      <c r="CW34" s="33">
        <f t="shared" si="58"/>
        <v>50</v>
      </c>
      <c r="CX34" s="47">
        <v>5</v>
      </c>
      <c r="CY34" s="47">
        <v>0</v>
      </c>
      <c r="CZ34" s="33">
        <f t="shared" si="59"/>
        <v>0</v>
      </c>
      <c r="DA34" s="47">
        <v>0</v>
      </c>
      <c r="DB34" s="47">
        <v>0</v>
      </c>
      <c r="DC34" s="33">
        <f t="shared" si="60"/>
        <v>0</v>
      </c>
      <c r="DD34" s="47">
        <v>0</v>
      </c>
      <c r="DE34" s="42">
        <v>0</v>
      </c>
      <c r="DF34" s="33">
        <f t="shared" si="61"/>
        <v>0</v>
      </c>
      <c r="DG34" s="47">
        <v>0</v>
      </c>
      <c r="DH34" s="47">
        <v>0</v>
      </c>
      <c r="DI34" s="33">
        <f t="shared" si="62"/>
        <v>0</v>
      </c>
      <c r="DJ34" s="47">
        <v>0</v>
      </c>
      <c r="DK34" s="47">
        <v>0</v>
      </c>
      <c r="DL34" s="12">
        <f t="shared" si="6"/>
        <v>20099.099999999999</v>
      </c>
      <c r="DM34" s="12">
        <f t="shared" si="7"/>
        <v>5024.7749999999996</v>
      </c>
      <c r="DN34" s="12">
        <f t="shared" si="8"/>
        <v>4536.3140000000003</v>
      </c>
      <c r="DO34" s="47">
        <v>0</v>
      </c>
      <c r="DP34" s="33">
        <f t="shared" si="63"/>
        <v>0</v>
      </c>
      <c r="DQ34" s="47">
        <v>0</v>
      </c>
      <c r="DR34" s="47">
        <v>0</v>
      </c>
      <c r="DS34" s="33">
        <f t="shared" si="64"/>
        <v>0</v>
      </c>
      <c r="DT34" s="47">
        <v>0</v>
      </c>
      <c r="DU34" s="47">
        <v>0</v>
      </c>
      <c r="DV34" s="33">
        <f t="shared" si="65"/>
        <v>0</v>
      </c>
      <c r="DW34" s="47">
        <v>0</v>
      </c>
      <c r="DX34" s="47">
        <v>0</v>
      </c>
      <c r="DY34" s="33">
        <f t="shared" si="66"/>
        <v>0</v>
      </c>
      <c r="DZ34" s="47">
        <v>0</v>
      </c>
      <c r="EA34" s="42">
        <v>0</v>
      </c>
      <c r="EB34" s="33">
        <f t="shared" si="67"/>
        <v>0</v>
      </c>
      <c r="EC34" s="47">
        <v>0</v>
      </c>
      <c r="ED34" s="47">
        <v>995</v>
      </c>
      <c r="EE34" s="33">
        <f t="shared" si="68"/>
        <v>248.75</v>
      </c>
      <c r="EF34" s="47">
        <v>0</v>
      </c>
      <c r="EG34" s="47">
        <v>0</v>
      </c>
      <c r="EH34" s="12">
        <f t="shared" si="9"/>
        <v>995</v>
      </c>
      <c r="EI34" s="33">
        <f t="shared" si="69"/>
        <v>248.75</v>
      </c>
      <c r="EJ34" s="47">
        <f t="shared" si="10"/>
        <v>0</v>
      </c>
    </row>
    <row r="35" spans="1:141" s="14" customFormat="1" ht="20.25" customHeight="1" x14ac:dyDescent="0.2">
      <c r="A35" s="21">
        <v>25</v>
      </c>
      <c r="B35" s="43" t="s">
        <v>110</v>
      </c>
      <c r="C35" s="47">
        <v>0</v>
      </c>
      <c r="D35" s="47">
        <v>0</v>
      </c>
      <c r="E35" s="25">
        <f t="shared" si="11"/>
        <v>34253</v>
      </c>
      <c r="F35" s="33">
        <f t="shared" si="12"/>
        <v>8563.25</v>
      </c>
      <c r="G35" s="12">
        <f t="shared" si="0"/>
        <v>8832.7999999999993</v>
      </c>
      <c r="H35" s="12">
        <f t="shared" si="13"/>
        <v>103.14775348144687</v>
      </c>
      <c r="I35" s="12">
        <f t="shared" si="1"/>
        <v>25.786938370361717</v>
      </c>
      <c r="J35" s="12">
        <f t="shared" si="2"/>
        <v>4662</v>
      </c>
      <c r="K35" s="12">
        <f t="shared" si="14"/>
        <v>1165.5</v>
      </c>
      <c r="L35" s="12">
        <f t="shared" si="15"/>
        <v>660</v>
      </c>
      <c r="M35" s="12">
        <f t="shared" si="3"/>
        <v>56.628056628056633</v>
      </c>
      <c r="N35" s="12">
        <f t="shared" si="4"/>
        <v>14.157014157014158</v>
      </c>
      <c r="O35" s="12">
        <f t="shared" si="16"/>
        <v>1625</v>
      </c>
      <c r="P35" s="33">
        <f t="shared" si="17"/>
        <v>406.25</v>
      </c>
      <c r="Q35" s="33">
        <f t="shared" si="18"/>
        <v>60</v>
      </c>
      <c r="R35" s="12">
        <f t="shared" si="19"/>
        <v>14.76923076923077</v>
      </c>
      <c r="S35" s="11">
        <f t="shared" si="20"/>
        <v>3.6923076923076925</v>
      </c>
      <c r="T35" s="128">
        <v>0</v>
      </c>
      <c r="U35" s="33">
        <f t="shared" si="21"/>
        <v>0</v>
      </c>
      <c r="V35" s="128">
        <v>0</v>
      </c>
      <c r="W35" s="12" t="e">
        <f t="shared" si="22"/>
        <v>#DIV/0!</v>
      </c>
      <c r="X35" s="11" t="e">
        <f t="shared" si="23"/>
        <v>#DIV/0!</v>
      </c>
      <c r="Y35" s="128">
        <v>0</v>
      </c>
      <c r="Z35" s="33">
        <f t="shared" si="24"/>
        <v>0</v>
      </c>
      <c r="AA35" s="128">
        <v>0</v>
      </c>
      <c r="AB35" s="12" t="e">
        <f t="shared" si="25"/>
        <v>#DIV/0!</v>
      </c>
      <c r="AC35" s="11" t="e">
        <f t="shared" si="26"/>
        <v>#DIV/0!</v>
      </c>
      <c r="AD35" s="128">
        <v>1625</v>
      </c>
      <c r="AE35" s="33">
        <f t="shared" si="27"/>
        <v>406.25</v>
      </c>
      <c r="AF35" s="128">
        <v>60</v>
      </c>
      <c r="AG35" s="12">
        <f t="shared" si="28"/>
        <v>14.76923076923077</v>
      </c>
      <c r="AH35" s="11">
        <f t="shared" si="29"/>
        <v>3.6923076923076925</v>
      </c>
      <c r="AI35" s="128">
        <v>1850</v>
      </c>
      <c r="AJ35" s="33">
        <f t="shared" si="30"/>
        <v>462.5</v>
      </c>
      <c r="AK35" s="128">
        <v>600</v>
      </c>
      <c r="AL35" s="12">
        <f t="shared" si="31"/>
        <v>129.72972972972974</v>
      </c>
      <c r="AM35" s="11">
        <f t="shared" si="5"/>
        <v>32.432432432432435</v>
      </c>
      <c r="AN35" s="109">
        <v>110</v>
      </c>
      <c r="AO35" s="33">
        <f t="shared" si="32"/>
        <v>27.5</v>
      </c>
      <c r="AP35" s="47">
        <v>0</v>
      </c>
      <c r="AQ35" s="12">
        <f t="shared" si="33"/>
        <v>0</v>
      </c>
      <c r="AR35" s="11">
        <f t="shared" si="34"/>
        <v>0</v>
      </c>
      <c r="AS35" s="47">
        <v>0</v>
      </c>
      <c r="AT35" s="33">
        <f t="shared" si="35"/>
        <v>0</v>
      </c>
      <c r="AU35" s="47">
        <v>0</v>
      </c>
      <c r="AV35" s="12" t="e">
        <f t="shared" si="36"/>
        <v>#DIV/0!</v>
      </c>
      <c r="AW35" s="11" t="e">
        <f t="shared" si="37"/>
        <v>#DIV/0!</v>
      </c>
      <c r="AX35" s="38">
        <v>0</v>
      </c>
      <c r="AY35" s="33">
        <f t="shared" si="38"/>
        <v>0</v>
      </c>
      <c r="AZ35" s="47">
        <v>0</v>
      </c>
      <c r="BA35" s="47">
        <v>0</v>
      </c>
      <c r="BB35" s="33">
        <f t="shared" si="39"/>
        <v>0</v>
      </c>
      <c r="BC35" s="47">
        <v>0</v>
      </c>
      <c r="BD35" s="47">
        <v>29591</v>
      </c>
      <c r="BE35" s="33">
        <f t="shared" si="40"/>
        <v>7397.75</v>
      </c>
      <c r="BF35" s="47">
        <v>7397.8</v>
      </c>
      <c r="BG35" s="38">
        <v>0</v>
      </c>
      <c r="BH35" s="33">
        <f t="shared" si="41"/>
        <v>0</v>
      </c>
      <c r="BI35" s="13">
        <v>0</v>
      </c>
      <c r="BJ35" s="47">
        <v>0</v>
      </c>
      <c r="BK35" s="33">
        <f t="shared" si="42"/>
        <v>0</v>
      </c>
      <c r="BL35" s="47">
        <v>0</v>
      </c>
      <c r="BM35" s="38">
        <v>0</v>
      </c>
      <c r="BN35" s="33">
        <f t="shared" si="43"/>
        <v>0</v>
      </c>
      <c r="BO35" s="47">
        <v>0</v>
      </c>
      <c r="BP35" s="47">
        <v>0</v>
      </c>
      <c r="BQ35" s="33">
        <f t="shared" si="44"/>
        <v>0</v>
      </c>
      <c r="BR35" s="47">
        <v>0</v>
      </c>
      <c r="BS35" s="12">
        <f t="shared" si="45"/>
        <v>400</v>
      </c>
      <c r="BT35" s="33">
        <f t="shared" si="46"/>
        <v>100</v>
      </c>
      <c r="BU35" s="12">
        <f t="shared" si="47"/>
        <v>0</v>
      </c>
      <c r="BV35" s="12">
        <f t="shared" si="48"/>
        <v>0</v>
      </c>
      <c r="BW35" s="11">
        <f t="shared" si="49"/>
        <v>0</v>
      </c>
      <c r="BX35" s="109">
        <v>400</v>
      </c>
      <c r="BY35" s="33">
        <f t="shared" si="50"/>
        <v>100</v>
      </c>
      <c r="BZ35" s="47">
        <v>0</v>
      </c>
      <c r="CA35" s="47">
        <v>0</v>
      </c>
      <c r="CB35" s="33">
        <f t="shared" si="51"/>
        <v>0</v>
      </c>
      <c r="CC35" s="47">
        <v>0</v>
      </c>
      <c r="CD35" s="47">
        <v>0</v>
      </c>
      <c r="CE35" s="33">
        <f t="shared" si="52"/>
        <v>0</v>
      </c>
      <c r="CF35" s="47">
        <v>0</v>
      </c>
      <c r="CG35" s="47">
        <v>0</v>
      </c>
      <c r="CH35" s="33">
        <f t="shared" si="53"/>
        <v>0</v>
      </c>
      <c r="CI35" s="47">
        <v>0</v>
      </c>
      <c r="CJ35" s="47">
        <v>0</v>
      </c>
      <c r="CK35" s="33">
        <f t="shared" si="54"/>
        <v>0</v>
      </c>
      <c r="CL35" s="47">
        <v>0</v>
      </c>
      <c r="CM35" s="47">
        <v>0</v>
      </c>
      <c r="CN35" s="33">
        <f t="shared" si="55"/>
        <v>0</v>
      </c>
      <c r="CO35" s="47">
        <v>0</v>
      </c>
      <c r="CP35" s="47">
        <v>0</v>
      </c>
      <c r="CQ35" s="33">
        <f t="shared" si="56"/>
        <v>0</v>
      </c>
      <c r="CR35" s="47">
        <v>0</v>
      </c>
      <c r="CS35" s="47">
        <v>677</v>
      </c>
      <c r="CT35" s="33">
        <f t="shared" si="57"/>
        <v>169.25</v>
      </c>
      <c r="CU35" s="47">
        <v>0</v>
      </c>
      <c r="CV35" s="47">
        <v>677</v>
      </c>
      <c r="CW35" s="33">
        <f t="shared" si="58"/>
        <v>169.25</v>
      </c>
      <c r="CX35" s="47">
        <v>0</v>
      </c>
      <c r="CY35" s="47">
        <v>0</v>
      </c>
      <c r="CZ35" s="33">
        <f t="shared" si="59"/>
        <v>0</v>
      </c>
      <c r="DA35" s="47">
        <v>0</v>
      </c>
      <c r="DB35" s="47">
        <v>0</v>
      </c>
      <c r="DC35" s="33">
        <f t="shared" si="60"/>
        <v>0</v>
      </c>
      <c r="DD35" s="47">
        <v>0</v>
      </c>
      <c r="DE35" s="42">
        <v>0</v>
      </c>
      <c r="DF35" s="33">
        <f t="shared" si="61"/>
        <v>0</v>
      </c>
      <c r="DG35" s="47">
        <v>0</v>
      </c>
      <c r="DH35" s="47">
        <v>0</v>
      </c>
      <c r="DI35" s="33">
        <f t="shared" si="62"/>
        <v>0</v>
      </c>
      <c r="DJ35" s="47">
        <v>0</v>
      </c>
      <c r="DK35" s="47">
        <v>0</v>
      </c>
      <c r="DL35" s="12">
        <f t="shared" si="6"/>
        <v>34253</v>
      </c>
      <c r="DM35" s="12">
        <f t="shared" si="7"/>
        <v>8563.25</v>
      </c>
      <c r="DN35" s="12">
        <f t="shared" si="8"/>
        <v>8057.8</v>
      </c>
      <c r="DO35" s="47">
        <v>0</v>
      </c>
      <c r="DP35" s="33">
        <f t="shared" si="63"/>
        <v>0</v>
      </c>
      <c r="DQ35" s="47">
        <v>0</v>
      </c>
      <c r="DR35" s="47">
        <v>0</v>
      </c>
      <c r="DS35" s="33">
        <f t="shared" si="64"/>
        <v>0</v>
      </c>
      <c r="DT35" s="47">
        <v>0</v>
      </c>
      <c r="DU35" s="47">
        <v>0</v>
      </c>
      <c r="DV35" s="33">
        <f t="shared" si="65"/>
        <v>0</v>
      </c>
      <c r="DW35" s="47">
        <v>0</v>
      </c>
      <c r="DX35" s="47">
        <v>0</v>
      </c>
      <c r="DY35" s="33">
        <f t="shared" si="66"/>
        <v>0</v>
      </c>
      <c r="DZ35" s="47">
        <v>775</v>
      </c>
      <c r="EA35" s="42">
        <v>0</v>
      </c>
      <c r="EB35" s="33">
        <f t="shared" si="67"/>
        <v>0</v>
      </c>
      <c r="EC35" s="47">
        <v>0</v>
      </c>
      <c r="ED35" s="47">
        <v>4218.8</v>
      </c>
      <c r="EE35" s="33">
        <f t="shared" si="68"/>
        <v>1054.7</v>
      </c>
      <c r="EF35" s="47">
        <v>0</v>
      </c>
      <c r="EG35" s="47">
        <v>0</v>
      </c>
      <c r="EH35" s="12">
        <f t="shared" si="9"/>
        <v>4218.8</v>
      </c>
      <c r="EI35" s="33">
        <f t="shared" si="69"/>
        <v>1054.7</v>
      </c>
      <c r="EJ35" s="47">
        <f t="shared" si="10"/>
        <v>775</v>
      </c>
    </row>
    <row r="36" spans="1:141" s="14" customFormat="1" ht="20.25" customHeight="1" x14ac:dyDescent="0.2">
      <c r="A36" s="21">
        <v>26</v>
      </c>
      <c r="B36" s="80" t="s">
        <v>113</v>
      </c>
      <c r="C36" s="47">
        <v>0</v>
      </c>
      <c r="D36" s="47">
        <v>0</v>
      </c>
      <c r="E36" s="25">
        <f t="shared" si="11"/>
        <v>11742.6</v>
      </c>
      <c r="F36" s="33">
        <f t="shared" si="12"/>
        <v>2935.65</v>
      </c>
      <c r="G36" s="12">
        <f t="shared" si="0"/>
        <v>2242.0040000000004</v>
      </c>
      <c r="H36" s="12">
        <f t="shared" si="13"/>
        <v>76.371638308381463</v>
      </c>
      <c r="I36" s="12">
        <f t="shared" si="1"/>
        <v>19.092909577095366</v>
      </c>
      <c r="J36" s="12">
        <f t="shared" si="2"/>
        <v>2933.5</v>
      </c>
      <c r="K36" s="12">
        <f t="shared" si="14"/>
        <v>733.375</v>
      </c>
      <c r="L36" s="12">
        <f t="shared" si="15"/>
        <v>39.704000000000001</v>
      </c>
      <c r="M36" s="12">
        <f t="shared" si="3"/>
        <v>5.4138742116925176</v>
      </c>
      <c r="N36" s="12">
        <f t="shared" si="4"/>
        <v>1.3534685529231294</v>
      </c>
      <c r="O36" s="12">
        <f t="shared" si="16"/>
        <v>1423.7</v>
      </c>
      <c r="P36" s="33">
        <f t="shared" si="17"/>
        <v>355.92500000000001</v>
      </c>
      <c r="Q36" s="33">
        <f t="shared" si="18"/>
        <v>0</v>
      </c>
      <c r="R36" s="12">
        <f t="shared" si="19"/>
        <v>0</v>
      </c>
      <c r="S36" s="11">
        <f t="shared" si="20"/>
        <v>0</v>
      </c>
      <c r="T36" s="128">
        <v>0</v>
      </c>
      <c r="U36" s="33">
        <f t="shared" si="21"/>
        <v>0</v>
      </c>
      <c r="V36" s="128">
        <v>0</v>
      </c>
      <c r="W36" s="12" t="e">
        <f t="shared" si="22"/>
        <v>#DIV/0!</v>
      </c>
      <c r="X36" s="11" t="e">
        <f t="shared" si="23"/>
        <v>#DIV/0!</v>
      </c>
      <c r="Y36" s="128">
        <v>0</v>
      </c>
      <c r="Z36" s="33">
        <f t="shared" si="24"/>
        <v>0</v>
      </c>
      <c r="AA36" s="128">
        <v>0</v>
      </c>
      <c r="AB36" s="12" t="e">
        <f t="shared" si="25"/>
        <v>#DIV/0!</v>
      </c>
      <c r="AC36" s="11" t="e">
        <f t="shared" si="26"/>
        <v>#DIV/0!</v>
      </c>
      <c r="AD36" s="128">
        <v>1423.7</v>
      </c>
      <c r="AE36" s="33">
        <f t="shared" si="27"/>
        <v>355.92500000000001</v>
      </c>
      <c r="AF36" s="128">
        <v>0</v>
      </c>
      <c r="AG36" s="12">
        <f t="shared" si="28"/>
        <v>0</v>
      </c>
      <c r="AH36" s="11">
        <f t="shared" si="29"/>
        <v>0</v>
      </c>
      <c r="AI36" s="128">
        <v>1141.8</v>
      </c>
      <c r="AJ36" s="33">
        <f t="shared" si="30"/>
        <v>285.45</v>
      </c>
      <c r="AK36" s="128">
        <v>39.704000000000001</v>
      </c>
      <c r="AL36" s="12">
        <f t="shared" si="31"/>
        <v>13.909266071115784</v>
      </c>
      <c r="AM36" s="11">
        <f t="shared" si="5"/>
        <v>3.477316517778946</v>
      </c>
      <c r="AN36" s="109">
        <v>18</v>
      </c>
      <c r="AO36" s="33">
        <f t="shared" si="32"/>
        <v>4.5</v>
      </c>
      <c r="AP36" s="47">
        <v>0</v>
      </c>
      <c r="AQ36" s="12">
        <f t="shared" si="33"/>
        <v>0</v>
      </c>
      <c r="AR36" s="11">
        <f t="shared" si="34"/>
        <v>0</v>
      </c>
      <c r="AS36" s="47">
        <v>0</v>
      </c>
      <c r="AT36" s="33">
        <f t="shared" si="35"/>
        <v>0</v>
      </c>
      <c r="AU36" s="47">
        <v>0</v>
      </c>
      <c r="AV36" s="12" t="e">
        <f t="shared" si="36"/>
        <v>#DIV/0!</v>
      </c>
      <c r="AW36" s="11" t="e">
        <f t="shared" si="37"/>
        <v>#DIV/0!</v>
      </c>
      <c r="AX36" s="38">
        <v>0</v>
      </c>
      <c r="AY36" s="33">
        <f t="shared" si="38"/>
        <v>0</v>
      </c>
      <c r="AZ36" s="47">
        <v>0</v>
      </c>
      <c r="BA36" s="47">
        <v>0</v>
      </c>
      <c r="BB36" s="33">
        <f t="shared" si="39"/>
        <v>0</v>
      </c>
      <c r="BC36" s="47">
        <v>0</v>
      </c>
      <c r="BD36" s="47">
        <v>8809.1</v>
      </c>
      <c r="BE36" s="33">
        <f t="shared" si="40"/>
        <v>2202.2750000000001</v>
      </c>
      <c r="BF36" s="47">
        <v>2202.3000000000002</v>
      </c>
      <c r="BG36" s="38">
        <v>0</v>
      </c>
      <c r="BH36" s="33">
        <f t="shared" si="41"/>
        <v>0</v>
      </c>
      <c r="BI36" s="13">
        <v>0</v>
      </c>
      <c r="BJ36" s="47">
        <v>0</v>
      </c>
      <c r="BK36" s="33">
        <f t="shared" si="42"/>
        <v>0</v>
      </c>
      <c r="BL36" s="47">
        <v>0</v>
      </c>
      <c r="BM36" s="38">
        <v>0</v>
      </c>
      <c r="BN36" s="33">
        <f t="shared" si="43"/>
        <v>0</v>
      </c>
      <c r="BO36" s="47">
        <v>0</v>
      </c>
      <c r="BP36" s="47">
        <v>0</v>
      </c>
      <c r="BQ36" s="33">
        <f t="shared" si="44"/>
        <v>0</v>
      </c>
      <c r="BR36" s="47">
        <v>0</v>
      </c>
      <c r="BS36" s="12">
        <f t="shared" si="45"/>
        <v>350</v>
      </c>
      <c r="BT36" s="33">
        <f t="shared" si="46"/>
        <v>87.5</v>
      </c>
      <c r="BU36" s="12">
        <f t="shared" si="47"/>
        <v>0</v>
      </c>
      <c r="BV36" s="12">
        <f t="shared" si="48"/>
        <v>0</v>
      </c>
      <c r="BW36" s="11">
        <f t="shared" si="49"/>
        <v>0</v>
      </c>
      <c r="BX36" s="109">
        <v>350</v>
      </c>
      <c r="BY36" s="33">
        <f t="shared" si="50"/>
        <v>87.5</v>
      </c>
      <c r="BZ36" s="47">
        <v>0</v>
      </c>
      <c r="CA36" s="47">
        <v>0</v>
      </c>
      <c r="CB36" s="33">
        <f t="shared" si="51"/>
        <v>0</v>
      </c>
      <c r="CC36" s="47">
        <v>0</v>
      </c>
      <c r="CD36" s="47">
        <v>0</v>
      </c>
      <c r="CE36" s="33">
        <f t="shared" si="52"/>
        <v>0</v>
      </c>
      <c r="CF36" s="47">
        <v>0</v>
      </c>
      <c r="CG36" s="47">
        <v>0</v>
      </c>
      <c r="CH36" s="33">
        <f t="shared" si="53"/>
        <v>0</v>
      </c>
      <c r="CI36" s="47">
        <v>0</v>
      </c>
      <c r="CJ36" s="47">
        <v>0</v>
      </c>
      <c r="CK36" s="33">
        <f t="shared" si="54"/>
        <v>0</v>
      </c>
      <c r="CL36" s="47">
        <v>0</v>
      </c>
      <c r="CM36" s="47">
        <v>0</v>
      </c>
      <c r="CN36" s="33">
        <f t="shared" si="55"/>
        <v>0</v>
      </c>
      <c r="CO36" s="47">
        <v>0</v>
      </c>
      <c r="CP36" s="47">
        <v>0</v>
      </c>
      <c r="CQ36" s="33">
        <f t="shared" si="56"/>
        <v>0</v>
      </c>
      <c r="CR36" s="47">
        <v>0</v>
      </c>
      <c r="CS36" s="47">
        <v>0</v>
      </c>
      <c r="CT36" s="33">
        <f t="shared" si="57"/>
        <v>0</v>
      </c>
      <c r="CU36" s="47">
        <v>0</v>
      </c>
      <c r="CV36" s="47">
        <v>0</v>
      </c>
      <c r="CW36" s="33">
        <f t="shared" si="58"/>
        <v>0</v>
      </c>
      <c r="CX36" s="47">
        <v>0</v>
      </c>
      <c r="CY36" s="47">
        <v>0</v>
      </c>
      <c r="CZ36" s="33">
        <f t="shared" si="59"/>
        <v>0</v>
      </c>
      <c r="DA36" s="47">
        <v>0</v>
      </c>
      <c r="DB36" s="47">
        <v>0</v>
      </c>
      <c r="DC36" s="33">
        <f t="shared" si="60"/>
        <v>0</v>
      </c>
      <c r="DD36" s="47">
        <v>0</v>
      </c>
      <c r="DE36" s="42">
        <v>0</v>
      </c>
      <c r="DF36" s="33">
        <f t="shared" si="61"/>
        <v>0</v>
      </c>
      <c r="DG36" s="47">
        <v>0</v>
      </c>
      <c r="DH36" s="47">
        <v>0</v>
      </c>
      <c r="DI36" s="33">
        <f t="shared" si="62"/>
        <v>0</v>
      </c>
      <c r="DJ36" s="47">
        <v>0</v>
      </c>
      <c r="DK36" s="47">
        <v>0</v>
      </c>
      <c r="DL36" s="12">
        <f t="shared" si="6"/>
        <v>11742.6</v>
      </c>
      <c r="DM36" s="12">
        <f t="shared" si="7"/>
        <v>2935.65</v>
      </c>
      <c r="DN36" s="12">
        <f t="shared" si="8"/>
        <v>2242.0040000000004</v>
      </c>
      <c r="DO36" s="47">
        <v>0</v>
      </c>
      <c r="DP36" s="33">
        <f t="shared" si="63"/>
        <v>0</v>
      </c>
      <c r="DQ36" s="47">
        <v>0</v>
      </c>
      <c r="DR36" s="47">
        <v>0</v>
      </c>
      <c r="DS36" s="33">
        <f t="shared" si="64"/>
        <v>0</v>
      </c>
      <c r="DT36" s="47">
        <v>0</v>
      </c>
      <c r="DU36" s="47">
        <v>0</v>
      </c>
      <c r="DV36" s="33">
        <f t="shared" si="65"/>
        <v>0</v>
      </c>
      <c r="DW36" s="47">
        <v>0</v>
      </c>
      <c r="DX36" s="47">
        <v>0</v>
      </c>
      <c r="DY36" s="33">
        <f t="shared" si="66"/>
        <v>0</v>
      </c>
      <c r="DZ36" s="47">
        <v>0</v>
      </c>
      <c r="EA36" s="42">
        <v>0</v>
      </c>
      <c r="EB36" s="33">
        <f t="shared" si="67"/>
        <v>0</v>
      </c>
      <c r="EC36" s="47">
        <v>0</v>
      </c>
      <c r="ED36" s="47">
        <v>570</v>
      </c>
      <c r="EE36" s="33">
        <f t="shared" si="68"/>
        <v>142.5</v>
      </c>
      <c r="EF36" s="47">
        <v>0</v>
      </c>
      <c r="EG36" s="47">
        <v>0</v>
      </c>
      <c r="EH36" s="12">
        <f t="shared" si="9"/>
        <v>570</v>
      </c>
      <c r="EI36" s="33">
        <f t="shared" si="69"/>
        <v>142.5</v>
      </c>
      <c r="EJ36" s="47">
        <f t="shared" si="10"/>
        <v>0</v>
      </c>
    </row>
    <row r="37" spans="1:141" s="14" customFormat="1" ht="20.25" customHeight="1" x14ac:dyDescent="0.2">
      <c r="A37" s="21">
        <v>27</v>
      </c>
      <c r="B37" s="45" t="s">
        <v>115</v>
      </c>
      <c r="C37" s="47">
        <v>0</v>
      </c>
      <c r="D37" s="47">
        <v>0</v>
      </c>
      <c r="E37" s="25">
        <f t="shared" si="11"/>
        <v>92290.8</v>
      </c>
      <c r="F37" s="33">
        <f t="shared" si="12"/>
        <v>23072.7</v>
      </c>
      <c r="G37" s="12">
        <f t="shared" si="0"/>
        <v>19610.109999999997</v>
      </c>
      <c r="H37" s="12">
        <f t="shared" si="13"/>
        <v>84.992696996883737</v>
      </c>
      <c r="I37" s="12">
        <f t="shared" si="1"/>
        <v>21.248174249220934</v>
      </c>
      <c r="J37" s="12">
        <f t="shared" si="2"/>
        <v>29680</v>
      </c>
      <c r="K37" s="12">
        <f t="shared" si="14"/>
        <v>7420</v>
      </c>
      <c r="L37" s="12">
        <f t="shared" si="15"/>
        <v>3957.41</v>
      </c>
      <c r="M37" s="12">
        <f t="shared" si="3"/>
        <v>53.334366576819406</v>
      </c>
      <c r="N37" s="12">
        <f t="shared" si="4"/>
        <v>13.333591644204851</v>
      </c>
      <c r="O37" s="12">
        <f t="shared" si="16"/>
        <v>5403.9999999999991</v>
      </c>
      <c r="P37" s="33">
        <f t="shared" si="17"/>
        <v>1350.9999999999998</v>
      </c>
      <c r="Q37" s="33">
        <f t="shared" si="18"/>
        <v>244.1</v>
      </c>
      <c r="R37" s="12">
        <f t="shared" si="19"/>
        <v>18.068097705403407</v>
      </c>
      <c r="S37" s="11">
        <f t="shared" si="20"/>
        <v>4.5170244263508517</v>
      </c>
      <c r="T37" s="128">
        <v>0</v>
      </c>
      <c r="U37" s="33">
        <f t="shared" si="21"/>
        <v>0</v>
      </c>
      <c r="V37" s="128">
        <v>0</v>
      </c>
      <c r="W37" s="12" t="e">
        <f t="shared" si="22"/>
        <v>#DIV/0!</v>
      </c>
      <c r="X37" s="11" t="e">
        <f t="shared" si="23"/>
        <v>#DIV/0!</v>
      </c>
      <c r="Y37" s="128">
        <v>0</v>
      </c>
      <c r="Z37" s="33">
        <f t="shared" si="24"/>
        <v>0</v>
      </c>
      <c r="AA37" s="128">
        <v>0</v>
      </c>
      <c r="AB37" s="12" t="e">
        <f t="shared" si="25"/>
        <v>#DIV/0!</v>
      </c>
      <c r="AC37" s="11" t="e">
        <f t="shared" si="26"/>
        <v>#DIV/0!</v>
      </c>
      <c r="AD37" s="128">
        <v>5403.9999999999991</v>
      </c>
      <c r="AE37" s="33">
        <f t="shared" si="27"/>
        <v>1350.9999999999998</v>
      </c>
      <c r="AF37" s="128">
        <v>244.1</v>
      </c>
      <c r="AG37" s="12">
        <f t="shared" si="28"/>
        <v>18.068097705403407</v>
      </c>
      <c r="AH37" s="11">
        <f t="shared" si="29"/>
        <v>4.5170244263508517</v>
      </c>
      <c r="AI37" s="128">
        <v>12076</v>
      </c>
      <c r="AJ37" s="33">
        <f t="shared" si="30"/>
        <v>3019</v>
      </c>
      <c r="AK37" s="128">
        <v>1867</v>
      </c>
      <c r="AL37" s="12">
        <f t="shared" si="31"/>
        <v>61.841669426962575</v>
      </c>
      <c r="AM37" s="11">
        <f t="shared" si="5"/>
        <v>15.460417356740644</v>
      </c>
      <c r="AN37" s="109">
        <v>700</v>
      </c>
      <c r="AO37" s="33">
        <f t="shared" si="32"/>
        <v>175</v>
      </c>
      <c r="AP37" s="47">
        <v>0</v>
      </c>
      <c r="AQ37" s="12">
        <f t="shared" si="33"/>
        <v>0</v>
      </c>
      <c r="AR37" s="11">
        <f t="shared" si="34"/>
        <v>0</v>
      </c>
      <c r="AS37" s="47">
        <v>0</v>
      </c>
      <c r="AT37" s="33">
        <f t="shared" si="35"/>
        <v>0</v>
      </c>
      <c r="AU37" s="47">
        <v>0</v>
      </c>
      <c r="AV37" s="12" t="e">
        <f t="shared" si="36"/>
        <v>#DIV/0!</v>
      </c>
      <c r="AW37" s="11" t="e">
        <f t="shared" si="37"/>
        <v>#DIV/0!</v>
      </c>
      <c r="AX37" s="38">
        <v>0</v>
      </c>
      <c r="AY37" s="33">
        <f t="shared" si="38"/>
        <v>0</v>
      </c>
      <c r="AZ37" s="47">
        <v>0</v>
      </c>
      <c r="BA37" s="47">
        <v>0</v>
      </c>
      <c r="BB37" s="33">
        <f t="shared" si="39"/>
        <v>0</v>
      </c>
      <c r="BC37" s="47">
        <v>0</v>
      </c>
      <c r="BD37" s="47">
        <v>62610.8</v>
      </c>
      <c r="BE37" s="33">
        <f t="shared" si="40"/>
        <v>15652.7</v>
      </c>
      <c r="BF37" s="47">
        <v>15652.7</v>
      </c>
      <c r="BG37" s="38">
        <v>0</v>
      </c>
      <c r="BH37" s="33">
        <f t="shared" si="41"/>
        <v>0</v>
      </c>
      <c r="BI37" s="13">
        <v>0</v>
      </c>
      <c r="BJ37" s="47">
        <v>0</v>
      </c>
      <c r="BK37" s="33">
        <f t="shared" si="42"/>
        <v>0</v>
      </c>
      <c r="BL37" s="47">
        <v>0</v>
      </c>
      <c r="BM37" s="38">
        <v>0</v>
      </c>
      <c r="BN37" s="33">
        <f t="shared" si="43"/>
        <v>0</v>
      </c>
      <c r="BO37" s="47">
        <v>0</v>
      </c>
      <c r="BP37" s="47">
        <v>0</v>
      </c>
      <c r="BQ37" s="33">
        <f t="shared" si="44"/>
        <v>0</v>
      </c>
      <c r="BR37" s="47">
        <v>0</v>
      </c>
      <c r="BS37" s="12">
        <f t="shared" si="45"/>
        <v>4200</v>
      </c>
      <c r="BT37" s="33">
        <f t="shared" si="46"/>
        <v>1050</v>
      </c>
      <c r="BU37" s="12">
        <f t="shared" si="47"/>
        <v>1544.1100000000001</v>
      </c>
      <c r="BV37" s="12">
        <f t="shared" si="48"/>
        <v>147.05809523809526</v>
      </c>
      <c r="BW37" s="11">
        <f t="shared" si="49"/>
        <v>36.764523809523816</v>
      </c>
      <c r="BX37" s="109">
        <v>1800</v>
      </c>
      <c r="BY37" s="33">
        <f t="shared" si="50"/>
        <v>450</v>
      </c>
      <c r="BZ37" s="47">
        <v>1204.5</v>
      </c>
      <c r="CA37" s="47">
        <v>0</v>
      </c>
      <c r="CB37" s="33">
        <f t="shared" si="51"/>
        <v>0</v>
      </c>
      <c r="CC37" s="47">
        <v>0</v>
      </c>
      <c r="CD37" s="47">
        <v>0</v>
      </c>
      <c r="CE37" s="33">
        <f t="shared" si="52"/>
        <v>0</v>
      </c>
      <c r="CF37" s="47">
        <v>0</v>
      </c>
      <c r="CG37" s="47">
        <v>2400</v>
      </c>
      <c r="CH37" s="33">
        <f t="shared" si="53"/>
        <v>600</v>
      </c>
      <c r="CI37" s="47">
        <v>339.61</v>
      </c>
      <c r="CJ37" s="47">
        <v>0</v>
      </c>
      <c r="CK37" s="33">
        <f t="shared" si="54"/>
        <v>0</v>
      </c>
      <c r="CL37" s="47">
        <v>0</v>
      </c>
      <c r="CM37" s="47">
        <v>0</v>
      </c>
      <c r="CN37" s="33">
        <f t="shared" si="55"/>
        <v>0</v>
      </c>
      <c r="CO37" s="47">
        <v>0</v>
      </c>
      <c r="CP37" s="47">
        <v>0</v>
      </c>
      <c r="CQ37" s="33">
        <f t="shared" si="56"/>
        <v>0</v>
      </c>
      <c r="CR37" s="47">
        <v>0</v>
      </c>
      <c r="CS37" s="47">
        <v>2100</v>
      </c>
      <c r="CT37" s="33">
        <f t="shared" si="57"/>
        <v>525</v>
      </c>
      <c r="CU37" s="47">
        <v>123.1</v>
      </c>
      <c r="CV37" s="47">
        <v>2100</v>
      </c>
      <c r="CW37" s="33">
        <f t="shared" si="58"/>
        <v>525</v>
      </c>
      <c r="CX37" s="47">
        <v>123.1</v>
      </c>
      <c r="CY37" s="47">
        <v>0</v>
      </c>
      <c r="CZ37" s="33">
        <f t="shared" si="59"/>
        <v>0</v>
      </c>
      <c r="DA37" s="47">
        <v>0</v>
      </c>
      <c r="DB37" s="47">
        <v>0</v>
      </c>
      <c r="DC37" s="33">
        <f t="shared" si="60"/>
        <v>0</v>
      </c>
      <c r="DD37" s="47">
        <v>0</v>
      </c>
      <c r="DE37" s="42">
        <v>0</v>
      </c>
      <c r="DF37" s="33">
        <f t="shared" si="61"/>
        <v>0</v>
      </c>
      <c r="DG37" s="47">
        <v>0</v>
      </c>
      <c r="DH37" s="47">
        <v>5200</v>
      </c>
      <c r="DI37" s="33">
        <f t="shared" si="62"/>
        <v>1300</v>
      </c>
      <c r="DJ37" s="47">
        <v>179.1</v>
      </c>
      <c r="DK37" s="47">
        <v>0</v>
      </c>
      <c r="DL37" s="12">
        <f t="shared" si="6"/>
        <v>92290.8</v>
      </c>
      <c r="DM37" s="12">
        <f t="shared" si="7"/>
        <v>23072.7</v>
      </c>
      <c r="DN37" s="12">
        <f t="shared" si="8"/>
        <v>19610.109999999997</v>
      </c>
      <c r="DO37" s="47">
        <v>0</v>
      </c>
      <c r="DP37" s="33">
        <f t="shared" si="63"/>
        <v>0</v>
      </c>
      <c r="DQ37" s="47">
        <v>0</v>
      </c>
      <c r="DR37" s="47">
        <v>0</v>
      </c>
      <c r="DS37" s="33">
        <f t="shared" si="64"/>
        <v>0</v>
      </c>
      <c r="DT37" s="47">
        <v>0</v>
      </c>
      <c r="DU37" s="47">
        <v>0</v>
      </c>
      <c r="DV37" s="33">
        <f t="shared" si="65"/>
        <v>0</v>
      </c>
      <c r="DW37" s="47">
        <v>0</v>
      </c>
      <c r="DX37" s="47">
        <v>0</v>
      </c>
      <c r="DY37" s="33">
        <f t="shared" si="66"/>
        <v>0</v>
      </c>
      <c r="DZ37" s="47">
        <v>0</v>
      </c>
      <c r="EA37" s="42">
        <v>0</v>
      </c>
      <c r="EB37" s="33">
        <f t="shared" si="67"/>
        <v>0</v>
      </c>
      <c r="EC37" s="47">
        <v>0</v>
      </c>
      <c r="ED37" s="47">
        <v>9500.1</v>
      </c>
      <c r="EE37" s="33">
        <f t="shared" si="68"/>
        <v>2375.0250000000001</v>
      </c>
      <c r="EF37" s="47">
        <v>0</v>
      </c>
      <c r="EG37" s="47">
        <v>0</v>
      </c>
      <c r="EH37" s="12">
        <f t="shared" si="9"/>
        <v>9500.1</v>
      </c>
      <c r="EI37" s="33">
        <f t="shared" si="69"/>
        <v>2375.0250000000001</v>
      </c>
      <c r="EJ37" s="47">
        <f t="shared" si="10"/>
        <v>0</v>
      </c>
    </row>
    <row r="38" spans="1:141" s="14" customFormat="1" ht="20.25" customHeight="1" x14ac:dyDescent="0.2">
      <c r="A38" s="21">
        <v>28</v>
      </c>
      <c r="B38" s="45" t="s">
        <v>117</v>
      </c>
      <c r="C38" s="47">
        <v>0</v>
      </c>
      <c r="D38" s="47">
        <v>0</v>
      </c>
      <c r="E38" s="25">
        <f t="shared" si="11"/>
        <v>51214.2</v>
      </c>
      <c r="F38" s="33">
        <f t="shared" si="12"/>
        <v>12803.55</v>
      </c>
      <c r="G38" s="12">
        <f t="shared" si="0"/>
        <v>11591.662</v>
      </c>
      <c r="H38" s="12">
        <f t="shared" si="13"/>
        <v>90.534750127894227</v>
      </c>
      <c r="I38" s="12">
        <f t="shared" si="1"/>
        <v>22.633687531973557</v>
      </c>
      <c r="J38" s="12">
        <f t="shared" si="2"/>
        <v>12890</v>
      </c>
      <c r="K38" s="12">
        <f t="shared" si="14"/>
        <v>3222.5</v>
      </c>
      <c r="L38" s="12">
        <f t="shared" si="15"/>
        <v>2010.5620000000004</v>
      </c>
      <c r="M38" s="12">
        <f t="shared" si="3"/>
        <v>62.391373157486427</v>
      </c>
      <c r="N38" s="12">
        <f t="shared" si="4"/>
        <v>15.597843289371607</v>
      </c>
      <c r="O38" s="12">
        <f t="shared" si="16"/>
        <v>2014.8</v>
      </c>
      <c r="P38" s="33">
        <f t="shared" si="17"/>
        <v>503.70000000000005</v>
      </c>
      <c r="Q38" s="33">
        <f t="shared" si="18"/>
        <v>286.5</v>
      </c>
      <c r="R38" s="12">
        <f t="shared" si="19"/>
        <v>56.879094699225732</v>
      </c>
      <c r="S38" s="11">
        <f t="shared" si="20"/>
        <v>14.219773674806433</v>
      </c>
      <c r="T38" s="128">
        <v>0</v>
      </c>
      <c r="U38" s="33">
        <f t="shared" si="21"/>
        <v>0</v>
      </c>
      <c r="V38" s="128">
        <v>0</v>
      </c>
      <c r="W38" s="12" t="e">
        <f t="shared" si="22"/>
        <v>#DIV/0!</v>
      </c>
      <c r="X38" s="11" t="e">
        <f t="shared" si="23"/>
        <v>#DIV/0!</v>
      </c>
      <c r="Y38" s="128">
        <v>0</v>
      </c>
      <c r="Z38" s="33">
        <f t="shared" si="24"/>
        <v>0</v>
      </c>
      <c r="AA38" s="128">
        <v>0</v>
      </c>
      <c r="AB38" s="12" t="e">
        <f t="shared" si="25"/>
        <v>#DIV/0!</v>
      </c>
      <c r="AC38" s="11" t="e">
        <f t="shared" si="26"/>
        <v>#DIV/0!</v>
      </c>
      <c r="AD38" s="128">
        <v>2014.8</v>
      </c>
      <c r="AE38" s="33">
        <f t="shared" si="27"/>
        <v>503.70000000000005</v>
      </c>
      <c r="AF38" s="128">
        <v>286.5</v>
      </c>
      <c r="AG38" s="12">
        <f t="shared" si="28"/>
        <v>56.879094699225732</v>
      </c>
      <c r="AH38" s="11">
        <f t="shared" si="29"/>
        <v>14.219773674806433</v>
      </c>
      <c r="AI38" s="128">
        <v>6675.2</v>
      </c>
      <c r="AJ38" s="33">
        <f t="shared" si="30"/>
        <v>1668.8</v>
      </c>
      <c r="AK38" s="128">
        <v>1426.5820000000001</v>
      </c>
      <c r="AL38" s="12">
        <f t="shared" si="31"/>
        <v>85.485498561840856</v>
      </c>
      <c r="AM38" s="11">
        <f t="shared" si="5"/>
        <v>21.371374640460214</v>
      </c>
      <c r="AN38" s="109">
        <v>250</v>
      </c>
      <c r="AO38" s="33">
        <f t="shared" si="32"/>
        <v>62.5</v>
      </c>
      <c r="AP38" s="47">
        <v>77.2</v>
      </c>
      <c r="AQ38" s="12">
        <f t="shared" si="33"/>
        <v>123.52000000000001</v>
      </c>
      <c r="AR38" s="11">
        <f t="shared" si="34"/>
        <v>30.880000000000003</v>
      </c>
      <c r="AS38" s="47">
        <v>0</v>
      </c>
      <c r="AT38" s="33">
        <f t="shared" si="35"/>
        <v>0</v>
      </c>
      <c r="AU38" s="47">
        <v>0</v>
      </c>
      <c r="AV38" s="12" t="e">
        <f t="shared" si="36"/>
        <v>#DIV/0!</v>
      </c>
      <c r="AW38" s="11" t="e">
        <f t="shared" si="37"/>
        <v>#DIV/0!</v>
      </c>
      <c r="AX38" s="38">
        <v>0</v>
      </c>
      <c r="AY38" s="33">
        <f t="shared" si="38"/>
        <v>0</v>
      </c>
      <c r="AZ38" s="47">
        <v>0</v>
      </c>
      <c r="BA38" s="47">
        <v>0</v>
      </c>
      <c r="BB38" s="33">
        <f t="shared" si="39"/>
        <v>0</v>
      </c>
      <c r="BC38" s="47">
        <v>0</v>
      </c>
      <c r="BD38" s="47">
        <v>38324.199999999997</v>
      </c>
      <c r="BE38" s="33">
        <f t="shared" si="40"/>
        <v>9581.0499999999993</v>
      </c>
      <c r="BF38" s="47">
        <v>9581.1</v>
      </c>
      <c r="BG38" s="38">
        <v>0</v>
      </c>
      <c r="BH38" s="33">
        <f t="shared" si="41"/>
        <v>0</v>
      </c>
      <c r="BI38" s="13">
        <v>0</v>
      </c>
      <c r="BJ38" s="47">
        <v>0</v>
      </c>
      <c r="BK38" s="33">
        <f t="shared" si="42"/>
        <v>0</v>
      </c>
      <c r="BL38" s="47">
        <v>0</v>
      </c>
      <c r="BM38" s="38">
        <v>0</v>
      </c>
      <c r="BN38" s="33">
        <f t="shared" si="43"/>
        <v>0</v>
      </c>
      <c r="BO38" s="47">
        <v>0</v>
      </c>
      <c r="BP38" s="47">
        <v>0</v>
      </c>
      <c r="BQ38" s="33">
        <f t="shared" si="44"/>
        <v>0</v>
      </c>
      <c r="BR38" s="47">
        <v>0</v>
      </c>
      <c r="BS38" s="12">
        <f t="shared" si="45"/>
        <v>1450</v>
      </c>
      <c r="BT38" s="33">
        <f t="shared" si="46"/>
        <v>362.5</v>
      </c>
      <c r="BU38" s="12">
        <f t="shared" si="47"/>
        <v>160.38</v>
      </c>
      <c r="BV38" s="12">
        <f t="shared" si="48"/>
        <v>44.242758620689656</v>
      </c>
      <c r="BW38" s="11">
        <f t="shared" si="49"/>
        <v>11.060689655172414</v>
      </c>
      <c r="BX38" s="109">
        <v>1414</v>
      </c>
      <c r="BY38" s="33">
        <f t="shared" si="50"/>
        <v>353.5</v>
      </c>
      <c r="BZ38" s="47">
        <v>160.38</v>
      </c>
      <c r="CA38" s="47">
        <v>0</v>
      </c>
      <c r="CB38" s="33">
        <f t="shared" si="51"/>
        <v>0</v>
      </c>
      <c r="CC38" s="47">
        <v>0</v>
      </c>
      <c r="CD38" s="47">
        <v>0</v>
      </c>
      <c r="CE38" s="33">
        <f t="shared" si="52"/>
        <v>0</v>
      </c>
      <c r="CF38" s="47">
        <v>0</v>
      </c>
      <c r="CG38" s="47">
        <v>36</v>
      </c>
      <c r="CH38" s="33">
        <f t="shared" si="53"/>
        <v>9</v>
      </c>
      <c r="CI38" s="47">
        <v>0</v>
      </c>
      <c r="CJ38" s="47">
        <v>0</v>
      </c>
      <c r="CK38" s="33">
        <f t="shared" si="54"/>
        <v>0</v>
      </c>
      <c r="CL38" s="47">
        <v>0</v>
      </c>
      <c r="CM38" s="47">
        <v>0</v>
      </c>
      <c r="CN38" s="33">
        <f t="shared" si="55"/>
        <v>0</v>
      </c>
      <c r="CO38" s="47">
        <v>0</v>
      </c>
      <c r="CP38" s="47">
        <v>0</v>
      </c>
      <c r="CQ38" s="33">
        <f t="shared" si="56"/>
        <v>0</v>
      </c>
      <c r="CR38" s="47">
        <v>0</v>
      </c>
      <c r="CS38" s="47">
        <v>2000</v>
      </c>
      <c r="CT38" s="33">
        <f t="shared" si="57"/>
        <v>500</v>
      </c>
      <c r="CU38" s="47">
        <v>59.9</v>
      </c>
      <c r="CV38" s="47">
        <v>500</v>
      </c>
      <c r="CW38" s="33">
        <f t="shared" si="58"/>
        <v>125</v>
      </c>
      <c r="CX38" s="47">
        <v>59.9</v>
      </c>
      <c r="CY38" s="47">
        <v>0</v>
      </c>
      <c r="CZ38" s="33">
        <f t="shared" si="59"/>
        <v>0</v>
      </c>
      <c r="DA38" s="47">
        <v>0</v>
      </c>
      <c r="DB38" s="47">
        <v>0</v>
      </c>
      <c r="DC38" s="33">
        <f t="shared" si="60"/>
        <v>0</v>
      </c>
      <c r="DD38" s="47">
        <v>0</v>
      </c>
      <c r="DE38" s="42">
        <v>0</v>
      </c>
      <c r="DF38" s="33">
        <f t="shared" si="61"/>
        <v>0</v>
      </c>
      <c r="DG38" s="47">
        <v>0</v>
      </c>
      <c r="DH38" s="47">
        <v>500</v>
      </c>
      <c r="DI38" s="33">
        <f t="shared" si="62"/>
        <v>125</v>
      </c>
      <c r="DJ38" s="47">
        <v>0</v>
      </c>
      <c r="DK38" s="47">
        <v>0</v>
      </c>
      <c r="DL38" s="12">
        <f t="shared" si="6"/>
        <v>51214.2</v>
      </c>
      <c r="DM38" s="12">
        <f t="shared" si="7"/>
        <v>12803.55</v>
      </c>
      <c r="DN38" s="12">
        <f t="shared" si="8"/>
        <v>11591.662</v>
      </c>
      <c r="DO38" s="47">
        <v>0</v>
      </c>
      <c r="DP38" s="33">
        <f t="shared" si="63"/>
        <v>0</v>
      </c>
      <c r="DQ38" s="47">
        <v>0</v>
      </c>
      <c r="DR38" s="47">
        <v>0</v>
      </c>
      <c r="DS38" s="33">
        <f t="shared" si="64"/>
        <v>0</v>
      </c>
      <c r="DT38" s="47">
        <v>0</v>
      </c>
      <c r="DU38" s="47">
        <v>0</v>
      </c>
      <c r="DV38" s="33">
        <f t="shared" si="65"/>
        <v>0</v>
      </c>
      <c r="DW38" s="47">
        <v>0</v>
      </c>
      <c r="DX38" s="47">
        <v>0</v>
      </c>
      <c r="DY38" s="33">
        <f t="shared" si="66"/>
        <v>0</v>
      </c>
      <c r="DZ38" s="47">
        <v>0</v>
      </c>
      <c r="EA38" s="42">
        <v>0</v>
      </c>
      <c r="EB38" s="33">
        <f t="shared" si="67"/>
        <v>0</v>
      </c>
      <c r="EC38" s="47">
        <v>0</v>
      </c>
      <c r="ED38" s="47">
        <v>950</v>
      </c>
      <c r="EE38" s="33">
        <f t="shared" si="68"/>
        <v>237.5</v>
      </c>
      <c r="EF38" s="47">
        <v>0</v>
      </c>
      <c r="EG38" s="47">
        <v>0</v>
      </c>
      <c r="EH38" s="12">
        <f t="shared" si="9"/>
        <v>950</v>
      </c>
      <c r="EI38" s="33">
        <f t="shared" si="69"/>
        <v>237.5</v>
      </c>
      <c r="EJ38" s="47">
        <f t="shared" si="10"/>
        <v>0</v>
      </c>
    </row>
    <row r="39" spans="1:141" s="14" customFormat="1" ht="20.25" customHeight="1" x14ac:dyDescent="0.2">
      <c r="A39" s="21">
        <v>29</v>
      </c>
      <c r="B39" s="46" t="s">
        <v>118</v>
      </c>
      <c r="C39" s="47">
        <v>0</v>
      </c>
      <c r="D39" s="47">
        <v>0</v>
      </c>
      <c r="E39" s="25">
        <f t="shared" si="11"/>
        <v>37180.699999999997</v>
      </c>
      <c r="F39" s="33">
        <f t="shared" si="12"/>
        <v>9295.1749999999993</v>
      </c>
      <c r="G39" s="12">
        <f t="shared" si="0"/>
        <v>7886.1600000000008</v>
      </c>
      <c r="H39" s="12">
        <f t="shared" si="13"/>
        <v>84.841436551759401</v>
      </c>
      <c r="I39" s="12">
        <f t="shared" si="1"/>
        <v>21.21035913793985</v>
      </c>
      <c r="J39" s="12">
        <f t="shared" si="2"/>
        <v>7890.2</v>
      </c>
      <c r="K39" s="12">
        <f t="shared" si="14"/>
        <v>1972.55</v>
      </c>
      <c r="L39" s="12">
        <f t="shared" si="15"/>
        <v>563.55999999999995</v>
      </c>
      <c r="M39" s="12">
        <f t="shared" si="3"/>
        <v>28.570124965146636</v>
      </c>
      <c r="N39" s="12">
        <f t="shared" si="4"/>
        <v>7.1425312412866591</v>
      </c>
      <c r="O39" s="12">
        <f t="shared" si="16"/>
        <v>920.2</v>
      </c>
      <c r="P39" s="33">
        <f t="shared" si="17"/>
        <v>230.05</v>
      </c>
      <c r="Q39" s="33">
        <f t="shared" si="18"/>
        <v>19.5</v>
      </c>
      <c r="R39" s="12">
        <f t="shared" si="19"/>
        <v>8.4764181699630505</v>
      </c>
      <c r="S39" s="11">
        <f t="shared" si="20"/>
        <v>2.1191045424907626</v>
      </c>
      <c r="T39" s="128">
        <v>0</v>
      </c>
      <c r="U39" s="33">
        <f t="shared" si="21"/>
        <v>0</v>
      </c>
      <c r="V39" s="128">
        <v>0</v>
      </c>
      <c r="W39" s="12" t="e">
        <f t="shared" si="22"/>
        <v>#DIV/0!</v>
      </c>
      <c r="X39" s="11" t="e">
        <f t="shared" si="23"/>
        <v>#DIV/0!</v>
      </c>
      <c r="Y39" s="128">
        <v>0</v>
      </c>
      <c r="Z39" s="33">
        <f t="shared" si="24"/>
        <v>0</v>
      </c>
      <c r="AA39" s="128">
        <v>0</v>
      </c>
      <c r="AB39" s="12" t="e">
        <f t="shared" si="25"/>
        <v>#DIV/0!</v>
      </c>
      <c r="AC39" s="11" t="e">
        <f t="shared" si="26"/>
        <v>#DIV/0!</v>
      </c>
      <c r="AD39" s="128">
        <v>920.2</v>
      </c>
      <c r="AE39" s="33">
        <f t="shared" si="27"/>
        <v>230.05</v>
      </c>
      <c r="AF39" s="128">
        <v>19.5</v>
      </c>
      <c r="AG39" s="12">
        <f t="shared" si="28"/>
        <v>8.4764181699630505</v>
      </c>
      <c r="AH39" s="11">
        <f t="shared" si="29"/>
        <v>2.1191045424907626</v>
      </c>
      <c r="AI39" s="128">
        <v>2800</v>
      </c>
      <c r="AJ39" s="33">
        <f t="shared" si="30"/>
        <v>700</v>
      </c>
      <c r="AK39" s="128">
        <v>304.06</v>
      </c>
      <c r="AL39" s="12">
        <f t="shared" si="31"/>
        <v>43.437142857142859</v>
      </c>
      <c r="AM39" s="11">
        <f t="shared" si="5"/>
        <v>10.859285714285715</v>
      </c>
      <c r="AN39" s="109">
        <v>60</v>
      </c>
      <c r="AO39" s="33">
        <f t="shared" si="32"/>
        <v>15</v>
      </c>
      <c r="AP39" s="47">
        <v>0</v>
      </c>
      <c r="AQ39" s="12">
        <f t="shared" si="33"/>
        <v>0</v>
      </c>
      <c r="AR39" s="11">
        <f t="shared" si="34"/>
        <v>0</v>
      </c>
      <c r="AS39" s="47">
        <v>0</v>
      </c>
      <c r="AT39" s="33">
        <f t="shared" si="35"/>
        <v>0</v>
      </c>
      <c r="AU39" s="47">
        <v>0</v>
      </c>
      <c r="AV39" s="12" t="e">
        <f t="shared" si="36"/>
        <v>#DIV/0!</v>
      </c>
      <c r="AW39" s="11" t="e">
        <f t="shared" si="37"/>
        <v>#DIV/0!</v>
      </c>
      <c r="AX39" s="38">
        <v>0</v>
      </c>
      <c r="AY39" s="33">
        <f t="shared" si="38"/>
        <v>0</v>
      </c>
      <c r="AZ39" s="47">
        <v>0</v>
      </c>
      <c r="BA39" s="47">
        <v>0</v>
      </c>
      <c r="BB39" s="33">
        <f t="shared" si="39"/>
        <v>0</v>
      </c>
      <c r="BC39" s="47">
        <v>0</v>
      </c>
      <c r="BD39" s="47">
        <v>29290.5</v>
      </c>
      <c r="BE39" s="33">
        <f t="shared" si="40"/>
        <v>7322.625</v>
      </c>
      <c r="BF39" s="47">
        <v>7322.6</v>
      </c>
      <c r="BG39" s="38">
        <v>0</v>
      </c>
      <c r="BH39" s="33">
        <f t="shared" si="41"/>
        <v>0</v>
      </c>
      <c r="BI39" s="13">
        <v>0</v>
      </c>
      <c r="BJ39" s="47">
        <v>0</v>
      </c>
      <c r="BK39" s="33">
        <f t="shared" si="42"/>
        <v>0</v>
      </c>
      <c r="BL39" s="47">
        <v>0</v>
      </c>
      <c r="BM39" s="38">
        <v>0</v>
      </c>
      <c r="BN39" s="33">
        <f t="shared" si="43"/>
        <v>0</v>
      </c>
      <c r="BO39" s="47">
        <v>0</v>
      </c>
      <c r="BP39" s="47">
        <v>0</v>
      </c>
      <c r="BQ39" s="33">
        <f t="shared" si="44"/>
        <v>0</v>
      </c>
      <c r="BR39" s="47">
        <v>0</v>
      </c>
      <c r="BS39" s="12">
        <f t="shared" si="45"/>
        <v>1710</v>
      </c>
      <c r="BT39" s="33">
        <f t="shared" si="46"/>
        <v>427.5</v>
      </c>
      <c r="BU39" s="12">
        <f t="shared" si="47"/>
        <v>240</v>
      </c>
      <c r="BV39" s="12">
        <f t="shared" si="48"/>
        <v>56.140350877192979</v>
      </c>
      <c r="BW39" s="11">
        <f t="shared" si="49"/>
        <v>14.035087719298245</v>
      </c>
      <c r="BX39" s="109">
        <v>960</v>
      </c>
      <c r="BY39" s="33">
        <f t="shared" si="50"/>
        <v>240</v>
      </c>
      <c r="BZ39" s="47">
        <v>240</v>
      </c>
      <c r="CA39" s="47">
        <v>750</v>
      </c>
      <c r="CB39" s="33">
        <f t="shared" si="51"/>
        <v>187.5</v>
      </c>
      <c r="CC39" s="47">
        <v>0</v>
      </c>
      <c r="CD39" s="47">
        <v>0</v>
      </c>
      <c r="CE39" s="33">
        <f t="shared" si="52"/>
        <v>0</v>
      </c>
      <c r="CF39" s="47">
        <v>0</v>
      </c>
      <c r="CG39" s="47">
        <v>0</v>
      </c>
      <c r="CH39" s="33">
        <f t="shared" si="53"/>
        <v>0</v>
      </c>
      <c r="CI39" s="47">
        <v>0</v>
      </c>
      <c r="CJ39" s="47">
        <v>0</v>
      </c>
      <c r="CK39" s="33">
        <f t="shared" si="54"/>
        <v>0</v>
      </c>
      <c r="CL39" s="47">
        <v>0</v>
      </c>
      <c r="CM39" s="47">
        <v>0</v>
      </c>
      <c r="CN39" s="33">
        <f t="shared" si="55"/>
        <v>0</v>
      </c>
      <c r="CO39" s="47">
        <v>0</v>
      </c>
      <c r="CP39" s="47">
        <v>0</v>
      </c>
      <c r="CQ39" s="33">
        <f t="shared" si="56"/>
        <v>0</v>
      </c>
      <c r="CR39" s="47">
        <v>0</v>
      </c>
      <c r="CS39" s="47">
        <v>1400</v>
      </c>
      <c r="CT39" s="33">
        <f t="shared" si="57"/>
        <v>350</v>
      </c>
      <c r="CU39" s="47">
        <v>0</v>
      </c>
      <c r="CV39" s="47">
        <v>0</v>
      </c>
      <c r="CW39" s="33">
        <f t="shared" si="58"/>
        <v>0</v>
      </c>
      <c r="CX39" s="47">
        <v>0</v>
      </c>
      <c r="CY39" s="47">
        <v>1000</v>
      </c>
      <c r="CZ39" s="33">
        <f t="shared" si="59"/>
        <v>250</v>
      </c>
      <c r="DA39" s="47">
        <v>0</v>
      </c>
      <c r="DB39" s="47">
        <v>0</v>
      </c>
      <c r="DC39" s="33">
        <f t="shared" si="60"/>
        <v>0</v>
      </c>
      <c r="DD39" s="47">
        <v>0</v>
      </c>
      <c r="DE39" s="42">
        <v>0</v>
      </c>
      <c r="DF39" s="33">
        <f t="shared" si="61"/>
        <v>0</v>
      </c>
      <c r="DG39" s="47">
        <v>0</v>
      </c>
      <c r="DH39" s="47">
        <v>0</v>
      </c>
      <c r="DI39" s="33">
        <f t="shared" si="62"/>
        <v>0</v>
      </c>
      <c r="DJ39" s="47">
        <v>0</v>
      </c>
      <c r="DK39" s="47">
        <v>0</v>
      </c>
      <c r="DL39" s="12">
        <f t="shared" si="6"/>
        <v>37180.699999999997</v>
      </c>
      <c r="DM39" s="12">
        <f t="shared" si="7"/>
        <v>9295.1749999999993</v>
      </c>
      <c r="DN39" s="12">
        <f t="shared" si="8"/>
        <v>7886.1600000000008</v>
      </c>
      <c r="DO39" s="47">
        <v>0</v>
      </c>
      <c r="DP39" s="33">
        <f t="shared" si="63"/>
        <v>0</v>
      </c>
      <c r="DQ39" s="47">
        <v>0</v>
      </c>
      <c r="DR39" s="47">
        <v>0</v>
      </c>
      <c r="DS39" s="33">
        <f t="shared" si="64"/>
        <v>0</v>
      </c>
      <c r="DT39" s="47">
        <v>0</v>
      </c>
      <c r="DU39" s="47">
        <v>0</v>
      </c>
      <c r="DV39" s="33">
        <f t="shared" si="65"/>
        <v>0</v>
      </c>
      <c r="DW39" s="47">
        <v>0</v>
      </c>
      <c r="DX39" s="47">
        <v>0</v>
      </c>
      <c r="DY39" s="33">
        <f t="shared" si="66"/>
        <v>0</v>
      </c>
      <c r="DZ39" s="47">
        <v>0</v>
      </c>
      <c r="EA39" s="42">
        <v>0</v>
      </c>
      <c r="EB39" s="33">
        <f t="shared" si="67"/>
        <v>0</v>
      </c>
      <c r="EC39" s="47">
        <v>0</v>
      </c>
      <c r="ED39" s="47">
        <v>5150.3999999999996</v>
      </c>
      <c r="EE39" s="33">
        <f t="shared" si="68"/>
        <v>1287.5999999999999</v>
      </c>
      <c r="EF39" s="47">
        <v>0</v>
      </c>
      <c r="EG39" s="47">
        <v>0</v>
      </c>
      <c r="EH39" s="12">
        <f t="shared" si="9"/>
        <v>5150.3999999999996</v>
      </c>
      <c r="EI39" s="33">
        <f t="shared" si="69"/>
        <v>1287.5999999999999</v>
      </c>
      <c r="EJ39" s="47">
        <f t="shared" si="10"/>
        <v>0</v>
      </c>
    </row>
    <row r="40" spans="1:141" s="14" customFormat="1" ht="20.25" customHeight="1" x14ac:dyDescent="0.2">
      <c r="A40" s="21">
        <v>30</v>
      </c>
      <c r="B40" s="45" t="s">
        <v>116</v>
      </c>
      <c r="C40" s="47">
        <v>0</v>
      </c>
      <c r="D40" s="47">
        <v>0</v>
      </c>
      <c r="E40" s="25">
        <f t="shared" si="11"/>
        <v>16851</v>
      </c>
      <c r="F40" s="33">
        <f t="shared" si="12"/>
        <v>4212.75</v>
      </c>
      <c r="G40" s="12">
        <f t="shared" si="0"/>
        <v>3397.7559999999999</v>
      </c>
      <c r="H40" s="12">
        <f t="shared" si="13"/>
        <v>80.654109548394743</v>
      </c>
      <c r="I40" s="12">
        <f t="shared" si="1"/>
        <v>20.163527387098686</v>
      </c>
      <c r="J40" s="12">
        <f t="shared" si="2"/>
        <v>5134.8999999999996</v>
      </c>
      <c r="K40" s="12">
        <f t="shared" si="14"/>
        <v>1283.7249999999999</v>
      </c>
      <c r="L40" s="12">
        <f t="shared" si="15"/>
        <v>468.75600000000003</v>
      </c>
      <c r="M40" s="12">
        <f t="shared" si="3"/>
        <v>36.51529727940175</v>
      </c>
      <c r="N40" s="12">
        <f t="shared" si="4"/>
        <v>9.1288243198504375</v>
      </c>
      <c r="O40" s="12">
        <f t="shared" si="16"/>
        <v>2366.1999999999998</v>
      </c>
      <c r="P40" s="33">
        <f t="shared" si="17"/>
        <v>591.54999999999995</v>
      </c>
      <c r="Q40" s="33">
        <f t="shared" si="18"/>
        <v>63.1</v>
      </c>
      <c r="R40" s="12">
        <f t="shared" si="19"/>
        <v>10.666892063223736</v>
      </c>
      <c r="S40" s="11">
        <f t="shared" si="20"/>
        <v>2.6667230158059341</v>
      </c>
      <c r="T40" s="128">
        <v>0</v>
      </c>
      <c r="U40" s="33">
        <f t="shared" si="21"/>
        <v>0</v>
      </c>
      <c r="V40" s="128">
        <v>0</v>
      </c>
      <c r="W40" s="12" t="e">
        <f t="shared" si="22"/>
        <v>#DIV/0!</v>
      </c>
      <c r="X40" s="11" t="e">
        <f t="shared" si="23"/>
        <v>#DIV/0!</v>
      </c>
      <c r="Y40" s="128">
        <v>0</v>
      </c>
      <c r="Z40" s="33">
        <f t="shared" si="24"/>
        <v>0</v>
      </c>
      <c r="AA40" s="128">
        <v>0</v>
      </c>
      <c r="AB40" s="12" t="e">
        <f t="shared" si="25"/>
        <v>#DIV/0!</v>
      </c>
      <c r="AC40" s="11" t="e">
        <f t="shared" si="26"/>
        <v>#DIV/0!</v>
      </c>
      <c r="AD40" s="128">
        <v>2366.1999999999998</v>
      </c>
      <c r="AE40" s="33">
        <f t="shared" si="27"/>
        <v>591.54999999999995</v>
      </c>
      <c r="AF40" s="128">
        <v>63.1</v>
      </c>
      <c r="AG40" s="12">
        <f t="shared" si="28"/>
        <v>10.666892063223736</v>
      </c>
      <c r="AH40" s="11">
        <f t="shared" si="29"/>
        <v>2.6667230158059341</v>
      </c>
      <c r="AI40" s="128">
        <v>1958.7</v>
      </c>
      <c r="AJ40" s="33">
        <f t="shared" si="30"/>
        <v>489.67499999999995</v>
      </c>
      <c r="AK40" s="128">
        <v>394.65600000000001</v>
      </c>
      <c r="AL40" s="12">
        <f t="shared" si="31"/>
        <v>80.595497013325172</v>
      </c>
      <c r="AM40" s="11">
        <f t="shared" si="5"/>
        <v>20.148874253331293</v>
      </c>
      <c r="AN40" s="109">
        <v>10</v>
      </c>
      <c r="AO40" s="33">
        <f t="shared" si="32"/>
        <v>2.5</v>
      </c>
      <c r="AP40" s="47">
        <v>0</v>
      </c>
      <c r="AQ40" s="12">
        <f t="shared" si="33"/>
        <v>0</v>
      </c>
      <c r="AR40" s="11">
        <f t="shared" si="34"/>
        <v>0</v>
      </c>
      <c r="AS40" s="47">
        <v>0</v>
      </c>
      <c r="AT40" s="33">
        <f t="shared" si="35"/>
        <v>0</v>
      </c>
      <c r="AU40" s="47">
        <v>0</v>
      </c>
      <c r="AV40" s="12" t="e">
        <f t="shared" si="36"/>
        <v>#DIV/0!</v>
      </c>
      <c r="AW40" s="11" t="e">
        <f t="shared" si="37"/>
        <v>#DIV/0!</v>
      </c>
      <c r="AX40" s="38">
        <v>0</v>
      </c>
      <c r="AY40" s="33">
        <f t="shared" si="38"/>
        <v>0</v>
      </c>
      <c r="AZ40" s="47">
        <v>0</v>
      </c>
      <c r="BA40" s="47">
        <v>0</v>
      </c>
      <c r="BB40" s="33">
        <f t="shared" si="39"/>
        <v>0</v>
      </c>
      <c r="BC40" s="47">
        <v>0</v>
      </c>
      <c r="BD40" s="47">
        <v>11716.1</v>
      </c>
      <c r="BE40" s="33">
        <f t="shared" si="40"/>
        <v>2929.0250000000001</v>
      </c>
      <c r="BF40" s="47">
        <v>2929</v>
      </c>
      <c r="BG40" s="38">
        <v>0</v>
      </c>
      <c r="BH40" s="33">
        <f t="shared" si="41"/>
        <v>0</v>
      </c>
      <c r="BI40" s="13">
        <v>0</v>
      </c>
      <c r="BJ40" s="47">
        <v>0</v>
      </c>
      <c r="BK40" s="33">
        <f t="shared" si="42"/>
        <v>0</v>
      </c>
      <c r="BL40" s="47">
        <v>0</v>
      </c>
      <c r="BM40" s="38">
        <v>0</v>
      </c>
      <c r="BN40" s="33">
        <f t="shared" si="43"/>
        <v>0</v>
      </c>
      <c r="BO40" s="47">
        <v>0</v>
      </c>
      <c r="BP40" s="47">
        <v>0</v>
      </c>
      <c r="BQ40" s="33">
        <f t="shared" si="44"/>
        <v>0</v>
      </c>
      <c r="BR40" s="47">
        <v>0</v>
      </c>
      <c r="BS40" s="12">
        <f t="shared" si="45"/>
        <v>800</v>
      </c>
      <c r="BT40" s="33">
        <f t="shared" si="46"/>
        <v>200</v>
      </c>
      <c r="BU40" s="12">
        <f t="shared" si="47"/>
        <v>11</v>
      </c>
      <c r="BV40" s="12">
        <f t="shared" si="48"/>
        <v>5.5</v>
      </c>
      <c r="BW40" s="11">
        <f t="shared" si="49"/>
        <v>1.375</v>
      </c>
      <c r="BX40" s="109">
        <v>800</v>
      </c>
      <c r="BY40" s="33">
        <f t="shared" si="50"/>
        <v>200</v>
      </c>
      <c r="BZ40" s="47">
        <v>11</v>
      </c>
      <c r="CA40" s="47">
        <v>0</v>
      </c>
      <c r="CB40" s="33">
        <f t="shared" si="51"/>
        <v>0</v>
      </c>
      <c r="CC40" s="47">
        <v>0</v>
      </c>
      <c r="CD40" s="47">
        <v>0</v>
      </c>
      <c r="CE40" s="33">
        <f t="shared" si="52"/>
        <v>0</v>
      </c>
      <c r="CF40" s="47">
        <v>0</v>
      </c>
      <c r="CG40" s="47">
        <v>0</v>
      </c>
      <c r="CH40" s="33">
        <f t="shared" si="53"/>
        <v>0</v>
      </c>
      <c r="CI40" s="47">
        <v>0</v>
      </c>
      <c r="CJ40" s="47">
        <v>0</v>
      </c>
      <c r="CK40" s="33">
        <f t="shared" si="54"/>
        <v>0</v>
      </c>
      <c r="CL40" s="47">
        <v>0</v>
      </c>
      <c r="CM40" s="47">
        <v>0</v>
      </c>
      <c r="CN40" s="33">
        <f t="shared" si="55"/>
        <v>0</v>
      </c>
      <c r="CO40" s="47">
        <v>0</v>
      </c>
      <c r="CP40" s="47">
        <v>0</v>
      </c>
      <c r="CQ40" s="33">
        <f t="shared" si="56"/>
        <v>0</v>
      </c>
      <c r="CR40" s="47">
        <v>0</v>
      </c>
      <c r="CS40" s="47">
        <v>0</v>
      </c>
      <c r="CT40" s="33">
        <f t="shared" si="57"/>
        <v>0</v>
      </c>
      <c r="CU40" s="47">
        <v>0</v>
      </c>
      <c r="CV40" s="47">
        <v>0</v>
      </c>
      <c r="CW40" s="33">
        <f t="shared" si="58"/>
        <v>0</v>
      </c>
      <c r="CX40" s="47">
        <v>0</v>
      </c>
      <c r="CY40" s="47">
        <v>0</v>
      </c>
      <c r="CZ40" s="33">
        <f t="shared" si="59"/>
        <v>0</v>
      </c>
      <c r="DA40" s="47">
        <v>0</v>
      </c>
      <c r="DB40" s="47">
        <v>0</v>
      </c>
      <c r="DC40" s="33">
        <f t="shared" si="60"/>
        <v>0</v>
      </c>
      <c r="DD40" s="47">
        <v>0</v>
      </c>
      <c r="DE40" s="42">
        <v>0</v>
      </c>
      <c r="DF40" s="33">
        <f t="shared" si="61"/>
        <v>0</v>
      </c>
      <c r="DG40" s="47">
        <v>0</v>
      </c>
      <c r="DH40" s="47">
        <v>0</v>
      </c>
      <c r="DI40" s="33">
        <f t="shared" si="62"/>
        <v>0</v>
      </c>
      <c r="DJ40" s="47">
        <v>0</v>
      </c>
      <c r="DK40" s="47">
        <v>0</v>
      </c>
      <c r="DL40" s="12">
        <f t="shared" si="6"/>
        <v>16851</v>
      </c>
      <c r="DM40" s="12">
        <f t="shared" si="7"/>
        <v>4212.75</v>
      </c>
      <c r="DN40" s="12">
        <f t="shared" si="8"/>
        <v>3397.7559999999999</v>
      </c>
      <c r="DO40" s="47">
        <v>0</v>
      </c>
      <c r="DP40" s="33">
        <f t="shared" si="63"/>
        <v>0</v>
      </c>
      <c r="DQ40" s="47">
        <v>0</v>
      </c>
      <c r="DR40" s="47">
        <v>0</v>
      </c>
      <c r="DS40" s="33">
        <f t="shared" si="64"/>
        <v>0</v>
      </c>
      <c r="DT40" s="47">
        <v>0</v>
      </c>
      <c r="DU40" s="47">
        <v>0</v>
      </c>
      <c r="DV40" s="33">
        <f t="shared" si="65"/>
        <v>0</v>
      </c>
      <c r="DW40" s="47">
        <v>0</v>
      </c>
      <c r="DX40" s="47">
        <v>0</v>
      </c>
      <c r="DY40" s="33">
        <f t="shared" si="66"/>
        <v>0</v>
      </c>
      <c r="DZ40" s="47">
        <v>0</v>
      </c>
      <c r="EA40" s="42">
        <v>0</v>
      </c>
      <c r="EB40" s="33">
        <f t="shared" si="67"/>
        <v>0</v>
      </c>
      <c r="EC40" s="47">
        <v>0</v>
      </c>
      <c r="ED40" s="47">
        <v>1989</v>
      </c>
      <c r="EE40" s="33">
        <f t="shared" si="68"/>
        <v>497.25</v>
      </c>
      <c r="EF40" s="47">
        <v>0</v>
      </c>
      <c r="EG40" s="47">
        <v>0</v>
      </c>
      <c r="EH40" s="12">
        <f t="shared" si="9"/>
        <v>1989</v>
      </c>
      <c r="EI40" s="33">
        <f t="shared" si="69"/>
        <v>497.25</v>
      </c>
      <c r="EJ40" s="47">
        <f t="shared" si="10"/>
        <v>0</v>
      </c>
    </row>
    <row r="41" spans="1:141" s="14" customFormat="1" ht="20.25" customHeight="1" x14ac:dyDescent="0.2">
      <c r="A41" s="21">
        <v>31</v>
      </c>
      <c r="B41" s="46" t="s">
        <v>119</v>
      </c>
      <c r="C41" s="47">
        <v>4148.5</v>
      </c>
      <c r="D41" s="47">
        <v>18.3</v>
      </c>
      <c r="E41" s="25">
        <f t="shared" si="11"/>
        <v>18306.400000000001</v>
      </c>
      <c r="F41" s="33">
        <f t="shared" si="12"/>
        <v>4576.6000000000004</v>
      </c>
      <c r="G41" s="12">
        <f t="shared" si="0"/>
        <v>3632.5880000000002</v>
      </c>
      <c r="H41" s="12">
        <f t="shared" si="13"/>
        <v>79.373071712625091</v>
      </c>
      <c r="I41" s="12">
        <f t="shared" si="1"/>
        <v>19.843267928156273</v>
      </c>
      <c r="J41" s="12">
        <f t="shared" si="2"/>
        <v>4705</v>
      </c>
      <c r="K41" s="12">
        <f t="shared" si="14"/>
        <v>1176.25</v>
      </c>
      <c r="L41" s="12">
        <f t="shared" si="15"/>
        <v>232.18799999999999</v>
      </c>
      <c r="M41" s="12">
        <f t="shared" si="3"/>
        <v>19.739681190223166</v>
      </c>
      <c r="N41" s="12">
        <f t="shared" si="4"/>
        <v>4.9349202975557915</v>
      </c>
      <c r="O41" s="12">
        <f t="shared" si="16"/>
        <v>705</v>
      </c>
      <c r="P41" s="33">
        <f t="shared" si="17"/>
        <v>176.25</v>
      </c>
      <c r="Q41" s="33">
        <f t="shared" si="18"/>
        <v>15.3</v>
      </c>
      <c r="R41" s="12">
        <f t="shared" si="19"/>
        <v>8.6808510638297882</v>
      </c>
      <c r="S41" s="11">
        <f t="shared" si="20"/>
        <v>2.1702127659574471</v>
      </c>
      <c r="T41" s="128">
        <v>0</v>
      </c>
      <c r="U41" s="33">
        <f t="shared" si="21"/>
        <v>0</v>
      </c>
      <c r="V41" s="128">
        <v>0</v>
      </c>
      <c r="W41" s="12" t="e">
        <f t="shared" si="22"/>
        <v>#DIV/0!</v>
      </c>
      <c r="X41" s="11" t="e">
        <f t="shared" si="23"/>
        <v>#DIV/0!</v>
      </c>
      <c r="Y41" s="128">
        <v>0</v>
      </c>
      <c r="Z41" s="33">
        <f t="shared" si="24"/>
        <v>0</v>
      </c>
      <c r="AA41" s="128">
        <v>0</v>
      </c>
      <c r="AB41" s="12" t="e">
        <f t="shared" si="25"/>
        <v>#DIV/0!</v>
      </c>
      <c r="AC41" s="11" t="e">
        <f t="shared" si="26"/>
        <v>#DIV/0!</v>
      </c>
      <c r="AD41" s="128">
        <v>705</v>
      </c>
      <c r="AE41" s="33">
        <f t="shared" si="27"/>
        <v>176.25</v>
      </c>
      <c r="AF41" s="128">
        <v>15.3</v>
      </c>
      <c r="AG41" s="12">
        <f t="shared" si="28"/>
        <v>8.6808510638297882</v>
      </c>
      <c r="AH41" s="11">
        <f t="shared" si="29"/>
        <v>2.1702127659574471</v>
      </c>
      <c r="AI41" s="128">
        <v>2500</v>
      </c>
      <c r="AJ41" s="33">
        <f t="shared" si="30"/>
        <v>625</v>
      </c>
      <c r="AK41" s="128">
        <v>88.700999999999993</v>
      </c>
      <c r="AL41" s="12">
        <f t="shared" si="31"/>
        <v>14.192159999999998</v>
      </c>
      <c r="AM41" s="11">
        <f t="shared" si="5"/>
        <v>3.5480399999999994</v>
      </c>
      <c r="AN41" s="47">
        <v>0</v>
      </c>
      <c r="AO41" s="33">
        <f t="shared" si="32"/>
        <v>0</v>
      </c>
      <c r="AP41" s="47">
        <v>0</v>
      </c>
      <c r="AQ41" s="12" t="e">
        <f t="shared" si="33"/>
        <v>#DIV/0!</v>
      </c>
      <c r="AR41" s="11" t="e">
        <f t="shared" si="34"/>
        <v>#DIV/0!</v>
      </c>
      <c r="AS41" s="47">
        <v>0</v>
      </c>
      <c r="AT41" s="33">
        <f t="shared" si="35"/>
        <v>0</v>
      </c>
      <c r="AU41" s="47">
        <v>0</v>
      </c>
      <c r="AV41" s="12" t="e">
        <f t="shared" si="36"/>
        <v>#DIV/0!</v>
      </c>
      <c r="AW41" s="11" t="e">
        <f t="shared" si="37"/>
        <v>#DIV/0!</v>
      </c>
      <c r="AX41" s="38">
        <v>0</v>
      </c>
      <c r="AY41" s="33">
        <f t="shared" si="38"/>
        <v>0</v>
      </c>
      <c r="AZ41" s="47">
        <v>0</v>
      </c>
      <c r="BA41" s="47">
        <v>0</v>
      </c>
      <c r="BB41" s="33">
        <f t="shared" si="39"/>
        <v>0</v>
      </c>
      <c r="BC41" s="47">
        <v>0</v>
      </c>
      <c r="BD41" s="47">
        <v>13601.4</v>
      </c>
      <c r="BE41" s="33">
        <f t="shared" si="40"/>
        <v>3400.3500000000004</v>
      </c>
      <c r="BF41" s="47">
        <v>3400.4</v>
      </c>
      <c r="BG41" s="38">
        <v>0</v>
      </c>
      <c r="BH41" s="33">
        <f t="shared" si="41"/>
        <v>0</v>
      </c>
      <c r="BI41" s="13">
        <v>0</v>
      </c>
      <c r="BJ41" s="47">
        <v>0</v>
      </c>
      <c r="BK41" s="33">
        <f t="shared" si="42"/>
        <v>0</v>
      </c>
      <c r="BL41" s="47">
        <v>0</v>
      </c>
      <c r="BM41" s="38">
        <v>0</v>
      </c>
      <c r="BN41" s="33">
        <f t="shared" si="43"/>
        <v>0</v>
      </c>
      <c r="BO41" s="47">
        <v>0</v>
      </c>
      <c r="BP41" s="47">
        <v>0</v>
      </c>
      <c r="BQ41" s="33">
        <f t="shared" si="44"/>
        <v>0</v>
      </c>
      <c r="BR41" s="47">
        <v>0</v>
      </c>
      <c r="BS41" s="12">
        <f t="shared" si="45"/>
        <v>1300</v>
      </c>
      <c r="BT41" s="33">
        <f t="shared" si="46"/>
        <v>325</v>
      </c>
      <c r="BU41" s="12">
        <f t="shared" si="47"/>
        <v>128.18700000000001</v>
      </c>
      <c r="BV41" s="12">
        <f t="shared" si="48"/>
        <v>39.44215384615385</v>
      </c>
      <c r="BW41" s="11">
        <f t="shared" si="49"/>
        <v>9.8605384615384626</v>
      </c>
      <c r="BX41" s="109">
        <v>1000</v>
      </c>
      <c r="BY41" s="33">
        <f t="shared" si="50"/>
        <v>250</v>
      </c>
      <c r="BZ41" s="47">
        <v>128.18700000000001</v>
      </c>
      <c r="CA41" s="47">
        <v>300</v>
      </c>
      <c r="CB41" s="33">
        <f t="shared" si="51"/>
        <v>75</v>
      </c>
      <c r="CC41" s="47">
        <v>0</v>
      </c>
      <c r="CD41" s="47">
        <v>0</v>
      </c>
      <c r="CE41" s="33">
        <f t="shared" si="52"/>
        <v>0</v>
      </c>
      <c r="CF41" s="47">
        <v>0</v>
      </c>
      <c r="CG41" s="47">
        <v>0</v>
      </c>
      <c r="CH41" s="33">
        <f t="shared" si="53"/>
        <v>0</v>
      </c>
      <c r="CI41" s="47">
        <v>0</v>
      </c>
      <c r="CJ41" s="47">
        <v>0</v>
      </c>
      <c r="CK41" s="33">
        <f t="shared" si="54"/>
        <v>0</v>
      </c>
      <c r="CL41" s="47">
        <v>0</v>
      </c>
      <c r="CM41" s="47">
        <v>0</v>
      </c>
      <c r="CN41" s="33">
        <f t="shared" si="55"/>
        <v>0</v>
      </c>
      <c r="CO41" s="47">
        <v>0</v>
      </c>
      <c r="CP41" s="47">
        <v>0</v>
      </c>
      <c r="CQ41" s="33">
        <f t="shared" si="56"/>
        <v>0</v>
      </c>
      <c r="CR41" s="47">
        <v>0</v>
      </c>
      <c r="CS41" s="47">
        <v>0</v>
      </c>
      <c r="CT41" s="33">
        <f t="shared" si="57"/>
        <v>0</v>
      </c>
      <c r="CU41" s="47">
        <v>0</v>
      </c>
      <c r="CV41" s="47">
        <v>0</v>
      </c>
      <c r="CW41" s="33">
        <f t="shared" si="58"/>
        <v>0</v>
      </c>
      <c r="CX41" s="47">
        <v>0</v>
      </c>
      <c r="CY41" s="47">
        <v>0</v>
      </c>
      <c r="CZ41" s="33">
        <f t="shared" si="59"/>
        <v>0</v>
      </c>
      <c r="DA41" s="47">
        <v>0</v>
      </c>
      <c r="DB41" s="47">
        <v>0</v>
      </c>
      <c r="DC41" s="33">
        <f t="shared" si="60"/>
        <v>0</v>
      </c>
      <c r="DD41" s="47">
        <v>0</v>
      </c>
      <c r="DE41" s="42">
        <v>0</v>
      </c>
      <c r="DF41" s="33">
        <f t="shared" si="61"/>
        <v>0</v>
      </c>
      <c r="DG41" s="47">
        <v>0</v>
      </c>
      <c r="DH41" s="47">
        <v>200</v>
      </c>
      <c r="DI41" s="33">
        <f t="shared" si="62"/>
        <v>50</v>
      </c>
      <c r="DJ41" s="47">
        <v>0</v>
      </c>
      <c r="DK41" s="47">
        <v>0</v>
      </c>
      <c r="DL41" s="12">
        <f t="shared" si="6"/>
        <v>18306.400000000001</v>
      </c>
      <c r="DM41" s="12">
        <f t="shared" si="7"/>
        <v>4576.6000000000004</v>
      </c>
      <c r="DN41" s="12">
        <f t="shared" si="8"/>
        <v>3632.5880000000002</v>
      </c>
      <c r="DO41" s="47">
        <v>0</v>
      </c>
      <c r="DP41" s="33">
        <f t="shared" si="63"/>
        <v>0</v>
      </c>
      <c r="DQ41" s="47">
        <v>0</v>
      </c>
      <c r="DR41" s="47">
        <v>0</v>
      </c>
      <c r="DS41" s="33">
        <f t="shared" si="64"/>
        <v>0</v>
      </c>
      <c r="DT41" s="47">
        <v>0</v>
      </c>
      <c r="DU41" s="47">
        <v>0</v>
      </c>
      <c r="DV41" s="33">
        <f t="shared" si="65"/>
        <v>0</v>
      </c>
      <c r="DW41" s="47">
        <v>0</v>
      </c>
      <c r="DX41" s="47">
        <v>0</v>
      </c>
      <c r="DY41" s="33">
        <f t="shared" si="66"/>
        <v>0</v>
      </c>
      <c r="DZ41" s="47">
        <v>0</v>
      </c>
      <c r="EA41" s="42">
        <v>0</v>
      </c>
      <c r="EB41" s="33">
        <f t="shared" si="67"/>
        <v>0</v>
      </c>
      <c r="EC41" s="47">
        <v>0</v>
      </c>
      <c r="ED41" s="47">
        <v>950</v>
      </c>
      <c r="EE41" s="33">
        <f t="shared" si="68"/>
        <v>237.5</v>
      </c>
      <c r="EF41" s="47">
        <v>0</v>
      </c>
      <c r="EG41" s="47">
        <v>0</v>
      </c>
      <c r="EH41" s="12">
        <f t="shared" si="9"/>
        <v>950</v>
      </c>
      <c r="EI41" s="33">
        <f t="shared" si="69"/>
        <v>237.5</v>
      </c>
      <c r="EJ41" s="47">
        <f t="shared" si="10"/>
        <v>0</v>
      </c>
    </row>
    <row r="42" spans="1:141" s="14" customFormat="1" ht="20.25" customHeight="1" x14ac:dyDescent="0.2">
      <c r="A42" s="21">
        <v>32</v>
      </c>
      <c r="B42" s="45" t="s">
        <v>120</v>
      </c>
      <c r="C42" s="47">
        <v>0</v>
      </c>
      <c r="D42" s="47">
        <v>0</v>
      </c>
      <c r="E42" s="25">
        <f t="shared" si="11"/>
        <v>17194.099999999999</v>
      </c>
      <c r="F42" s="33">
        <f t="shared" si="12"/>
        <v>4298.5249999999996</v>
      </c>
      <c r="G42" s="12">
        <f t="shared" si="0"/>
        <v>3751.97</v>
      </c>
      <c r="H42" s="12">
        <f t="shared" si="13"/>
        <v>87.285057083534468</v>
      </c>
      <c r="I42" s="12">
        <f t="shared" si="1"/>
        <v>21.821264270883617</v>
      </c>
      <c r="J42" s="12">
        <f t="shared" si="2"/>
        <v>2982</v>
      </c>
      <c r="K42" s="12">
        <f t="shared" si="14"/>
        <v>745.5</v>
      </c>
      <c r="L42" s="12">
        <f t="shared" si="15"/>
        <v>198.97</v>
      </c>
      <c r="M42" s="12">
        <f t="shared" si="3"/>
        <v>26.689470154258888</v>
      </c>
      <c r="N42" s="12">
        <f t="shared" si="4"/>
        <v>6.6723675385647221</v>
      </c>
      <c r="O42" s="12">
        <f t="shared" si="16"/>
        <v>800</v>
      </c>
      <c r="P42" s="33">
        <f t="shared" si="17"/>
        <v>200</v>
      </c>
      <c r="Q42" s="33">
        <f t="shared" si="18"/>
        <v>68.3</v>
      </c>
      <c r="R42" s="12">
        <f t="shared" si="19"/>
        <v>34.15</v>
      </c>
      <c r="S42" s="11">
        <f t="shared" si="20"/>
        <v>8.5374999999999996</v>
      </c>
      <c r="T42" s="128">
        <v>0</v>
      </c>
      <c r="U42" s="33">
        <f t="shared" si="21"/>
        <v>0</v>
      </c>
      <c r="V42" s="128">
        <v>0</v>
      </c>
      <c r="W42" s="12" t="e">
        <f t="shared" si="22"/>
        <v>#DIV/0!</v>
      </c>
      <c r="X42" s="11" t="e">
        <f t="shared" si="23"/>
        <v>#DIV/0!</v>
      </c>
      <c r="Y42" s="128">
        <v>0</v>
      </c>
      <c r="Z42" s="33">
        <f t="shared" si="24"/>
        <v>0</v>
      </c>
      <c r="AA42" s="128">
        <v>0</v>
      </c>
      <c r="AB42" s="12" t="e">
        <f t="shared" si="25"/>
        <v>#DIV/0!</v>
      </c>
      <c r="AC42" s="11" t="e">
        <f t="shared" si="26"/>
        <v>#DIV/0!</v>
      </c>
      <c r="AD42" s="128">
        <v>800</v>
      </c>
      <c r="AE42" s="33">
        <f t="shared" si="27"/>
        <v>200</v>
      </c>
      <c r="AF42" s="128">
        <v>68.3</v>
      </c>
      <c r="AG42" s="12">
        <f t="shared" si="28"/>
        <v>34.15</v>
      </c>
      <c r="AH42" s="11">
        <f t="shared" si="29"/>
        <v>8.5374999999999996</v>
      </c>
      <c r="AI42" s="128">
        <v>1770</v>
      </c>
      <c r="AJ42" s="33">
        <f t="shared" si="30"/>
        <v>442.5</v>
      </c>
      <c r="AK42" s="128">
        <v>60.65</v>
      </c>
      <c r="AL42" s="12">
        <f t="shared" si="31"/>
        <v>13.706214689265536</v>
      </c>
      <c r="AM42" s="11">
        <f t="shared" si="5"/>
        <v>3.4265536723163841</v>
      </c>
      <c r="AN42" s="109">
        <v>12</v>
      </c>
      <c r="AO42" s="33">
        <f t="shared" si="32"/>
        <v>3</v>
      </c>
      <c r="AP42" s="47">
        <v>0</v>
      </c>
      <c r="AQ42" s="12">
        <f t="shared" si="33"/>
        <v>0</v>
      </c>
      <c r="AR42" s="11">
        <f t="shared" si="34"/>
        <v>0</v>
      </c>
      <c r="AS42" s="47">
        <v>0</v>
      </c>
      <c r="AT42" s="33">
        <f t="shared" si="35"/>
        <v>0</v>
      </c>
      <c r="AU42" s="47">
        <v>0</v>
      </c>
      <c r="AV42" s="12" t="e">
        <f t="shared" si="36"/>
        <v>#DIV/0!</v>
      </c>
      <c r="AW42" s="11" t="e">
        <f t="shared" si="37"/>
        <v>#DIV/0!</v>
      </c>
      <c r="AX42" s="38">
        <v>0</v>
      </c>
      <c r="AY42" s="33">
        <f t="shared" si="38"/>
        <v>0</v>
      </c>
      <c r="AZ42" s="47">
        <v>0</v>
      </c>
      <c r="BA42" s="47">
        <v>0</v>
      </c>
      <c r="BB42" s="33">
        <f t="shared" si="39"/>
        <v>0</v>
      </c>
      <c r="BC42" s="47">
        <v>0</v>
      </c>
      <c r="BD42" s="47">
        <v>14212.1</v>
      </c>
      <c r="BE42" s="33">
        <f t="shared" si="40"/>
        <v>3553.0250000000001</v>
      </c>
      <c r="BF42" s="47">
        <v>3553</v>
      </c>
      <c r="BG42" s="38">
        <v>0</v>
      </c>
      <c r="BH42" s="33">
        <f t="shared" si="41"/>
        <v>0</v>
      </c>
      <c r="BI42" s="13">
        <v>0</v>
      </c>
      <c r="BJ42" s="47">
        <v>0</v>
      </c>
      <c r="BK42" s="33">
        <f t="shared" si="42"/>
        <v>0</v>
      </c>
      <c r="BL42" s="47">
        <v>0</v>
      </c>
      <c r="BM42" s="38">
        <v>0</v>
      </c>
      <c r="BN42" s="33">
        <f t="shared" si="43"/>
        <v>0</v>
      </c>
      <c r="BO42" s="47">
        <v>0</v>
      </c>
      <c r="BP42" s="47">
        <v>0</v>
      </c>
      <c r="BQ42" s="33">
        <f t="shared" si="44"/>
        <v>0</v>
      </c>
      <c r="BR42" s="47">
        <v>0</v>
      </c>
      <c r="BS42" s="12">
        <f t="shared" si="45"/>
        <v>300</v>
      </c>
      <c r="BT42" s="33">
        <f t="shared" si="46"/>
        <v>75</v>
      </c>
      <c r="BU42" s="12">
        <f t="shared" si="47"/>
        <v>60.02</v>
      </c>
      <c r="BV42" s="12">
        <f t="shared" si="48"/>
        <v>80.026666666666671</v>
      </c>
      <c r="BW42" s="11">
        <f t="shared" si="49"/>
        <v>20.006666666666668</v>
      </c>
      <c r="BX42" s="109">
        <v>240</v>
      </c>
      <c r="BY42" s="33">
        <f t="shared" si="50"/>
        <v>60</v>
      </c>
      <c r="BZ42" s="47">
        <v>60.02</v>
      </c>
      <c r="CA42" s="47">
        <v>60</v>
      </c>
      <c r="CB42" s="33">
        <f t="shared" si="51"/>
        <v>15</v>
      </c>
      <c r="CC42" s="47">
        <v>0</v>
      </c>
      <c r="CD42" s="47">
        <v>0</v>
      </c>
      <c r="CE42" s="33">
        <f t="shared" si="52"/>
        <v>0</v>
      </c>
      <c r="CF42" s="47">
        <v>0</v>
      </c>
      <c r="CG42" s="47">
        <v>0</v>
      </c>
      <c r="CH42" s="33">
        <f t="shared" si="53"/>
        <v>0</v>
      </c>
      <c r="CI42" s="47">
        <v>0</v>
      </c>
      <c r="CJ42" s="47">
        <v>0</v>
      </c>
      <c r="CK42" s="33">
        <f t="shared" si="54"/>
        <v>0</v>
      </c>
      <c r="CL42" s="47">
        <v>0</v>
      </c>
      <c r="CM42" s="47">
        <v>0</v>
      </c>
      <c r="CN42" s="33">
        <f t="shared" si="55"/>
        <v>0</v>
      </c>
      <c r="CO42" s="47">
        <v>0</v>
      </c>
      <c r="CP42" s="47">
        <v>0</v>
      </c>
      <c r="CQ42" s="33">
        <f t="shared" si="56"/>
        <v>0</v>
      </c>
      <c r="CR42" s="47">
        <v>0</v>
      </c>
      <c r="CS42" s="47">
        <v>100</v>
      </c>
      <c r="CT42" s="33">
        <f t="shared" si="57"/>
        <v>25</v>
      </c>
      <c r="CU42" s="47">
        <v>10</v>
      </c>
      <c r="CV42" s="47">
        <v>0</v>
      </c>
      <c r="CW42" s="33">
        <f t="shared" si="58"/>
        <v>0</v>
      </c>
      <c r="CX42" s="47">
        <v>0</v>
      </c>
      <c r="CY42" s="47">
        <v>0</v>
      </c>
      <c r="CZ42" s="33">
        <f t="shared" si="59"/>
        <v>0</v>
      </c>
      <c r="DA42" s="47">
        <v>0</v>
      </c>
      <c r="DB42" s="47">
        <v>0</v>
      </c>
      <c r="DC42" s="33">
        <f t="shared" si="60"/>
        <v>0</v>
      </c>
      <c r="DD42" s="47">
        <v>0</v>
      </c>
      <c r="DE42" s="42">
        <v>0</v>
      </c>
      <c r="DF42" s="33">
        <f t="shared" si="61"/>
        <v>0</v>
      </c>
      <c r="DG42" s="47">
        <v>0</v>
      </c>
      <c r="DH42" s="47"/>
      <c r="DI42" s="33">
        <f t="shared" si="62"/>
        <v>0</v>
      </c>
      <c r="DJ42" s="47">
        <v>0</v>
      </c>
      <c r="DK42" s="47">
        <v>0</v>
      </c>
      <c r="DL42" s="12">
        <f t="shared" si="6"/>
        <v>17194.099999999999</v>
      </c>
      <c r="DM42" s="12">
        <f t="shared" si="7"/>
        <v>4298.5249999999996</v>
      </c>
      <c r="DN42" s="12">
        <f t="shared" si="8"/>
        <v>3751.97</v>
      </c>
      <c r="DO42" s="47">
        <v>0</v>
      </c>
      <c r="DP42" s="33">
        <f t="shared" si="63"/>
        <v>0</v>
      </c>
      <c r="DQ42" s="47">
        <v>0</v>
      </c>
      <c r="DR42" s="47">
        <v>0</v>
      </c>
      <c r="DS42" s="33">
        <f t="shared" si="64"/>
        <v>0</v>
      </c>
      <c r="DT42" s="47">
        <v>0</v>
      </c>
      <c r="DU42" s="47">
        <v>0</v>
      </c>
      <c r="DV42" s="33">
        <f t="shared" si="65"/>
        <v>0</v>
      </c>
      <c r="DW42" s="47">
        <v>0</v>
      </c>
      <c r="DX42" s="47">
        <v>0</v>
      </c>
      <c r="DY42" s="33">
        <f t="shared" si="66"/>
        <v>0</v>
      </c>
      <c r="DZ42" s="47">
        <v>0</v>
      </c>
      <c r="EA42" s="42">
        <v>0</v>
      </c>
      <c r="EB42" s="33">
        <f t="shared" si="67"/>
        <v>0</v>
      </c>
      <c r="EC42" s="47">
        <v>0</v>
      </c>
      <c r="ED42" s="47">
        <v>860</v>
      </c>
      <c r="EE42" s="33">
        <f t="shared" si="68"/>
        <v>215</v>
      </c>
      <c r="EF42" s="47">
        <v>0</v>
      </c>
      <c r="EG42" s="47">
        <v>0</v>
      </c>
      <c r="EH42" s="12">
        <f t="shared" si="9"/>
        <v>860</v>
      </c>
      <c r="EI42" s="33">
        <f t="shared" si="69"/>
        <v>215</v>
      </c>
      <c r="EJ42" s="47">
        <f t="shared" si="10"/>
        <v>0</v>
      </c>
    </row>
    <row r="43" spans="1:141" s="14" customFormat="1" ht="20.25" customHeight="1" x14ac:dyDescent="0.2">
      <c r="A43" s="21">
        <v>33</v>
      </c>
      <c r="B43" s="45" t="s">
        <v>121</v>
      </c>
      <c r="C43" s="47">
        <v>0</v>
      </c>
      <c r="D43" s="47">
        <v>0</v>
      </c>
      <c r="E43" s="25">
        <f t="shared" si="11"/>
        <v>13398.400000000001</v>
      </c>
      <c r="F43" s="33">
        <f t="shared" si="12"/>
        <v>3349.6000000000004</v>
      </c>
      <c r="G43" s="12">
        <f t="shared" si="0"/>
        <v>2454.0790000000002</v>
      </c>
      <c r="H43" s="12">
        <f t="shared" si="13"/>
        <v>73.264837592548361</v>
      </c>
      <c r="I43" s="12">
        <f t="shared" si="1"/>
        <v>18.31620939813709</v>
      </c>
      <c r="J43" s="12">
        <f t="shared" si="2"/>
        <v>4781.2</v>
      </c>
      <c r="K43" s="12">
        <f t="shared" si="14"/>
        <v>1195.3</v>
      </c>
      <c r="L43" s="12">
        <f t="shared" si="15"/>
        <v>299.779</v>
      </c>
      <c r="M43" s="12">
        <f t="shared" si="3"/>
        <v>25.079812599347445</v>
      </c>
      <c r="N43" s="12">
        <f t="shared" si="4"/>
        <v>6.2699531498368613</v>
      </c>
      <c r="O43" s="12">
        <f t="shared" si="16"/>
        <v>1361.2</v>
      </c>
      <c r="P43" s="33">
        <f t="shared" si="17"/>
        <v>340.3</v>
      </c>
      <c r="Q43" s="33">
        <f t="shared" si="18"/>
        <v>66.8</v>
      </c>
      <c r="R43" s="12">
        <f t="shared" si="19"/>
        <v>19.629738466059358</v>
      </c>
      <c r="S43" s="11">
        <f t="shared" si="20"/>
        <v>4.9074346165148395</v>
      </c>
      <c r="T43" s="128">
        <v>0</v>
      </c>
      <c r="U43" s="33">
        <f t="shared" si="21"/>
        <v>0</v>
      </c>
      <c r="V43" s="128">
        <v>0</v>
      </c>
      <c r="W43" s="12" t="e">
        <f t="shared" si="22"/>
        <v>#DIV/0!</v>
      </c>
      <c r="X43" s="11" t="e">
        <f t="shared" si="23"/>
        <v>#DIV/0!</v>
      </c>
      <c r="Y43" s="128">
        <v>0</v>
      </c>
      <c r="Z43" s="33">
        <f t="shared" si="24"/>
        <v>0</v>
      </c>
      <c r="AA43" s="128">
        <v>0</v>
      </c>
      <c r="AB43" s="12" t="e">
        <f t="shared" si="25"/>
        <v>#DIV/0!</v>
      </c>
      <c r="AC43" s="11" t="e">
        <f t="shared" si="26"/>
        <v>#DIV/0!</v>
      </c>
      <c r="AD43" s="128">
        <v>1361.2</v>
      </c>
      <c r="AE43" s="33">
        <f t="shared" si="27"/>
        <v>340.3</v>
      </c>
      <c r="AF43" s="128">
        <v>66.8</v>
      </c>
      <c r="AG43" s="12">
        <f t="shared" si="28"/>
        <v>19.629738466059358</v>
      </c>
      <c r="AH43" s="11">
        <f t="shared" si="29"/>
        <v>4.9074346165148395</v>
      </c>
      <c r="AI43" s="128">
        <v>900</v>
      </c>
      <c r="AJ43" s="33">
        <f t="shared" si="30"/>
        <v>225</v>
      </c>
      <c r="AK43" s="128">
        <v>232.953</v>
      </c>
      <c r="AL43" s="12">
        <f t="shared" si="31"/>
        <v>103.53466666666667</v>
      </c>
      <c r="AM43" s="11">
        <f t="shared" si="5"/>
        <v>25.883666666666667</v>
      </c>
      <c r="AN43" s="109">
        <v>20</v>
      </c>
      <c r="AO43" s="33">
        <f t="shared" si="32"/>
        <v>5</v>
      </c>
      <c r="AP43" s="47">
        <v>0</v>
      </c>
      <c r="AQ43" s="12">
        <f t="shared" si="33"/>
        <v>0</v>
      </c>
      <c r="AR43" s="11">
        <f t="shared" si="34"/>
        <v>0</v>
      </c>
      <c r="AS43" s="47">
        <v>0</v>
      </c>
      <c r="AT43" s="33">
        <f t="shared" si="35"/>
        <v>0</v>
      </c>
      <c r="AU43" s="47">
        <v>0</v>
      </c>
      <c r="AV43" s="12" t="e">
        <f t="shared" si="36"/>
        <v>#DIV/0!</v>
      </c>
      <c r="AW43" s="11" t="e">
        <f t="shared" si="37"/>
        <v>#DIV/0!</v>
      </c>
      <c r="AX43" s="38">
        <v>0</v>
      </c>
      <c r="AY43" s="33">
        <f t="shared" si="38"/>
        <v>0</v>
      </c>
      <c r="AZ43" s="47">
        <v>0</v>
      </c>
      <c r="BA43" s="47">
        <v>0</v>
      </c>
      <c r="BB43" s="33">
        <f t="shared" si="39"/>
        <v>0</v>
      </c>
      <c r="BC43" s="47">
        <v>0</v>
      </c>
      <c r="BD43" s="47">
        <v>8617.2000000000007</v>
      </c>
      <c r="BE43" s="33">
        <f t="shared" si="40"/>
        <v>2154.3000000000002</v>
      </c>
      <c r="BF43" s="47">
        <v>2154.3000000000002</v>
      </c>
      <c r="BG43" s="38">
        <v>0</v>
      </c>
      <c r="BH43" s="33">
        <f t="shared" si="41"/>
        <v>0</v>
      </c>
      <c r="BI43" s="13">
        <v>0</v>
      </c>
      <c r="BJ43" s="47">
        <v>0</v>
      </c>
      <c r="BK43" s="33">
        <f t="shared" si="42"/>
        <v>0</v>
      </c>
      <c r="BL43" s="47">
        <v>0</v>
      </c>
      <c r="BM43" s="38">
        <v>0</v>
      </c>
      <c r="BN43" s="33">
        <f t="shared" si="43"/>
        <v>0</v>
      </c>
      <c r="BO43" s="47">
        <v>0</v>
      </c>
      <c r="BP43" s="47">
        <v>0</v>
      </c>
      <c r="BQ43" s="33">
        <f t="shared" si="44"/>
        <v>0</v>
      </c>
      <c r="BR43" s="47">
        <v>0</v>
      </c>
      <c r="BS43" s="12">
        <f t="shared" si="45"/>
        <v>1000</v>
      </c>
      <c r="BT43" s="33">
        <f t="shared" si="46"/>
        <v>250</v>
      </c>
      <c r="BU43" s="12">
        <f t="shared" si="47"/>
        <v>2.5999999999999999E-2</v>
      </c>
      <c r="BV43" s="12">
        <f t="shared" si="48"/>
        <v>1.04E-2</v>
      </c>
      <c r="BW43" s="11">
        <f t="shared" si="49"/>
        <v>2.5999999999999999E-3</v>
      </c>
      <c r="BX43" s="109">
        <v>1000</v>
      </c>
      <c r="BY43" s="33">
        <f t="shared" si="50"/>
        <v>250</v>
      </c>
      <c r="BZ43" s="47">
        <v>2.5999999999999999E-2</v>
      </c>
      <c r="CA43" s="47">
        <v>0</v>
      </c>
      <c r="CB43" s="33">
        <f t="shared" si="51"/>
        <v>0</v>
      </c>
      <c r="CC43" s="47">
        <v>0</v>
      </c>
      <c r="CD43" s="47">
        <v>0</v>
      </c>
      <c r="CE43" s="33">
        <f t="shared" si="52"/>
        <v>0</v>
      </c>
      <c r="CF43" s="47">
        <v>0</v>
      </c>
      <c r="CG43" s="47">
        <v>0</v>
      </c>
      <c r="CH43" s="33">
        <f t="shared" si="53"/>
        <v>0</v>
      </c>
      <c r="CI43" s="47">
        <v>0</v>
      </c>
      <c r="CJ43" s="47">
        <v>0</v>
      </c>
      <c r="CK43" s="33">
        <f t="shared" si="54"/>
        <v>0</v>
      </c>
      <c r="CL43" s="47">
        <v>0</v>
      </c>
      <c r="CM43" s="47">
        <v>0</v>
      </c>
      <c r="CN43" s="33">
        <f t="shared" si="55"/>
        <v>0</v>
      </c>
      <c r="CO43" s="47">
        <v>0</v>
      </c>
      <c r="CP43" s="47">
        <v>0</v>
      </c>
      <c r="CQ43" s="33">
        <f t="shared" si="56"/>
        <v>0</v>
      </c>
      <c r="CR43" s="47">
        <v>0</v>
      </c>
      <c r="CS43" s="47">
        <v>0</v>
      </c>
      <c r="CT43" s="33">
        <f t="shared" si="57"/>
        <v>0</v>
      </c>
      <c r="CU43" s="47">
        <v>0</v>
      </c>
      <c r="CV43" s="47">
        <v>0</v>
      </c>
      <c r="CW43" s="33">
        <f t="shared" si="58"/>
        <v>0</v>
      </c>
      <c r="CX43" s="47">
        <v>0</v>
      </c>
      <c r="CY43" s="47">
        <v>0</v>
      </c>
      <c r="CZ43" s="33">
        <f t="shared" si="59"/>
        <v>0</v>
      </c>
      <c r="DA43" s="47">
        <v>0</v>
      </c>
      <c r="DB43" s="47">
        <v>0</v>
      </c>
      <c r="DC43" s="33">
        <f t="shared" si="60"/>
        <v>0</v>
      </c>
      <c r="DD43" s="47">
        <v>0</v>
      </c>
      <c r="DE43" s="42">
        <v>0</v>
      </c>
      <c r="DF43" s="33">
        <f t="shared" si="61"/>
        <v>0</v>
      </c>
      <c r="DG43" s="47">
        <v>0</v>
      </c>
      <c r="DH43" s="47">
        <v>1500</v>
      </c>
      <c r="DI43" s="33">
        <f t="shared" si="62"/>
        <v>375</v>
      </c>
      <c r="DJ43" s="47">
        <v>0</v>
      </c>
      <c r="DK43" s="47">
        <v>0</v>
      </c>
      <c r="DL43" s="12">
        <f t="shared" si="6"/>
        <v>13398.400000000001</v>
      </c>
      <c r="DM43" s="12">
        <f t="shared" si="7"/>
        <v>3349.6000000000004</v>
      </c>
      <c r="DN43" s="12">
        <f t="shared" si="8"/>
        <v>2454.0790000000002</v>
      </c>
      <c r="DO43" s="47">
        <v>0</v>
      </c>
      <c r="DP43" s="33">
        <f t="shared" si="63"/>
        <v>0</v>
      </c>
      <c r="DQ43" s="47">
        <v>0</v>
      </c>
      <c r="DR43" s="47">
        <v>0</v>
      </c>
      <c r="DS43" s="33">
        <f t="shared" si="64"/>
        <v>0</v>
      </c>
      <c r="DT43" s="47">
        <v>0</v>
      </c>
      <c r="DU43" s="47">
        <v>0</v>
      </c>
      <c r="DV43" s="33">
        <f t="shared" si="65"/>
        <v>0</v>
      </c>
      <c r="DW43" s="47">
        <v>0</v>
      </c>
      <c r="DX43" s="47">
        <v>0</v>
      </c>
      <c r="DY43" s="33">
        <f t="shared" si="66"/>
        <v>0</v>
      </c>
      <c r="DZ43" s="47">
        <v>0</v>
      </c>
      <c r="EA43" s="42">
        <v>0</v>
      </c>
      <c r="EB43" s="33">
        <f t="shared" si="67"/>
        <v>0</v>
      </c>
      <c r="EC43" s="47">
        <v>0</v>
      </c>
      <c r="ED43" s="47">
        <v>1700</v>
      </c>
      <c r="EE43" s="33">
        <f t="shared" si="68"/>
        <v>425</v>
      </c>
      <c r="EF43" s="47">
        <v>0</v>
      </c>
      <c r="EG43" s="47">
        <v>0</v>
      </c>
      <c r="EH43" s="12">
        <f t="shared" si="9"/>
        <v>1700</v>
      </c>
      <c r="EI43" s="33">
        <f t="shared" si="69"/>
        <v>425</v>
      </c>
      <c r="EJ43" s="47">
        <f t="shared" si="10"/>
        <v>0</v>
      </c>
    </row>
    <row r="44" spans="1:141" s="14" customFormat="1" ht="20.25" customHeight="1" x14ac:dyDescent="0.2">
      <c r="A44" s="21">
        <v>34</v>
      </c>
      <c r="B44" s="45" t="s">
        <v>123</v>
      </c>
      <c r="C44" s="47">
        <v>0</v>
      </c>
      <c r="D44" s="47">
        <v>0</v>
      </c>
      <c r="E44" s="25">
        <f t="shared" si="11"/>
        <v>10214.1</v>
      </c>
      <c r="F44" s="33">
        <f t="shared" si="12"/>
        <v>2553.5250000000001</v>
      </c>
      <c r="G44" s="12">
        <f t="shared" si="0"/>
        <v>2343.3599999999997</v>
      </c>
      <c r="H44" s="12">
        <f t="shared" si="13"/>
        <v>91.76961259435484</v>
      </c>
      <c r="I44" s="12">
        <f t="shared" si="1"/>
        <v>22.94240314858871</v>
      </c>
      <c r="J44" s="12">
        <f t="shared" si="2"/>
        <v>3313.8</v>
      </c>
      <c r="K44" s="12">
        <f t="shared" si="14"/>
        <v>828.45</v>
      </c>
      <c r="L44" s="12">
        <f t="shared" si="15"/>
        <v>618.26</v>
      </c>
      <c r="M44" s="12">
        <f t="shared" si="3"/>
        <v>74.628523145633409</v>
      </c>
      <c r="N44" s="12">
        <f t="shared" si="4"/>
        <v>18.657130786408352</v>
      </c>
      <c r="O44" s="12">
        <f t="shared" si="16"/>
        <v>1389.8000000000002</v>
      </c>
      <c r="P44" s="33">
        <f t="shared" si="17"/>
        <v>347.45000000000005</v>
      </c>
      <c r="Q44" s="33">
        <f t="shared" si="18"/>
        <v>238.7</v>
      </c>
      <c r="R44" s="12">
        <f t="shared" si="19"/>
        <v>68.700532450712316</v>
      </c>
      <c r="S44" s="11">
        <f t="shared" si="20"/>
        <v>17.175133112678079</v>
      </c>
      <c r="T44" s="128">
        <v>0</v>
      </c>
      <c r="U44" s="33">
        <f t="shared" si="21"/>
        <v>0</v>
      </c>
      <c r="V44" s="128">
        <v>0</v>
      </c>
      <c r="W44" s="12" t="e">
        <f t="shared" si="22"/>
        <v>#DIV/0!</v>
      </c>
      <c r="X44" s="11" t="e">
        <f t="shared" si="23"/>
        <v>#DIV/0!</v>
      </c>
      <c r="Y44" s="128">
        <v>0</v>
      </c>
      <c r="Z44" s="33">
        <f t="shared" si="24"/>
        <v>0</v>
      </c>
      <c r="AA44" s="128">
        <v>0</v>
      </c>
      <c r="AB44" s="12" t="e">
        <f t="shared" si="25"/>
        <v>#DIV/0!</v>
      </c>
      <c r="AC44" s="11" t="e">
        <f t="shared" si="26"/>
        <v>#DIV/0!</v>
      </c>
      <c r="AD44" s="128">
        <v>1389.8000000000002</v>
      </c>
      <c r="AE44" s="33">
        <f t="shared" si="27"/>
        <v>347.45000000000005</v>
      </c>
      <c r="AF44" s="128">
        <v>238.7</v>
      </c>
      <c r="AG44" s="12">
        <f t="shared" si="28"/>
        <v>68.700532450712316</v>
      </c>
      <c r="AH44" s="11">
        <f t="shared" si="29"/>
        <v>17.175133112678079</v>
      </c>
      <c r="AI44" s="128">
        <v>1670</v>
      </c>
      <c r="AJ44" s="33">
        <f t="shared" si="30"/>
        <v>417.5</v>
      </c>
      <c r="AK44" s="128">
        <v>349.56</v>
      </c>
      <c r="AL44" s="12">
        <f t="shared" si="31"/>
        <v>83.726946107784428</v>
      </c>
      <c r="AM44" s="11">
        <f t="shared" si="5"/>
        <v>20.931736526946107</v>
      </c>
      <c r="AN44" s="109">
        <v>0</v>
      </c>
      <c r="AO44" s="33">
        <f t="shared" si="32"/>
        <v>0</v>
      </c>
      <c r="AP44" s="47">
        <v>0</v>
      </c>
      <c r="AQ44" s="12" t="e">
        <f t="shared" si="33"/>
        <v>#DIV/0!</v>
      </c>
      <c r="AR44" s="11" t="e">
        <f t="shared" si="34"/>
        <v>#DIV/0!</v>
      </c>
      <c r="AS44" s="47">
        <v>0</v>
      </c>
      <c r="AT44" s="33">
        <f t="shared" si="35"/>
        <v>0</v>
      </c>
      <c r="AU44" s="47">
        <v>0</v>
      </c>
      <c r="AV44" s="12" t="e">
        <f t="shared" si="36"/>
        <v>#DIV/0!</v>
      </c>
      <c r="AW44" s="11" t="e">
        <f t="shared" si="37"/>
        <v>#DIV/0!</v>
      </c>
      <c r="AX44" s="38">
        <v>0</v>
      </c>
      <c r="AY44" s="33">
        <f t="shared" si="38"/>
        <v>0</v>
      </c>
      <c r="AZ44" s="47">
        <v>0</v>
      </c>
      <c r="BA44" s="47">
        <v>0</v>
      </c>
      <c r="BB44" s="33">
        <f t="shared" si="39"/>
        <v>0</v>
      </c>
      <c r="BC44" s="47">
        <v>0</v>
      </c>
      <c r="BD44" s="47">
        <v>6900.3</v>
      </c>
      <c r="BE44" s="33">
        <f t="shared" si="40"/>
        <v>1725.0749999999998</v>
      </c>
      <c r="BF44" s="47">
        <v>1725.1</v>
      </c>
      <c r="BG44" s="38">
        <v>0</v>
      </c>
      <c r="BH44" s="33">
        <f t="shared" si="41"/>
        <v>0</v>
      </c>
      <c r="BI44" s="13">
        <v>0</v>
      </c>
      <c r="BJ44" s="47">
        <v>0</v>
      </c>
      <c r="BK44" s="33">
        <f t="shared" si="42"/>
        <v>0</v>
      </c>
      <c r="BL44" s="47">
        <v>0</v>
      </c>
      <c r="BM44" s="38">
        <v>0</v>
      </c>
      <c r="BN44" s="33">
        <f t="shared" si="43"/>
        <v>0</v>
      </c>
      <c r="BO44" s="47">
        <v>0</v>
      </c>
      <c r="BP44" s="47">
        <v>0</v>
      </c>
      <c r="BQ44" s="33">
        <f t="shared" si="44"/>
        <v>0</v>
      </c>
      <c r="BR44" s="47">
        <v>0</v>
      </c>
      <c r="BS44" s="12">
        <f t="shared" si="45"/>
        <v>254</v>
      </c>
      <c r="BT44" s="33">
        <f t="shared" si="46"/>
        <v>63.5</v>
      </c>
      <c r="BU44" s="12">
        <f t="shared" si="47"/>
        <v>30</v>
      </c>
      <c r="BV44" s="12">
        <f t="shared" si="48"/>
        <v>47.244094488188978</v>
      </c>
      <c r="BW44" s="11">
        <f t="shared" si="49"/>
        <v>11.811023622047244</v>
      </c>
      <c r="BX44" s="109">
        <v>254</v>
      </c>
      <c r="BY44" s="33">
        <f t="shared" si="50"/>
        <v>63.5</v>
      </c>
      <c r="BZ44" s="47">
        <v>30</v>
      </c>
      <c r="CA44" s="47">
        <v>0</v>
      </c>
      <c r="CB44" s="33">
        <f t="shared" si="51"/>
        <v>0</v>
      </c>
      <c r="CC44" s="47">
        <v>0</v>
      </c>
      <c r="CD44" s="47">
        <v>0</v>
      </c>
      <c r="CE44" s="33">
        <f t="shared" si="52"/>
        <v>0</v>
      </c>
      <c r="CF44" s="47">
        <v>0</v>
      </c>
      <c r="CG44" s="47">
        <v>0</v>
      </c>
      <c r="CH44" s="33">
        <f t="shared" si="53"/>
        <v>0</v>
      </c>
      <c r="CI44" s="47">
        <v>0</v>
      </c>
      <c r="CJ44" s="47">
        <v>0</v>
      </c>
      <c r="CK44" s="33">
        <f t="shared" si="54"/>
        <v>0</v>
      </c>
      <c r="CL44" s="47">
        <v>0</v>
      </c>
      <c r="CM44" s="47">
        <v>0</v>
      </c>
      <c r="CN44" s="33">
        <f t="shared" si="55"/>
        <v>0</v>
      </c>
      <c r="CO44" s="47">
        <v>0</v>
      </c>
      <c r="CP44" s="47">
        <v>0</v>
      </c>
      <c r="CQ44" s="33">
        <f t="shared" si="56"/>
        <v>0</v>
      </c>
      <c r="CR44" s="47">
        <v>0</v>
      </c>
      <c r="CS44" s="47">
        <v>0</v>
      </c>
      <c r="CT44" s="33">
        <f t="shared" si="57"/>
        <v>0</v>
      </c>
      <c r="CU44" s="47">
        <v>0</v>
      </c>
      <c r="CV44" s="47">
        <v>0</v>
      </c>
      <c r="CW44" s="33">
        <f t="shared" si="58"/>
        <v>0</v>
      </c>
      <c r="CX44" s="47">
        <v>0</v>
      </c>
      <c r="CY44" s="47">
        <v>0</v>
      </c>
      <c r="CZ44" s="33">
        <f t="shared" si="59"/>
        <v>0</v>
      </c>
      <c r="DA44" s="47">
        <v>0</v>
      </c>
      <c r="DB44" s="47">
        <v>0</v>
      </c>
      <c r="DC44" s="33">
        <f t="shared" si="60"/>
        <v>0</v>
      </c>
      <c r="DD44" s="47">
        <v>0</v>
      </c>
      <c r="DE44" s="42">
        <v>0</v>
      </c>
      <c r="DF44" s="33">
        <f t="shared" si="61"/>
        <v>0</v>
      </c>
      <c r="DG44" s="47">
        <v>0</v>
      </c>
      <c r="DH44" s="47">
        <v>0</v>
      </c>
      <c r="DI44" s="33">
        <f t="shared" si="62"/>
        <v>0</v>
      </c>
      <c r="DJ44" s="47">
        <v>0</v>
      </c>
      <c r="DK44" s="47">
        <v>0</v>
      </c>
      <c r="DL44" s="12">
        <f t="shared" si="6"/>
        <v>10214.1</v>
      </c>
      <c r="DM44" s="12">
        <f t="shared" si="7"/>
        <v>2553.5249999999996</v>
      </c>
      <c r="DN44" s="12">
        <f t="shared" si="8"/>
        <v>2343.3599999999997</v>
      </c>
      <c r="DO44" s="47">
        <v>0</v>
      </c>
      <c r="DP44" s="33">
        <f t="shared" si="63"/>
        <v>0</v>
      </c>
      <c r="DQ44" s="47">
        <v>0</v>
      </c>
      <c r="DR44" s="47">
        <v>0</v>
      </c>
      <c r="DS44" s="33">
        <f t="shared" si="64"/>
        <v>0</v>
      </c>
      <c r="DT44" s="47">
        <v>0</v>
      </c>
      <c r="DU44" s="47">
        <v>0</v>
      </c>
      <c r="DV44" s="33">
        <f t="shared" si="65"/>
        <v>0</v>
      </c>
      <c r="DW44" s="47">
        <v>0</v>
      </c>
      <c r="DX44" s="47">
        <v>0</v>
      </c>
      <c r="DY44" s="33">
        <f t="shared" si="66"/>
        <v>0</v>
      </c>
      <c r="DZ44" s="47">
        <v>0</v>
      </c>
      <c r="EA44" s="42">
        <v>0</v>
      </c>
      <c r="EB44" s="33">
        <f t="shared" si="67"/>
        <v>0</v>
      </c>
      <c r="EC44" s="47">
        <v>0</v>
      </c>
      <c r="ED44" s="47">
        <v>600</v>
      </c>
      <c r="EE44" s="33">
        <f t="shared" si="68"/>
        <v>150</v>
      </c>
      <c r="EF44" s="47">
        <v>0</v>
      </c>
      <c r="EG44" s="47">
        <v>0</v>
      </c>
      <c r="EH44" s="12">
        <f t="shared" si="9"/>
        <v>600</v>
      </c>
      <c r="EI44" s="33">
        <f t="shared" si="69"/>
        <v>150</v>
      </c>
      <c r="EJ44" s="47">
        <f t="shared" si="10"/>
        <v>0</v>
      </c>
    </row>
    <row r="45" spans="1:141" s="14" customFormat="1" ht="20.25" customHeight="1" x14ac:dyDescent="0.2">
      <c r="A45" s="21">
        <v>35</v>
      </c>
      <c r="B45" s="45" t="s">
        <v>125</v>
      </c>
      <c r="C45" s="47">
        <v>0</v>
      </c>
      <c r="D45" s="47">
        <v>0</v>
      </c>
      <c r="E45" s="25">
        <f t="shared" si="11"/>
        <v>16551.5</v>
      </c>
      <c r="F45" s="33">
        <f t="shared" si="12"/>
        <v>4137.875</v>
      </c>
      <c r="G45" s="12">
        <f t="shared" si="0"/>
        <v>3401.3879999999999</v>
      </c>
      <c r="H45" s="12">
        <f t="shared" si="13"/>
        <v>82.201323142917559</v>
      </c>
      <c r="I45" s="12">
        <f t="shared" si="1"/>
        <v>20.55033078572939</v>
      </c>
      <c r="J45" s="12">
        <f t="shared" si="2"/>
        <v>4506.8</v>
      </c>
      <c r="K45" s="12">
        <f t="shared" si="14"/>
        <v>1126.7</v>
      </c>
      <c r="L45" s="12">
        <f t="shared" si="15"/>
        <v>390.18799999999999</v>
      </c>
      <c r="M45" s="12">
        <f t="shared" si="3"/>
        <v>34.631046418745001</v>
      </c>
      <c r="N45" s="12">
        <f t="shared" si="4"/>
        <v>8.6577616046862502</v>
      </c>
      <c r="O45" s="12">
        <f t="shared" si="16"/>
        <v>764.9</v>
      </c>
      <c r="P45" s="33">
        <f t="shared" si="17"/>
        <v>191.22499999999999</v>
      </c>
      <c r="Q45" s="33">
        <f t="shared" si="18"/>
        <v>33.4</v>
      </c>
      <c r="R45" s="12">
        <f t="shared" si="19"/>
        <v>17.466335468688719</v>
      </c>
      <c r="S45" s="11">
        <f t="shared" si="20"/>
        <v>4.3665838671721797</v>
      </c>
      <c r="T45" s="128">
        <v>0</v>
      </c>
      <c r="U45" s="33">
        <f t="shared" si="21"/>
        <v>0</v>
      </c>
      <c r="V45" s="128">
        <v>0</v>
      </c>
      <c r="W45" s="12" t="e">
        <f t="shared" si="22"/>
        <v>#DIV/0!</v>
      </c>
      <c r="X45" s="11" t="e">
        <f t="shared" si="23"/>
        <v>#DIV/0!</v>
      </c>
      <c r="Y45" s="128">
        <v>0</v>
      </c>
      <c r="Z45" s="33">
        <f t="shared" si="24"/>
        <v>0</v>
      </c>
      <c r="AA45" s="128">
        <v>0</v>
      </c>
      <c r="AB45" s="12" t="e">
        <f t="shared" si="25"/>
        <v>#DIV/0!</v>
      </c>
      <c r="AC45" s="11" t="e">
        <f t="shared" si="26"/>
        <v>#DIV/0!</v>
      </c>
      <c r="AD45" s="128">
        <v>764.9</v>
      </c>
      <c r="AE45" s="33">
        <f t="shared" si="27"/>
        <v>191.22499999999999</v>
      </c>
      <c r="AF45" s="128">
        <v>33.4</v>
      </c>
      <c r="AG45" s="12">
        <f t="shared" si="28"/>
        <v>17.466335468688719</v>
      </c>
      <c r="AH45" s="11">
        <f t="shared" si="29"/>
        <v>4.3665838671721797</v>
      </c>
      <c r="AI45" s="128">
        <v>1901.9</v>
      </c>
      <c r="AJ45" s="33">
        <f t="shared" si="30"/>
        <v>475.47500000000002</v>
      </c>
      <c r="AK45" s="128">
        <v>131.72800000000001</v>
      </c>
      <c r="AL45" s="12">
        <f t="shared" si="31"/>
        <v>27.704506020295494</v>
      </c>
      <c r="AM45" s="11">
        <f t="shared" si="5"/>
        <v>6.9261265050738734</v>
      </c>
      <c r="AN45" s="109">
        <v>40</v>
      </c>
      <c r="AO45" s="33">
        <f t="shared" si="32"/>
        <v>10</v>
      </c>
      <c r="AP45" s="47">
        <v>0</v>
      </c>
      <c r="AQ45" s="12">
        <f t="shared" si="33"/>
        <v>0</v>
      </c>
      <c r="AR45" s="11">
        <f t="shared" si="34"/>
        <v>0</v>
      </c>
      <c r="AS45" s="47">
        <v>0</v>
      </c>
      <c r="AT45" s="33">
        <f t="shared" si="35"/>
        <v>0</v>
      </c>
      <c r="AU45" s="47">
        <v>0</v>
      </c>
      <c r="AV45" s="12" t="e">
        <f t="shared" si="36"/>
        <v>#DIV/0!</v>
      </c>
      <c r="AW45" s="11" t="e">
        <f t="shared" si="37"/>
        <v>#DIV/0!</v>
      </c>
      <c r="AX45" s="38">
        <v>0</v>
      </c>
      <c r="AY45" s="33">
        <f t="shared" si="38"/>
        <v>0</v>
      </c>
      <c r="AZ45" s="47">
        <v>0</v>
      </c>
      <c r="BA45" s="47">
        <v>0</v>
      </c>
      <c r="BB45" s="33">
        <f t="shared" si="39"/>
        <v>0</v>
      </c>
      <c r="BC45" s="47">
        <v>0</v>
      </c>
      <c r="BD45" s="47">
        <v>12044.7</v>
      </c>
      <c r="BE45" s="33">
        <f t="shared" si="40"/>
        <v>3011.1750000000002</v>
      </c>
      <c r="BF45" s="47">
        <v>3011.2</v>
      </c>
      <c r="BG45" s="38">
        <v>0</v>
      </c>
      <c r="BH45" s="33">
        <f t="shared" si="41"/>
        <v>0</v>
      </c>
      <c r="BI45" s="13">
        <v>0</v>
      </c>
      <c r="BJ45" s="47">
        <v>0</v>
      </c>
      <c r="BK45" s="33">
        <f t="shared" si="42"/>
        <v>0</v>
      </c>
      <c r="BL45" s="47">
        <v>0</v>
      </c>
      <c r="BM45" s="38">
        <v>0</v>
      </c>
      <c r="BN45" s="33">
        <f t="shared" si="43"/>
        <v>0</v>
      </c>
      <c r="BO45" s="47">
        <v>0</v>
      </c>
      <c r="BP45" s="47">
        <v>0</v>
      </c>
      <c r="BQ45" s="33">
        <f t="shared" si="44"/>
        <v>0</v>
      </c>
      <c r="BR45" s="47">
        <v>0</v>
      </c>
      <c r="BS45" s="12">
        <f t="shared" si="45"/>
        <v>1600</v>
      </c>
      <c r="BT45" s="33">
        <f t="shared" si="46"/>
        <v>400</v>
      </c>
      <c r="BU45" s="12">
        <f t="shared" si="47"/>
        <v>225.06</v>
      </c>
      <c r="BV45" s="12">
        <f t="shared" si="48"/>
        <v>56.265000000000001</v>
      </c>
      <c r="BW45" s="11">
        <f t="shared" si="49"/>
        <v>14.06625</v>
      </c>
      <c r="BX45" s="109">
        <v>1000</v>
      </c>
      <c r="BY45" s="33">
        <f t="shared" si="50"/>
        <v>250</v>
      </c>
      <c r="BZ45" s="47">
        <v>225.06</v>
      </c>
      <c r="CA45" s="47">
        <v>600</v>
      </c>
      <c r="CB45" s="33">
        <f t="shared" si="51"/>
        <v>150</v>
      </c>
      <c r="CC45" s="47">
        <v>0</v>
      </c>
      <c r="CD45" s="47">
        <v>0</v>
      </c>
      <c r="CE45" s="33">
        <f t="shared" si="52"/>
        <v>0</v>
      </c>
      <c r="CF45" s="47">
        <v>0</v>
      </c>
      <c r="CG45" s="47">
        <v>0</v>
      </c>
      <c r="CH45" s="33">
        <f t="shared" si="53"/>
        <v>0</v>
      </c>
      <c r="CI45" s="47">
        <v>0</v>
      </c>
      <c r="CJ45" s="47">
        <v>0</v>
      </c>
      <c r="CK45" s="33">
        <f t="shared" si="54"/>
        <v>0</v>
      </c>
      <c r="CL45" s="47">
        <v>0</v>
      </c>
      <c r="CM45" s="47">
        <v>0</v>
      </c>
      <c r="CN45" s="33">
        <f t="shared" si="55"/>
        <v>0</v>
      </c>
      <c r="CO45" s="47">
        <v>0</v>
      </c>
      <c r="CP45" s="47">
        <v>0</v>
      </c>
      <c r="CQ45" s="33">
        <f t="shared" si="56"/>
        <v>0</v>
      </c>
      <c r="CR45" s="47">
        <v>0</v>
      </c>
      <c r="CS45" s="47">
        <v>0</v>
      </c>
      <c r="CT45" s="33">
        <f t="shared" si="57"/>
        <v>0</v>
      </c>
      <c r="CU45" s="47">
        <v>0</v>
      </c>
      <c r="CV45" s="47">
        <v>0</v>
      </c>
      <c r="CW45" s="33">
        <f t="shared" si="58"/>
        <v>0</v>
      </c>
      <c r="CX45" s="47">
        <v>0</v>
      </c>
      <c r="CY45" s="47">
        <v>0</v>
      </c>
      <c r="CZ45" s="33">
        <f t="shared" si="59"/>
        <v>0</v>
      </c>
      <c r="DA45" s="47">
        <v>0</v>
      </c>
      <c r="DB45" s="47">
        <v>0</v>
      </c>
      <c r="DC45" s="33">
        <f t="shared" si="60"/>
        <v>0</v>
      </c>
      <c r="DD45" s="47">
        <v>0</v>
      </c>
      <c r="DE45" s="42">
        <v>0</v>
      </c>
      <c r="DF45" s="33">
        <f t="shared" si="61"/>
        <v>0</v>
      </c>
      <c r="DG45" s="47">
        <v>0</v>
      </c>
      <c r="DH45" s="47">
        <v>200</v>
      </c>
      <c r="DI45" s="33">
        <f t="shared" si="62"/>
        <v>50</v>
      </c>
      <c r="DJ45" s="47">
        <v>0</v>
      </c>
      <c r="DK45" s="47">
        <v>0</v>
      </c>
      <c r="DL45" s="12">
        <f t="shared" si="6"/>
        <v>16551.5</v>
      </c>
      <c r="DM45" s="12">
        <f t="shared" si="7"/>
        <v>4137.875</v>
      </c>
      <c r="DN45" s="12">
        <f t="shared" si="8"/>
        <v>3401.3879999999999</v>
      </c>
      <c r="DO45" s="47">
        <v>0</v>
      </c>
      <c r="DP45" s="33">
        <f t="shared" si="63"/>
        <v>0</v>
      </c>
      <c r="DQ45" s="47">
        <v>0</v>
      </c>
      <c r="DR45" s="47">
        <v>0</v>
      </c>
      <c r="DS45" s="33">
        <f t="shared" si="64"/>
        <v>0</v>
      </c>
      <c r="DT45" s="47">
        <v>0</v>
      </c>
      <c r="DU45" s="47">
        <v>0</v>
      </c>
      <c r="DV45" s="33">
        <f t="shared" si="65"/>
        <v>0</v>
      </c>
      <c r="DW45" s="47">
        <v>0</v>
      </c>
      <c r="DX45" s="47">
        <v>0</v>
      </c>
      <c r="DY45" s="33">
        <f t="shared" si="66"/>
        <v>0</v>
      </c>
      <c r="DZ45" s="47">
        <v>0</v>
      </c>
      <c r="EA45" s="42">
        <v>0</v>
      </c>
      <c r="EB45" s="33">
        <f t="shared" si="67"/>
        <v>0</v>
      </c>
      <c r="EC45" s="47">
        <v>0</v>
      </c>
      <c r="ED45" s="47">
        <v>2671.41</v>
      </c>
      <c r="EE45" s="33">
        <f t="shared" si="68"/>
        <v>667.85249999999996</v>
      </c>
      <c r="EF45" s="47">
        <v>0</v>
      </c>
      <c r="EG45" s="47">
        <v>0</v>
      </c>
      <c r="EH45" s="12">
        <f t="shared" si="9"/>
        <v>2671.41</v>
      </c>
      <c r="EI45" s="33">
        <f t="shared" si="69"/>
        <v>667.85249999999996</v>
      </c>
      <c r="EJ45" s="47">
        <f t="shared" si="10"/>
        <v>0</v>
      </c>
    </row>
    <row r="46" spans="1:141" s="14" customFormat="1" ht="20.25" customHeight="1" x14ac:dyDescent="0.2">
      <c r="A46" s="21">
        <v>36</v>
      </c>
      <c r="B46" s="45" t="s">
        <v>126</v>
      </c>
      <c r="C46" s="47">
        <v>0</v>
      </c>
      <c r="D46" s="47">
        <v>0</v>
      </c>
      <c r="E46" s="25">
        <f t="shared" si="11"/>
        <v>14256.9</v>
      </c>
      <c r="F46" s="33">
        <f t="shared" si="12"/>
        <v>3564.2250000000004</v>
      </c>
      <c r="G46" s="12">
        <f t="shared" si="0"/>
        <v>3638.1790000000001</v>
      </c>
      <c r="H46" s="12">
        <f t="shared" si="13"/>
        <v>102.07489706738491</v>
      </c>
      <c r="I46" s="12">
        <f t="shared" si="1"/>
        <v>25.518724266846231</v>
      </c>
      <c r="J46" s="12">
        <f t="shared" si="2"/>
        <v>3179.1</v>
      </c>
      <c r="K46" s="12">
        <f t="shared" si="14"/>
        <v>794.77499999999998</v>
      </c>
      <c r="L46" s="12">
        <f t="shared" si="15"/>
        <v>868.67899999999997</v>
      </c>
      <c r="M46" s="12">
        <f t="shared" si="3"/>
        <v>109.29873234563242</v>
      </c>
      <c r="N46" s="12">
        <f t="shared" si="4"/>
        <v>27.324683086408104</v>
      </c>
      <c r="O46" s="12">
        <f t="shared" si="16"/>
        <v>620</v>
      </c>
      <c r="P46" s="33">
        <f t="shared" si="17"/>
        <v>155</v>
      </c>
      <c r="Q46" s="33">
        <f t="shared" si="18"/>
        <v>100.3</v>
      </c>
      <c r="R46" s="12">
        <f t="shared" si="19"/>
        <v>64.709677419354833</v>
      </c>
      <c r="S46" s="11">
        <f t="shared" si="20"/>
        <v>16.177419354838708</v>
      </c>
      <c r="T46" s="128">
        <v>0</v>
      </c>
      <c r="U46" s="33">
        <f t="shared" si="21"/>
        <v>0</v>
      </c>
      <c r="V46" s="128">
        <v>0</v>
      </c>
      <c r="W46" s="12" t="e">
        <f t="shared" si="22"/>
        <v>#DIV/0!</v>
      </c>
      <c r="X46" s="11" t="e">
        <f t="shared" si="23"/>
        <v>#DIV/0!</v>
      </c>
      <c r="Y46" s="128">
        <v>0</v>
      </c>
      <c r="Z46" s="33">
        <f t="shared" si="24"/>
        <v>0</v>
      </c>
      <c r="AA46" s="128">
        <v>0</v>
      </c>
      <c r="AB46" s="12" t="e">
        <f t="shared" si="25"/>
        <v>#DIV/0!</v>
      </c>
      <c r="AC46" s="11" t="e">
        <f t="shared" si="26"/>
        <v>#DIV/0!</v>
      </c>
      <c r="AD46" s="128">
        <v>620</v>
      </c>
      <c r="AE46" s="33">
        <f t="shared" si="27"/>
        <v>155</v>
      </c>
      <c r="AF46" s="128">
        <v>100.3</v>
      </c>
      <c r="AG46" s="12">
        <f t="shared" si="28"/>
        <v>64.709677419354833</v>
      </c>
      <c r="AH46" s="11">
        <f t="shared" si="29"/>
        <v>16.177419354838708</v>
      </c>
      <c r="AI46" s="128">
        <v>1080.0999999999999</v>
      </c>
      <c r="AJ46" s="33">
        <f t="shared" si="30"/>
        <v>270.02499999999998</v>
      </c>
      <c r="AK46" s="128">
        <v>568.37900000000002</v>
      </c>
      <c r="AL46" s="12">
        <f t="shared" si="31"/>
        <v>210.49125081011022</v>
      </c>
      <c r="AM46" s="11">
        <f t="shared" si="5"/>
        <v>52.622812702527554</v>
      </c>
      <c r="AN46" s="109">
        <v>230</v>
      </c>
      <c r="AO46" s="33">
        <f t="shared" si="32"/>
        <v>57.5</v>
      </c>
      <c r="AP46" s="47">
        <v>0</v>
      </c>
      <c r="AQ46" s="12">
        <f t="shared" si="33"/>
        <v>0</v>
      </c>
      <c r="AR46" s="11">
        <f t="shared" si="34"/>
        <v>0</v>
      </c>
      <c r="AS46" s="47">
        <v>0</v>
      </c>
      <c r="AT46" s="33">
        <f t="shared" si="35"/>
        <v>0</v>
      </c>
      <c r="AU46" s="47">
        <v>0</v>
      </c>
      <c r="AV46" s="12" t="e">
        <f t="shared" si="36"/>
        <v>#DIV/0!</v>
      </c>
      <c r="AW46" s="11" t="e">
        <f t="shared" si="37"/>
        <v>#DIV/0!</v>
      </c>
      <c r="AX46" s="38">
        <v>0</v>
      </c>
      <c r="AY46" s="33">
        <f t="shared" si="38"/>
        <v>0</v>
      </c>
      <c r="AZ46" s="47">
        <v>0</v>
      </c>
      <c r="BA46" s="47">
        <v>0</v>
      </c>
      <c r="BB46" s="33">
        <f t="shared" si="39"/>
        <v>0</v>
      </c>
      <c r="BC46" s="47">
        <v>0</v>
      </c>
      <c r="BD46" s="47">
        <v>11077.8</v>
      </c>
      <c r="BE46" s="33">
        <f t="shared" si="40"/>
        <v>2769.45</v>
      </c>
      <c r="BF46" s="47">
        <v>2769.5</v>
      </c>
      <c r="BG46" s="38">
        <v>0</v>
      </c>
      <c r="BH46" s="33">
        <f t="shared" si="41"/>
        <v>0</v>
      </c>
      <c r="BI46" s="13">
        <v>0</v>
      </c>
      <c r="BJ46" s="47">
        <v>0</v>
      </c>
      <c r="BK46" s="33">
        <f t="shared" si="42"/>
        <v>0</v>
      </c>
      <c r="BL46" s="47">
        <v>0</v>
      </c>
      <c r="BM46" s="38">
        <v>0</v>
      </c>
      <c r="BN46" s="33">
        <f t="shared" si="43"/>
        <v>0</v>
      </c>
      <c r="BO46" s="47">
        <v>0</v>
      </c>
      <c r="BP46" s="47">
        <v>0</v>
      </c>
      <c r="BQ46" s="33">
        <f t="shared" si="44"/>
        <v>0</v>
      </c>
      <c r="BR46" s="47">
        <v>0</v>
      </c>
      <c r="BS46" s="12">
        <f t="shared" si="45"/>
        <v>999</v>
      </c>
      <c r="BT46" s="33">
        <f t="shared" si="46"/>
        <v>249.75</v>
      </c>
      <c r="BU46" s="12">
        <f t="shared" si="47"/>
        <v>200</v>
      </c>
      <c r="BV46" s="12">
        <f t="shared" si="48"/>
        <v>80.08008008008008</v>
      </c>
      <c r="BW46" s="11">
        <f t="shared" si="49"/>
        <v>20.02002002002002</v>
      </c>
      <c r="BX46" s="109">
        <v>500</v>
      </c>
      <c r="BY46" s="33">
        <f t="shared" si="50"/>
        <v>125</v>
      </c>
      <c r="BZ46" s="47">
        <v>200</v>
      </c>
      <c r="CA46" s="47">
        <v>499</v>
      </c>
      <c r="CB46" s="33">
        <f t="shared" si="51"/>
        <v>124.75</v>
      </c>
      <c r="CC46" s="47">
        <v>0</v>
      </c>
      <c r="CD46" s="47">
        <v>0</v>
      </c>
      <c r="CE46" s="33">
        <f t="shared" si="52"/>
        <v>0</v>
      </c>
      <c r="CF46" s="47">
        <v>0</v>
      </c>
      <c r="CG46" s="47">
        <v>0</v>
      </c>
      <c r="CH46" s="33">
        <f t="shared" si="53"/>
        <v>0</v>
      </c>
      <c r="CI46" s="47">
        <v>0</v>
      </c>
      <c r="CJ46" s="47">
        <v>0</v>
      </c>
      <c r="CK46" s="33">
        <f t="shared" si="54"/>
        <v>0</v>
      </c>
      <c r="CL46" s="47">
        <v>0</v>
      </c>
      <c r="CM46" s="47">
        <v>0</v>
      </c>
      <c r="CN46" s="33">
        <f t="shared" si="55"/>
        <v>0</v>
      </c>
      <c r="CO46" s="47">
        <v>0</v>
      </c>
      <c r="CP46" s="47">
        <v>0</v>
      </c>
      <c r="CQ46" s="33">
        <f t="shared" si="56"/>
        <v>0</v>
      </c>
      <c r="CR46" s="47">
        <v>0</v>
      </c>
      <c r="CS46" s="47">
        <v>250</v>
      </c>
      <c r="CT46" s="33">
        <f t="shared" si="57"/>
        <v>62.5</v>
      </c>
      <c r="CU46" s="47">
        <v>0</v>
      </c>
      <c r="CV46" s="47">
        <v>250</v>
      </c>
      <c r="CW46" s="33">
        <f t="shared" si="58"/>
        <v>62.5</v>
      </c>
      <c r="CX46" s="47">
        <v>0</v>
      </c>
      <c r="CY46" s="47">
        <v>0</v>
      </c>
      <c r="CZ46" s="33">
        <f t="shared" si="59"/>
        <v>0</v>
      </c>
      <c r="DA46" s="47">
        <v>0</v>
      </c>
      <c r="DB46" s="47">
        <v>0</v>
      </c>
      <c r="DC46" s="33">
        <f t="shared" si="60"/>
        <v>0</v>
      </c>
      <c r="DD46" s="47">
        <v>0</v>
      </c>
      <c r="DE46" s="42">
        <v>0</v>
      </c>
      <c r="DF46" s="33">
        <f t="shared" si="61"/>
        <v>0</v>
      </c>
      <c r="DG46" s="47">
        <v>0</v>
      </c>
      <c r="DH46" s="47">
        <v>0</v>
      </c>
      <c r="DI46" s="33">
        <f t="shared" si="62"/>
        <v>0</v>
      </c>
      <c r="DJ46" s="47">
        <v>0</v>
      </c>
      <c r="DK46" s="47">
        <v>0</v>
      </c>
      <c r="DL46" s="12">
        <f t="shared" si="6"/>
        <v>14256.9</v>
      </c>
      <c r="DM46" s="12">
        <f t="shared" si="7"/>
        <v>3564.2249999999999</v>
      </c>
      <c r="DN46" s="12">
        <f t="shared" si="8"/>
        <v>3638.1790000000001</v>
      </c>
      <c r="DO46" s="47">
        <v>0</v>
      </c>
      <c r="DP46" s="33">
        <f t="shared" si="63"/>
        <v>0</v>
      </c>
      <c r="DQ46" s="47">
        <v>0</v>
      </c>
      <c r="DR46" s="47">
        <v>0</v>
      </c>
      <c r="DS46" s="33">
        <f t="shared" si="64"/>
        <v>0</v>
      </c>
      <c r="DT46" s="47">
        <v>0</v>
      </c>
      <c r="DU46" s="47">
        <v>0</v>
      </c>
      <c r="DV46" s="33">
        <f t="shared" si="65"/>
        <v>0</v>
      </c>
      <c r="DW46" s="47">
        <v>0</v>
      </c>
      <c r="DX46" s="47">
        <v>0</v>
      </c>
      <c r="DY46" s="33">
        <f t="shared" si="66"/>
        <v>0</v>
      </c>
      <c r="DZ46" s="47">
        <v>0</v>
      </c>
      <c r="EA46" s="42">
        <v>0</v>
      </c>
      <c r="EB46" s="33">
        <f t="shared" si="67"/>
        <v>0</v>
      </c>
      <c r="EC46" s="47">
        <v>0</v>
      </c>
      <c r="ED46" s="47">
        <v>1650</v>
      </c>
      <c r="EE46" s="33">
        <f t="shared" si="68"/>
        <v>412.5</v>
      </c>
      <c r="EF46" s="47">
        <v>0</v>
      </c>
      <c r="EG46" s="47">
        <v>0</v>
      </c>
      <c r="EH46" s="12">
        <f t="shared" si="9"/>
        <v>1650</v>
      </c>
      <c r="EI46" s="33">
        <f t="shared" si="69"/>
        <v>412.5</v>
      </c>
      <c r="EJ46" s="47">
        <f t="shared" si="10"/>
        <v>0</v>
      </c>
    </row>
    <row r="47" spans="1:141" s="14" customFormat="1" ht="20.25" customHeight="1" x14ac:dyDescent="0.2">
      <c r="A47" s="21">
        <v>37</v>
      </c>
      <c r="B47" s="45" t="s">
        <v>127</v>
      </c>
      <c r="C47" s="47">
        <v>0</v>
      </c>
      <c r="D47" s="47">
        <v>0</v>
      </c>
      <c r="E47" s="25">
        <f>DL47+EH47-ED47</f>
        <v>14298.9</v>
      </c>
      <c r="F47" s="33">
        <f t="shared" si="12"/>
        <v>3574.7250000000004</v>
      </c>
      <c r="G47" s="12">
        <f t="shared" si="0"/>
        <v>3068.069</v>
      </c>
      <c r="H47" s="12">
        <f t="shared" si="13"/>
        <v>85.826713943030569</v>
      </c>
      <c r="I47" s="12">
        <f t="shared" si="1"/>
        <v>21.456678485757646</v>
      </c>
      <c r="J47" s="12">
        <f t="shared" si="2"/>
        <v>3596.3999999999996</v>
      </c>
      <c r="K47" s="12">
        <f t="shared" si="14"/>
        <v>899.09999999999991</v>
      </c>
      <c r="L47" s="12">
        <f t="shared" si="15"/>
        <v>392.46899999999999</v>
      </c>
      <c r="M47" s="12">
        <f t="shared" si="3"/>
        <v>43.651317984651321</v>
      </c>
      <c r="N47" s="12">
        <f t="shared" si="4"/>
        <v>10.91282949616283</v>
      </c>
      <c r="O47" s="12">
        <f t="shared" si="16"/>
        <v>1583.1</v>
      </c>
      <c r="P47" s="33">
        <f t="shared" si="17"/>
        <v>395.77499999999998</v>
      </c>
      <c r="Q47" s="33">
        <f t="shared" si="18"/>
        <v>0.2</v>
      </c>
      <c r="R47" s="12">
        <f t="shared" si="19"/>
        <v>5.0533762870317731E-2</v>
      </c>
      <c r="S47" s="11">
        <f t="shared" si="20"/>
        <v>1.2633440717579433E-2</v>
      </c>
      <c r="T47" s="128">
        <v>0</v>
      </c>
      <c r="U47" s="33">
        <f t="shared" si="21"/>
        <v>0</v>
      </c>
      <c r="V47" s="128">
        <v>0</v>
      </c>
      <c r="W47" s="12" t="e">
        <f t="shared" si="22"/>
        <v>#DIV/0!</v>
      </c>
      <c r="X47" s="11" t="e">
        <f t="shared" si="23"/>
        <v>#DIV/0!</v>
      </c>
      <c r="Y47" s="128">
        <v>0</v>
      </c>
      <c r="Z47" s="33">
        <f t="shared" si="24"/>
        <v>0</v>
      </c>
      <c r="AA47" s="128">
        <v>0</v>
      </c>
      <c r="AB47" s="12" t="e">
        <f t="shared" si="25"/>
        <v>#DIV/0!</v>
      </c>
      <c r="AC47" s="11" t="e">
        <f t="shared" si="26"/>
        <v>#DIV/0!</v>
      </c>
      <c r="AD47" s="128">
        <v>1583.1</v>
      </c>
      <c r="AE47" s="33">
        <f t="shared" si="27"/>
        <v>395.77499999999998</v>
      </c>
      <c r="AF47" s="128">
        <v>0.2</v>
      </c>
      <c r="AG47" s="12">
        <f t="shared" si="28"/>
        <v>5.0533762870317731E-2</v>
      </c>
      <c r="AH47" s="11">
        <f t="shared" si="29"/>
        <v>1.2633440717579433E-2</v>
      </c>
      <c r="AI47" s="128">
        <v>1513.3</v>
      </c>
      <c r="AJ47" s="33">
        <f t="shared" si="30"/>
        <v>378.32499999999999</v>
      </c>
      <c r="AK47" s="128">
        <v>312.22500000000002</v>
      </c>
      <c r="AL47" s="12">
        <f t="shared" si="31"/>
        <v>82.528249520914571</v>
      </c>
      <c r="AM47" s="11">
        <f t="shared" si="5"/>
        <v>20.632062380228643</v>
      </c>
      <c r="AN47" s="109">
        <v>0</v>
      </c>
      <c r="AO47" s="33">
        <f t="shared" si="32"/>
        <v>0</v>
      </c>
      <c r="AP47" s="47">
        <v>0</v>
      </c>
      <c r="AQ47" s="12" t="e">
        <f t="shared" si="33"/>
        <v>#DIV/0!</v>
      </c>
      <c r="AR47" s="11" t="e">
        <f t="shared" si="34"/>
        <v>#DIV/0!</v>
      </c>
      <c r="AS47" s="47">
        <v>0</v>
      </c>
      <c r="AT47" s="33">
        <f t="shared" si="35"/>
        <v>0</v>
      </c>
      <c r="AU47" s="47">
        <v>0</v>
      </c>
      <c r="AV47" s="12" t="e">
        <f t="shared" si="36"/>
        <v>#DIV/0!</v>
      </c>
      <c r="AW47" s="11" t="e">
        <f t="shared" si="37"/>
        <v>#DIV/0!</v>
      </c>
      <c r="AX47" s="38">
        <v>0</v>
      </c>
      <c r="AY47" s="33">
        <f t="shared" si="38"/>
        <v>0</v>
      </c>
      <c r="AZ47" s="47">
        <v>0</v>
      </c>
      <c r="BA47" s="47">
        <v>0</v>
      </c>
      <c r="BB47" s="33">
        <f t="shared" si="39"/>
        <v>0</v>
      </c>
      <c r="BC47" s="47">
        <v>0</v>
      </c>
      <c r="BD47" s="47">
        <v>10702.5</v>
      </c>
      <c r="BE47" s="33">
        <f t="shared" si="40"/>
        <v>2675.625</v>
      </c>
      <c r="BF47" s="47">
        <v>2675.6</v>
      </c>
      <c r="BG47" s="38">
        <v>0</v>
      </c>
      <c r="BH47" s="33">
        <f t="shared" si="41"/>
        <v>0</v>
      </c>
      <c r="BI47" s="13">
        <v>0</v>
      </c>
      <c r="BJ47" s="47">
        <v>0</v>
      </c>
      <c r="BK47" s="33">
        <f t="shared" si="42"/>
        <v>0</v>
      </c>
      <c r="BL47" s="47">
        <v>0</v>
      </c>
      <c r="BM47" s="38">
        <v>0</v>
      </c>
      <c r="BN47" s="33">
        <f t="shared" si="43"/>
        <v>0</v>
      </c>
      <c r="BO47" s="47">
        <v>0</v>
      </c>
      <c r="BP47" s="47">
        <v>0</v>
      </c>
      <c r="BQ47" s="33">
        <f t="shared" si="44"/>
        <v>0</v>
      </c>
      <c r="BR47" s="47">
        <v>0</v>
      </c>
      <c r="BS47" s="12">
        <f t="shared" si="45"/>
        <v>500</v>
      </c>
      <c r="BT47" s="33">
        <f t="shared" si="46"/>
        <v>125</v>
      </c>
      <c r="BU47" s="12">
        <f t="shared" si="47"/>
        <v>80.043999999999997</v>
      </c>
      <c r="BV47" s="12">
        <f t="shared" si="48"/>
        <v>64.035199999999989</v>
      </c>
      <c r="BW47" s="11">
        <f t="shared" si="49"/>
        <v>16.008799999999997</v>
      </c>
      <c r="BX47" s="109">
        <v>500</v>
      </c>
      <c r="BY47" s="33">
        <f t="shared" si="50"/>
        <v>125</v>
      </c>
      <c r="BZ47" s="47">
        <v>80.043999999999997</v>
      </c>
      <c r="CA47" s="47">
        <v>0</v>
      </c>
      <c r="CB47" s="33">
        <f t="shared" si="51"/>
        <v>0</v>
      </c>
      <c r="CC47" s="47">
        <v>0</v>
      </c>
      <c r="CD47" s="47">
        <v>0</v>
      </c>
      <c r="CE47" s="33">
        <f t="shared" si="52"/>
        <v>0</v>
      </c>
      <c r="CF47" s="47">
        <v>0</v>
      </c>
      <c r="CG47" s="47">
        <v>0</v>
      </c>
      <c r="CH47" s="33">
        <f t="shared" si="53"/>
        <v>0</v>
      </c>
      <c r="CI47" s="47">
        <v>0</v>
      </c>
      <c r="CJ47" s="47">
        <v>0</v>
      </c>
      <c r="CK47" s="33">
        <f t="shared" si="54"/>
        <v>0</v>
      </c>
      <c r="CL47" s="47">
        <v>0</v>
      </c>
      <c r="CM47" s="47">
        <v>0</v>
      </c>
      <c r="CN47" s="33">
        <f t="shared" si="55"/>
        <v>0</v>
      </c>
      <c r="CO47" s="47">
        <v>0</v>
      </c>
      <c r="CP47" s="47">
        <v>0</v>
      </c>
      <c r="CQ47" s="33">
        <f t="shared" si="56"/>
        <v>0</v>
      </c>
      <c r="CR47" s="47">
        <v>0</v>
      </c>
      <c r="CS47" s="47">
        <v>0</v>
      </c>
      <c r="CT47" s="33">
        <f t="shared" si="57"/>
        <v>0</v>
      </c>
      <c r="CU47" s="47">
        <v>0</v>
      </c>
      <c r="CV47" s="47">
        <v>0</v>
      </c>
      <c r="CW47" s="33">
        <f t="shared" si="58"/>
        <v>0</v>
      </c>
      <c r="CX47" s="47">
        <v>0</v>
      </c>
      <c r="CY47" s="47">
        <v>0</v>
      </c>
      <c r="CZ47" s="33">
        <f t="shared" si="59"/>
        <v>0</v>
      </c>
      <c r="DA47" s="47">
        <v>0</v>
      </c>
      <c r="DB47" s="47">
        <v>0</v>
      </c>
      <c r="DC47" s="33">
        <f t="shared" si="60"/>
        <v>0</v>
      </c>
      <c r="DD47" s="47">
        <v>0</v>
      </c>
      <c r="DE47" s="42">
        <v>0</v>
      </c>
      <c r="DF47" s="33">
        <f t="shared" si="61"/>
        <v>0</v>
      </c>
      <c r="DG47" s="47">
        <v>0</v>
      </c>
      <c r="DH47" s="47">
        <v>0</v>
      </c>
      <c r="DI47" s="33">
        <f t="shared" si="62"/>
        <v>0</v>
      </c>
      <c r="DJ47" s="47">
        <v>0</v>
      </c>
      <c r="DK47" s="47">
        <v>-126</v>
      </c>
      <c r="DL47" s="12">
        <f t="shared" si="6"/>
        <v>14298.9</v>
      </c>
      <c r="DM47" s="12">
        <f t="shared" si="7"/>
        <v>3574.7249999999999</v>
      </c>
      <c r="DN47" s="12">
        <f t="shared" si="8"/>
        <v>3068.069</v>
      </c>
      <c r="DO47" s="47">
        <v>0</v>
      </c>
      <c r="DP47" s="33">
        <f t="shared" si="63"/>
        <v>0</v>
      </c>
      <c r="DQ47" s="47">
        <v>0</v>
      </c>
      <c r="DR47" s="47">
        <v>0</v>
      </c>
      <c r="DS47" s="33">
        <f t="shared" si="64"/>
        <v>0</v>
      </c>
      <c r="DT47" s="47">
        <v>0</v>
      </c>
      <c r="DU47" s="47">
        <v>0</v>
      </c>
      <c r="DV47" s="33">
        <f t="shared" si="65"/>
        <v>0</v>
      </c>
      <c r="DW47" s="47">
        <v>0</v>
      </c>
      <c r="DX47" s="47">
        <v>0</v>
      </c>
      <c r="DY47" s="33">
        <f t="shared" si="66"/>
        <v>0</v>
      </c>
      <c r="DZ47" s="47">
        <v>0</v>
      </c>
      <c r="EA47" s="42">
        <v>0</v>
      </c>
      <c r="EB47" s="33">
        <f t="shared" si="67"/>
        <v>0</v>
      </c>
      <c r="EC47" s="47">
        <v>0</v>
      </c>
      <c r="ED47" s="47">
        <v>700</v>
      </c>
      <c r="EE47" s="33">
        <f t="shared" si="68"/>
        <v>175</v>
      </c>
      <c r="EF47" s="47">
        <v>0</v>
      </c>
      <c r="EG47" s="47">
        <v>0</v>
      </c>
      <c r="EH47" s="12">
        <f t="shared" si="9"/>
        <v>700</v>
      </c>
      <c r="EI47" s="33">
        <f t="shared" si="69"/>
        <v>175</v>
      </c>
      <c r="EJ47" s="47">
        <f t="shared" si="10"/>
        <v>0</v>
      </c>
    </row>
    <row r="48" spans="1:141" s="17" customFormat="1" ht="18.75" customHeight="1" x14ac:dyDescent="0.2">
      <c r="A48" s="21"/>
      <c r="B48" s="90" t="s">
        <v>44</v>
      </c>
      <c r="C48" s="16">
        <f>C10+C11+C12+C13+C14+C15+C16+C17+C18</f>
        <v>440467.10000000009</v>
      </c>
      <c r="D48" s="16">
        <f>D10+D11+D12+D13+D14+D15+D16+D17+D18</f>
        <v>84593.000000000015</v>
      </c>
      <c r="E48" s="16">
        <f t="shared" ref="E48:G48" si="199">E10+E11+E12+E13+E14+E15+E16+E17+E18</f>
        <v>6544806.8025912056</v>
      </c>
      <c r="F48" s="16">
        <f t="shared" si="199"/>
        <v>1636201.7006478014</v>
      </c>
      <c r="G48" s="16">
        <f t="shared" si="199"/>
        <v>1393416.8686999998</v>
      </c>
      <c r="H48" s="12">
        <f>G48/F48*100</f>
        <v>85.161680748059439</v>
      </c>
      <c r="I48" s="12">
        <f>G48/E48*100</f>
        <v>21.29042018701486</v>
      </c>
      <c r="J48" s="16">
        <f t="shared" ref="J48:L48" si="200">J10+J11+J12+J13+J14+J15+J16+J17+J18</f>
        <v>1910154.253</v>
      </c>
      <c r="K48" s="16">
        <f t="shared" si="200"/>
        <v>477538.56325000001</v>
      </c>
      <c r="L48" s="16">
        <f t="shared" si="200"/>
        <v>315729.19069999998</v>
      </c>
      <c r="M48" s="12">
        <f>L48/K48*100</f>
        <v>66.115956908533491</v>
      </c>
      <c r="N48" s="12">
        <f t="shared" si="4"/>
        <v>16.528989227133373</v>
      </c>
      <c r="O48" s="16">
        <f t="shared" ref="O48:Q48" si="201">O10+O11+O12+O13+O14+O15+O16+O17+O18</f>
        <v>585995.95299999998</v>
      </c>
      <c r="P48" s="16">
        <f t="shared" si="201"/>
        <v>146498.98824999999</v>
      </c>
      <c r="Q48" s="16">
        <f t="shared" si="201"/>
        <v>56776.200000000004</v>
      </c>
      <c r="R48" s="12">
        <f>Q48/P48*100</f>
        <v>38.755352974255104</v>
      </c>
      <c r="S48" s="11">
        <f>Q48/O48*100</f>
        <v>9.6888382435637759</v>
      </c>
      <c r="T48" s="16">
        <f t="shared" ref="T48:V48" si="202">T10+T11+T12+T13+T14+T15+T16+T17+T18</f>
        <v>115013.6</v>
      </c>
      <c r="U48" s="16">
        <f t="shared" si="202"/>
        <v>28753.4</v>
      </c>
      <c r="V48" s="16">
        <f t="shared" si="202"/>
        <v>5576.4000000000005</v>
      </c>
      <c r="W48" s="12">
        <f t="shared" ref="W48" si="203">V48/U48*100</f>
        <v>19.393880375885981</v>
      </c>
      <c r="X48" s="11">
        <f t="shared" ref="X48" si="204">V48/T48*100</f>
        <v>4.8484700939714953</v>
      </c>
      <c r="Y48" s="16">
        <f t="shared" ref="Y48:AA48" si="205">Y10+Y11+Y12+Y13+Y14+Y15+Y16+Y17+Y18</f>
        <v>169543.5</v>
      </c>
      <c r="Z48" s="16">
        <f t="shared" si="205"/>
        <v>42385.875</v>
      </c>
      <c r="AA48" s="16">
        <f t="shared" si="205"/>
        <v>16988.699999999997</v>
      </c>
      <c r="AB48" s="12">
        <f t="shared" ref="AB48" si="206">AA48/Z48*100</f>
        <v>40.081041148731735</v>
      </c>
      <c r="AC48" s="11">
        <f t="shared" ref="AC48" si="207">AA48/Y48*100</f>
        <v>10.020260287182934</v>
      </c>
      <c r="AD48" s="16">
        <f t="shared" ref="AD48:AF48" si="208">AD10+AD11+AD12+AD13+AD14+AD15+AD16+AD17+AD18</f>
        <v>301438.853</v>
      </c>
      <c r="AE48" s="16">
        <f t="shared" si="208"/>
        <v>75359.713250000001</v>
      </c>
      <c r="AF48" s="16">
        <f t="shared" si="208"/>
        <v>34211.100000000006</v>
      </c>
      <c r="AG48" s="12">
        <f t="shared" ref="AG48" si="209">AF48/AE48*100</f>
        <v>45.397067643433481</v>
      </c>
      <c r="AH48" s="11">
        <f t="shared" ref="AH48" si="210">AF48/AD48*100</f>
        <v>11.34926691085837</v>
      </c>
      <c r="AI48" s="16">
        <f t="shared" ref="AI48:AK48" si="211">AI10+AI11+AI12+AI13+AI14+AI15+AI16+AI17+AI18</f>
        <v>670581.10000000009</v>
      </c>
      <c r="AJ48" s="16">
        <f t="shared" si="211"/>
        <v>167645.27500000002</v>
      </c>
      <c r="AK48" s="16">
        <f t="shared" si="211"/>
        <v>158358.446</v>
      </c>
      <c r="AL48" s="12">
        <f>AK48/AJ48*100</f>
        <v>94.460429021933351</v>
      </c>
      <c r="AM48" s="11">
        <f t="shared" ref="AM48" si="212">AK48/AI48*100</f>
        <v>23.615107255483338</v>
      </c>
      <c r="AN48" s="16">
        <f t="shared" ref="AN48:AP48" si="213">AN10+AN11+AN12+AN13+AN14+AN15+AN16+AN17+AN18</f>
        <v>53478.2</v>
      </c>
      <c r="AO48" s="16">
        <f t="shared" si="213"/>
        <v>13369.55</v>
      </c>
      <c r="AP48" s="16">
        <f t="shared" si="213"/>
        <v>7466.5439999999999</v>
      </c>
      <c r="AQ48" s="12">
        <f>AP48/AO48*100</f>
        <v>55.847384541738506</v>
      </c>
      <c r="AR48" s="11">
        <f>AP48/AN48*100</f>
        <v>13.961846135434627</v>
      </c>
      <c r="AS48" s="16">
        <f t="shared" ref="AS48:AU48" si="214">AS10+AS11+AS12+AS13+AS14+AS15+AS16+AS17+AS18</f>
        <v>32700</v>
      </c>
      <c r="AT48" s="16">
        <f t="shared" si="214"/>
        <v>8175</v>
      </c>
      <c r="AU48" s="16">
        <f t="shared" si="214"/>
        <v>7062.3</v>
      </c>
      <c r="AV48" s="12">
        <f>AU48/AT48*100</f>
        <v>86.388990825688069</v>
      </c>
      <c r="AW48" s="11">
        <f>AU48/AS48*100</f>
        <v>21.597247706422017</v>
      </c>
      <c r="AX48" s="16">
        <f t="shared" ref="AX48:DI48" si="215">AX10+AX11+AX12+AX13+AX14+AX15+AX16+AX17+AX18</f>
        <v>0</v>
      </c>
      <c r="AY48" s="16">
        <f t="shared" si="215"/>
        <v>0</v>
      </c>
      <c r="AZ48" s="16">
        <f t="shared" si="215"/>
        <v>0</v>
      </c>
      <c r="BA48" s="16">
        <f t="shared" si="215"/>
        <v>0</v>
      </c>
      <c r="BB48" s="16">
        <f t="shared" si="215"/>
        <v>0</v>
      </c>
      <c r="BC48" s="16">
        <f t="shared" si="215"/>
        <v>0</v>
      </c>
      <c r="BD48" s="16">
        <f t="shared" si="215"/>
        <v>3564004.3835912049</v>
      </c>
      <c r="BE48" s="16">
        <f t="shared" si="215"/>
        <v>891001.09589780122</v>
      </c>
      <c r="BF48" s="16">
        <f t="shared" si="215"/>
        <v>891002</v>
      </c>
      <c r="BG48" s="16">
        <f t="shared" si="215"/>
        <v>0</v>
      </c>
      <c r="BH48" s="16">
        <f t="shared" si="215"/>
        <v>0</v>
      </c>
      <c r="BI48" s="16">
        <f t="shared" si="215"/>
        <v>0</v>
      </c>
      <c r="BJ48" s="16">
        <f t="shared" si="215"/>
        <v>8715.1</v>
      </c>
      <c r="BK48" s="16">
        <f t="shared" si="215"/>
        <v>2178.7750000000001</v>
      </c>
      <c r="BL48" s="16">
        <f t="shared" si="215"/>
        <v>1795.3999999999999</v>
      </c>
      <c r="BM48" s="16">
        <f t="shared" si="215"/>
        <v>0</v>
      </c>
      <c r="BN48" s="16">
        <f t="shared" si="215"/>
        <v>0</v>
      </c>
      <c r="BO48" s="16">
        <f t="shared" si="215"/>
        <v>0</v>
      </c>
      <c r="BP48" s="16">
        <f t="shared" si="215"/>
        <v>0</v>
      </c>
      <c r="BQ48" s="16">
        <f t="shared" si="215"/>
        <v>0</v>
      </c>
      <c r="BR48" s="16">
        <f t="shared" si="215"/>
        <v>0</v>
      </c>
      <c r="BS48" s="16">
        <f t="shared" si="215"/>
        <v>139889.70000000001</v>
      </c>
      <c r="BT48" s="16">
        <f t="shared" si="215"/>
        <v>34972.425000000003</v>
      </c>
      <c r="BU48" s="16">
        <f t="shared" si="215"/>
        <v>17711.192000000003</v>
      </c>
      <c r="BV48" s="16" t="e">
        <f t="shared" si="215"/>
        <v>#DIV/0!</v>
      </c>
      <c r="BW48" s="16" t="e">
        <f t="shared" si="215"/>
        <v>#DIV/0!</v>
      </c>
      <c r="BX48" s="16">
        <f t="shared" si="215"/>
        <v>110253.70000000001</v>
      </c>
      <c r="BY48" s="16">
        <f t="shared" si="215"/>
        <v>27563.425000000003</v>
      </c>
      <c r="BZ48" s="16">
        <f t="shared" si="215"/>
        <v>13551.157000000001</v>
      </c>
      <c r="CA48" s="16">
        <f t="shared" si="215"/>
        <v>7349</v>
      </c>
      <c r="CB48" s="16">
        <f t="shared" si="215"/>
        <v>1837.25</v>
      </c>
      <c r="CC48" s="16">
        <f t="shared" si="215"/>
        <v>835.49800000000005</v>
      </c>
      <c r="CD48" s="16">
        <f t="shared" si="215"/>
        <v>11200</v>
      </c>
      <c r="CE48" s="16">
        <f t="shared" si="215"/>
        <v>2800</v>
      </c>
      <c r="CF48" s="16">
        <f t="shared" si="215"/>
        <v>1090.3869999999999</v>
      </c>
      <c r="CG48" s="16">
        <f t="shared" si="215"/>
        <v>11087</v>
      </c>
      <c r="CH48" s="16">
        <f t="shared" si="215"/>
        <v>2771.75</v>
      </c>
      <c r="CI48" s="16">
        <f t="shared" si="215"/>
        <v>2234.15</v>
      </c>
      <c r="CJ48" s="16">
        <f t="shared" si="215"/>
        <v>0</v>
      </c>
      <c r="CK48" s="16">
        <f t="shared" si="215"/>
        <v>0</v>
      </c>
      <c r="CL48" s="16">
        <f t="shared" si="215"/>
        <v>0</v>
      </c>
      <c r="CM48" s="16">
        <f t="shared" si="215"/>
        <v>10451.4</v>
      </c>
      <c r="CN48" s="16">
        <f t="shared" si="215"/>
        <v>2612.85</v>
      </c>
      <c r="CO48" s="16">
        <f t="shared" si="215"/>
        <v>2090.2800000000002</v>
      </c>
      <c r="CP48" s="16">
        <f t="shared" si="215"/>
        <v>23500</v>
      </c>
      <c r="CQ48" s="16">
        <f t="shared" si="215"/>
        <v>5875</v>
      </c>
      <c r="CR48" s="16">
        <f t="shared" si="215"/>
        <v>1728.95</v>
      </c>
      <c r="CS48" s="16">
        <f t="shared" si="215"/>
        <v>321147.90000000002</v>
      </c>
      <c r="CT48" s="16">
        <f t="shared" si="215"/>
        <v>80286.975000000006</v>
      </c>
      <c r="CU48" s="16">
        <f t="shared" si="215"/>
        <v>52903.754800000002</v>
      </c>
      <c r="CV48" s="16">
        <f t="shared" si="215"/>
        <v>134137.9</v>
      </c>
      <c r="CW48" s="16">
        <f t="shared" si="215"/>
        <v>33534.474999999999</v>
      </c>
      <c r="CX48" s="16">
        <f t="shared" si="215"/>
        <v>13714.692799999999</v>
      </c>
      <c r="CY48" s="16">
        <f t="shared" si="215"/>
        <v>23322</v>
      </c>
      <c r="CZ48" s="16">
        <f t="shared" si="215"/>
        <v>5830.5</v>
      </c>
      <c r="DA48" s="16">
        <f t="shared" si="215"/>
        <v>4311.3239999999996</v>
      </c>
      <c r="DB48" s="16">
        <f t="shared" si="215"/>
        <v>11050</v>
      </c>
      <c r="DC48" s="16">
        <f t="shared" si="215"/>
        <v>2762.5</v>
      </c>
      <c r="DD48" s="16">
        <f t="shared" si="215"/>
        <v>0</v>
      </c>
      <c r="DE48" s="16">
        <f t="shared" si="215"/>
        <v>0</v>
      </c>
      <c r="DF48" s="16">
        <f t="shared" si="215"/>
        <v>0</v>
      </c>
      <c r="DG48" s="16">
        <f t="shared" si="215"/>
        <v>0</v>
      </c>
      <c r="DH48" s="16">
        <f t="shared" si="215"/>
        <v>48489.4</v>
      </c>
      <c r="DI48" s="16">
        <f t="shared" si="215"/>
        <v>12122.35</v>
      </c>
      <c r="DJ48" s="16">
        <f t="shared" ref="DJ48:EJ48" si="216">DJ10+DJ11+DJ12+DJ13+DJ14+DJ15+DJ16+DJ17+DJ18</f>
        <v>9410.4799000000003</v>
      </c>
      <c r="DK48" s="16">
        <f t="shared" si="216"/>
        <v>-552.69600000000003</v>
      </c>
      <c r="DL48" s="16">
        <f t="shared" si="216"/>
        <v>5493325.1365912063</v>
      </c>
      <c r="DM48" s="16">
        <f t="shared" si="216"/>
        <v>1373331.2841478016</v>
      </c>
      <c r="DN48" s="16">
        <f t="shared" si="216"/>
        <v>1210616.8706999999</v>
      </c>
      <c r="DO48" s="16">
        <f t="shared" si="216"/>
        <v>9689.1</v>
      </c>
      <c r="DP48" s="16">
        <f t="shared" si="216"/>
        <v>2422.2750000000001</v>
      </c>
      <c r="DQ48" s="16">
        <f t="shared" si="216"/>
        <v>0</v>
      </c>
      <c r="DR48" s="16">
        <f t="shared" si="216"/>
        <v>1041792.566</v>
      </c>
      <c r="DS48" s="16">
        <f t="shared" si="216"/>
        <v>260448.1415</v>
      </c>
      <c r="DT48" s="16">
        <f t="shared" si="216"/>
        <v>164536.56100000002</v>
      </c>
      <c r="DU48" s="16">
        <f t="shared" si="216"/>
        <v>0</v>
      </c>
      <c r="DV48" s="16">
        <f t="shared" si="216"/>
        <v>0</v>
      </c>
      <c r="DW48" s="16">
        <f t="shared" si="216"/>
        <v>0</v>
      </c>
      <c r="DX48" s="16">
        <f t="shared" si="216"/>
        <v>0</v>
      </c>
      <c r="DY48" s="16">
        <f t="shared" si="216"/>
        <v>0</v>
      </c>
      <c r="DZ48" s="16">
        <f t="shared" si="216"/>
        <v>18263.436999999998</v>
      </c>
      <c r="EA48" s="16">
        <f t="shared" si="216"/>
        <v>0</v>
      </c>
      <c r="EB48" s="16">
        <f t="shared" si="216"/>
        <v>0</v>
      </c>
      <c r="EC48" s="16">
        <f t="shared" si="216"/>
        <v>0</v>
      </c>
      <c r="ED48" s="16">
        <f t="shared" si="216"/>
        <v>406581.11</v>
      </c>
      <c r="EE48" s="16">
        <f t="shared" si="216"/>
        <v>101645.2775</v>
      </c>
      <c r="EF48" s="16">
        <f>EF10+EF11+EF12+EF13+EF14+EF15+EF16+EF17+EF18</f>
        <v>9</v>
      </c>
      <c r="EG48" s="16">
        <f t="shared" si="216"/>
        <v>0</v>
      </c>
      <c r="EH48" s="16">
        <f t="shared" si="216"/>
        <v>1458062.7760000001</v>
      </c>
      <c r="EI48" s="16">
        <f t="shared" si="216"/>
        <v>364515.69400000002</v>
      </c>
      <c r="EJ48" s="16">
        <f t="shared" si="216"/>
        <v>182808.99800000002</v>
      </c>
      <c r="EK48" s="24">
        <f>SUM(EK10:EK47)</f>
        <v>-142582.56599999999</v>
      </c>
    </row>
    <row r="49" spans="5:139" hidden="1" x14ac:dyDescent="0.3">
      <c r="E49" s="52"/>
      <c r="F49" s="33">
        <f t="shared" ref="F49:F51" si="217">E49/12*2</f>
        <v>0</v>
      </c>
      <c r="G49" s="52"/>
      <c r="J49" s="108">
        <f>J48/E48*100</f>
        <v>29.185800446297911</v>
      </c>
      <c r="P49" s="33">
        <f t="shared" si="17"/>
        <v>0</v>
      </c>
      <c r="Z49" s="33">
        <f t="shared" ref="Z48:Z51" si="218">Y49/12*3</f>
        <v>0</v>
      </c>
      <c r="AE49" s="33">
        <f t="shared" ref="AE49:AE51" si="219">AD49/12*2</f>
        <v>0</v>
      </c>
      <c r="AJ49" s="33">
        <f>AI49/12*1</f>
        <v>0</v>
      </c>
      <c r="AT49" s="33">
        <f t="shared" si="35"/>
        <v>0</v>
      </c>
      <c r="BB49" s="33">
        <f t="shared" ref="BB49:BB51" si="220">BA49/12*2</f>
        <v>0</v>
      </c>
      <c r="BD49" s="52"/>
      <c r="BE49" s="33">
        <f t="shared" ref="BE49:BE51" si="221">BD49/12*2</f>
        <v>0</v>
      </c>
      <c r="BH49" s="33">
        <f t="shared" si="41"/>
        <v>0</v>
      </c>
      <c r="BK49" s="33">
        <f t="shared" si="42"/>
        <v>0</v>
      </c>
      <c r="BN49" s="33">
        <f>BM49/12*6</f>
        <v>0</v>
      </c>
      <c r="BQ49" s="33">
        <f>BP49/12*1</f>
        <v>0</v>
      </c>
      <c r="BT49" s="33">
        <f t="shared" si="46"/>
        <v>0</v>
      </c>
      <c r="BY49" s="33">
        <f t="shared" si="50"/>
        <v>0</v>
      </c>
      <c r="CB49" s="33">
        <f>CA49/12*3</f>
        <v>0</v>
      </c>
      <c r="CE49" s="33">
        <f t="shared" si="52"/>
        <v>0</v>
      </c>
      <c r="CH49" s="33">
        <f>CG49/12*6</f>
        <v>0</v>
      </c>
      <c r="CK49" s="33">
        <f t="shared" si="54"/>
        <v>0</v>
      </c>
      <c r="CQ49" s="33">
        <f>CP49/12*3</f>
        <v>0</v>
      </c>
      <c r="CT49" s="33">
        <f t="shared" si="57"/>
        <v>0</v>
      </c>
      <c r="CW49" s="33">
        <f t="shared" ref="CW49:CW51" si="222">CV49/12*2</f>
        <v>0</v>
      </c>
      <c r="CZ49" s="33">
        <f t="shared" ref="CZ49:CZ51" si="223">CY49/12*2</f>
        <v>0</v>
      </c>
      <c r="DC49" s="33">
        <f t="shared" ref="DC49:DC51" si="224">DB49/12*2</f>
        <v>0</v>
      </c>
      <c r="DF49" s="33">
        <f t="shared" si="61"/>
        <v>0</v>
      </c>
      <c r="DP49" s="33">
        <f t="shared" si="63"/>
        <v>0</v>
      </c>
      <c r="DS49" s="33">
        <f t="shared" si="64"/>
        <v>0</v>
      </c>
      <c r="DY49" s="33">
        <f>DX49/12*6</f>
        <v>0</v>
      </c>
      <c r="EB49" s="33">
        <f>EA49/12*6</f>
        <v>0</v>
      </c>
      <c r="EE49" s="33">
        <f>ED49/12*1</f>
        <v>0</v>
      </c>
      <c r="EI49" s="33">
        <f>EH49/12*6</f>
        <v>0</v>
      </c>
    </row>
    <row r="50" spans="5:139" hidden="1" x14ac:dyDescent="0.3">
      <c r="F50" s="33">
        <f t="shared" si="217"/>
        <v>0</v>
      </c>
      <c r="H50" s="108">
        <v>6165672.4340000004</v>
      </c>
      <c r="I50" s="1">
        <v>1727843.7120000001</v>
      </c>
      <c r="P50" s="33">
        <f t="shared" si="17"/>
        <v>0</v>
      </c>
      <c r="Z50" s="33">
        <f t="shared" si="218"/>
        <v>0</v>
      </c>
      <c r="AE50" s="33">
        <f t="shared" si="219"/>
        <v>0</v>
      </c>
      <c r="AJ50" s="33">
        <f>AI50/12*1</f>
        <v>0</v>
      </c>
      <c r="AT50" s="33">
        <f t="shared" si="35"/>
        <v>0</v>
      </c>
      <c r="BB50" s="33">
        <f t="shared" si="220"/>
        <v>0</v>
      </c>
      <c r="BE50" s="33">
        <f t="shared" si="221"/>
        <v>0</v>
      </c>
      <c r="BH50" s="33">
        <f t="shared" si="41"/>
        <v>0</v>
      </c>
      <c r="BK50" s="33">
        <f t="shared" si="42"/>
        <v>0</v>
      </c>
      <c r="BN50" s="33">
        <f>BM50/12*6</f>
        <v>0</v>
      </c>
      <c r="BQ50" s="33">
        <f>BP50/12*1</f>
        <v>0</v>
      </c>
      <c r="BT50" s="33">
        <f t="shared" si="46"/>
        <v>0</v>
      </c>
      <c r="BY50" s="33">
        <f t="shared" si="50"/>
        <v>0</v>
      </c>
      <c r="CB50" s="33">
        <f>CA50/12*3</f>
        <v>0</v>
      </c>
      <c r="CE50" s="33">
        <f t="shared" si="52"/>
        <v>0</v>
      </c>
      <c r="CH50" s="33">
        <f>CG50/12*6</f>
        <v>0</v>
      </c>
      <c r="CK50" s="33">
        <f t="shared" si="54"/>
        <v>0</v>
      </c>
      <c r="CQ50" s="33">
        <f>CP50/12*3</f>
        <v>0</v>
      </c>
      <c r="CT50" s="33">
        <f t="shared" si="57"/>
        <v>0</v>
      </c>
      <c r="CW50" s="33">
        <f t="shared" si="222"/>
        <v>0</v>
      </c>
      <c r="CZ50" s="33">
        <f t="shared" si="223"/>
        <v>0</v>
      </c>
      <c r="DC50" s="33">
        <f t="shared" si="224"/>
        <v>0</v>
      </c>
      <c r="DF50" s="33">
        <f t="shared" si="61"/>
        <v>0</v>
      </c>
      <c r="DP50" s="33">
        <f t="shared" si="63"/>
        <v>0</v>
      </c>
      <c r="DS50" s="33">
        <f t="shared" si="64"/>
        <v>0</v>
      </c>
      <c r="DY50" s="33">
        <f>DX50/12*6</f>
        <v>0</v>
      </c>
      <c r="EB50" s="33">
        <f>EA50/12*6</f>
        <v>0</v>
      </c>
      <c r="EE50" s="33">
        <f>ED50/12*1</f>
        <v>0</v>
      </c>
      <c r="EI50" s="33">
        <f>EH50/12*6</f>
        <v>0</v>
      </c>
    </row>
    <row r="51" spans="5:139" hidden="1" x14ac:dyDescent="0.3">
      <c r="F51" s="33">
        <f t="shared" si="217"/>
        <v>0</v>
      </c>
      <c r="P51" s="33">
        <f t="shared" si="17"/>
        <v>0</v>
      </c>
      <c r="Z51" s="33">
        <f t="shared" si="218"/>
        <v>0</v>
      </c>
      <c r="AE51" s="33">
        <f t="shared" si="219"/>
        <v>0</v>
      </c>
      <c r="AJ51" s="33">
        <f>AI51/12*1</f>
        <v>0</v>
      </c>
      <c r="AT51" s="33">
        <f t="shared" si="35"/>
        <v>0</v>
      </c>
      <c r="BB51" s="33">
        <f t="shared" si="220"/>
        <v>0</v>
      </c>
      <c r="BE51" s="33">
        <f t="shared" si="221"/>
        <v>0</v>
      </c>
      <c r="BH51" s="33">
        <f t="shared" si="41"/>
        <v>0</v>
      </c>
      <c r="BK51" s="33">
        <f t="shared" si="42"/>
        <v>0</v>
      </c>
      <c r="BN51" s="33">
        <f>BM51/12*6</f>
        <v>0</v>
      </c>
      <c r="BQ51" s="33">
        <f>BP51/12*1</f>
        <v>0</v>
      </c>
      <c r="BT51" s="33">
        <f t="shared" si="46"/>
        <v>0</v>
      </c>
      <c r="BY51" s="33">
        <f t="shared" si="50"/>
        <v>0</v>
      </c>
      <c r="CB51" s="33">
        <f>CA51/12*3</f>
        <v>0</v>
      </c>
      <c r="CE51" s="33">
        <f t="shared" si="52"/>
        <v>0</v>
      </c>
      <c r="CH51" s="33">
        <f>CG51/12*6</f>
        <v>0</v>
      </c>
      <c r="CK51" s="33">
        <f t="shared" si="54"/>
        <v>0</v>
      </c>
      <c r="CQ51" s="33">
        <f>CP51/12*3</f>
        <v>0</v>
      </c>
      <c r="CT51" s="33">
        <f t="shared" si="57"/>
        <v>0</v>
      </c>
      <c r="CW51" s="33">
        <f t="shared" si="222"/>
        <v>0</v>
      </c>
      <c r="CZ51" s="33">
        <f t="shared" si="223"/>
        <v>0</v>
      </c>
      <c r="DC51" s="33">
        <f t="shared" si="224"/>
        <v>0</v>
      </c>
      <c r="DF51" s="33">
        <f t="shared" si="61"/>
        <v>0</v>
      </c>
      <c r="DP51" s="33">
        <f t="shared" si="63"/>
        <v>0</v>
      </c>
      <c r="DS51" s="33">
        <f t="shared" si="64"/>
        <v>0</v>
      </c>
      <c r="DY51" s="33">
        <f>DX51/12*6</f>
        <v>0</v>
      </c>
      <c r="EB51" s="33">
        <f>EA51/12*6</f>
        <v>0</v>
      </c>
      <c r="EE51" s="33">
        <f>ED51/12*1</f>
        <v>0</v>
      </c>
      <c r="EI51" s="33">
        <f>EH51/12*6</f>
        <v>0</v>
      </c>
    </row>
    <row r="52" spans="5:139" x14ac:dyDescent="0.3">
      <c r="L52" s="52"/>
      <c r="O52" s="52"/>
      <c r="P52" s="52"/>
      <c r="Q52" s="52"/>
      <c r="EH52" s="52"/>
    </row>
    <row r="53" spans="5:139" x14ac:dyDescent="0.3">
      <c r="DO53" s="52"/>
    </row>
    <row r="54" spans="5:139" x14ac:dyDescent="0.3">
      <c r="AI54" s="52"/>
      <c r="AJ54" s="52"/>
      <c r="AK54" s="52"/>
    </row>
    <row r="55" spans="5:139" x14ac:dyDescent="0.3"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</row>
  </sheetData>
  <protectedRanges>
    <protectedRange sqref="BA10" name="Range4_18_1_2_2_1"/>
    <protectedRange sqref="DQ10:DQ17 DQ19:DQ47" name="Range6_1"/>
    <protectedRange sqref="AZ10 AZ11:BA17 AZ19:BA47" name="Range4_1_12_1"/>
    <protectedRange sqref="BC10:BC17 BC19:BC47" name="Range4_1_13_1"/>
    <protectedRange sqref="BO10:BP17 BO19:BP47" name="Range4_1_16_1"/>
    <protectedRange sqref="BR10:BR17 BR19:BR47" name="Range4_1_17_1"/>
    <protectedRange sqref="DG10:DG17 DG19:DG47" name="Range5_1_18_1"/>
    <protectedRange sqref="DW10:DW17 DW19:DW47" name="Range6_1_6_1"/>
    <protectedRange sqref="DX10:DX17 DX19:DX47" name="Range6_1_7_1"/>
    <protectedRange sqref="EC10:EC17 EC19:EC47" name="Range6_2"/>
    <protectedRange sqref="CJ10:CJ17 CJ19:CJ47" name="Range5_3"/>
    <protectedRange sqref="B21:B22 B24:B40" name="Range1_6"/>
    <protectedRange sqref="B28" name="Range1_1_2"/>
    <protectedRange sqref="C42:D47 D28 C20:D27 C29:D32 C34:D40" name="Range1"/>
    <protectedRange sqref="C11:D17 C18:G18 J18:L18 O18:Q18 T18:V18 Y18:AA18 AD18:AF18 AI18:AK18 AN18:AP18 AS18:AU18 AX18:EJ18" name="Range1_1_3"/>
    <protectedRange sqref="C10:D10" name="Range1_1_1_1"/>
    <protectedRange sqref="C19:D19" name="Range1_2_1"/>
    <protectedRange sqref="C28" name="Range1_4"/>
    <protectedRange sqref="C33:D33" name="Range1_3"/>
    <protectedRange sqref="C41:D41" name="Range1_5"/>
    <protectedRange sqref="AS20:AS32 AS10 AS34:AS47" name="Range4_9"/>
    <protectedRange sqref="AS10:AS17" name="Range4_4_1"/>
    <protectedRange sqref="AS19" name="Range4_4_1_1"/>
    <protectedRange sqref="BD10:BD17 BD19:BD47" name="Range4_11"/>
    <protectedRange sqref="BJ10" name="Range4_12"/>
    <protectedRange sqref="BX24 BX28 BX32:BX33" name="Range5"/>
    <protectedRange sqref="BX19" name="Range5_1_9_2_1_4_1"/>
    <protectedRange sqref="CA21:CA22 CA40 CA43 CA24:CA30 CA32:CA38" name="Range5_4"/>
    <protectedRange sqref="CA19" name="Range5_1_10_2_1_4_1"/>
    <protectedRange sqref="CA23" name="Range5_4_1"/>
    <protectedRange sqref="CA31" name="Range5_4_1_1"/>
    <protectedRange sqref="CA39" name="Range5_4_2"/>
    <protectedRange sqref="CA41" name="Range5_4_3"/>
    <protectedRange sqref="CA42" name="Range5_4_4"/>
    <protectedRange sqref="CA43:CA47" name="Range5_4_5"/>
    <protectedRange sqref="CD20:CD47" name="Range5_5"/>
    <protectedRange sqref="CD15" name="Range5_19_1_1"/>
    <protectedRange sqref="CD16" name="Range5_20_4_3_1"/>
    <protectedRange sqref="CD19" name="Range5_20_5_1_1_1_1"/>
    <protectedRange sqref="CG21 CG27:CG30 CG23:CG24 CG32:CG36 CG39:CG47" name="Range5_7"/>
    <protectedRange sqref="CG19" name="Range5_1_11_2_1_4_1"/>
    <protectedRange sqref="CG25" name="Range5_22_3"/>
    <protectedRange sqref="CM20:CM47" name="Range5_9"/>
    <protectedRange sqref="CM15" name="Range5_21_1_4_1"/>
    <protectedRange sqref="CM19" name="Range5_24_1_1_3_1_1_1"/>
    <protectedRange sqref="CP20:CP47" name="Range5_10"/>
    <protectedRange sqref="CP19" name="Range4_2_1_2_1"/>
    <protectedRange sqref="CS24 CS36 CS32:CS33 CS27:CS29 CS44:CS47 CS21 CS40:CS41" name="Range5_12"/>
    <protectedRange sqref="CS19" name="Range5_1_3_1_4_1"/>
    <protectedRange sqref="CS20" name="Range5_22"/>
    <protectedRange sqref="CS22" name="Range5_22_1"/>
    <protectedRange sqref="CS23" name="Range5_22_2"/>
    <protectedRange sqref="CS25" name="Range5_22_4"/>
    <protectedRange sqref="CS26" name="Range5_22_6"/>
    <protectedRange sqref="CS30" name="Range5_22_7"/>
    <protectedRange sqref="CS31" name="Range5_22_9"/>
    <protectedRange sqref="CS34" name="Range5_22_10"/>
    <protectedRange sqref="CS35" name="Range5_22_11"/>
    <protectedRange sqref="CS37" name="Range5_22_12"/>
    <protectedRange sqref="CS38" name="Range5_22_13"/>
    <protectedRange sqref="CS39" name="Range5_22_14"/>
    <protectedRange sqref="CS42" name="Range5_22_15"/>
    <protectedRange sqref="CS43:CS47" name="Range5_22_16"/>
    <protectedRange sqref="CV21 CV39:CV43 CV23:CV24 CV36 CV27:CV29 CV32:CV33" name="Range5_13"/>
    <protectedRange sqref="CV17" name="Range5_1_20_3"/>
    <protectedRange sqref="CV19" name="Range5_1_20_5_1"/>
    <protectedRange sqref="CV20" name="Range5_24"/>
    <protectedRange sqref="CV22" name="Range5_24_1"/>
    <protectedRange sqref="CV25" name="Range5_22_5"/>
    <protectedRange sqref="CV26" name="Range5_24_2"/>
    <protectedRange sqref="CV30" name="Range5_22_8"/>
    <protectedRange sqref="CV31" name="Range5_24_3"/>
    <protectedRange sqref="CV34" name="Range5_24_4"/>
    <protectedRange sqref="CV35" name="Range5_24_5"/>
    <protectedRange sqref="CV37" name="Range5_24_6"/>
    <protectedRange sqref="CV38" name="Range5_24_7"/>
    <protectedRange sqref="CV43:CV47" name="Range5_22_17"/>
    <protectedRange sqref="CY20:CY24 CY40:CY47 CY26:CY38" name="Range5_14"/>
    <protectedRange sqref="CY17" name="Range4_3_2_1_2"/>
    <protectedRange sqref="CY19" name="Range4_5_2_1_2_1"/>
    <protectedRange sqref="CY25" name="Range5_26"/>
    <protectedRange sqref="CY39" name="Range5_26_1"/>
    <protectedRange sqref="DB23:DB47 DB10:DB17 DB19:DB21" name="Range5_15"/>
    <protectedRange sqref="DB22" name="Range5_28"/>
    <protectedRange sqref="DD23" name="Range5_16"/>
    <protectedRange sqref="DD10:DD17 DD19:DD47" name="Range5_10_1"/>
    <protectedRange sqref="DH26 DH24 DH20 DH33:DH36 DH28:DH29 DH39:DH40" name="Range5_17"/>
    <protectedRange sqref="DH17" name="Range5_1_1_2_1_2"/>
    <protectedRange sqref="DH19" name="Range5_1_1_2_1_4_1"/>
    <protectedRange sqref="DH21" name="Range5_30"/>
    <protectedRange sqref="DH22" name="Range5_30_1"/>
    <protectedRange sqref="DH23" name="Range5_30_2"/>
    <protectedRange sqref="DH25" name="Range5_30_3"/>
    <protectedRange sqref="DH27" name="Range6_11_5"/>
    <protectedRange sqref="DH30" name="Range5_30_4"/>
    <protectedRange sqref="DH31" name="Range6_11_8"/>
    <protectedRange sqref="DH32" name="Range5_30_5"/>
    <protectedRange sqref="DH37" name="Range5_30_6"/>
    <protectedRange sqref="DH38" name="Range5_30_7"/>
    <protectedRange sqref="DH41" name="Range5_30_8"/>
    <protectedRange sqref="DH42" name="Range6_11_19"/>
    <protectedRange sqref="DH43:DH47" name="Range5_30_9"/>
    <protectedRange sqref="DO10:DO17 DO19:DO47" name="Range6"/>
    <protectedRange sqref="DR10:DR17 DR19:DR47" name="Range6_3"/>
    <protectedRange sqref="DU10:DU17 DU19:DU47" name="Range6_1_1"/>
    <protectedRange sqref="ED25 ED23 ED20 ED27:ED28 ED31 ED33" name="Range6_6"/>
    <protectedRange sqref="ED17" name="Range6_1_11_3"/>
    <protectedRange sqref="ED19" name="Range6_1_11_5_1"/>
    <protectedRange sqref="ED21" name="Range6_11"/>
    <protectedRange sqref="ED22" name="Range6_11_1"/>
    <protectedRange sqref="ED24" name="Range6_11_3"/>
    <protectedRange sqref="ED26" name="Range6_11_4"/>
    <protectedRange sqref="ED29" name="Range6_11_6"/>
    <protectedRange sqref="ED30" name="Range6_11_7"/>
    <protectedRange sqref="ED32" name="Range6_11_9"/>
    <protectedRange sqref="ED34" name="Range6_11_10"/>
    <protectedRange sqref="ED35" name="Range6_11_11"/>
    <protectedRange sqref="ED36" name="Range6_11_12"/>
    <protectedRange sqref="ED37" name="Range6_11_13"/>
    <protectedRange sqref="ED38" name="Range6_11_16"/>
    <protectedRange sqref="ED41" name="Range6_11_17"/>
    <protectedRange sqref="ED39" name="Range6_11_20"/>
    <protectedRange sqref="ED40" name="Range6_11_21"/>
    <protectedRange sqref="ED42" name="Range6_11_22"/>
    <protectedRange sqref="ED43:ED47" name="Range6_11_23"/>
    <protectedRange sqref="EF10:EG17 EF19:EG47" name="Range6_10"/>
    <protectedRange sqref="AP10:AP17 AP19:AP47" name="Range4_3"/>
    <protectedRange sqref="AU10:AU17 AU19:AU47" name="Range4_5"/>
    <protectedRange sqref="BF10:BF17 BF19:BF47" name="Range4_8"/>
    <protectedRange sqref="BL10:BL17 BL19:BL47" name="Range4_13"/>
    <protectedRange sqref="BZ10:BZ17 BZ19:BZ47" name="Range5_6"/>
    <protectedRange sqref="CC10:CC17 CC19:CC47" name="Range5_8"/>
    <protectedRange sqref="CF10:CF17 CF19:CF47" name="Range5_11"/>
    <protectedRange sqref="CI10:CI17 CI19:CI47" name="Range5_31"/>
    <protectedRange sqref="CO10:CO17 CO19:CO47" name="Range5_32"/>
    <protectedRange sqref="CR10:CR17 CR19:CR47" name="Range5_33"/>
    <protectedRange sqref="CU10:CU17 CU19:CU47" name="Range5_34"/>
    <protectedRange sqref="CX10:CX17 CX19:CX47" name="Range5_35"/>
    <protectedRange sqref="DA10:DA17 DA19:DA47" name="Range5_36"/>
    <protectedRange sqref="DJ10:DK17 DJ19:DK47" name="Range5_37"/>
    <protectedRange sqref="DT10:DT17 DT19:DT47" name="Range6_4"/>
    <protectedRange sqref="DZ10:DZ17 DZ19:DZ47" name="Range6_8"/>
    <protectedRange sqref="AI28 AI10 AI33 AD10:AD17 AD19:AD47" name="Range4_6_2"/>
    <protectedRange sqref="AI19" name="Range4_1_2_2_1_4_1_1"/>
    <protectedRange sqref="AI20" name="Range4_10_2"/>
    <protectedRange sqref="AI21" name="Range4_10_1_1"/>
    <protectedRange sqref="AI22" name="Range4_10_2_1_1"/>
    <protectedRange sqref="AI23" name="Range4_10_3_1"/>
    <protectedRange sqref="AI24" name="Range4_10_4_1"/>
    <protectedRange sqref="AI25" name="Range4_10_5_1"/>
    <protectedRange sqref="AI26" name="Range4_10_6_1"/>
    <protectedRange sqref="AI27" name="Range4_10_7_1"/>
    <protectedRange sqref="AI29" name="Range4_10_8_1"/>
    <protectedRange sqref="AI30" name="Range4_10_9_1"/>
    <protectedRange sqref="AI31" name="Range4_10_10_1"/>
    <protectedRange sqref="AI32" name="Range4_10_11_1"/>
    <protectedRange sqref="AI34" name="Range4_10_12_1"/>
    <protectedRange sqref="AI35" name="Range4_10_13_1"/>
    <protectedRange sqref="AI36" name="Range4_10_14_1"/>
    <protectedRange sqref="AI37" name="Range4_10_15_1"/>
    <protectedRange sqref="AI38" name="Range4_10_16_1"/>
    <protectedRange sqref="AI39" name="Range4_10_17_1"/>
    <protectedRange sqref="AI40" name="Range4_10_18_1"/>
    <protectedRange sqref="AI41" name="Range4_10_19_1"/>
    <protectedRange sqref="AI42" name="Range4_10_20_1"/>
    <protectedRange sqref="AI43:AI47" name="Range4_10_21_1"/>
    <protectedRange sqref="AF10:AF17 AF19:AF47" name="Range4_6_1_1"/>
    <protectedRange sqref="V10:V17 AA10 AA12:AA17 V19:V47 AA19:AA47" name="Range4_4"/>
    <protectedRange sqref="AA11" name="Range4_1_1"/>
    <protectedRange sqref="AK10:AK17 AK19:AK47" name="Range4_2_1"/>
  </protectedRanges>
  <mergeCells count="135"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44" t="s">
        <v>128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</row>
    <row r="4" spans="1:18" ht="71.25" customHeight="1" x14ac:dyDescent="0.2">
      <c r="A4" s="53"/>
      <c r="B4" s="237" t="s">
        <v>129</v>
      </c>
      <c r="C4" s="246" t="s">
        <v>130</v>
      </c>
      <c r="D4" s="247"/>
      <c r="E4" s="247"/>
      <c r="F4" s="248"/>
      <c r="G4" s="249" t="s">
        <v>139</v>
      </c>
      <c r="H4" s="249" t="s">
        <v>131</v>
      </c>
      <c r="I4" s="249" t="s">
        <v>140</v>
      </c>
      <c r="J4" s="249" t="s">
        <v>132</v>
      </c>
      <c r="K4" s="250" t="s">
        <v>133</v>
      </c>
      <c r="L4" s="251"/>
      <c r="M4" s="251"/>
      <c r="N4" s="252"/>
      <c r="O4" s="249" t="s">
        <v>141</v>
      </c>
      <c r="P4" s="249" t="s">
        <v>131</v>
      </c>
      <c r="Q4" s="249" t="s">
        <v>142</v>
      </c>
      <c r="R4" s="249" t="s">
        <v>134</v>
      </c>
    </row>
    <row r="5" spans="1:18" ht="17.25" customHeight="1" x14ac:dyDescent="0.2">
      <c r="A5" s="54"/>
      <c r="B5" s="238"/>
      <c r="C5" s="253" t="s">
        <v>135</v>
      </c>
      <c r="D5" s="255" t="s">
        <v>55</v>
      </c>
      <c r="E5" s="256"/>
      <c r="F5" s="257"/>
      <c r="G5" s="249"/>
      <c r="H5" s="249"/>
      <c r="I5" s="249"/>
      <c r="J5" s="249"/>
      <c r="K5" s="258" t="s">
        <v>135</v>
      </c>
      <c r="L5" s="260" t="s">
        <v>55</v>
      </c>
      <c r="M5" s="261"/>
      <c r="N5" s="262"/>
      <c r="O5" s="249"/>
      <c r="P5" s="249"/>
      <c r="Q5" s="249"/>
      <c r="R5" s="249"/>
    </row>
    <row r="6" spans="1:18" ht="26.25" customHeight="1" x14ac:dyDescent="0.2">
      <c r="A6" s="54"/>
      <c r="B6" s="238"/>
      <c r="C6" s="254"/>
      <c r="D6" s="97" t="s">
        <v>136</v>
      </c>
      <c r="E6" s="98" t="s">
        <v>9</v>
      </c>
      <c r="F6" s="98" t="s">
        <v>137</v>
      </c>
      <c r="G6" s="249"/>
      <c r="H6" s="249"/>
      <c r="I6" s="249"/>
      <c r="J6" s="249"/>
      <c r="K6" s="259"/>
      <c r="L6" s="55" t="s">
        <v>136</v>
      </c>
      <c r="M6" s="56" t="s">
        <v>9</v>
      </c>
      <c r="N6" s="56" t="s">
        <v>137</v>
      </c>
      <c r="O6" s="249"/>
      <c r="P6" s="249"/>
      <c r="Q6" s="249"/>
      <c r="R6" s="249"/>
    </row>
    <row r="7" spans="1:18" ht="15" customHeight="1" x14ac:dyDescent="0.2">
      <c r="A7" s="54"/>
      <c r="B7" s="23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310000</v>
      </c>
      <c r="D8" s="100">
        <f>Ekamut!P10</f>
        <v>77500</v>
      </c>
      <c r="E8" s="100">
        <f>Ekamut!Q10</f>
        <v>26108.1</v>
      </c>
      <c r="F8" s="100">
        <f>Ekamut!S10</f>
        <v>8.4219677419354841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100000</v>
      </c>
      <c r="L8" s="59">
        <f>Ekamut!Z10</f>
        <v>25000</v>
      </c>
      <c r="M8" s="59">
        <f>Ekamut!AA10</f>
        <v>6690</v>
      </c>
      <c r="N8" s="59">
        <f>Ekamut!AC10</f>
        <v>6.69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4546.8</v>
      </c>
      <c r="D9" s="100">
        <f>Ekamut!P11</f>
        <v>1136.7</v>
      </c>
      <c r="E9" s="100">
        <f>Ekamut!Q11</f>
        <v>2183.6999999999998</v>
      </c>
      <c r="F9" s="100">
        <f>Ekamut!S11</f>
        <v>48.027183953549745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300</v>
      </c>
      <c r="L9" s="59">
        <f>Ekamut!Z11</f>
        <v>75</v>
      </c>
      <c r="M9" s="59">
        <f>Ekamut!AA11</f>
        <v>0</v>
      </c>
      <c r="N9" s="59">
        <f>Ekamut!AC11</f>
        <v>0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68400</v>
      </c>
      <c r="D10" s="100">
        <f>Ekamut!P12</f>
        <v>17100</v>
      </c>
      <c r="E10" s="100">
        <f>Ekamut!Q12</f>
        <v>7638.3</v>
      </c>
      <c r="F10" s="100">
        <f>Ekamut!S12</f>
        <v>11.167105263157895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13000</v>
      </c>
      <c r="L10" s="59">
        <f>Ekamut!Z12</f>
        <v>3250</v>
      </c>
      <c r="M10" s="59">
        <f>Ekamut!AA12</f>
        <v>1992.3</v>
      </c>
      <c r="N10" s="59">
        <f>Ekamut!AC12</f>
        <v>15.325384615384616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21050</v>
      </c>
      <c r="D11" s="100">
        <f>Ekamut!P13</f>
        <v>5262.5</v>
      </c>
      <c r="E11" s="100">
        <f>Ekamut!Q13</f>
        <v>5549.9000000000005</v>
      </c>
      <c r="F11" s="100">
        <f>Ekamut!S13</f>
        <v>26.365320665083136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2849.1</v>
      </c>
      <c r="L11" s="59">
        <f>Ekamut!Z13</f>
        <v>712.27499999999998</v>
      </c>
      <c r="M11" s="59">
        <f>Ekamut!AA13</f>
        <v>818.3</v>
      </c>
      <c r="N11" s="59">
        <f>Ekamut!AC13</f>
        <v>28.721350601944472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64370</v>
      </c>
      <c r="D12" s="100">
        <f>Ekamut!P14</f>
        <v>16092.5</v>
      </c>
      <c r="E12" s="100">
        <f>Ekamut!Q14</f>
        <v>4487.8999999999996</v>
      </c>
      <c r="F12" s="100">
        <f>Ekamut!S14</f>
        <v>6.9720366630417887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37120</v>
      </c>
      <c r="L12" s="59">
        <f>Ekamut!Z14</f>
        <v>9280</v>
      </c>
      <c r="M12" s="59">
        <f>Ekamut!AA14</f>
        <v>2549</v>
      </c>
      <c r="N12" s="59">
        <f>Ekamut!AC14</f>
        <v>6.8669181034482758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61212.3</v>
      </c>
      <c r="D13" s="100">
        <f>Ekamut!P15</f>
        <v>15303.075000000001</v>
      </c>
      <c r="E13" s="100">
        <f>Ekamut!Q15</f>
        <v>7808.7000000000007</v>
      </c>
      <c r="F13" s="100">
        <f>Ekamut!S15</f>
        <v>12.756749868898897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14050</v>
      </c>
      <c r="L13" s="59">
        <f>Ekamut!Z15</f>
        <v>3512.5</v>
      </c>
      <c r="M13" s="59">
        <f>Ekamut!AA15</f>
        <v>4840</v>
      </c>
      <c r="N13" s="59">
        <f>Ekamut!AC15</f>
        <v>34.44839857651246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352.8</v>
      </c>
      <c r="D14" s="100">
        <f>Ekamut!P16</f>
        <v>88.2</v>
      </c>
      <c r="E14" s="100">
        <f>Ekamut!Q16</f>
        <v>24.6</v>
      </c>
      <c r="F14" s="100">
        <f>Ekamut!S16</f>
        <v>6.9727891156462594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100</v>
      </c>
      <c r="L14" s="59">
        <f>Ekamut!Z16</f>
        <v>25</v>
      </c>
      <c r="M14" s="59">
        <f>Ekamut!AA16</f>
        <v>0</v>
      </c>
      <c r="N14" s="59">
        <f>Ekamut!AC16</f>
        <v>0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6653.2</v>
      </c>
      <c r="D15" s="100">
        <f>Ekamut!P17</f>
        <v>1663.2999999999997</v>
      </c>
      <c r="E15" s="100">
        <f>Ekamut!Q17</f>
        <v>17.400000000000002</v>
      </c>
      <c r="F15" s="100">
        <f>Ekamut!S17</f>
        <v>0.26152828714002291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250</v>
      </c>
      <c r="M15" s="59">
        <f>Ekamut!AA17</f>
        <v>16.8</v>
      </c>
      <c r="N15" s="59">
        <f>Ekamut!AC17</f>
        <v>1.6800000000000002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Ekamut!O19</f>
        <v>9624.4</v>
      </c>
      <c r="D16" s="100">
        <f>Ekamut!P19</f>
        <v>2406.1</v>
      </c>
      <c r="E16" s="100">
        <f>Ekamut!Q19</f>
        <v>628.29999999999995</v>
      </c>
      <c r="F16" s="100">
        <f>Ekamut!S19</f>
        <v>6.5281991604671461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Ekamut!Y19</f>
        <v>1124.4000000000001</v>
      </c>
      <c r="L16" s="59">
        <f>Ekamut!Z19</f>
        <v>281.10000000000002</v>
      </c>
      <c r="M16" s="59">
        <f>Ekamut!AA19</f>
        <v>82.3</v>
      </c>
      <c r="N16" s="59">
        <f>Ekamut!AC19</f>
        <v>7.3194592671647092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Ekamut!O20</f>
        <v>1223</v>
      </c>
      <c r="D17" s="100">
        <f>Ekamut!P20</f>
        <v>305.75</v>
      </c>
      <c r="E17" s="100">
        <f>Ekamut!Q20</f>
        <v>123.7</v>
      </c>
      <c r="F17" s="100">
        <f>Ekamut!S20</f>
        <v>10.114472608340147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Ekamut!Y20</f>
        <v>0</v>
      </c>
      <c r="L17" s="59">
        <f>Ekamut!Z20</f>
        <v>0</v>
      </c>
      <c r="M17" s="59">
        <f>Ekamut!AA20</f>
        <v>0</v>
      </c>
      <c r="N17" s="59" t="e">
        <f>Ekamut!AC20</f>
        <v>#DIV/0!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Ekamut!S48</f>
        <v>9.6888382435637759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Ekamut!AC48</f>
        <v>10.020260287182934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65" t="s">
        <v>149</v>
      </c>
      <c r="B1" s="265"/>
      <c r="C1" s="265"/>
      <c r="D1" s="265"/>
    </row>
    <row r="2" spans="1:4" s="9" customFormat="1" ht="13.15" customHeight="1" x14ac:dyDescent="0.3">
      <c r="A2" s="269" t="s">
        <v>6</v>
      </c>
      <c r="B2" s="266" t="s">
        <v>10</v>
      </c>
      <c r="C2" s="266" t="s">
        <v>147</v>
      </c>
      <c r="D2" s="266" t="s">
        <v>148</v>
      </c>
    </row>
    <row r="3" spans="1:4" s="9" customFormat="1" ht="13.15" customHeight="1" x14ac:dyDescent="0.3">
      <c r="A3" s="270"/>
      <c r="B3" s="267"/>
      <c r="C3" s="267"/>
      <c r="D3" s="267"/>
    </row>
    <row r="4" spans="1:4" s="9" customFormat="1" ht="13.15" customHeight="1" x14ac:dyDescent="0.3">
      <c r="A4" s="270"/>
      <c r="B4" s="267"/>
      <c r="C4" s="267"/>
      <c r="D4" s="267"/>
    </row>
    <row r="5" spans="1:4" s="10" customFormat="1" ht="13.15" customHeight="1" x14ac:dyDescent="0.3">
      <c r="A5" s="270"/>
      <c r="B5" s="267"/>
      <c r="C5" s="267"/>
      <c r="D5" s="267"/>
    </row>
    <row r="6" spans="1:4" s="27" customFormat="1" ht="28.15" customHeight="1" x14ac:dyDescent="0.25">
      <c r="A6" s="271"/>
      <c r="B6" s="268"/>
      <c r="C6" s="268"/>
      <c r="D6" s="26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63" t="s">
        <v>44</v>
      </c>
      <c r="B80" s="26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74" t="s">
        <v>230</v>
      </c>
      <c r="B1" s="274"/>
      <c r="C1" s="274"/>
      <c r="D1" s="274"/>
      <c r="E1" s="274"/>
      <c r="F1" s="274"/>
      <c r="G1" s="274"/>
    </row>
    <row r="2" spans="1:7" ht="34.5" customHeight="1" x14ac:dyDescent="0.3">
      <c r="A2" s="275"/>
      <c r="B2" s="275"/>
      <c r="C2" s="275"/>
      <c r="D2" s="275"/>
      <c r="E2" s="275"/>
      <c r="F2" s="275"/>
      <c r="G2" s="275"/>
    </row>
    <row r="3" spans="1:7" ht="105.6" customHeight="1" x14ac:dyDescent="0.3">
      <c r="A3" s="27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7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13" t="s">
        <v>11</v>
      </c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14" t="s">
        <v>143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R2" s="5"/>
      <c r="S2" s="5"/>
      <c r="U2" s="215"/>
      <c r="V2" s="215"/>
      <c r="W2" s="21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14" t="s">
        <v>12</v>
      </c>
      <c r="N3" s="214"/>
      <c r="O3" s="214"/>
      <c r="P3" s="21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34" t="s">
        <v>6</v>
      </c>
      <c r="B4" s="234" t="s">
        <v>10</v>
      </c>
      <c r="C4" s="240" t="s">
        <v>4</v>
      </c>
      <c r="D4" s="87"/>
      <c r="E4" s="240" t="s">
        <v>5</v>
      </c>
      <c r="F4" s="225" t="s">
        <v>13</v>
      </c>
      <c r="G4" s="226"/>
      <c r="H4" s="226"/>
      <c r="I4" s="226"/>
      <c r="J4" s="227"/>
      <c r="K4" s="216" t="s">
        <v>45</v>
      </c>
      <c r="L4" s="217"/>
      <c r="M4" s="217"/>
      <c r="N4" s="217"/>
      <c r="O4" s="218"/>
      <c r="P4" s="198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200"/>
      <c r="DG4" s="205" t="s">
        <v>14</v>
      </c>
      <c r="DH4" s="151" t="s">
        <v>15</v>
      </c>
      <c r="DI4" s="152"/>
      <c r="DJ4" s="153"/>
      <c r="DK4" s="141" t="s">
        <v>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276" t="s">
        <v>16</v>
      </c>
      <c r="ED4" s="184" t="s">
        <v>17</v>
      </c>
      <c r="EE4" s="185"/>
      <c r="EF4" s="186"/>
    </row>
    <row r="5" spans="1:136" s="9" customFormat="1" ht="15" customHeight="1" x14ac:dyDescent="0.3">
      <c r="A5" s="235"/>
      <c r="B5" s="235"/>
      <c r="C5" s="241"/>
      <c r="D5" s="88"/>
      <c r="E5" s="241"/>
      <c r="F5" s="228"/>
      <c r="G5" s="229"/>
      <c r="H5" s="229"/>
      <c r="I5" s="229"/>
      <c r="J5" s="230"/>
      <c r="K5" s="219"/>
      <c r="L5" s="220"/>
      <c r="M5" s="220"/>
      <c r="N5" s="220"/>
      <c r="O5" s="221"/>
      <c r="P5" s="193" t="s">
        <v>7</v>
      </c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5"/>
      <c r="AW5" s="196" t="s">
        <v>2</v>
      </c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96"/>
      <c r="BL5" s="142" t="s">
        <v>8</v>
      </c>
      <c r="BM5" s="143"/>
      <c r="BN5" s="143"/>
      <c r="BO5" s="160" t="s">
        <v>18</v>
      </c>
      <c r="BP5" s="161"/>
      <c r="BQ5" s="161"/>
      <c r="BR5" s="161"/>
      <c r="BS5" s="161"/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61"/>
      <c r="CE5" s="197"/>
      <c r="CF5" s="171" t="s">
        <v>0</v>
      </c>
      <c r="CG5" s="172"/>
      <c r="CH5" s="172"/>
      <c r="CI5" s="172"/>
      <c r="CJ5" s="172"/>
      <c r="CK5" s="172"/>
      <c r="CL5" s="172"/>
      <c r="CM5" s="172"/>
      <c r="CN5" s="201"/>
      <c r="CO5" s="160" t="s">
        <v>1</v>
      </c>
      <c r="CP5" s="161"/>
      <c r="CQ5" s="161"/>
      <c r="CR5" s="161"/>
      <c r="CS5" s="161"/>
      <c r="CT5" s="161"/>
      <c r="CU5" s="161"/>
      <c r="CV5" s="161"/>
      <c r="CW5" s="161"/>
      <c r="CX5" s="196" t="s">
        <v>19</v>
      </c>
      <c r="CY5" s="196"/>
      <c r="CZ5" s="196"/>
      <c r="DA5" s="142" t="s">
        <v>20</v>
      </c>
      <c r="DB5" s="143"/>
      <c r="DC5" s="144"/>
      <c r="DD5" s="142" t="s">
        <v>21</v>
      </c>
      <c r="DE5" s="143"/>
      <c r="DF5" s="144"/>
      <c r="DG5" s="205"/>
      <c r="DH5" s="154"/>
      <c r="DI5" s="155"/>
      <c r="DJ5" s="156"/>
      <c r="DK5" s="162"/>
      <c r="DL5" s="162"/>
      <c r="DM5" s="163"/>
      <c r="DN5" s="163"/>
      <c r="DO5" s="163"/>
      <c r="DP5" s="163"/>
      <c r="DQ5" s="142" t="s">
        <v>22</v>
      </c>
      <c r="DR5" s="143"/>
      <c r="DS5" s="144"/>
      <c r="DT5" s="211"/>
      <c r="DU5" s="212"/>
      <c r="DV5" s="212"/>
      <c r="DW5" s="212"/>
      <c r="DX5" s="212"/>
      <c r="DY5" s="212"/>
      <c r="DZ5" s="212"/>
      <c r="EA5" s="212"/>
      <c r="EB5" s="212"/>
      <c r="EC5" s="278"/>
      <c r="ED5" s="187"/>
      <c r="EE5" s="188"/>
      <c r="EF5" s="189"/>
    </row>
    <row r="6" spans="1:136" s="9" customFormat="1" ht="119.25" customHeight="1" x14ac:dyDescent="0.3">
      <c r="A6" s="235"/>
      <c r="B6" s="235"/>
      <c r="C6" s="241"/>
      <c r="D6" s="88"/>
      <c r="E6" s="241"/>
      <c r="F6" s="231"/>
      <c r="G6" s="232"/>
      <c r="H6" s="232"/>
      <c r="I6" s="232"/>
      <c r="J6" s="233"/>
      <c r="K6" s="222"/>
      <c r="L6" s="223"/>
      <c r="M6" s="223"/>
      <c r="N6" s="223"/>
      <c r="O6" s="224"/>
      <c r="P6" s="202" t="s">
        <v>23</v>
      </c>
      <c r="Q6" s="203"/>
      <c r="R6" s="203"/>
      <c r="S6" s="203"/>
      <c r="T6" s="204"/>
      <c r="U6" s="175" t="s">
        <v>24</v>
      </c>
      <c r="V6" s="176"/>
      <c r="W6" s="176"/>
      <c r="X6" s="176"/>
      <c r="Y6" s="177"/>
      <c r="Z6" s="175" t="s">
        <v>25</v>
      </c>
      <c r="AA6" s="176"/>
      <c r="AB6" s="176"/>
      <c r="AC6" s="176"/>
      <c r="AD6" s="177"/>
      <c r="AE6" s="175" t="s">
        <v>26</v>
      </c>
      <c r="AF6" s="176"/>
      <c r="AG6" s="176"/>
      <c r="AH6" s="176"/>
      <c r="AI6" s="177"/>
      <c r="AJ6" s="175" t="s">
        <v>27</v>
      </c>
      <c r="AK6" s="176"/>
      <c r="AL6" s="176"/>
      <c r="AM6" s="176"/>
      <c r="AN6" s="177"/>
      <c r="AO6" s="175" t="s">
        <v>28</v>
      </c>
      <c r="AP6" s="176"/>
      <c r="AQ6" s="176"/>
      <c r="AR6" s="176"/>
      <c r="AS6" s="177"/>
      <c r="AT6" s="178" t="s">
        <v>29</v>
      </c>
      <c r="AU6" s="178"/>
      <c r="AV6" s="178"/>
      <c r="AW6" s="181" t="s">
        <v>30</v>
      </c>
      <c r="AX6" s="182"/>
      <c r="AY6" s="182"/>
      <c r="AZ6" s="181" t="s">
        <v>31</v>
      </c>
      <c r="BA6" s="182"/>
      <c r="BB6" s="183"/>
      <c r="BC6" s="179" t="s">
        <v>32</v>
      </c>
      <c r="BD6" s="180"/>
      <c r="BE6" s="243"/>
      <c r="BF6" s="179" t="s">
        <v>33</v>
      </c>
      <c r="BG6" s="180"/>
      <c r="BH6" s="180"/>
      <c r="BI6" s="168" t="s">
        <v>34</v>
      </c>
      <c r="BJ6" s="169"/>
      <c r="BK6" s="169"/>
      <c r="BL6" s="148"/>
      <c r="BM6" s="149"/>
      <c r="BN6" s="149"/>
      <c r="BO6" s="206" t="s">
        <v>35</v>
      </c>
      <c r="BP6" s="207"/>
      <c r="BQ6" s="207"/>
      <c r="BR6" s="207"/>
      <c r="BS6" s="208"/>
      <c r="BT6" s="170" t="s">
        <v>36</v>
      </c>
      <c r="BU6" s="170"/>
      <c r="BV6" s="170"/>
      <c r="BW6" s="170" t="s">
        <v>37</v>
      </c>
      <c r="BX6" s="170"/>
      <c r="BY6" s="170"/>
      <c r="BZ6" s="170" t="s">
        <v>38</v>
      </c>
      <c r="CA6" s="170"/>
      <c r="CB6" s="170"/>
      <c r="CC6" s="170" t="s">
        <v>39</v>
      </c>
      <c r="CD6" s="170"/>
      <c r="CE6" s="170"/>
      <c r="CF6" s="170" t="s">
        <v>46</v>
      </c>
      <c r="CG6" s="170"/>
      <c r="CH6" s="170"/>
      <c r="CI6" s="171" t="s">
        <v>47</v>
      </c>
      <c r="CJ6" s="172"/>
      <c r="CK6" s="172"/>
      <c r="CL6" s="170" t="s">
        <v>40</v>
      </c>
      <c r="CM6" s="170"/>
      <c r="CN6" s="170"/>
      <c r="CO6" s="173" t="s">
        <v>41</v>
      </c>
      <c r="CP6" s="174"/>
      <c r="CQ6" s="172"/>
      <c r="CR6" s="170" t="s">
        <v>42</v>
      </c>
      <c r="CS6" s="170"/>
      <c r="CT6" s="170"/>
      <c r="CU6" s="171" t="s">
        <v>48</v>
      </c>
      <c r="CV6" s="172"/>
      <c r="CW6" s="172"/>
      <c r="CX6" s="196"/>
      <c r="CY6" s="196"/>
      <c r="CZ6" s="196"/>
      <c r="DA6" s="148"/>
      <c r="DB6" s="149"/>
      <c r="DC6" s="150"/>
      <c r="DD6" s="148"/>
      <c r="DE6" s="149"/>
      <c r="DF6" s="150"/>
      <c r="DG6" s="205"/>
      <c r="DH6" s="157"/>
      <c r="DI6" s="158"/>
      <c r="DJ6" s="159"/>
      <c r="DK6" s="142" t="s">
        <v>49</v>
      </c>
      <c r="DL6" s="143"/>
      <c r="DM6" s="144"/>
      <c r="DN6" s="142" t="s">
        <v>50</v>
      </c>
      <c r="DO6" s="143"/>
      <c r="DP6" s="144"/>
      <c r="DQ6" s="148"/>
      <c r="DR6" s="149"/>
      <c r="DS6" s="150"/>
      <c r="DT6" s="142" t="s">
        <v>51</v>
      </c>
      <c r="DU6" s="143"/>
      <c r="DV6" s="144"/>
      <c r="DW6" s="142" t="s">
        <v>52</v>
      </c>
      <c r="DX6" s="143"/>
      <c r="DY6" s="144"/>
      <c r="DZ6" s="209" t="s">
        <v>53</v>
      </c>
      <c r="EA6" s="210"/>
      <c r="EB6" s="210"/>
      <c r="EC6" s="277"/>
      <c r="ED6" s="190"/>
      <c r="EE6" s="191"/>
      <c r="EF6" s="192"/>
    </row>
    <row r="7" spans="1:136" s="10" customFormat="1" ht="36" customHeight="1" x14ac:dyDescent="0.3">
      <c r="A7" s="235"/>
      <c r="B7" s="235"/>
      <c r="C7" s="241"/>
      <c r="D7" s="88"/>
      <c r="E7" s="241"/>
      <c r="F7" s="139" t="s">
        <v>43</v>
      </c>
      <c r="G7" s="165" t="s">
        <v>55</v>
      </c>
      <c r="H7" s="166"/>
      <c r="I7" s="166"/>
      <c r="J7" s="167"/>
      <c r="K7" s="139" t="s">
        <v>43</v>
      </c>
      <c r="L7" s="165" t="s">
        <v>55</v>
      </c>
      <c r="M7" s="166"/>
      <c r="N7" s="166"/>
      <c r="O7" s="167"/>
      <c r="P7" s="139" t="s">
        <v>43</v>
      </c>
      <c r="Q7" s="165" t="s">
        <v>55</v>
      </c>
      <c r="R7" s="166"/>
      <c r="S7" s="166"/>
      <c r="T7" s="167"/>
      <c r="U7" s="139" t="s">
        <v>43</v>
      </c>
      <c r="V7" s="165" t="s">
        <v>55</v>
      </c>
      <c r="W7" s="166"/>
      <c r="X7" s="166"/>
      <c r="Y7" s="167"/>
      <c r="Z7" s="139" t="s">
        <v>43</v>
      </c>
      <c r="AA7" s="165" t="s">
        <v>55</v>
      </c>
      <c r="AB7" s="166"/>
      <c r="AC7" s="166"/>
      <c r="AD7" s="167"/>
      <c r="AE7" s="139" t="s">
        <v>43</v>
      </c>
      <c r="AF7" s="165" t="s">
        <v>55</v>
      </c>
      <c r="AG7" s="166"/>
      <c r="AH7" s="166"/>
      <c r="AI7" s="167"/>
      <c r="AJ7" s="139" t="s">
        <v>43</v>
      </c>
      <c r="AK7" s="165" t="s">
        <v>55</v>
      </c>
      <c r="AL7" s="166"/>
      <c r="AM7" s="166"/>
      <c r="AN7" s="167"/>
      <c r="AO7" s="139" t="s">
        <v>43</v>
      </c>
      <c r="AP7" s="165" t="s">
        <v>55</v>
      </c>
      <c r="AQ7" s="166"/>
      <c r="AR7" s="166"/>
      <c r="AS7" s="167"/>
      <c r="AT7" s="139" t="s">
        <v>43</v>
      </c>
      <c r="AU7" s="145" t="s">
        <v>55</v>
      </c>
      <c r="AV7" s="146"/>
      <c r="AW7" s="139" t="s">
        <v>43</v>
      </c>
      <c r="AX7" s="145" t="s">
        <v>55</v>
      </c>
      <c r="AY7" s="146"/>
      <c r="AZ7" s="139" t="s">
        <v>43</v>
      </c>
      <c r="BA7" s="145" t="s">
        <v>55</v>
      </c>
      <c r="BB7" s="146"/>
      <c r="BC7" s="139" t="s">
        <v>43</v>
      </c>
      <c r="BD7" s="145" t="s">
        <v>55</v>
      </c>
      <c r="BE7" s="146"/>
      <c r="BF7" s="139" t="s">
        <v>43</v>
      </c>
      <c r="BG7" s="145" t="s">
        <v>55</v>
      </c>
      <c r="BH7" s="146"/>
      <c r="BI7" s="139" t="s">
        <v>43</v>
      </c>
      <c r="BJ7" s="145" t="s">
        <v>55</v>
      </c>
      <c r="BK7" s="146"/>
      <c r="BL7" s="139" t="s">
        <v>43</v>
      </c>
      <c r="BM7" s="145" t="s">
        <v>55</v>
      </c>
      <c r="BN7" s="146"/>
      <c r="BO7" s="139" t="s">
        <v>43</v>
      </c>
      <c r="BP7" s="145" t="s">
        <v>55</v>
      </c>
      <c r="BQ7" s="164"/>
      <c r="BR7" s="164"/>
      <c r="BS7" s="146"/>
      <c r="BT7" s="139" t="s">
        <v>43</v>
      </c>
      <c r="BU7" s="145" t="s">
        <v>55</v>
      </c>
      <c r="BV7" s="146"/>
      <c r="BW7" s="139" t="s">
        <v>43</v>
      </c>
      <c r="BX7" s="145" t="s">
        <v>55</v>
      </c>
      <c r="BY7" s="146"/>
      <c r="BZ7" s="139" t="s">
        <v>43</v>
      </c>
      <c r="CA7" s="145" t="s">
        <v>55</v>
      </c>
      <c r="CB7" s="146"/>
      <c r="CC7" s="139" t="s">
        <v>43</v>
      </c>
      <c r="CD7" s="145" t="s">
        <v>55</v>
      </c>
      <c r="CE7" s="146"/>
      <c r="CF7" s="139" t="s">
        <v>43</v>
      </c>
      <c r="CG7" s="145" t="s">
        <v>55</v>
      </c>
      <c r="CH7" s="146"/>
      <c r="CI7" s="139" t="s">
        <v>43</v>
      </c>
      <c r="CJ7" s="145" t="s">
        <v>55</v>
      </c>
      <c r="CK7" s="146"/>
      <c r="CL7" s="139" t="s">
        <v>43</v>
      </c>
      <c r="CM7" s="145" t="s">
        <v>55</v>
      </c>
      <c r="CN7" s="146"/>
      <c r="CO7" s="139" t="s">
        <v>43</v>
      </c>
      <c r="CP7" s="145" t="s">
        <v>55</v>
      </c>
      <c r="CQ7" s="146"/>
      <c r="CR7" s="139" t="s">
        <v>43</v>
      </c>
      <c r="CS7" s="145" t="s">
        <v>55</v>
      </c>
      <c r="CT7" s="146"/>
      <c r="CU7" s="139" t="s">
        <v>43</v>
      </c>
      <c r="CV7" s="145" t="s">
        <v>55</v>
      </c>
      <c r="CW7" s="146"/>
      <c r="CX7" s="139" t="s">
        <v>43</v>
      </c>
      <c r="CY7" s="145" t="s">
        <v>55</v>
      </c>
      <c r="CZ7" s="146"/>
      <c r="DA7" s="139" t="s">
        <v>43</v>
      </c>
      <c r="DB7" s="145" t="s">
        <v>55</v>
      </c>
      <c r="DC7" s="146"/>
      <c r="DD7" s="139" t="s">
        <v>43</v>
      </c>
      <c r="DE7" s="145" t="s">
        <v>55</v>
      </c>
      <c r="DF7" s="146"/>
      <c r="DG7" s="147" t="s">
        <v>9</v>
      </c>
      <c r="DH7" s="139" t="s">
        <v>43</v>
      </c>
      <c r="DI7" s="145" t="s">
        <v>55</v>
      </c>
      <c r="DJ7" s="146"/>
      <c r="DK7" s="139" t="s">
        <v>43</v>
      </c>
      <c r="DL7" s="145" t="s">
        <v>55</v>
      </c>
      <c r="DM7" s="146"/>
      <c r="DN7" s="139" t="s">
        <v>43</v>
      </c>
      <c r="DO7" s="145" t="s">
        <v>55</v>
      </c>
      <c r="DP7" s="146"/>
      <c r="DQ7" s="139" t="s">
        <v>43</v>
      </c>
      <c r="DR7" s="145" t="s">
        <v>55</v>
      </c>
      <c r="DS7" s="146"/>
      <c r="DT7" s="139" t="s">
        <v>43</v>
      </c>
      <c r="DU7" s="145" t="s">
        <v>55</v>
      </c>
      <c r="DV7" s="146"/>
      <c r="DW7" s="139" t="s">
        <v>43</v>
      </c>
      <c r="DX7" s="145" t="s">
        <v>55</v>
      </c>
      <c r="DY7" s="146"/>
      <c r="DZ7" s="139" t="s">
        <v>43</v>
      </c>
      <c r="EA7" s="165" t="s">
        <v>55</v>
      </c>
      <c r="EB7" s="167"/>
      <c r="EC7" s="276" t="s">
        <v>9</v>
      </c>
      <c r="ED7" s="139" t="s">
        <v>43</v>
      </c>
      <c r="EE7" s="145" t="s">
        <v>55</v>
      </c>
      <c r="EF7" s="146"/>
    </row>
    <row r="8" spans="1:136" s="27" customFormat="1" ht="101.25" customHeight="1" x14ac:dyDescent="0.25">
      <c r="A8" s="236"/>
      <c r="B8" s="236"/>
      <c r="C8" s="242"/>
      <c r="D8" s="89"/>
      <c r="E8" s="242"/>
      <c r="F8" s="140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40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40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40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40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40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40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40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40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40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40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40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40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40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40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40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40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40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40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40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40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40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40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40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40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40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40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40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40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47"/>
      <c r="DH8" s="140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40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40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40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40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40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40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77"/>
      <c r="ED8" s="140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13" t="s">
        <v>11</v>
      </c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14" t="s">
        <v>143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Q2" s="5"/>
      <c r="R2" s="5"/>
      <c r="T2" s="215"/>
      <c r="U2" s="215"/>
      <c r="V2" s="21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14" t="s">
        <v>12</v>
      </c>
      <c r="M3" s="214"/>
      <c r="N3" s="214"/>
      <c r="O3" s="21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34" t="s">
        <v>6</v>
      </c>
      <c r="B4" s="237" t="s">
        <v>10</v>
      </c>
      <c r="C4" s="240" t="s">
        <v>4</v>
      </c>
      <c r="D4" s="240" t="s">
        <v>5</v>
      </c>
      <c r="E4" s="225" t="s">
        <v>13</v>
      </c>
      <c r="F4" s="226"/>
      <c r="G4" s="226"/>
      <c r="H4" s="226"/>
      <c r="I4" s="227"/>
      <c r="J4" s="216" t="s">
        <v>45</v>
      </c>
      <c r="K4" s="217"/>
      <c r="L4" s="217"/>
      <c r="M4" s="217"/>
      <c r="N4" s="218"/>
      <c r="O4" s="198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200"/>
      <c r="DF4" s="205" t="s">
        <v>14</v>
      </c>
      <c r="DG4" s="151" t="s">
        <v>231</v>
      </c>
      <c r="DH4" s="141" t="s">
        <v>3</v>
      </c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276" t="s">
        <v>16</v>
      </c>
      <c r="EA4" s="279" t="s">
        <v>232</v>
      </c>
    </row>
    <row r="5" spans="1:131" s="9" customFormat="1" ht="15" customHeight="1" x14ac:dyDescent="0.3">
      <c r="A5" s="235"/>
      <c r="B5" s="238"/>
      <c r="C5" s="241"/>
      <c r="D5" s="241"/>
      <c r="E5" s="228"/>
      <c r="F5" s="229"/>
      <c r="G5" s="229"/>
      <c r="H5" s="229"/>
      <c r="I5" s="230"/>
      <c r="J5" s="219"/>
      <c r="K5" s="220"/>
      <c r="L5" s="220"/>
      <c r="M5" s="220"/>
      <c r="N5" s="221"/>
      <c r="O5" s="193" t="s">
        <v>7</v>
      </c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5"/>
      <c r="AV5" s="196" t="s">
        <v>2</v>
      </c>
      <c r="AW5" s="196"/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42" t="s">
        <v>8</v>
      </c>
      <c r="BL5" s="143"/>
      <c r="BM5" s="143"/>
      <c r="BN5" s="160" t="s">
        <v>18</v>
      </c>
      <c r="BO5" s="161"/>
      <c r="BP5" s="161"/>
      <c r="BQ5" s="161"/>
      <c r="BR5" s="161"/>
      <c r="BS5" s="161"/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97"/>
      <c r="CE5" s="171" t="s">
        <v>0</v>
      </c>
      <c r="CF5" s="172"/>
      <c r="CG5" s="172"/>
      <c r="CH5" s="172"/>
      <c r="CI5" s="172"/>
      <c r="CJ5" s="172"/>
      <c r="CK5" s="172"/>
      <c r="CL5" s="172"/>
      <c r="CM5" s="201"/>
      <c r="CN5" s="160" t="s">
        <v>1</v>
      </c>
      <c r="CO5" s="161"/>
      <c r="CP5" s="161"/>
      <c r="CQ5" s="161"/>
      <c r="CR5" s="161"/>
      <c r="CS5" s="161"/>
      <c r="CT5" s="161"/>
      <c r="CU5" s="161"/>
      <c r="CV5" s="161"/>
      <c r="CW5" s="196" t="s">
        <v>19</v>
      </c>
      <c r="CX5" s="196"/>
      <c r="CY5" s="196"/>
      <c r="CZ5" s="142" t="s">
        <v>20</v>
      </c>
      <c r="DA5" s="143"/>
      <c r="DB5" s="144"/>
      <c r="DC5" s="142" t="s">
        <v>21</v>
      </c>
      <c r="DD5" s="143"/>
      <c r="DE5" s="144"/>
      <c r="DF5" s="205"/>
      <c r="DG5" s="154"/>
      <c r="DH5" s="162"/>
      <c r="DI5" s="162"/>
      <c r="DJ5" s="163"/>
      <c r="DK5" s="163"/>
      <c r="DL5" s="163"/>
      <c r="DM5" s="163"/>
      <c r="DN5" s="142" t="s">
        <v>22</v>
      </c>
      <c r="DO5" s="143"/>
      <c r="DP5" s="144"/>
      <c r="DQ5" s="211"/>
      <c r="DR5" s="212"/>
      <c r="DS5" s="212"/>
      <c r="DT5" s="212"/>
      <c r="DU5" s="212"/>
      <c r="DV5" s="212"/>
      <c r="DW5" s="212"/>
      <c r="DX5" s="212"/>
      <c r="DY5" s="212"/>
      <c r="DZ5" s="278"/>
      <c r="EA5" s="279"/>
    </row>
    <row r="6" spans="1:131" s="9" customFormat="1" ht="119.25" customHeight="1" x14ac:dyDescent="0.3">
      <c r="A6" s="235"/>
      <c r="B6" s="238"/>
      <c r="C6" s="241"/>
      <c r="D6" s="241"/>
      <c r="E6" s="231"/>
      <c r="F6" s="232"/>
      <c r="G6" s="232"/>
      <c r="H6" s="232"/>
      <c r="I6" s="233"/>
      <c r="J6" s="222"/>
      <c r="K6" s="223"/>
      <c r="L6" s="223"/>
      <c r="M6" s="223"/>
      <c r="N6" s="224"/>
      <c r="O6" s="202" t="s">
        <v>23</v>
      </c>
      <c r="P6" s="203"/>
      <c r="Q6" s="203"/>
      <c r="R6" s="203"/>
      <c r="S6" s="204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1" t="s">
        <v>30</v>
      </c>
      <c r="AW6" s="182"/>
      <c r="AX6" s="182"/>
      <c r="AY6" s="181" t="s">
        <v>31</v>
      </c>
      <c r="AZ6" s="182"/>
      <c r="BA6" s="183"/>
      <c r="BB6" s="179" t="s">
        <v>32</v>
      </c>
      <c r="BC6" s="180"/>
      <c r="BD6" s="243"/>
      <c r="BE6" s="179" t="s">
        <v>33</v>
      </c>
      <c r="BF6" s="180"/>
      <c r="BG6" s="180"/>
      <c r="BH6" s="168" t="s">
        <v>34</v>
      </c>
      <c r="BI6" s="169"/>
      <c r="BJ6" s="169"/>
      <c r="BK6" s="148"/>
      <c r="BL6" s="149"/>
      <c r="BM6" s="149"/>
      <c r="BN6" s="206" t="s">
        <v>35</v>
      </c>
      <c r="BO6" s="207"/>
      <c r="BP6" s="207"/>
      <c r="BQ6" s="207"/>
      <c r="BR6" s="208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71" t="s">
        <v>47</v>
      </c>
      <c r="CI6" s="172"/>
      <c r="CJ6" s="172"/>
      <c r="CK6" s="170" t="s">
        <v>40</v>
      </c>
      <c r="CL6" s="170"/>
      <c r="CM6" s="170"/>
      <c r="CN6" s="173" t="s">
        <v>41</v>
      </c>
      <c r="CO6" s="174"/>
      <c r="CP6" s="172"/>
      <c r="CQ6" s="170" t="s">
        <v>42</v>
      </c>
      <c r="CR6" s="170"/>
      <c r="CS6" s="170"/>
      <c r="CT6" s="171" t="s">
        <v>48</v>
      </c>
      <c r="CU6" s="172"/>
      <c r="CV6" s="172"/>
      <c r="CW6" s="196"/>
      <c r="CX6" s="196"/>
      <c r="CY6" s="196"/>
      <c r="CZ6" s="148"/>
      <c r="DA6" s="149"/>
      <c r="DB6" s="150"/>
      <c r="DC6" s="148"/>
      <c r="DD6" s="149"/>
      <c r="DE6" s="150"/>
      <c r="DF6" s="205"/>
      <c r="DG6" s="157"/>
      <c r="DH6" s="142" t="s">
        <v>49</v>
      </c>
      <c r="DI6" s="143"/>
      <c r="DJ6" s="144"/>
      <c r="DK6" s="142" t="s">
        <v>50</v>
      </c>
      <c r="DL6" s="143"/>
      <c r="DM6" s="144"/>
      <c r="DN6" s="148"/>
      <c r="DO6" s="149"/>
      <c r="DP6" s="150"/>
      <c r="DQ6" s="142" t="s">
        <v>51</v>
      </c>
      <c r="DR6" s="143"/>
      <c r="DS6" s="144"/>
      <c r="DT6" s="142" t="s">
        <v>52</v>
      </c>
      <c r="DU6" s="143"/>
      <c r="DV6" s="144"/>
      <c r="DW6" s="209" t="s">
        <v>53</v>
      </c>
      <c r="DX6" s="210"/>
      <c r="DY6" s="210"/>
      <c r="DZ6" s="277"/>
      <c r="EA6" s="279"/>
    </row>
    <row r="7" spans="1:131" s="10" customFormat="1" ht="36" customHeight="1" x14ac:dyDescent="0.3">
      <c r="A7" s="235"/>
      <c r="B7" s="238"/>
      <c r="C7" s="241"/>
      <c r="D7" s="241"/>
      <c r="E7" s="139" t="s">
        <v>43</v>
      </c>
      <c r="F7" s="165" t="s">
        <v>55</v>
      </c>
      <c r="G7" s="166"/>
      <c r="H7" s="166"/>
      <c r="I7" s="167"/>
      <c r="J7" s="139" t="s">
        <v>43</v>
      </c>
      <c r="K7" s="165" t="s">
        <v>55</v>
      </c>
      <c r="L7" s="166"/>
      <c r="M7" s="166"/>
      <c r="N7" s="167"/>
      <c r="O7" s="139" t="s">
        <v>43</v>
      </c>
      <c r="P7" s="165" t="s">
        <v>55</v>
      </c>
      <c r="Q7" s="166"/>
      <c r="R7" s="166"/>
      <c r="S7" s="167"/>
      <c r="T7" s="139" t="s">
        <v>43</v>
      </c>
      <c r="U7" s="165" t="s">
        <v>55</v>
      </c>
      <c r="V7" s="166"/>
      <c r="W7" s="166"/>
      <c r="X7" s="167"/>
      <c r="Y7" s="139" t="s">
        <v>43</v>
      </c>
      <c r="Z7" s="165" t="s">
        <v>55</v>
      </c>
      <c r="AA7" s="166"/>
      <c r="AB7" s="166"/>
      <c r="AC7" s="167"/>
      <c r="AD7" s="139" t="s">
        <v>43</v>
      </c>
      <c r="AE7" s="165" t="s">
        <v>55</v>
      </c>
      <c r="AF7" s="166"/>
      <c r="AG7" s="166"/>
      <c r="AH7" s="167"/>
      <c r="AI7" s="139" t="s">
        <v>43</v>
      </c>
      <c r="AJ7" s="165" t="s">
        <v>55</v>
      </c>
      <c r="AK7" s="166"/>
      <c r="AL7" s="166"/>
      <c r="AM7" s="167"/>
      <c r="AN7" s="139" t="s">
        <v>43</v>
      </c>
      <c r="AO7" s="165" t="s">
        <v>55</v>
      </c>
      <c r="AP7" s="166"/>
      <c r="AQ7" s="166"/>
      <c r="AR7" s="167"/>
      <c r="AS7" s="139" t="s">
        <v>43</v>
      </c>
      <c r="AT7" s="145" t="s">
        <v>55</v>
      </c>
      <c r="AU7" s="146"/>
      <c r="AV7" s="139" t="s">
        <v>43</v>
      </c>
      <c r="AW7" s="145" t="s">
        <v>55</v>
      </c>
      <c r="AX7" s="146"/>
      <c r="AY7" s="139" t="s">
        <v>43</v>
      </c>
      <c r="AZ7" s="145" t="s">
        <v>55</v>
      </c>
      <c r="BA7" s="146"/>
      <c r="BB7" s="139" t="s">
        <v>43</v>
      </c>
      <c r="BC7" s="145" t="s">
        <v>55</v>
      </c>
      <c r="BD7" s="146"/>
      <c r="BE7" s="139" t="s">
        <v>43</v>
      </c>
      <c r="BF7" s="145" t="s">
        <v>55</v>
      </c>
      <c r="BG7" s="146"/>
      <c r="BH7" s="139" t="s">
        <v>43</v>
      </c>
      <c r="BI7" s="145" t="s">
        <v>55</v>
      </c>
      <c r="BJ7" s="146"/>
      <c r="BK7" s="139" t="s">
        <v>43</v>
      </c>
      <c r="BL7" s="145" t="s">
        <v>55</v>
      </c>
      <c r="BM7" s="146"/>
      <c r="BN7" s="139" t="s">
        <v>43</v>
      </c>
      <c r="BO7" s="145" t="s">
        <v>55</v>
      </c>
      <c r="BP7" s="164"/>
      <c r="BQ7" s="164"/>
      <c r="BR7" s="146"/>
      <c r="BS7" s="139" t="s">
        <v>43</v>
      </c>
      <c r="BT7" s="145" t="s">
        <v>55</v>
      </c>
      <c r="BU7" s="146"/>
      <c r="BV7" s="139" t="s">
        <v>43</v>
      </c>
      <c r="BW7" s="145" t="s">
        <v>55</v>
      </c>
      <c r="BX7" s="146"/>
      <c r="BY7" s="139" t="s">
        <v>43</v>
      </c>
      <c r="BZ7" s="145" t="s">
        <v>55</v>
      </c>
      <c r="CA7" s="146"/>
      <c r="CB7" s="139" t="s">
        <v>43</v>
      </c>
      <c r="CC7" s="145" t="s">
        <v>55</v>
      </c>
      <c r="CD7" s="146"/>
      <c r="CE7" s="139" t="s">
        <v>43</v>
      </c>
      <c r="CF7" s="145" t="s">
        <v>55</v>
      </c>
      <c r="CG7" s="146"/>
      <c r="CH7" s="139" t="s">
        <v>43</v>
      </c>
      <c r="CI7" s="145" t="s">
        <v>55</v>
      </c>
      <c r="CJ7" s="146"/>
      <c r="CK7" s="139" t="s">
        <v>43</v>
      </c>
      <c r="CL7" s="145" t="s">
        <v>55</v>
      </c>
      <c r="CM7" s="146"/>
      <c r="CN7" s="139" t="s">
        <v>43</v>
      </c>
      <c r="CO7" s="145" t="s">
        <v>55</v>
      </c>
      <c r="CP7" s="146"/>
      <c r="CQ7" s="139" t="s">
        <v>43</v>
      </c>
      <c r="CR7" s="145" t="s">
        <v>55</v>
      </c>
      <c r="CS7" s="146"/>
      <c r="CT7" s="139" t="s">
        <v>43</v>
      </c>
      <c r="CU7" s="145" t="s">
        <v>55</v>
      </c>
      <c r="CV7" s="146"/>
      <c r="CW7" s="139" t="s">
        <v>43</v>
      </c>
      <c r="CX7" s="145" t="s">
        <v>55</v>
      </c>
      <c r="CY7" s="146"/>
      <c r="CZ7" s="139" t="s">
        <v>43</v>
      </c>
      <c r="DA7" s="145" t="s">
        <v>55</v>
      </c>
      <c r="DB7" s="146"/>
      <c r="DC7" s="139" t="s">
        <v>43</v>
      </c>
      <c r="DD7" s="145" t="s">
        <v>55</v>
      </c>
      <c r="DE7" s="146"/>
      <c r="DF7" s="147" t="s">
        <v>9</v>
      </c>
      <c r="DG7" s="139" t="s">
        <v>43</v>
      </c>
      <c r="DH7" s="139" t="s">
        <v>43</v>
      </c>
      <c r="DI7" s="145" t="s">
        <v>55</v>
      </c>
      <c r="DJ7" s="146"/>
      <c r="DK7" s="139" t="s">
        <v>43</v>
      </c>
      <c r="DL7" s="145" t="s">
        <v>55</v>
      </c>
      <c r="DM7" s="146"/>
      <c r="DN7" s="139" t="s">
        <v>43</v>
      </c>
      <c r="DO7" s="145" t="s">
        <v>55</v>
      </c>
      <c r="DP7" s="146"/>
      <c r="DQ7" s="139" t="s">
        <v>43</v>
      </c>
      <c r="DR7" s="145" t="s">
        <v>55</v>
      </c>
      <c r="DS7" s="146"/>
      <c r="DT7" s="139" t="s">
        <v>43</v>
      </c>
      <c r="DU7" s="145" t="s">
        <v>55</v>
      </c>
      <c r="DV7" s="146"/>
      <c r="DW7" s="139" t="s">
        <v>43</v>
      </c>
      <c r="DX7" s="165" t="s">
        <v>55</v>
      </c>
      <c r="DY7" s="167"/>
      <c r="DZ7" s="276" t="s">
        <v>9</v>
      </c>
      <c r="EA7" s="139" t="s">
        <v>43</v>
      </c>
    </row>
    <row r="8" spans="1:131" s="27" customFormat="1" ht="101.25" customHeight="1" x14ac:dyDescent="0.25">
      <c r="A8" s="236"/>
      <c r="B8" s="239"/>
      <c r="C8" s="242"/>
      <c r="D8" s="242"/>
      <c r="E8" s="14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4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4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4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4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4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4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4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4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4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4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4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4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4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4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4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4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4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4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4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4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4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4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4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4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4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4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4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4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7"/>
      <c r="DG8" s="140"/>
      <c r="DH8" s="140"/>
      <c r="DI8" s="35" t="e">
        <f>#REF!</f>
        <v>#REF!</v>
      </c>
      <c r="DJ8" s="26" t="e">
        <f>#REF!</f>
        <v>#REF!</v>
      </c>
      <c r="DK8" s="140"/>
      <c r="DL8" s="35" t="e">
        <f>DI8</f>
        <v>#REF!</v>
      </c>
      <c r="DM8" s="26" t="e">
        <f>DJ8</f>
        <v>#REF!</v>
      </c>
      <c r="DN8" s="140"/>
      <c r="DO8" s="35" t="e">
        <f>DL8</f>
        <v>#REF!</v>
      </c>
      <c r="DP8" s="26" t="e">
        <f>DM8</f>
        <v>#REF!</v>
      </c>
      <c r="DQ8" s="140"/>
      <c r="DR8" s="35" t="e">
        <f>DO8</f>
        <v>#REF!</v>
      </c>
      <c r="DS8" s="26" t="e">
        <f>DP8</f>
        <v>#REF!</v>
      </c>
      <c r="DT8" s="140"/>
      <c r="DU8" s="35" t="e">
        <f>DR8</f>
        <v>#REF!</v>
      </c>
      <c r="DV8" s="26" t="e">
        <f>DS8</f>
        <v>#REF!</v>
      </c>
      <c r="DW8" s="140"/>
      <c r="DX8" s="35" t="e">
        <f>DU8</f>
        <v>#REF!</v>
      </c>
      <c r="DY8" s="26" t="e">
        <f>DV8</f>
        <v>#REF!</v>
      </c>
      <c r="DZ8" s="277"/>
      <c r="EA8" s="140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80" t="s">
        <v>44</v>
      </c>
      <c r="B82" s="28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13" t="s">
        <v>11</v>
      </c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14" t="s">
        <v>143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Q2" s="5"/>
      <c r="R2" s="5"/>
      <c r="T2" s="215"/>
      <c r="U2" s="215"/>
      <c r="V2" s="21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14" t="s">
        <v>12</v>
      </c>
      <c r="M3" s="214"/>
      <c r="N3" s="214"/>
      <c r="O3" s="21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34" t="s">
        <v>6</v>
      </c>
      <c r="B4" s="234" t="s">
        <v>10</v>
      </c>
      <c r="C4" s="240" t="s">
        <v>4</v>
      </c>
      <c r="D4" s="240" t="s">
        <v>5</v>
      </c>
      <c r="E4" s="225" t="s">
        <v>13</v>
      </c>
      <c r="F4" s="226"/>
      <c r="G4" s="226"/>
      <c r="H4" s="226"/>
      <c r="I4" s="227"/>
      <c r="J4" s="216" t="s">
        <v>45</v>
      </c>
      <c r="K4" s="217"/>
      <c r="L4" s="217"/>
      <c r="M4" s="217"/>
      <c r="N4" s="218"/>
      <c r="O4" s="198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200"/>
      <c r="DF4" s="205" t="s">
        <v>14</v>
      </c>
      <c r="DG4" s="151" t="s">
        <v>15</v>
      </c>
      <c r="DH4" s="152"/>
      <c r="DI4" s="153"/>
      <c r="DJ4" s="141" t="s">
        <v>3</v>
      </c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205" t="s">
        <v>16</v>
      </c>
      <c r="EC4" s="184" t="s">
        <v>17</v>
      </c>
      <c r="ED4" s="185"/>
      <c r="EE4" s="186"/>
    </row>
    <row r="5" spans="1:136" s="9" customFormat="1" ht="15" customHeight="1" x14ac:dyDescent="0.3">
      <c r="A5" s="235"/>
      <c r="B5" s="235"/>
      <c r="C5" s="241"/>
      <c r="D5" s="241"/>
      <c r="E5" s="228"/>
      <c r="F5" s="229"/>
      <c r="G5" s="229"/>
      <c r="H5" s="229"/>
      <c r="I5" s="230"/>
      <c r="J5" s="219"/>
      <c r="K5" s="220"/>
      <c r="L5" s="220"/>
      <c r="M5" s="220"/>
      <c r="N5" s="221"/>
      <c r="O5" s="193" t="s">
        <v>7</v>
      </c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5"/>
      <c r="AV5" s="196" t="s">
        <v>2</v>
      </c>
      <c r="AW5" s="196"/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42" t="s">
        <v>8</v>
      </c>
      <c r="BL5" s="143"/>
      <c r="BM5" s="143"/>
      <c r="BN5" s="160" t="s">
        <v>18</v>
      </c>
      <c r="BO5" s="161"/>
      <c r="BP5" s="161"/>
      <c r="BQ5" s="161"/>
      <c r="BR5" s="161"/>
      <c r="BS5" s="161"/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97"/>
      <c r="CE5" s="171" t="s">
        <v>0</v>
      </c>
      <c r="CF5" s="172"/>
      <c r="CG5" s="172"/>
      <c r="CH5" s="172"/>
      <c r="CI5" s="172"/>
      <c r="CJ5" s="172"/>
      <c r="CK5" s="172"/>
      <c r="CL5" s="172"/>
      <c r="CM5" s="201"/>
      <c r="CN5" s="160" t="s">
        <v>1</v>
      </c>
      <c r="CO5" s="161"/>
      <c r="CP5" s="161"/>
      <c r="CQ5" s="161"/>
      <c r="CR5" s="161"/>
      <c r="CS5" s="161"/>
      <c r="CT5" s="161"/>
      <c r="CU5" s="161"/>
      <c r="CV5" s="161"/>
      <c r="CW5" s="196" t="s">
        <v>19</v>
      </c>
      <c r="CX5" s="196"/>
      <c r="CY5" s="196"/>
      <c r="CZ5" s="142" t="s">
        <v>20</v>
      </c>
      <c r="DA5" s="143"/>
      <c r="DB5" s="144"/>
      <c r="DC5" s="142" t="s">
        <v>21</v>
      </c>
      <c r="DD5" s="143"/>
      <c r="DE5" s="144"/>
      <c r="DF5" s="205"/>
      <c r="DG5" s="154"/>
      <c r="DH5" s="155"/>
      <c r="DI5" s="156"/>
      <c r="DJ5" s="162"/>
      <c r="DK5" s="162"/>
      <c r="DL5" s="163"/>
      <c r="DM5" s="163"/>
      <c r="DN5" s="163"/>
      <c r="DO5" s="163"/>
      <c r="DP5" s="142" t="s">
        <v>22</v>
      </c>
      <c r="DQ5" s="143"/>
      <c r="DR5" s="144"/>
      <c r="DS5" s="211"/>
      <c r="DT5" s="212"/>
      <c r="DU5" s="212"/>
      <c r="DV5" s="212"/>
      <c r="DW5" s="212"/>
      <c r="DX5" s="212"/>
      <c r="DY5" s="212"/>
      <c r="DZ5" s="212"/>
      <c r="EA5" s="212"/>
      <c r="EB5" s="205"/>
      <c r="EC5" s="187"/>
      <c r="ED5" s="188"/>
      <c r="EE5" s="189"/>
    </row>
    <row r="6" spans="1:136" s="9" customFormat="1" ht="119.25" customHeight="1" x14ac:dyDescent="0.3">
      <c r="A6" s="235"/>
      <c r="B6" s="235"/>
      <c r="C6" s="241"/>
      <c r="D6" s="241"/>
      <c r="E6" s="231"/>
      <c r="F6" s="232"/>
      <c r="G6" s="232"/>
      <c r="H6" s="232"/>
      <c r="I6" s="233"/>
      <c r="J6" s="222"/>
      <c r="K6" s="223"/>
      <c r="L6" s="223"/>
      <c r="M6" s="223"/>
      <c r="N6" s="224"/>
      <c r="O6" s="202" t="s">
        <v>23</v>
      </c>
      <c r="P6" s="203"/>
      <c r="Q6" s="203"/>
      <c r="R6" s="203"/>
      <c r="S6" s="204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1" t="s">
        <v>30</v>
      </c>
      <c r="AW6" s="182"/>
      <c r="AX6" s="182"/>
      <c r="AY6" s="181" t="s">
        <v>31</v>
      </c>
      <c r="AZ6" s="182"/>
      <c r="BA6" s="183"/>
      <c r="BB6" s="179" t="s">
        <v>32</v>
      </c>
      <c r="BC6" s="180"/>
      <c r="BD6" s="243"/>
      <c r="BE6" s="179" t="s">
        <v>33</v>
      </c>
      <c r="BF6" s="180"/>
      <c r="BG6" s="180"/>
      <c r="BH6" s="168" t="s">
        <v>34</v>
      </c>
      <c r="BI6" s="169"/>
      <c r="BJ6" s="169"/>
      <c r="BK6" s="148"/>
      <c r="BL6" s="149"/>
      <c r="BM6" s="149"/>
      <c r="BN6" s="206" t="s">
        <v>35</v>
      </c>
      <c r="BO6" s="207"/>
      <c r="BP6" s="207"/>
      <c r="BQ6" s="207"/>
      <c r="BR6" s="208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71" t="s">
        <v>47</v>
      </c>
      <c r="CI6" s="172"/>
      <c r="CJ6" s="172"/>
      <c r="CK6" s="170" t="s">
        <v>40</v>
      </c>
      <c r="CL6" s="170"/>
      <c r="CM6" s="170"/>
      <c r="CN6" s="173" t="s">
        <v>41</v>
      </c>
      <c r="CO6" s="174"/>
      <c r="CP6" s="172"/>
      <c r="CQ6" s="170" t="s">
        <v>42</v>
      </c>
      <c r="CR6" s="170"/>
      <c r="CS6" s="170"/>
      <c r="CT6" s="171" t="s">
        <v>48</v>
      </c>
      <c r="CU6" s="172"/>
      <c r="CV6" s="172"/>
      <c r="CW6" s="196"/>
      <c r="CX6" s="196"/>
      <c r="CY6" s="196"/>
      <c r="CZ6" s="148"/>
      <c r="DA6" s="149"/>
      <c r="DB6" s="150"/>
      <c r="DC6" s="148"/>
      <c r="DD6" s="149"/>
      <c r="DE6" s="150"/>
      <c r="DF6" s="205"/>
      <c r="DG6" s="157"/>
      <c r="DH6" s="158"/>
      <c r="DI6" s="159"/>
      <c r="DJ6" s="142" t="s">
        <v>49</v>
      </c>
      <c r="DK6" s="143"/>
      <c r="DL6" s="144"/>
      <c r="DM6" s="142" t="s">
        <v>50</v>
      </c>
      <c r="DN6" s="143"/>
      <c r="DO6" s="144"/>
      <c r="DP6" s="148"/>
      <c r="DQ6" s="149"/>
      <c r="DR6" s="150"/>
      <c r="DS6" s="142" t="s">
        <v>51</v>
      </c>
      <c r="DT6" s="143"/>
      <c r="DU6" s="144"/>
      <c r="DV6" s="142" t="s">
        <v>52</v>
      </c>
      <c r="DW6" s="143"/>
      <c r="DX6" s="144"/>
      <c r="DY6" s="209" t="s">
        <v>53</v>
      </c>
      <c r="DZ6" s="210"/>
      <c r="EA6" s="210"/>
      <c r="EB6" s="205"/>
      <c r="EC6" s="190"/>
      <c r="ED6" s="191"/>
      <c r="EE6" s="192"/>
    </row>
    <row r="7" spans="1:136" s="10" customFormat="1" ht="36" customHeight="1" x14ac:dyDescent="0.3">
      <c r="A7" s="235"/>
      <c r="B7" s="235"/>
      <c r="C7" s="241"/>
      <c r="D7" s="241"/>
      <c r="E7" s="139" t="s">
        <v>43</v>
      </c>
      <c r="F7" s="165" t="s">
        <v>55</v>
      </c>
      <c r="G7" s="166"/>
      <c r="H7" s="166"/>
      <c r="I7" s="167"/>
      <c r="J7" s="139" t="s">
        <v>43</v>
      </c>
      <c r="K7" s="165" t="s">
        <v>55</v>
      </c>
      <c r="L7" s="166"/>
      <c r="M7" s="166"/>
      <c r="N7" s="167"/>
      <c r="O7" s="139" t="s">
        <v>43</v>
      </c>
      <c r="P7" s="165" t="s">
        <v>55</v>
      </c>
      <c r="Q7" s="166"/>
      <c r="R7" s="166"/>
      <c r="S7" s="167"/>
      <c r="T7" s="139" t="s">
        <v>43</v>
      </c>
      <c r="U7" s="165" t="s">
        <v>55</v>
      </c>
      <c r="V7" s="166"/>
      <c r="W7" s="166"/>
      <c r="X7" s="167"/>
      <c r="Y7" s="139" t="s">
        <v>43</v>
      </c>
      <c r="Z7" s="165" t="s">
        <v>55</v>
      </c>
      <c r="AA7" s="166"/>
      <c r="AB7" s="166"/>
      <c r="AC7" s="167"/>
      <c r="AD7" s="139" t="s">
        <v>43</v>
      </c>
      <c r="AE7" s="165" t="s">
        <v>55</v>
      </c>
      <c r="AF7" s="166"/>
      <c r="AG7" s="166"/>
      <c r="AH7" s="167"/>
      <c r="AI7" s="139" t="s">
        <v>43</v>
      </c>
      <c r="AJ7" s="165" t="s">
        <v>55</v>
      </c>
      <c r="AK7" s="166"/>
      <c r="AL7" s="166"/>
      <c r="AM7" s="167"/>
      <c r="AN7" s="139" t="s">
        <v>43</v>
      </c>
      <c r="AO7" s="165" t="s">
        <v>55</v>
      </c>
      <c r="AP7" s="166"/>
      <c r="AQ7" s="166"/>
      <c r="AR7" s="167"/>
      <c r="AS7" s="139" t="s">
        <v>43</v>
      </c>
      <c r="AT7" s="145" t="s">
        <v>55</v>
      </c>
      <c r="AU7" s="146"/>
      <c r="AV7" s="139" t="s">
        <v>43</v>
      </c>
      <c r="AW7" s="145" t="s">
        <v>55</v>
      </c>
      <c r="AX7" s="146"/>
      <c r="AY7" s="139" t="s">
        <v>43</v>
      </c>
      <c r="AZ7" s="145" t="s">
        <v>55</v>
      </c>
      <c r="BA7" s="146"/>
      <c r="BB7" s="139" t="s">
        <v>43</v>
      </c>
      <c r="BC7" s="145" t="s">
        <v>55</v>
      </c>
      <c r="BD7" s="146"/>
      <c r="BE7" s="139" t="s">
        <v>43</v>
      </c>
      <c r="BF7" s="145" t="s">
        <v>55</v>
      </c>
      <c r="BG7" s="146"/>
      <c r="BH7" s="139" t="s">
        <v>43</v>
      </c>
      <c r="BI7" s="145" t="s">
        <v>55</v>
      </c>
      <c r="BJ7" s="146"/>
      <c r="BK7" s="139" t="s">
        <v>43</v>
      </c>
      <c r="BL7" s="145" t="s">
        <v>55</v>
      </c>
      <c r="BM7" s="146"/>
      <c r="BN7" s="139" t="s">
        <v>43</v>
      </c>
      <c r="BO7" s="145" t="s">
        <v>55</v>
      </c>
      <c r="BP7" s="164"/>
      <c r="BQ7" s="164"/>
      <c r="BR7" s="146"/>
      <c r="BS7" s="139" t="s">
        <v>43</v>
      </c>
      <c r="BT7" s="145" t="s">
        <v>55</v>
      </c>
      <c r="BU7" s="146"/>
      <c r="BV7" s="139" t="s">
        <v>43</v>
      </c>
      <c r="BW7" s="145" t="s">
        <v>55</v>
      </c>
      <c r="BX7" s="146"/>
      <c r="BY7" s="139" t="s">
        <v>43</v>
      </c>
      <c r="BZ7" s="145" t="s">
        <v>55</v>
      </c>
      <c r="CA7" s="146"/>
      <c r="CB7" s="139" t="s">
        <v>43</v>
      </c>
      <c r="CC7" s="145" t="s">
        <v>55</v>
      </c>
      <c r="CD7" s="146"/>
      <c r="CE7" s="139" t="s">
        <v>43</v>
      </c>
      <c r="CF7" s="145" t="s">
        <v>55</v>
      </c>
      <c r="CG7" s="146"/>
      <c r="CH7" s="139" t="s">
        <v>43</v>
      </c>
      <c r="CI7" s="145" t="s">
        <v>55</v>
      </c>
      <c r="CJ7" s="146"/>
      <c r="CK7" s="139" t="s">
        <v>43</v>
      </c>
      <c r="CL7" s="145" t="s">
        <v>55</v>
      </c>
      <c r="CM7" s="146"/>
      <c r="CN7" s="139" t="s">
        <v>43</v>
      </c>
      <c r="CO7" s="145" t="s">
        <v>55</v>
      </c>
      <c r="CP7" s="146"/>
      <c r="CQ7" s="139" t="s">
        <v>43</v>
      </c>
      <c r="CR7" s="145" t="s">
        <v>55</v>
      </c>
      <c r="CS7" s="146"/>
      <c r="CT7" s="139" t="s">
        <v>43</v>
      </c>
      <c r="CU7" s="145" t="s">
        <v>55</v>
      </c>
      <c r="CV7" s="146"/>
      <c r="CW7" s="139" t="s">
        <v>43</v>
      </c>
      <c r="CX7" s="145" t="s">
        <v>55</v>
      </c>
      <c r="CY7" s="146"/>
      <c r="CZ7" s="139" t="s">
        <v>43</v>
      </c>
      <c r="DA7" s="145" t="s">
        <v>55</v>
      </c>
      <c r="DB7" s="146"/>
      <c r="DC7" s="139" t="s">
        <v>43</v>
      </c>
      <c r="DD7" s="145" t="s">
        <v>55</v>
      </c>
      <c r="DE7" s="146"/>
      <c r="DF7" s="147" t="s">
        <v>9</v>
      </c>
      <c r="DG7" s="139" t="s">
        <v>43</v>
      </c>
      <c r="DH7" s="145" t="s">
        <v>55</v>
      </c>
      <c r="DI7" s="146"/>
      <c r="DJ7" s="139" t="s">
        <v>43</v>
      </c>
      <c r="DK7" s="145" t="s">
        <v>55</v>
      </c>
      <c r="DL7" s="146"/>
      <c r="DM7" s="139" t="s">
        <v>43</v>
      </c>
      <c r="DN7" s="145" t="s">
        <v>55</v>
      </c>
      <c r="DO7" s="146"/>
      <c r="DP7" s="139" t="s">
        <v>43</v>
      </c>
      <c r="DQ7" s="145" t="s">
        <v>55</v>
      </c>
      <c r="DR7" s="146"/>
      <c r="DS7" s="139" t="s">
        <v>43</v>
      </c>
      <c r="DT7" s="145" t="s">
        <v>55</v>
      </c>
      <c r="DU7" s="146"/>
      <c r="DV7" s="139" t="s">
        <v>43</v>
      </c>
      <c r="DW7" s="145" t="s">
        <v>55</v>
      </c>
      <c r="DX7" s="146"/>
      <c r="DY7" s="139" t="s">
        <v>43</v>
      </c>
      <c r="DZ7" s="145" t="s">
        <v>55</v>
      </c>
      <c r="EA7" s="146"/>
      <c r="EB7" s="205" t="s">
        <v>9</v>
      </c>
      <c r="EC7" s="139" t="s">
        <v>43</v>
      </c>
      <c r="ED7" s="145" t="s">
        <v>55</v>
      </c>
      <c r="EE7" s="146"/>
    </row>
    <row r="8" spans="1:136" s="27" customFormat="1" ht="101.25" customHeight="1" x14ac:dyDescent="0.25">
      <c r="A8" s="236"/>
      <c r="B8" s="236"/>
      <c r="C8" s="242"/>
      <c r="D8" s="242"/>
      <c r="E8" s="14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4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4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4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4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4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4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4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4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4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4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4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4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4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4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4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4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4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4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4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4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4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4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4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4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4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4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4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4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7"/>
      <c r="DG8" s="140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40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40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40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40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40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40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5"/>
      <c r="EC8" s="140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37" t="s">
        <v>6</v>
      </c>
      <c r="B2" s="237" t="s">
        <v>10</v>
      </c>
      <c r="C2" s="164"/>
      <c r="D2" s="164"/>
      <c r="E2" s="164"/>
    </row>
    <row r="3" spans="1:5" s="9" customFormat="1" ht="15" customHeight="1" x14ac:dyDescent="0.3">
      <c r="A3" s="238"/>
      <c r="B3" s="238"/>
      <c r="C3" s="164"/>
      <c r="D3" s="164"/>
      <c r="E3" s="164"/>
    </row>
    <row r="4" spans="1:5" s="9" customFormat="1" ht="119.25" customHeight="1" x14ac:dyDescent="0.3">
      <c r="A4" s="238"/>
      <c r="B4" s="238"/>
      <c r="C4" s="284" t="s">
        <v>42</v>
      </c>
      <c r="D4" s="284"/>
      <c r="E4" s="284"/>
    </row>
    <row r="5" spans="1:5" s="10" customFormat="1" ht="36" customHeight="1" x14ac:dyDescent="0.3">
      <c r="A5" s="238"/>
      <c r="B5" s="238"/>
      <c r="C5" s="282" t="s">
        <v>43</v>
      </c>
      <c r="D5" s="145" t="s">
        <v>55</v>
      </c>
      <c r="E5" s="146"/>
    </row>
    <row r="6" spans="1:5" s="27" customFormat="1" ht="101.25" customHeight="1" x14ac:dyDescent="0.25">
      <c r="A6" s="239"/>
      <c r="B6" s="239"/>
      <c r="C6" s="28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2022-04-15T11:14:20Z</cp:lastPrinted>
  <dcterms:created xsi:type="dcterms:W3CDTF">2002-03-15T09:46:46Z</dcterms:created>
  <dcterms:modified xsi:type="dcterms:W3CDTF">2022-04-15T11:14:29Z</dcterms:modified>
</cp:coreProperties>
</file>