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13_ncr:201_{6A67EEA3-40CF-473A-9DE1-EF99CA7D8BA3}" xr6:coauthVersionLast="45" xr6:coauthVersionMax="45" xr10:uidLastSave="{00000000-0000-0000-0000-000000000000}"/>
  <bookViews>
    <workbookView xWindow="-120" yWindow="-120" windowWidth="24240" windowHeight="13140" firstSheet="1" activeTab="2" xr2:uid="{00000000-000D-0000-FFFF-FFFF00000000}"/>
  </bookViews>
  <sheets>
    <sheet name=" 08.15t. ըստ Մարիամի տեղեկանքի" sheetId="35" state="hidden" r:id="rId1"/>
    <sheet name="օգոստոս 2020թ." sheetId="108" r:id="rId2"/>
    <sheet name="հունվար-օգոստոս 2020թ. " sheetId="110" r:id="rId3"/>
  </sheets>
  <calcPr calcId="191029"/>
</workbook>
</file>

<file path=xl/calcChain.xml><?xml version="1.0" encoding="utf-8"?>
<calcChain xmlns="http://schemas.openxmlformats.org/spreadsheetml/2006/main">
  <c r="P240" i="35" l="1"/>
  <c r="K240" i="35"/>
  <c r="F240" i="35"/>
  <c r="AB237" i="35"/>
  <c r="Z237" i="35"/>
  <c r="X237" i="35"/>
  <c r="Y237" i="35" l="1"/>
  <c r="R237" i="35"/>
  <c r="P237" i="35"/>
  <c r="N237" i="35"/>
  <c r="K237" i="35"/>
  <c r="I237" i="35"/>
  <c r="H237" i="35"/>
  <c r="F237" i="35"/>
  <c r="D237" i="35"/>
  <c r="Z235" i="35"/>
  <c r="X235" i="35"/>
  <c r="R235" i="35"/>
  <c r="P235" i="35"/>
  <c r="N235" i="35"/>
  <c r="O237" i="35" l="1"/>
  <c r="Y235" i="35"/>
  <c r="J237" i="35"/>
  <c r="O235" i="35"/>
  <c r="Q235" i="35"/>
  <c r="E237" i="35"/>
  <c r="Q237" i="35"/>
  <c r="H235" i="35"/>
  <c r="F235" i="35"/>
  <c r="D235" i="35"/>
  <c r="AB234" i="35"/>
  <c r="Z234" i="35"/>
  <c r="X234" i="35"/>
  <c r="R234" i="35"/>
  <c r="P234" i="35"/>
  <c r="N234" i="35"/>
  <c r="H234" i="35"/>
  <c r="F234" i="35"/>
  <c r="D234" i="35"/>
  <c r="U232" i="35"/>
  <c r="S232" i="35"/>
  <c r="M232" i="35"/>
  <c r="J232" i="35"/>
  <c r="U231" i="35"/>
  <c r="S231" i="35"/>
  <c r="M231" i="35"/>
  <c r="J231" i="35"/>
  <c r="U230" i="35"/>
  <c r="S230" i="35"/>
  <c r="M230" i="35"/>
  <c r="J230" i="35"/>
  <c r="U229" i="35"/>
  <c r="S229" i="35"/>
  <c r="M229" i="35"/>
  <c r="J229" i="35"/>
  <c r="U228" i="35"/>
  <c r="S228" i="35"/>
  <c r="M228" i="35"/>
  <c r="W228" i="35" s="1"/>
  <c r="J228" i="35"/>
  <c r="U227" i="35"/>
  <c r="S227" i="35"/>
  <c r="L227" i="35"/>
  <c r="J227" i="35"/>
  <c r="W226" i="35"/>
  <c r="U225" i="35"/>
  <c r="S225" i="35"/>
  <c r="M225" i="35"/>
  <c r="J225" i="35"/>
  <c r="U224" i="35"/>
  <c r="S224" i="35"/>
  <c r="M224" i="35"/>
  <c r="J224" i="35"/>
  <c r="H224" i="35"/>
  <c r="U223" i="35"/>
  <c r="S223" i="35"/>
  <c r="M223" i="35"/>
  <c r="J223" i="35"/>
  <c r="U222" i="35"/>
  <c r="S222" i="35"/>
  <c r="M222" i="35"/>
  <c r="J222" i="35"/>
  <c r="U221" i="35"/>
  <c r="S221" i="35"/>
  <c r="M221" i="35"/>
  <c r="J221" i="35"/>
  <c r="H221" i="35"/>
  <c r="U220" i="35"/>
  <c r="S220" i="35"/>
  <c r="M220" i="35"/>
  <c r="W220" i="35" s="1"/>
  <c r="J220" i="35"/>
  <c r="U219" i="35"/>
  <c r="S219" i="35"/>
  <c r="M219" i="35"/>
  <c r="J219" i="35"/>
  <c r="U218" i="35"/>
  <c r="S218" i="35"/>
  <c r="M218" i="35"/>
  <c r="W218" i="35" s="1"/>
  <c r="J218" i="35"/>
  <c r="U217" i="35"/>
  <c r="S217" i="35"/>
  <c r="M217" i="35"/>
  <c r="J217" i="35"/>
  <c r="H217" i="35"/>
  <c r="U216" i="35"/>
  <c r="S216" i="35"/>
  <c r="M216" i="35"/>
  <c r="J216" i="35"/>
  <c r="U215" i="35"/>
  <c r="S215" i="35"/>
  <c r="M215" i="35"/>
  <c r="W215" i="35" s="1"/>
  <c r="J215" i="35"/>
  <c r="U214" i="35"/>
  <c r="S214" i="35"/>
  <c r="M214" i="35"/>
  <c r="J214" i="35"/>
  <c r="W213" i="35"/>
  <c r="U213" i="35"/>
  <c r="S213" i="35"/>
  <c r="J213" i="35"/>
  <c r="U212" i="35"/>
  <c r="S212" i="35"/>
  <c r="M212" i="35"/>
  <c r="W212" i="35" s="1"/>
  <c r="J212" i="35"/>
  <c r="U211" i="35"/>
  <c r="S211" i="35"/>
  <c r="M211" i="35"/>
  <c r="J211" i="35"/>
  <c r="U210" i="35"/>
  <c r="S210" i="35"/>
  <c r="M210" i="35"/>
  <c r="W210" i="35" s="1"/>
  <c r="J210" i="35"/>
  <c r="U209" i="35"/>
  <c r="S209" i="35"/>
  <c r="M209" i="35"/>
  <c r="J209" i="35"/>
  <c r="U208" i="35"/>
  <c r="S208" i="35"/>
  <c r="M208" i="35"/>
  <c r="W208" i="35" s="1"/>
  <c r="J208" i="35"/>
  <c r="U207" i="35"/>
  <c r="S207" i="35"/>
  <c r="M207" i="35"/>
  <c r="J207" i="35"/>
  <c r="U206" i="35"/>
  <c r="S206" i="35"/>
  <c r="M206" i="35"/>
  <c r="W206" i="35" s="1"/>
  <c r="J206" i="35"/>
  <c r="U205" i="35"/>
  <c r="S205" i="35"/>
  <c r="M205" i="35"/>
  <c r="J205" i="35"/>
  <c r="U204" i="35"/>
  <c r="S204" i="35"/>
  <c r="M204" i="35"/>
  <c r="W204" i="35" s="1"/>
  <c r="J204" i="35"/>
  <c r="U203" i="35"/>
  <c r="S203" i="35"/>
  <c r="M203" i="35"/>
  <c r="J203" i="35"/>
  <c r="U202" i="35"/>
  <c r="S202" i="35"/>
  <c r="M202" i="35"/>
  <c r="W202" i="35" s="1"/>
  <c r="J202" i="35"/>
  <c r="U201" i="35"/>
  <c r="S201" i="35"/>
  <c r="M201" i="35"/>
  <c r="J201" i="35"/>
  <c r="U200" i="35"/>
  <c r="S200" i="35"/>
  <c r="M200" i="35"/>
  <c r="J200" i="35"/>
  <c r="U199" i="35"/>
  <c r="S199" i="35"/>
  <c r="M199" i="35"/>
  <c r="J199" i="35"/>
  <c r="U198" i="35"/>
  <c r="S198" i="35"/>
  <c r="M198" i="35"/>
  <c r="J198" i="35"/>
  <c r="U197" i="35"/>
  <c r="S197" i="35"/>
  <c r="M197" i="35"/>
  <c r="J197" i="35"/>
  <c r="U196" i="35"/>
  <c r="S196" i="35"/>
  <c r="M196" i="35"/>
  <c r="J196" i="35"/>
  <c r="U195" i="35"/>
  <c r="S195" i="35"/>
  <c r="M195" i="35"/>
  <c r="J195" i="35"/>
  <c r="U194" i="35"/>
  <c r="S194" i="35"/>
  <c r="M194" i="35"/>
  <c r="J194" i="35"/>
  <c r="W193" i="35"/>
  <c r="U193" i="35"/>
  <c r="S193" i="35"/>
  <c r="U192" i="35"/>
  <c r="S192" i="35"/>
  <c r="M192" i="35"/>
  <c r="W192" i="35" s="1"/>
  <c r="J192" i="35"/>
  <c r="U191" i="35"/>
  <c r="S191" i="35"/>
  <c r="M191" i="35"/>
  <c r="J191" i="35"/>
  <c r="U190" i="35"/>
  <c r="S190" i="35"/>
  <c r="M190" i="35"/>
  <c r="W190" i="35" s="1"/>
  <c r="J190" i="35"/>
  <c r="U189" i="35"/>
  <c r="S189" i="35"/>
  <c r="M189" i="35"/>
  <c r="J189" i="35"/>
  <c r="U188" i="35"/>
  <c r="S188" i="35"/>
  <c r="M188" i="35"/>
  <c r="W188" i="35" s="1"/>
  <c r="J188" i="35"/>
  <c r="U187" i="35"/>
  <c r="S187" i="35"/>
  <c r="M187" i="35"/>
  <c r="J187" i="35"/>
  <c r="U186" i="35"/>
  <c r="S186" i="35"/>
  <c r="M186" i="35"/>
  <c r="W186" i="35" s="1"/>
  <c r="J186" i="35"/>
  <c r="U185" i="35"/>
  <c r="S185" i="35"/>
  <c r="M185" i="35"/>
  <c r="J185" i="35"/>
  <c r="U184" i="35"/>
  <c r="S184" i="35"/>
  <c r="M184" i="35"/>
  <c r="W184" i="35" s="1"/>
  <c r="J184" i="35"/>
  <c r="U183" i="35"/>
  <c r="S183" i="35"/>
  <c r="M183" i="35"/>
  <c r="J183" i="35"/>
  <c r="U182" i="35"/>
  <c r="S182" i="35"/>
  <c r="M182" i="35"/>
  <c r="W182" i="35" s="1"/>
  <c r="J182" i="35"/>
  <c r="U181" i="35"/>
  <c r="S181" i="35"/>
  <c r="M181" i="35"/>
  <c r="J181" i="35"/>
  <c r="U180" i="35"/>
  <c r="S180" i="35"/>
  <c r="M180" i="35"/>
  <c r="W180" i="35" s="1"/>
  <c r="J180" i="35"/>
  <c r="U179" i="35"/>
  <c r="S179" i="35"/>
  <c r="M179" i="35"/>
  <c r="J179" i="35"/>
  <c r="U178" i="35"/>
  <c r="S178" i="35"/>
  <c r="M178" i="35"/>
  <c r="W178" i="35" s="1"/>
  <c r="J178" i="35"/>
  <c r="U177" i="35"/>
  <c r="S177" i="35"/>
  <c r="M177" i="35"/>
  <c r="J177" i="35"/>
  <c r="U176" i="35"/>
  <c r="S176" i="35"/>
  <c r="M176" i="35"/>
  <c r="J176" i="35"/>
  <c r="U175" i="35"/>
  <c r="S175" i="35"/>
  <c r="M175" i="35"/>
  <c r="J175" i="35"/>
  <c r="U174" i="35"/>
  <c r="S174" i="35"/>
  <c r="M174" i="35"/>
  <c r="J174" i="35"/>
  <c r="U173" i="35"/>
  <c r="S173" i="35"/>
  <c r="M173" i="35"/>
  <c r="J173" i="35"/>
  <c r="U172" i="35"/>
  <c r="S172" i="35"/>
  <c r="M172" i="35"/>
  <c r="J172" i="35"/>
  <c r="U171" i="35"/>
  <c r="S171" i="35"/>
  <c r="M171" i="35"/>
  <c r="J171" i="35"/>
  <c r="U170" i="35"/>
  <c r="S170" i="35"/>
  <c r="M170" i="35"/>
  <c r="J170" i="35"/>
  <c r="U169" i="35"/>
  <c r="S169" i="35"/>
  <c r="M169" i="35"/>
  <c r="J169" i="35"/>
  <c r="U168" i="35"/>
  <c r="S168" i="35"/>
  <c r="M168" i="35"/>
  <c r="J168" i="35"/>
  <c r="U167" i="35"/>
  <c r="S167" i="35"/>
  <c r="M167" i="35"/>
  <c r="J167" i="35"/>
  <c r="U166" i="35"/>
  <c r="S166" i="35"/>
  <c r="M166" i="35"/>
  <c r="W166" i="35" s="1"/>
  <c r="J166" i="35"/>
  <c r="U165" i="35"/>
  <c r="S165" i="35"/>
  <c r="M165" i="35"/>
  <c r="J165" i="35"/>
  <c r="U164" i="35"/>
  <c r="S164" i="35"/>
  <c r="M164" i="35"/>
  <c r="J164" i="35"/>
  <c r="U163" i="35"/>
  <c r="S163" i="35"/>
  <c r="M163" i="35"/>
  <c r="J163" i="35"/>
  <c r="U162" i="35"/>
  <c r="S162" i="35"/>
  <c r="M162" i="35"/>
  <c r="J162" i="35"/>
  <c r="U161" i="35"/>
  <c r="S161" i="35"/>
  <c r="M161" i="35"/>
  <c r="J161" i="35"/>
  <c r="U160" i="35"/>
  <c r="S160" i="35"/>
  <c r="M160" i="35"/>
  <c r="J160" i="35"/>
  <c r="U159" i="35"/>
  <c r="S159" i="35"/>
  <c r="M159" i="35"/>
  <c r="J159" i="35"/>
  <c r="U158" i="35"/>
  <c r="S158" i="35"/>
  <c r="M158" i="35"/>
  <c r="W158" i="35" s="1"/>
  <c r="J158" i="35"/>
  <c r="U157" i="35"/>
  <c r="S157" i="35"/>
  <c r="M157" i="35"/>
  <c r="J157" i="35"/>
  <c r="U156" i="35"/>
  <c r="S156" i="35"/>
  <c r="M156" i="35"/>
  <c r="J156" i="35"/>
  <c r="U155" i="35"/>
  <c r="S155" i="35"/>
  <c r="M155" i="35"/>
  <c r="J155" i="35"/>
  <c r="U154" i="35"/>
  <c r="S154" i="35"/>
  <c r="M154" i="35"/>
  <c r="J154" i="35"/>
  <c r="U153" i="35"/>
  <c r="S153" i="35"/>
  <c r="M153" i="35"/>
  <c r="J153" i="35"/>
  <c r="U152" i="35"/>
  <c r="S152" i="35"/>
  <c r="M152" i="35"/>
  <c r="J152" i="35"/>
  <c r="U151" i="35"/>
  <c r="S151" i="35"/>
  <c r="M151" i="35"/>
  <c r="J151" i="35"/>
  <c r="U150" i="35"/>
  <c r="S150" i="35"/>
  <c r="M150" i="35"/>
  <c r="W150" i="35" s="1"/>
  <c r="J150" i="35"/>
  <c r="U149" i="35"/>
  <c r="S149" i="35"/>
  <c r="M149" i="35"/>
  <c r="J149" i="35"/>
  <c r="U148" i="35"/>
  <c r="S148" i="35"/>
  <c r="M148" i="35"/>
  <c r="W148" i="35" s="1"/>
  <c r="J148" i="35"/>
  <c r="U147" i="35"/>
  <c r="S147" i="35"/>
  <c r="M147" i="35"/>
  <c r="J147" i="35"/>
  <c r="U146" i="35"/>
  <c r="S146" i="35"/>
  <c r="M146" i="35"/>
  <c r="J146" i="35"/>
  <c r="U145" i="35"/>
  <c r="S145" i="35"/>
  <c r="M145" i="35"/>
  <c r="J145" i="35"/>
  <c r="U144" i="35"/>
  <c r="S144" i="35"/>
  <c r="M144" i="35"/>
  <c r="J144" i="35"/>
  <c r="U143" i="35"/>
  <c r="S143" i="35"/>
  <c r="M143" i="35"/>
  <c r="J143" i="35"/>
  <c r="U142" i="35"/>
  <c r="S142" i="35"/>
  <c r="M142" i="35"/>
  <c r="J142" i="35"/>
  <c r="U141" i="35"/>
  <c r="S141" i="35"/>
  <c r="M141" i="35"/>
  <c r="J141" i="35"/>
  <c r="U140" i="35"/>
  <c r="S140" i="35"/>
  <c r="M140" i="35"/>
  <c r="J140" i="35"/>
  <c r="U139" i="35"/>
  <c r="S139" i="35"/>
  <c r="M139" i="35"/>
  <c r="J139" i="35"/>
  <c r="U138" i="35"/>
  <c r="S138" i="35"/>
  <c r="M138" i="35"/>
  <c r="J138" i="35"/>
  <c r="U137" i="35"/>
  <c r="S137" i="35"/>
  <c r="M137" i="35"/>
  <c r="J137" i="35"/>
  <c r="U136" i="35"/>
  <c r="S136" i="35"/>
  <c r="M136" i="35"/>
  <c r="W136" i="35" s="1"/>
  <c r="J136" i="35"/>
  <c r="U135" i="35"/>
  <c r="S135" i="35"/>
  <c r="M135" i="35"/>
  <c r="J135" i="35"/>
  <c r="U134" i="35"/>
  <c r="S134" i="35"/>
  <c r="M134" i="35"/>
  <c r="W134" i="35" s="1"/>
  <c r="J134" i="35"/>
  <c r="U133" i="35"/>
  <c r="S133" i="35"/>
  <c r="M133" i="35"/>
  <c r="J133" i="35"/>
  <c r="U132" i="35"/>
  <c r="S132" i="35"/>
  <c r="M132" i="35"/>
  <c r="J132" i="35"/>
  <c r="U131" i="35"/>
  <c r="S131" i="35"/>
  <c r="M131" i="35"/>
  <c r="J131" i="35"/>
  <c r="U130" i="35"/>
  <c r="S130" i="35"/>
  <c r="M130" i="35"/>
  <c r="J130" i="35"/>
  <c r="U129" i="35"/>
  <c r="S129" i="35"/>
  <c r="M129" i="35"/>
  <c r="J129" i="35"/>
  <c r="U128" i="35"/>
  <c r="S128" i="35"/>
  <c r="M128" i="35"/>
  <c r="W128" i="35" s="1"/>
  <c r="J128" i="35"/>
  <c r="U127" i="35"/>
  <c r="S127" i="35"/>
  <c r="M127" i="35"/>
  <c r="J127" i="35"/>
  <c r="U126" i="35"/>
  <c r="S126" i="35"/>
  <c r="M126" i="35"/>
  <c r="J126" i="35"/>
  <c r="U125" i="35"/>
  <c r="S125" i="35"/>
  <c r="M125" i="35"/>
  <c r="J125" i="35"/>
  <c r="U124" i="35"/>
  <c r="S124" i="35"/>
  <c r="M124" i="35"/>
  <c r="J124" i="35"/>
  <c r="U123" i="35"/>
  <c r="S123" i="35"/>
  <c r="M123" i="35"/>
  <c r="J123" i="35"/>
  <c r="U122" i="35"/>
  <c r="S122" i="35"/>
  <c r="M122" i="35"/>
  <c r="W122" i="35" s="1"/>
  <c r="J122" i="35"/>
  <c r="U121" i="35"/>
  <c r="S121" i="35"/>
  <c r="M121" i="35"/>
  <c r="J121" i="35"/>
  <c r="U120" i="35"/>
  <c r="S120" i="35"/>
  <c r="M120" i="35"/>
  <c r="J120" i="35"/>
  <c r="U119" i="35"/>
  <c r="S119" i="35"/>
  <c r="M119" i="35"/>
  <c r="J119" i="35"/>
  <c r="U118" i="35"/>
  <c r="S118" i="35"/>
  <c r="M118" i="35"/>
  <c r="J118" i="35"/>
  <c r="U117" i="35"/>
  <c r="S117" i="35"/>
  <c r="M117" i="35"/>
  <c r="J117" i="35"/>
  <c r="U116" i="35"/>
  <c r="S116" i="35"/>
  <c r="M116" i="35"/>
  <c r="J116" i="35"/>
  <c r="U115" i="35"/>
  <c r="S115" i="35"/>
  <c r="M115" i="35"/>
  <c r="J115" i="35"/>
  <c r="U114" i="35"/>
  <c r="S114" i="35"/>
  <c r="M114" i="35"/>
  <c r="J114" i="35"/>
  <c r="U113" i="35"/>
  <c r="S113" i="35"/>
  <c r="M113" i="35"/>
  <c r="J113" i="35"/>
  <c r="U112" i="35"/>
  <c r="S112" i="35"/>
  <c r="M112" i="35"/>
  <c r="J112" i="35"/>
  <c r="U111" i="35"/>
  <c r="S111" i="35"/>
  <c r="M111" i="35"/>
  <c r="J111" i="35"/>
  <c r="U110" i="35"/>
  <c r="S110" i="35"/>
  <c r="M110" i="35"/>
  <c r="J110" i="35"/>
  <c r="U109" i="35"/>
  <c r="S109" i="35"/>
  <c r="M109" i="35"/>
  <c r="J109" i="35"/>
  <c r="U108" i="35"/>
  <c r="S108" i="35"/>
  <c r="M108" i="35"/>
  <c r="J108" i="35"/>
  <c r="U107" i="35"/>
  <c r="S107" i="35"/>
  <c r="M107" i="35"/>
  <c r="J107" i="35"/>
  <c r="U106" i="35"/>
  <c r="S106" i="35"/>
  <c r="M106" i="35"/>
  <c r="J106" i="35"/>
  <c r="U105" i="35"/>
  <c r="S105" i="35"/>
  <c r="M105" i="35"/>
  <c r="J105" i="35"/>
  <c r="U104" i="35"/>
  <c r="S104" i="35"/>
  <c r="M104" i="35"/>
  <c r="J104" i="35"/>
  <c r="U103" i="35"/>
  <c r="S103" i="35"/>
  <c r="M103" i="35"/>
  <c r="J103" i="35"/>
  <c r="U102" i="35"/>
  <c r="S102" i="35"/>
  <c r="M102" i="35"/>
  <c r="J102" i="35"/>
  <c r="U101" i="35"/>
  <c r="S101" i="35"/>
  <c r="M101" i="35"/>
  <c r="W101" i="35" s="1"/>
  <c r="J101" i="35"/>
  <c r="U100" i="35"/>
  <c r="S100" i="35"/>
  <c r="M100" i="35"/>
  <c r="J100" i="35"/>
  <c r="U99" i="35"/>
  <c r="S99" i="35"/>
  <c r="M99" i="35"/>
  <c r="W99" i="35" s="1"/>
  <c r="J99" i="35"/>
  <c r="U98" i="35"/>
  <c r="S98" i="35"/>
  <c r="M98" i="35"/>
  <c r="J98" i="35"/>
  <c r="U97" i="35"/>
  <c r="S97" i="35"/>
  <c r="M97" i="35"/>
  <c r="W97" i="35" s="1"/>
  <c r="J97" i="35"/>
  <c r="U96" i="35"/>
  <c r="S96" i="35"/>
  <c r="M96" i="35"/>
  <c r="J96" i="35"/>
  <c r="U95" i="35"/>
  <c r="S95" i="35"/>
  <c r="M95" i="35"/>
  <c r="W95" i="35" s="1"/>
  <c r="J95" i="35"/>
  <c r="U94" i="35"/>
  <c r="S94" i="35"/>
  <c r="M94" i="35"/>
  <c r="J94" i="35"/>
  <c r="U93" i="35"/>
  <c r="S93" i="35"/>
  <c r="M93" i="35"/>
  <c r="W93" i="35" s="1"/>
  <c r="J93" i="35"/>
  <c r="U92" i="35"/>
  <c r="S92" i="35"/>
  <c r="M92" i="35"/>
  <c r="J92" i="35"/>
  <c r="U91" i="35"/>
  <c r="S91" i="35"/>
  <c r="M91" i="35"/>
  <c r="W91" i="35" s="1"/>
  <c r="J91" i="35"/>
  <c r="U90" i="35"/>
  <c r="S90" i="35"/>
  <c r="M90" i="35"/>
  <c r="J90" i="35"/>
  <c r="U89" i="35"/>
  <c r="S89" i="35"/>
  <c r="M89" i="35"/>
  <c r="W89" i="35" s="1"/>
  <c r="J89" i="35"/>
  <c r="U88" i="35"/>
  <c r="S88" i="35"/>
  <c r="M88" i="35"/>
  <c r="J88" i="35"/>
  <c r="U87" i="35"/>
  <c r="S87" i="35"/>
  <c r="M87" i="35"/>
  <c r="W87" i="35" s="1"/>
  <c r="J87" i="35"/>
  <c r="U86" i="35"/>
  <c r="S86" i="35"/>
  <c r="L86" i="35"/>
  <c r="M86" i="35" s="1"/>
  <c r="J86" i="35"/>
  <c r="W85" i="35"/>
  <c r="U85" i="35"/>
  <c r="S85" i="35"/>
  <c r="L85" i="35"/>
  <c r="J85" i="35"/>
  <c r="U84" i="35"/>
  <c r="S84" i="35"/>
  <c r="M84" i="35"/>
  <c r="W84" i="35" s="1"/>
  <c r="J84" i="35"/>
  <c r="U83" i="35"/>
  <c r="S83" i="35"/>
  <c r="L83" i="35"/>
  <c r="M83" i="35" s="1"/>
  <c r="J83" i="35"/>
  <c r="U82" i="35"/>
  <c r="S82" i="35"/>
  <c r="M82" i="35"/>
  <c r="J82" i="35"/>
  <c r="U81" i="35"/>
  <c r="S81" i="35"/>
  <c r="M81" i="35"/>
  <c r="W81" i="35" s="1"/>
  <c r="J81" i="35"/>
  <c r="U80" i="35"/>
  <c r="S80" i="35"/>
  <c r="L80" i="35"/>
  <c r="M80" i="35" s="1"/>
  <c r="J80" i="35"/>
  <c r="U79" i="35"/>
  <c r="S79" i="35"/>
  <c r="M79" i="35"/>
  <c r="J79" i="35"/>
  <c r="U78" i="35"/>
  <c r="S78" i="35"/>
  <c r="M78" i="35"/>
  <c r="W78" i="35" s="1"/>
  <c r="J78" i="35"/>
  <c r="U77" i="35"/>
  <c r="S77" i="35"/>
  <c r="L77" i="35"/>
  <c r="M77" i="35" s="1"/>
  <c r="J77" i="35"/>
  <c r="U76" i="35"/>
  <c r="S76" i="35"/>
  <c r="L76" i="35"/>
  <c r="M76" i="35" s="1"/>
  <c r="J76" i="35"/>
  <c r="U75" i="35"/>
  <c r="S75" i="35"/>
  <c r="M75" i="35"/>
  <c r="J75" i="35"/>
  <c r="U74" i="35"/>
  <c r="S74" i="35"/>
  <c r="M74" i="35"/>
  <c r="W74" i="35" s="1"/>
  <c r="J74" i="35"/>
  <c r="U73" i="35"/>
  <c r="S73" i="35"/>
  <c r="M73" i="35"/>
  <c r="J73" i="35"/>
  <c r="U72" i="35"/>
  <c r="S72" i="35"/>
  <c r="M72" i="35"/>
  <c r="W72" i="35" s="1"/>
  <c r="J72" i="35"/>
  <c r="U71" i="35"/>
  <c r="S71" i="35"/>
  <c r="M71" i="35"/>
  <c r="J71" i="35"/>
  <c r="U70" i="35"/>
  <c r="S70" i="35"/>
  <c r="M70" i="35"/>
  <c r="W70" i="35" s="1"/>
  <c r="J70" i="35"/>
  <c r="U69" i="35"/>
  <c r="S69" i="35"/>
  <c r="M69" i="35"/>
  <c r="J69" i="35"/>
  <c r="U68" i="35"/>
  <c r="S68" i="35"/>
  <c r="M68" i="35"/>
  <c r="W68" i="35" s="1"/>
  <c r="J68" i="35"/>
  <c r="U67" i="35"/>
  <c r="S67" i="35"/>
  <c r="M67" i="35"/>
  <c r="J67" i="35"/>
  <c r="U66" i="35"/>
  <c r="S66" i="35"/>
  <c r="M66" i="35"/>
  <c r="W66" i="35" s="1"/>
  <c r="J66" i="35"/>
  <c r="U65" i="35"/>
  <c r="S65" i="35"/>
  <c r="M65" i="35"/>
  <c r="J65" i="35"/>
  <c r="U64" i="35"/>
  <c r="S64" i="35"/>
  <c r="M64" i="35"/>
  <c r="W64" i="35" s="1"/>
  <c r="J64" i="35"/>
  <c r="U63" i="35"/>
  <c r="S63" i="35"/>
  <c r="L63" i="35"/>
  <c r="M63" i="35" s="1"/>
  <c r="J63" i="35"/>
  <c r="U62" i="35"/>
  <c r="S62" i="35"/>
  <c r="M62" i="35"/>
  <c r="J62" i="35"/>
  <c r="U61" i="35"/>
  <c r="S61" i="35"/>
  <c r="M61" i="35"/>
  <c r="W61" i="35" s="1"/>
  <c r="J61" i="35"/>
  <c r="U60" i="35"/>
  <c r="S60" i="35"/>
  <c r="M60" i="35"/>
  <c r="J60" i="35"/>
  <c r="U59" i="35"/>
  <c r="S59" i="35"/>
  <c r="M59" i="35"/>
  <c r="W59" i="35" s="1"/>
  <c r="J59" i="35"/>
  <c r="U58" i="35"/>
  <c r="S58" i="35"/>
  <c r="M58" i="35"/>
  <c r="J58" i="35"/>
  <c r="U57" i="35"/>
  <c r="S57" i="35"/>
  <c r="M57" i="35"/>
  <c r="W57" i="35" s="1"/>
  <c r="J57" i="35"/>
  <c r="U56" i="35"/>
  <c r="S56" i="35"/>
  <c r="M56" i="35"/>
  <c r="J56" i="35"/>
  <c r="U55" i="35"/>
  <c r="S55" i="35"/>
  <c r="M55" i="35"/>
  <c r="W55" i="35" s="1"/>
  <c r="J55" i="35"/>
  <c r="U54" i="35"/>
  <c r="S54" i="35"/>
  <c r="M54" i="35"/>
  <c r="J54" i="35"/>
  <c r="U53" i="35"/>
  <c r="S53" i="35"/>
  <c r="M53" i="35"/>
  <c r="W53" i="35" s="1"/>
  <c r="J53" i="35"/>
  <c r="U52" i="35"/>
  <c r="S52" i="35"/>
  <c r="M52" i="35"/>
  <c r="J52" i="35"/>
  <c r="AB51" i="35"/>
  <c r="AB236" i="35" s="1"/>
  <c r="Z51" i="35"/>
  <c r="X51" i="35"/>
  <c r="X236" i="35" s="1"/>
  <c r="R51" i="35"/>
  <c r="R236" i="35" s="1"/>
  <c r="P51" i="35"/>
  <c r="N51" i="35"/>
  <c r="N236" i="35" s="1"/>
  <c r="K51" i="35"/>
  <c r="I51" i="35"/>
  <c r="F51" i="35"/>
  <c r="D51" i="35"/>
  <c r="W50" i="35"/>
  <c r="U50" i="35"/>
  <c r="U49" i="35"/>
  <c r="M49" i="35"/>
  <c r="W49" i="35" s="1"/>
  <c r="U48" i="35"/>
  <c r="M48" i="35"/>
  <c r="W48" i="35" s="1"/>
  <c r="U47" i="35"/>
  <c r="M47" i="35"/>
  <c r="K46" i="35"/>
  <c r="Y45" i="35"/>
  <c r="U45" i="35"/>
  <c r="S45" i="35"/>
  <c r="O45" i="35"/>
  <c r="J45" i="35"/>
  <c r="W44" i="35"/>
  <c r="U44" i="35"/>
  <c r="W43" i="35"/>
  <c r="U43" i="35"/>
  <c r="W42" i="35"/>
  <c r="U42" i="35"/>
  <c r="W41" i="35"/>
  <c r="U41" i="35"/>
  <c r="W40" i="35"/>
  <c r="U40" i="35"/>
  <c r="W39" i="35"/>
  <c r="U39" i="35"/>
  <c r="S39" i="35"/>
  <c r="J39" i="35"/>
  <c r="U38" i="35"/>
  <c r="M38" i="35"/>
  <c r="U37" i="35"/>
  <c r="S37" i="35"/>
  <c r="M37" i="35"/>
  <c r="J37" i="35"/>
  <c r="T37" i="35" s="1"/>
  <c r="K36" i="35"/>
  <c r="U36" i="35" s="1"/>
  <c r="I36" i="35"/>
  <c r="U35" i="35"/>
  <c r="U34" i="35"/>
  <c r="U33" i="35"/>
  <c r="U32" i="35"/>
  <c r="M32" i="35"/>
  <c r="U31" i="35"/>
  <c r="M31" i="35"/>
  <c r="U30" i="35"/>
  <c r="M30" i="35"/>
  <c r="U29" i="35"/>
  <c r="M29" i="35"/>
  <c r="W29" i="35" s="1"/>
  <c r="V53" i="35" l="1"/>
  <c r="V55" i="35"/>
  <c r="V57" i="35"/>
  <c r="V59" i="35"/>
  <c r="V61" i="35"/>
  <c r="V64" i="35"/>
  <c r="V66" i="35"/>
  <c r="V68" i="35"/>
  <c r="V70" i="35"/>
  <c r="V72" i="35"/>
  <c r="V74" i="35"/>
  <c r="V78" i="35"/>
  <c r="V81" i="35"/>
  <c r="V84" i="35"/>
  <c r="V202" i="35"/>
  <c r="V204" i="35"/>
  <c r="V206" i="35"/>
  <c r="V208" i="35"/>
  <c r="V210" i="35"/>
  <c r="V212" i="35"/>
  <c r="V215" i="35"/>
  <c r="W221" i="35"/>
  <c r="V221" i="35" s="1"/>
  <c r="J36" i="35"/>
  <c r="T36" i="35" s="1"/>
  <c r="V87" i="35"/>
  <c r="V89" i="35"/>
  <c r="V91" i="35"/>
  <c r="V93" i="35"/>
  <c r="V95" i="35"/>
  <c r="V97" i="35"/>
  <c r="V99" i="35"/>
  <c r="V101" i="35"/>
  <c r="V122" i="35"/>
  <c r="V128" i="35"/>
  <c r="V134" i="35"/>
  <c r="V136" i="35"/>
  <c r="V148" i="35"/>
  <c r="V150" i="35"/>
  <c r="V158" i="35"/>
  <c r="V166" i="35"/>
  <c r="V178" i="35"/>
  <c r="V180" i="35"/>
  <c r="V182" i="35"/>
  <c r="V184" i="35"/>
  <c r="V186" i="35"/>
  <c r="V188" i="35"/>
  <c r="V190" i="35"/>
  <c r="V192" i="35"/>
  <c r="V218" i="35"/>
  <c r="V220" i="35"/>
  <c r="T73" i="35"/>
  <c r="H51" i="35"/>
  <c r="H236" i="35" s="1"/>
  <c r="T228" i="35"/>
  <c r="M36" i="35"/>
  <c r="W36" i="35" s="1"/>
  <c r="O234" i="35"/>
  <c r="I236" i="35"/>
  <c r="V48" i="35"/>
  <c r="V49" i="35"/>
  <c r="U51" i="35"/>
  <c r="T96" i="35"/>
  <c r="T98" i="35"/>
  <c r="T100" i="35"/>
  <c r="T102" i="35"/>
  <c r="T103" i="35"/>
  <c r="T105" i="35"/>
  <c r="T107" i="35"/>
  <c r="T109" i="35"/>
  <c r="T111" i="35"/>
  <c r="T113" i="35"/>
  <c r="T115" i="35"/>
  <c r="T119" i="35"/>
  <c r="T121" i="35"/>
  <c r="T123" i="35"/>
  <c r="T125" i="35"/>
  <c r="T127" i="35"/>
  <c r="T129" i="35"/>
  <c r="T131" i="35"/>
  <c r="T137" i="35"/>
  <c r="T139" i="35"/>
  <c r="T141" i="35"/>
  <c r="T143" i="35"/>
  <c r="T145" i="35"/>
  <c r="T149" i="35"/>
  <c r="T151" i="35"/>
  <c r="T153" i="35"/>
  <c r="T155" i="35"/>
  <c r="T157" i="35"/>
  <c r="T159" i="35"/>
  <c r="T161" i="35"/>
  <c r="T163" i="35"/>
  <c r="T165" i="35"/>
  <c r="T167" i="35"/>
  <c r="T169" i="35"/>
  <c r="T171" i="35"/>
  <c r="T173" i="35"/>
  <c r="T193" i="35"/>
  <c r="T217" i="35"/>
  <c r="T219" i="35"/>
  <c r="W224" i="35"/>
  <c r="W225" i="35"/>
  <c r="T227" i="35"/>
  <c r="T231" i="35"/>
  <c r="S51" i="35"/>
  <c r="E235" i="35"/>
  <c r="V50" i="35"/>
  <c r="T56" i="35"/>
  <c r="T58" i="35"/>
  <c r="T60" i="35"/>
  <c r="T62" i="35"/>
  <c r="T75" i="35"/>
  <c r="T76" i="35"/>
  <c r="T77" i="35"/>
  <c r="T79" i="35"/>
  <c r="T80" i="35"/>
  <c r="T82" i="35"/>
  <c r="T83" i="35"/>
  <c r="T85" i="35"/>
  <c r="T93" i="35"/>
  <c r="T112" i="35"/>
  <c r="T118" i="35"/>
  <c r="T176" i="35"/>
  <c r="T182" i="35"/>
  <c r="T184" i="35"/>
  <c r="T195" i="35"/>
  <c r="T197" i="35"/>
  <c r="T199" i="35"/>
  <c r="T201" i="35"/>
  <c r="T203" i="35"/>
  <c r="T207" i="35"/>
  <c r="T211" i="35"/>
  <c r="T214" i="35"/>
  <c r="T216" i="35"/>
  <c r="T222" i="35"/>
  <c r="Q234" i="35"/>
  <c r="T57" i="35"/>
  <c r="T63" i="35"/>
  <c r="T65" i="35"/>
  <c r="T67" i="35"/>
  <c r="T69" i="35"/>
  <c r="T71" i="35"/>
  <c r="T78" i="35"/>
  <c r="T81" i="35"/>
  <c r="T84" i="35"/>
  <c r="V85" i="35"/>
  <c r="T86" i="35"/>
  <c r="T88" i="35"/>
  <c r="T90" i="35"/>
  <c r="T92" i="35"/>
  <c r="T94" i="35"/>
  <c r="T120" i="35"/>
  <c r="T138" i="35"/>
  <c r="T156" i="35"/>
  <c r="T175" i="35"/>
  <c r="T177" i="35"/>
  <c r="T179" i="35"/>
  <c r="T181" i="35"/>
  <c r="T183" i="35"/>
  <c r="T185" i="35"/>
  <c r="T187" i="35"/>
  <c r="T189" i="35"/>
  <c r="T191" i="35"/>
  <c r="V193" i="35"/>
  <c r="T200" i="35"/>
  <c r="T205" i="35"/>
  <c r="T209" i="35"/>
  <c r="W229" i="35"/>
  <c r="W230" i="35"/>
  <c r="V230" i="35" s="1"/>
  <c r="V29" i="35"/>
  <c r="W31" i="35"/>
  <c r="O51" i="35"/>
  <c r="T51" i="35"/>
  <c r="T52" i="35"/>
  <c r="T54" i="35"/>
  <c r="T117" i="35"/>
  <c r="T133" i="35"/>
  <c r="T135" i="35"/>
  <c r="T147" i="35"/>
  <c r="V213" i="35"/>
  <c r="T223" i="35"/>
  <c r="T232" i="35"/>
  <c r="V228" i="35"/>
  <c r="D239" i="35"/>
  <c r="D236" i="35"/>
  <c r="D238" i="35" s="1"/>
  <c r="F239" i="35"/>
  <c r="F236" i="35"/>
  <c r="F238" i="35" s="1"/>
  <c r="Z239" i="35"/>
  <c r="Z236" i="35"/>
  <c r="Y236" i="35" s="1"/>
  <c r="W30" i="35"/>
  <c r="W37" i="35"/>
  <c r="V37" i="35" s="1"/>
  <c r="W38" i="35"/>
  <c r="V38" i="35" s="1"/>
  <c r="T39" i="35"/>
  <c r="T45" i="35"/>
  <c r="W47" i="35"/>
  <c r="V47" i="35" s="1"/>
  <c r="W52" i="35"/>
  <c r="W54" i="35"/>
  <c r="V54" i="35" s="1"/>
  <c r="W56" i="35"/>
  <c r="V56" i="35" s="1"/>
  <c r="W58" i="35"/>
  <c r="V58" i="35" s="1"/>
  <c r="W60" i="35"/>
  <c r="V60" i="35" s="1"/>
  <c r="W62" i="35"/>
  <c r="V62" i="35" s="1"/>
  <c r="W63" i="35"/>
  <c r="V63" i="35" s="1"/>
  <c r="W65" i="35"/>
  <c r="V65" i="35" s="1"/>
  <c r="W67" i="35"/>
  <c r="V67" i="35" s="1"/>
  <c r="W69" i="35"/>
  <c r="V69" i="35" s="1"/>
  <c r="W71" i="35"/>
  <c r="V71" i="35" s="1"/>
  <c r="W73" i="35"/>
  <c r="V73" i="35" s="1"/>
  <c r="W75" i="35"/>
  <c r="V75" i="35" s="1"/>
  <c r="W76" i="35"/>
  <c r="V76" i="35" s="1"/>
  <c r="W77" i="35"/>
  <c r="V77" i="35" s="1"/>
  <c r="W79" i="35"/>
  <c r="V79" i="35" s="1"/>
  <c r="W80" i="35"/>
  <c r="V80" i="35" s="1"/>
  <c r="W82" i="35"/>
  <c r="V82" i="35" s="1"/>
  <c r="W83" i="35"/>
  <c r="V83" i="35" s="1"/>
  <c r="W86" i="35"/>
  <c r="V86" i="35" s="1"/>
  <c r="W88" i="35"/>
  <c r="V88" i="35" s="1"/>
  <c r="W90" i="35"/>
  <c r="V90" i="35" s="1"/>
  <c r="W92" i="35"/>
  <c r="V92" i="35" s="1"/>
  <c r="W94" i="35"/>
  <c r="V94" i="35" s="1"/>
  <c r="W96" i="35"/>
  <c r="V96" i="35" s="1"/>
  <c r="W98" i="35"/>
  <c r="V98" i="35" s="1"/>
  <c r="W100" i="35"/>
  <c r="V100" i="35" s="1"/>
  <c r="W102" i="35"/>
  <c r="V102" i="35" s="1"/>
  <c r="T104" i="35"/>
  <c r="W105" i="35"/>
  <c r="V105" i="35" s="1"/>
  <c r="W106" i="35"/>
  <c r="V106" i="35" s="1"/>
  <c r="T108" i="35"/>
  <c r="W109" i="35"/>
  <c r="V109" i="35" s="1"/>
  <c r="W110" i="35"/>
  <c r="V110" i="35" s="1"/>
  <c r="W113" i="35"/>
  <c r="V113" i="35" s="1"/>
  <c r="W114" i="35"/>
  <c r="V114" i="35" s="1"/>
  <c r="T116" i="35"/>
  <c r="W117" i="35"/>
  <c r="V117" i="35" s="1"/>
  <c r="W118" i="35"/>
  <c r="V118" i="35" s="1"/>
  <c r="W121" i="35"/>
  <c r="V121" i="35" s="1"/>
  <c r="W123" i="35"/>
  <c r="V123" i="35" s="1"/>
  <c r="W124" i="35"/>
  <c r="V124" i="35" s="1"/>
  <c r="T126" i="35"/>
  <c r="W127" i="35"/>
  <c r="V127" i="35" s="1"/>
  <c r="W129" i="35"/>
  <c r="V129" i="35" s="1"/>
  <c r="W130" i="35"/>
  <c r="V130" i="35" s="1"/>
  <c r="T132" i="35"/>
  <c r="W133" i="35"/>
  <c r="V133" i="35" s="1"/>
  <c r="W135" i="35"/>
  <c r="V135" i="35" s="1"/>
  <c r="W137" i="35"/>
  <c r="V137" i="35" s="1"/>
  <c r="W138" i="35"/>
  <c r="V138" i="35" s="1"/>
  <c r="T140" i="35"/>
  <c r="W141" i="35"/>
  <c r="V141" i="35" s="1"/>
  <c r="W142" i="35"/>
  <c r="V142" i="35" s="1"/>
  <c r="T144" i="35"/>
  <c r="W145" i="35"/>
  <c r="V145" i="35" s="1"/>
  <c r="W146" i="35"/>
  <c r="V146" i="35" s="1"/>
  <c r="T148" i="35"/>
  <c r="T150" i="35"/>
  <c r="T152" i="35"/>
  <c r="W153" i="35"/>
  <c r="V153" i="35" s="1"/>
  <c r="W154" i="35"/>
  <c r="V154" i="35" s="1"/>
  <c r="W157" i="35"/>
  <c r="V157" i="35" s="1"/>
  <c r="W159" i="35"/>
  <c r="V159" i="35" s="1"/>
  <c r="W160" i="35"/>
  <c r="V160" i="35" s="1"/>
  <c r="T162" i="35"/>
  <c r="W163" i="35"/>
  <c r="V163" i="35" s="1"/>
  <c r="W164" i="35"/>
  <c r="V164" i="35" s="1"/>
  <c r="T166" i="35"/>
  <c r="T168" i="35"/>
  <c r="W169" i="35"/>
  <c r="V169" i="35" s="1"/>
  <c r="W170" i="35"/>
  <c r="V170" i="35" s="1"/>
  <c r="T172" i="35"/>
  <c r="W173" i="35"/>
  <c r="V173" i="35" s="1"/>
  <c r="W174" i="35"/>
  <c r="V174" i="35" s="1"/>
  <c r="W177" i="35"/>
  <c r="V177" i="35" s="1"/>
  <c r="W179" i="35"/>
  <c r="V179" i="35" s="1"/>
  <c r="W181" i="35"/>
  <c r="V181" i="35" s="1"/>
  <c r="W183" i="35"/>
  <c r="V183" i="35" s="1"/>
  <c r="W185" i="35"/>
  <c r="V185" i="35" s="1"/>
  <c r="W187" i="35"/>
  <c r="V187" i="35" s="1"/>
  <c r="W189" i="35"/>
  <c r="V189" i="35" s="1"/>
  <c r="W191" i="35"/>
  <c r="V191" i="35" s="1"/>
  <c r="W194" i="35"/>
  <c r="V194" i="35" s="1"/>
  <c r="T196" i="35"/>
  <c r="W197" i="35"/>
  <c r="V197" i="35" s="1"/>
  <c r="W198" i="35"/>
  <c r="V198" i="35" s="1"/>
  <c r="W201" i="35"/>
  <c r="V201" i="35" s="1"/>
  <c r="W203" i="35"/>
  <c r="V203" i="35" s="1"/>
  <c r="W205" i="35"/>
  <c r="V205" i="35" s="1"/>
  <c r="W207" i="35"/>
  <c r="V207" i="35" s="1"/>
  <c r="W209" i="35"/>
  <c r="V209" i="35" s="1"/>
  <c r="W211" i="35"/>
  <c r="V211" i="35" s="1"/>
  <c r="W214" i="35"/>
  <c r="V214" i="35" s="1"/>
  <c r="W216" i="35"/>
  <c r="V216" i="35" s="1"/>
  <c r="W217" i="35"/>
  <c r="V217" i="35" s="1"/>
  <c r="W219" i="35"/>
  <c r="V219" i="35" s="1"/>
  <c r="W222" i="35"/>
  <c r="F233" i="35"/>
  <c r="N233" i="35"/>
  <c r="R233" i="35"/>
  <c r="Z233" i="35"/>
  <c r="X238" i="35"/>
  <c r="M237" i="35"/>
  <c r="L237" i="35" s="1"/>
  <c r="P239" i="35"/>
  <c r="P236" i="35"/>
  <c r="Q236" i="35" s="1"/>
  <c r="S36" i="35"/>
  <c r="W32" i="35"/>
  <c r="V32" i="35" s="1"/>
  <c r="M46" i="35"/>
  <c r="M45" i="35" s="1"/>
  <c r="E51" i="35"/>
  <c r="J51" i="35"/>
  <c r="Y51" i="35"/>
  <c r="T53" i="35"/>
  <c r="T55" i="35"/>
  <c r="T59" i="35"/>
  <c r="T61" i="35"/>
  <c r="T64" i="35"/>
  <c r="T66" i="35"/>
  <c r="T68" i="35"/>
  <c r="T70" i="35"/>
  <c r="T72" i="35"/>
  <c r="T74" i="35"/>
  <c r="T87" i="35"/>
  <c r="T89" i="35"/>
  <c r="T91" i="35"/>
  <c r="T95" i="35"/>
  <c r="T97" i="35"/>
  <c r="T99" i="35"/>
  <c r="T101" i="35"/>
  <c r="W103" i="35"/>
  <c r="V103" i="35" s="1"/>
  <c r="W104" i="35"/>
  <c r="V104" i="35" s="1"/>
  <c r="T106" i="35"/>
  <c r="W107" i="35"/>
  <c r="V107" i="35" s="1"/>
  <c r="W108" i="35"/>
  <c r="V108" i="35" s="1"/>
  <c r="T110" i="35"/>
  <c r="W111" i="35"/>
  <c r="V111" i="35" s="1"/>
  <c r="W112" i="35"/>
  <c r="V112" i="35" s="1"/>
  <c r="T114" i="35"/>
  <c r="W115" i="35"/>
  <c r="V115" i="35" s="1"/>
  <c r="W116" i="35"/>
  <c r="V116" i="35" s="1"/>
  <c r="W119" i="35"/>
  <c r="V119" i="35" s="1"/>
  <c r="W120" i="35"/>
  <c r="V120" i="35" s="1"/>
  <c r="T122" i="35"/>
  <c r="T124" i="35"/>
  <c r="W125" i="35"/>
  <c r="V125" i="35" s="1"/>
  <c r="W126" i="35"/>
  <c r="V126" i="35" s="1"/>
  <c r="T128" i="35"/>
  <c r="T130" i="35"/>
  <c r="W131" i="35"/>
  <c r="V131" i="35" s="1"/>
  <c r="W132" i="35"/>
  <c r="V132" i="35" s="1"/>
  <c r="T134" i="35"/>
  <c r="T136" i="35"/>
  <c r="W139" i="35"/>
  <c r="V139" i="35" s="1"/>
  <c r="W140" i="35"/>
  <c r="V140" i="35" s="1"/>
  <c r="T142" i="35"/>
  <c r="W143" i="35"/>
  <c r="V143" i="35" s="1"/>
  <c r="W144" i="35"/>
  <c r="V144" i="35" s="1"/>
  <c r="T146" i="35"/>
  <c r="W147" i="35"/>
  <c r="V147" i="35" s="1"/>
  <c r="W149" i="35"/>
  <c r="V149" i="35" s="1"/>
  <c r="W151" i="35"/>
  <c r="V151" i="35" s="1"/>
  <c r="W152" i="35"/>
  <c r="V152" i="35" s="1"/>
  <c r="T154" i="35"/>
  <c r="W155" i="35"/>
  <c r="V155" i="35" s="1"/>
  <c r="W156" i="35"/>
  <c r="V156" i="35" s="1"/>
  <c r="T158" i="35"/>
  <c r="T160" i="35"/>
  <c r="W161" i="35"/>
  <c r="V161" i="35" s="1"/>
  <c r="W162" i="35"/>
  <c r="V162" i="35" s="1"/>
  <c r="T164" i="35"/>
  <c r="W165" i="35"/>
  <c r="V165" i="35" s="1"/>
  <c r="W167" i="35"/>
  <c r="V167" i="35" s="1"/>
  <c r="W168" i="35"/>
  <c r="V168" i="35" s="1"/>
  <c r="T170" i="35"/>
  <c r="W171" i="35"/>
  <c r="V171" i="35" s="1"/>
  <c r="W172" i="35"/>
  <c r="V172" i="35" s="1"/>
  <c r="T174" i="35"/>
  <c r="W175" i="35"/>
  <c r="V175" i="35" s="1"/>
  <c r="W176" i="35"/>
  <c r="V176" i="35" s="1"/>
  <c r="T178" i="35"/>
  <c r="T180" i="35"/>
  <c r="T186" i="35"/>
  <c r="T188" i="35"/>
  <c r="T190" i="35"/>
  <c r="T192" i="35"/>
  <c r="T194" i="35"/>
  <c r="W195" i="35"/>
  <c r="V195" i="35" s="1"/>
  <c r="W196" i="35"/>
  <c r="V196" i="35" s="1"/>
  <c r="T198" i="35"/>
  <c r="W199" i="35"/>
  <c r="V199" i="35" s="1"/>
  <c r="W200" i="35"/>
  <c r="V200" i="35" s="1"/>
  <c r="T202" i="35"/>
  <c r="T204" i="35"/>
  <c r="T206" i="35"/>
  <c r="T208" i="35"/>
  <c r="T210" i="35"/>
  <c r="T212" i="35"/>
  <c r="T213" i="35"/>
  <c r="T215" i="35"/>
  <c r="T218" i="35"/>
  <c r="T220" i="35"/>
  <c r="T221" i="35"/>
  <c r="W223" i="35"/>
  <c r="T224" i="35"/>
  <c r="T225" i="35"/>
  <c r="M227" i="35"/>
  <c r="M51" i="35" s="1"/>
  <c r="T229" i="35"/>
  <c r="T230" i="35"/>
  <c r="W231" i="35"/>
  <c r="V231" i="35" s="1"/>
  <c r="D233" i="35"/>
  <c r="P233" i="35"/>
  <c r="X233" i="35"/>
  <c r="E234" i="35"/>
  <c r="N238" i="35"/>
  <c r="R238" i="35"/>
  <c r="Y234" i="35"/>
  <c r="K28" i="35"/>
  <c r="K27" i="35" s="1"/>
  <c r="AB27" i="35"/>
  <c r="AB26" i="35" s="1"/>
  <c r="O233" i="35" l="1"/>
  <c r="U28" i="35"/>
  <c r="M28" i="35" s="1"/>
  <c r="W28" i="35" s="1"/>
  <c r="V28" i="35" s="1"/>
  <c r="H233" i="35"/>
  <c r="Z238" i="35"/>
  <c r="E236" i="35"/>
  <c r="E238" i="35" s="1"/>
  <c r="Y239" i="35"/>
  <c r="P238" i="35"/>
  <c r="W237" i="35"/>
  <c r="U237" i="35" s="1"/>
  <c r="W239" i="35"/>
  <c r="M27" i="35"/>
  <c r="W27" i="35" s="1"/>
  <c r="U27" i="35" s="1"/>
  <c r="W227" i="35"/>
  <c r="V227" i="35" s="1"/>
  <c r="E233" i="35"/>
  <c r="M236" i="35"/>
  <c r="AB239" i="35"/>
  <c r="AB235" i="35"/>
  <c r="AB238" i="35" s="1"/>
  <c r="AB233" i="35"/>
  <c r="V52" i="35"/>
  <c r="O236" i="35"/>
  <c r="O238" i="35" s="1"/>
  <c r="W46" i="35"/>
  <c r="U46" i="35" s="1"/>
  <c r="T237" i="35"/>
  <c r="S237" i="35" s="1"/>
  <c r="W232" i="35"/>
  <c r="V232" i="35" s="1"/>
  <c r="E239" i="35"/>
  <c r="H242" i="35"/>
  <c r="H240" i="35"/>
  <c r="W45" i="35"/>
  <c r="O239" i="35"/>
  <c r="Y238" i="35"/>
  <c r="Y233" i="35"/>
  <c r="U26" i="35"/>
  <c r="S26" i="35"/>
  <c r="J26" i="35"/>
  <c r="U25" i="35"/>
  <c r="L25" i="35"/>
  <c r="M25" i="35" s="1"/>
  <c r="U24" i="35"/>
  <c r="S24" i="35"/>
  <c r="L24" i="35"/>
  <c r="J24" i="35"/>
  <c r="J23" i="35" s="1"/>
  <c r="S23" i="35"/>
  <c r="K23" i="35"/>
  <c r="U22" i="35"/>
  <c r="U21" i="35"/>
  <c r="M21" i="35"/>
  <c r="U20" i="35"/>
  <c r="M20" i="35"/>
  <c r="U19" i="35"/>
  <c r="M19" i="35"/>
  <c r="U18" i="35"/>
  <c r="M18" i="35"/>
  <c r="K17" i="35"/>
  <c r="U16" i="35"/>
  <c r="S16" i="35"/>
  <c r="J16" i="35"/>
  <c r="T16" i="35" s="1"/>
  <c r="U15" i="35"/>
  <c r="M15" i="35"/>
  <c r="W15" i="35" s="1"/>
  <c r="U14" i="35"/>
  <c r="M14" i="35"/>
  <c r="W14" i="35" s="1"/>
  <c r="U13" i="35"/>
  <c r="M13" i="35"/>
  <c r="J13" i="35"/>
  <c r="K12" i="35"/>
  <c r="I12" i="35"/>
  <c r="S12" i="35" s="1"/>
  <c r="U11" i="35"/>
  <c r="M11" i="35"/>
  <c r="U10" i="35"/>
  <c r="S10" i="35"/>
  <c r="M10" i="35"/>
  <c r="J10" i="35"/>
  <c r="T10" i="35" s="1"/>
  <c r="K9" i="35"/>
  <c r="I9" i="35"/>
  <c r="M12" i="35" l="1"/>
  <c r="M9" i="35"/>
  <c r="M234" i="35" s="1"/>
  <c r="U241" i="35"/>
  <c r="J12" i="35"/>
  <c r="V14" i="35"/>
  <c r="M26" i="35"/>
  <c r="W26" i="35" s="1"/>
  <c r="T26" i="35"/>
  <c r="M17" i="35"/>
  <c r="M16" i="35" s="1"/>
  <c r="W16" i="35" s="1"/>
  <c r="V15" i="35"/>
  <c r="M24" i="35"/>
  <c r="W24" i="35" s="1"/>
  <c r="V24" i="35" s="1"/>
  <c r="W12" i="35"/>
  <c r="K234" i="35"/>
  <c r="K233" i="35"/>
  <c r="K239" i="35"/>
  <c r="U240" i="35" s="1"/>
  <c r="W13" i="35"/>
  <c r="V13" i="35" s="1"/>
  <c r="U17" i="35"/>
  <c r="U251" i="35" s="1"/>
  <c r="W19" i="35"/>
  <c r="W20" i="35"/>
  <c r="V20" i="35" s="1"/>
  <c r="W21" i="35"/>
  <c r="W51" i="35"/>
  <c r="W236" i="35" s="1"/>
  <c r="U236" i="35" s="1"/>
  <c r="T236" i="35" s="1"/>
  <c r="S236" i="35" s="1"/>
  <c r="I234" i="35"/>
  <c r="I233" i="35"/>
  <c r="S9" i="35"/>
  <c r="U9" i="35"/>
  <c r="J9" i="35"/>
  <c r="W10" i="35"/>
  <c r="V10" i="35" s="1"/>
  <c r="W11" i="35"/>
  <c r="V11" i="35" s="1"/>
  <c r="U12" i="35"/>
  <c r="W18" i="35"/>
  <c r="V18" i="35" s="1"/>
  <c r="T24" i="35"/>
  <c r="W25" i="35"/>
  <c r="V25" i="35" s="1"/>
  <c r="M233" i="35" l="1"/>
  <c r="W241" i="35" s="1"/>
  <c r="J239" i="35"/>
  <c r="T12" i="35"/>
  <c r="W9" i="35"/>
  <c r="W233" i="35" s="1"/>
  <c r="U239" i="35"/>
  <c r="M23" i="35"/>
  <c r="M235" i="35" s="1"/>
  <c r="M238" i="35" s="1"/>
  <c r="W17" i="35"/>
  <c r="S233" i="35"/>
  <c r="S234" i="35"/>
  <c r="J234" i="35"/>
  <c r="W23" i="35"/>
  <c r="U23" i="35" s="1"/>
  <c r="T23" i="35" s="1"/>
  <c r="J233" i="35"/>
  <c r="T9" i="35"/>
  <c r="U234" i="35"/>
  <c r="L234" i="35"/>
  <c r="W234" i="35" l="1"/>
  <c r="W235" i="35"/>
  <c r="U235" i="35" s="1"/>
  <c r="T235" i="35" s="1"/>
  <c r="S235" i="35" s="1"/>
  <c r="U233" i="35"/>
  <c r="T239" i="35" s="1"/>
  <c r="T234" i="35"/>
  <c r="T233" i="35"/>
  <c r="K235" i="35"/>
  <c r="L235" i="35" s="1"/>
  <c r="K236" i="35"/>
  <c r="I235" i="35"/>
  <c r="H238" i="35"/>
  <c r="W240" i="35" s="1"/>
  <c r="W238" i="35" l="1"/>
  <c r="J235" i="35"/>
  <c r="I238" i="35"/>
  <c r="S238" i="35" s="1"/>
  <c r="K238" i="35"/>
  <c r="U238" i="35" s="1"/>
  <c r="L236" i="35"/>
  <c r="J236" i="35"/>
  <c r="J238" i="35" l="1"/>
  <c r="T238" i="35" s="1"/>
</calcChain>
</file>

<file path=xl/sharedStrings.xml><?xml version="1.0" encoding="utf-8"?>
<sst xmlns="http://schemas.openxmlformats.org/spreadsheetml/2006/main" count="1589" uniqueCount="418">
  <si>
    <t xml:space="preserve"> էներգիա արտադրող կայանների անվանումը</t>
  </si>
  <si>
    <t>Չափի միավորը</t>
  </si>
  <si>
    <t>Էլեկտրական էներգիայի արտադրություն</t>
  </si>
  <si>
    <t>Սեփական կարիքներ և կորուստներ ուժային տրանսֆորմատորներում</t>
  </si>
  <si>
    <t>Էլեկտական էներգիայի օգտակար առաքում պ.4-պ.5</t>
  </si>
  <si>
    <t>Գործող սակագին առանց ԱԱՀ-ի (դրամ կՎտժ)</t>
  </si>
  <si>
    <t>Ապրանքային արտադրանք գործող գներով (առանց ԱԱՀ-ի) (պ.6xպ.7)        (հազ. դրամ)</t>
  </si>
  <si>
    <t>Էլեկտական էներգիայի օգտակար առաքում պ.9-պ.10</t>
  </si>
  <si>
    <t>Ապրանքային արտադրանք գործող գներով (առանց ԱԱՀ-ի) (պ.11xպ.12)        (հազ. դրամ)</t>
  </si>
  <si>
    <t>1) էլեկտրական էներգիա</t>
  </si>
  <si>
    <t>հազ. կՎտժ</t>
  </si>
  <si>
    <t>2) հզորություն</t>
  </si>
  <si>
    <t>հազ. ՄՎտ</t>
  </si>
  <si>
    <t>1) ներքին շուկա</t>
  </si>
  <si>
    <t xml:space="preserve">    ա. էլեկտրական էներգիա</t>
  </si>
  <si>
    <t xml:space="preserve">    բ.  հզորություն</t>
  </si>
  <si>
    <t>2) արտահանում</t>
  </si>
  <si>
    <t>3) կորուստներ արտահանումից</t>
  </si>
  <si>
    <t>3) ներհոսք</t>
  </si>
  <si>
    <t>Փոքր էլեկտրակայաններ - ընդամենը</t>
  </si>
  <si>
    <t>Ընդամենը էլեկտրական էներգիա</t>
  </si>
  <si>
    <t>Ապրանքային արտադրանք գործող գներով (առանց ԱԱՀ-ի) (պ.6xպ.7)(հազ. դրամ)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</si>
  <si>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</si>
  <si>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</si>
  <si>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</si>
  <si>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</si>
  <si>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</si>
  <si>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</si>
  <si>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</si>
  <si>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</si>
  <si>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</si>
  <si>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</si>
  <si>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</si>
  <si>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</si>
  <si>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</si>
  <si>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</si>
  <si>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</si>
  <si>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</si>
  <si>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`</t>
  </si>
  <si>
    <t xml:space="preserve">  1)  ա. էլեկտրական էներգիա</t>
  </si>
  <si>
    <t xml:space="preserve">       բ. հզորություն</t>
  </si>
  <si>
    <t>2)  վաճառք ԲԷՑ -ին արտահանման նպատակով</t>
  </si>
  <si>
    <t>Ñ½áñáõÃÛáõÝ</t>
  </si>
  <si>
    <t xml:space="preserve">    ա. էլեկտրական էներգիա (այդ թվում ներհոսք Իրանից )</t>
  </si>
  <si>
    <t xml:space="preserve">    գ.  ներհոսք Իրանից</t>
  </si>
  <si>
    <t xml:space="preserve">    ա. էլեկտրական էներգիա </t>
  </si>
  <si>
    <t>4) կորուստներ արտահանումից</t>
  </si>
  <si>
    <t>3) արտահանում Վրաստան</t>
  </si>
  <si>
    <t>4) փոխհոսք</t>
  </si>
  <si>
    <t>հավելված 2</t>
  </si>
  <si>
    <t>2) ջերմաէլեկտրակայաններ</t>
  </si>
  <si>
    <t>3) հիդրոէլեկտրակայաններ</t>
  </si>
  <si>
    <t>4) այլ աղբյուրներ</t>
  </si>
  <si>
    <t>"Ձորագետ Հիդրո ՀԷԿ"ՍՊԸ</t>
  </si>
  <si>
    <t xml:space="preserve">"Ակադ. Մնջոյանի անվ.Գյումրի"  ՓՀԷԿ             </t>
  </si>
  <si>
    <t>"Ազատեկ ՀԷԿ" ՓԲԸ ¥Ազատեկ¤</t>
  </si>
  <si>
    <t>"Հաշվարկային կենտրոն"</t>
  </si>
  <si>
    <t>"Մուշեղ  ՀԷԿ" ՍՊԸ  ¥Ջերմուկ¤</t>
  </si>
  <si>
    <t>"Հակոբջ.ևԳալստյան ՀԷԿ" ՍՊԸ (Շաքի ՓՀԷԿ)</t>
  </si>
  <si>
    <t>"Հակոբջ.ևԳալստյան ՀԷԿ" ՍՊԸ (Որոտնա ՓՀԷԿ)</t>
  </si>
  <si>
    <t>"Հիդրոէներգիա" ՍՊԸ  Երևան.լիճ</t>
  </si>
  <si>
    <t>"Հիդրոէներգիա" ՍՊԸ Կոտայքի ջր.</t>
  </si>
  <si>
    <t>"Արմավիր Լույս" ՓԲԸ</t>
  </si>
  <si>
    <t>"Իջևանի  ՀԷԿ" ՍՊԸ</t>
  </si>
  <si>
    <t>"Էներգիա" ՍՊԸ  ¥Կաթնաղբյուր-Երևան¤</t>
  </si>
  <si>
    <t>"Քյու-Հաշ" ՍՊԸ  ¥Մեղրի¤</t>
  </si>
  <si>
    <t>"Էներգիա" ՍՊԸ ¥Ապարան 1-4 ՀԷԿ¤</t>
  </si>
  <si>
    <t>Հաշվետվություն</t>
  </si>
  <si>
    <t>"Լեռ  և  ջուր" ՍՊԸ  ¥Չիչխան¤</t>
  </si>
  <si>
    <t>"Նարեկ  ԼԿ" ՍՊԸ  Էներգացանցշին</t>
  </si>
  <si>
    <t>"Էլեգիս" ՍՊԸ  (Եղեգիս ՓՀԷկ)</t>
  </si>
  <si>
    <t>"Էլեգիս" ՍՊԸ  (Հերմոն ՓՀԷկ)</t>
  </si>
  <si>
    <t>"Էլգիա"ՍՊԸ</t>
  </si>
  <si>
    <t>"Նարէներգո"ՍՊԸ  (Գառնի  ՓՀԷԿ)</t>
  </si>
  <si>
    <t>"Արարատ ՋԷԳ" ՓԲԸ (Ամրակից-2 Կամենկա)</t>
  </si>
  <si>
    <t>"Արարատ ՋԷԳ" ՓԲԸ (Հնեվանք-1,2)</t>
  </si>
  <si>
    <t>"Բազենք" ՍՊԸ  (Եղեգիս ՓՀԷԿ)</t>
  </si>
  <si>
    <t>"Ատլասէներգո"ՍՊԸ  (Այգեձոր ՓՀԷԿ)</t>
  </si>
  <si>
    <t>"ԳԳՎ" ՍՊԸ   Վարդան  ՓՀէկ</t>
  </si>
  <si>
    <t>"Ակինք" ՍՊԸ  Ծաղկավան ՓՀԷԿ</t>
  </si>
  <si>
    <t>"Բենզար Էներջի" ՍՊԸ</t>
  </si>
  <si>
    <t>"Լորագետ  ՀԷԿ" (Սիսական)</t>
  </si>
  <si>
    <t>"ՀԱԷԿ" ՓԲԸ - ընդամենը</t>
  </si>
  <si>
    <r>
      <t xml:space="preserve">"Հրազ. ՋԷԿ" ԲԲԸ </t>
    </r>
    <r>
      <rPr>
        <b/>
        <sz val="11"/>
        <color theme="1"/>
        <rFont val="Sylfaen"/>
        <family val="1"/>
        <charset val="204"/>
      </rPr>
      <t xml:space="preserve">- </t>
    </r>
    <r>
      <rPr>
        <b/>
        <sz val="10"/>
        <color theme="1"/>
        <rFont val="Sylfaen"/>
        <family val="1"/>
        <charset val="204"/>
      </rPr>
      <t>ընդամենը</t>
    </r>
  </si>
  <si>
    <t>"Երևան ՋԷԿ" ՓԲԸ - ընդամենը</t>
  </si>
  <si>
    <t>"Երևան ՋԷԿ" ՓԲԸ  (շոգ.համ.ցիկլով աշխ.էն.բլոկ) - ընդամենը</t>
  </si>
  <si>
    <t>"ՄԷԿ" ՓԲԸ - ընդամենը</t>
  </si>
  <si>
    <t>"Սինգլ  Գոռ" ՍՊԸ (Սանդաղբյուր)</t>
  </si>
  <si>
    <t>"Աստղիկ-Հովհաննես"ՍՊԸ</t>
  </si>
  <si>
    <t>"Լեռ-Էքս" ՍՊԸ  ( Լեռ  Էքս  հէկ-2)</t>
  </si>
  <si>
    <t>"Լեռ-Էքս"ՍՊԸ  ( Լեռ  Էքս  հէկ-4)</t>
  </si>
  <si>
    <t>"Տիրակալ"  ՍՊԸ  (Կուրթան)</t>
  </si>
  <si>
    <t>"ՌԻՆԷ"ՍՊԸ</t>
  </si>
  <si>
    <t>ՙ"Էնգելս Թումանյան"ՍՊԸ (Գևորգավան ՓՀԷկ)</t>
  </si>
  <si>
    <t>"Պարգև և Վարդան"ՍՊԸ (Զոր-Զոր ՓՀԷԿ )</t>
  </si>
  <si>
    <t>"Սմբուլ"ՍՊԸ  (Սմբուլ ՓՀԷկ)</t>
  </si>
  <si>
    <t>"Շաղատ"ՍՊԸ (Շաղատ  ՓԷկ )</t>
  </si>
  <si>
    <t>"Թեժ  Վոթերֆոլ" ՍՊԸ  (Թեժ  հԷկ)</t>
  </si>
  <si>
    <t>"Իզոդրոմ" ՍՊԸ (Յաղդան հէկ)</t>
  </si>
  <si>
    <t>"Մավր" ՍՊԸ   (Չանախչի հԷկ-2)</t>
  </si>
  <si>
    <t>"ՕՍՏ-Էլ" ՍՊԸ (Հաղպատ-2)</t>
  </si>
  <si>
    <t>"ՕՍՏ-Էլ"ՍՊԸ (Հաղպատ-1)</t>
  </si>
  <si>
    <t>"Լեռ-Էքս-էներգիա"  ՍՊԸ ( Լեռ  Էքս  հէկ-6)</t>
  </si>
  <si>
    <t xml:space="preserve">"Քուռկիկ Ջալալ"ՍՊԸ  </t>
  </si>
  <si>
    <t>"Հոսք"  ՍՊԸ (Բովաձոր  փոքր  ՀԷԿ)</t>
  </si>
  <si>
    <t xml:space="preserve"> "Լեռ-Էքս- Էներգիա"ՍՊԸ (Լեռ-Էքս ՀԷԿ-3)</t>
  </si>
  <si>
    <t>"Լեռնապատի կանթեղ" ՍՊԸ  (Լեռնապատ-1)</t>
  </si>
  <si>
    <t>"ԹԻ ԷՅ ԷՅՉ"ՓԲԸ  (Թալին փոքր  ՀԷԿ)</t>
  </si>
  <si>
    <t>"Բիթլիս-Մեն"ՍՊԸ (Այգեզարդ)</t>
  </si>
  <si>
    <t>"Սեկտոր Քվանտ"ՍՊԸ (Ձորագյուղ-1)</t>
  </si>
  <si>
    <t>"Ա.Ա.Խաչատրյան" ՍՊԸ (Շուշանիկ)</t>
  </si>
  <si>
    <t>"Արնավար" ՍՊԸ (Հեղնաջուր փոքր ՀԷԿ)</t>
  </si>
  <si>
    <t>"Սուրբ Աղբյուր" ՍՊԸ (Սուրբ Աղբյուր  ՓՀԷԿ )</t>
  </si>
  <si>
    <t>"Անի"ԲԲԸ ( Ջրաձոր՚ փոքր ՀԷԿ)</t>
  </si>
  <si>
    <t>"Էլիզա ֆարմ" ՍՊԸ (Սպիտակ-1 ՀԷԿ)</t>
  </si>
  <si>
    <t>"Գազպրոմ Արմենիա"ՓԲԸ (Հրազդան-5) -ընդամենը</t>
  </si>
  <si>
    <t>"Վակուֆլօ" ՍՊԸ  (Արագած-1 ՀԷԿ)</t>
  </si>
  <si>
    <t>"Ֆիրմա Գ.Ա.Խ"(Հեր-Հեր-1 ՀԷԿ)</t>
  </si>
  <si>
    <t>"Քարեվարդ" ՍՊԸ (Խաչաղբյուր ՀԷԿ-1)</t>
  </si>
  <si>
    <t>"Սեկտոր Քվանտ" ՍՊԸ (Ձորագյուղ-3)</t>
  </si>
  <si>
    <t>"Ամբերդ ՀԷԿ" ՍՊԸ (Ամբերդ-1 փոքր ՀԷԿ)</t>
  </si>
  <si>
    <t>"Էլ-Կաս" ՍՊԸ (Գեղարոտ փոքր ՀԷԿ)</t>
  </si>
  <si>
    <r>
      <t>"Ատլաս-էներգո"ՍՊԸ  (Այգեձոր -</t>
    </r>
    <r>
      <rPr>
        <sz val="10"/>
        <rFont val="Sylfaen"/>
        <family val="1"/>
        <charset val="204"/>
      </rPr>
      <t>2</t>
    </r>
    <r>
      <rPr>
        <sz val="10"/>
        <rFont val="Arial Armenian"/>
        <family val="2"/>
      </rPr>
      <t xml:space="preserve"> փոքր ՀԷԿ)</t>
    </r>
  </si>
  <si>
    <t>"ՎԻՑԻ ԳՐՈՒՊ" ՍՊԸ (Հախում փոքր ՀԷԿ)</t>
  </si>
  <si>
    <t>"Հերմոն ՄԱԴ" ՍՊԸ (Քարագլուխ փոքր ՀԷԿ)</t>
  </si>
  <si>
    <t>"Լորագետ  ՀԷԿ" ՍՊԸ (Սիսական-1 փոքր ՀԷԿ)</t>
  </si>
  <si>
    <t>"Ջաղացի Ձոր"ՓԲԸ (Գողթ-1 փոքր ՀԷԿ)</t>
  </si>
  <si>
    <t>"Ջաղացի Ձոր" ՓԲԸ (Գողթ-2 փոքր ՀԷԿ)</t>
  </si>
  <si>
    <t>"Մինա-Մայա" ՍՊԸ (Եղեգնաձոր փոքր ՀԷԿ)</t>
  </si>
  <si>
    <t>"Քանար"ՓԲԸ ( Սառնակունք փոքր ՀԷԿ)</t>
  </si>
  <si>
    <t>"Խ և Մ ընկերներ" ՍՊԸ (Վարարակն փոքր ՀԷԿ )</t>
  </si>
  <si>
    <t>"Տիգրան և Աշխեն" ՍՊԸ (Տիգրան և Աշխեն ՓՀԷկ1)</t>
  </si>
  <si>
    <t>"Էրիկ ՓՀԷկ" ՍՊԸ ( Էրիկ ՓՀԷկ-1)</t>
  </si>
  <si>
    <t>"Լուսակունք" ՍՊԸ ( Այրք ՓՀԷկ-1)</t>
  </si>
  <si>
    <t>"Լուսակունք" ՍՊԸ ( Ավազան ՓՀԷկ)</t>
  </si>
  <si>
    <t>"ՄԿՇԳ էներգիա" ՍՊԸ (Մարտունի ՓՀԷԿ)</t>
  </si>
  <si>
    <t>"Մինա-Մայա" ՍՊԸ (Եղեգնաձոր-1 ՓՀԷԿ)</t>
  </si>
  <si>
    <t xml:space="preserve">"Սիրարփի ԱՀ" ՍՊԸ (Սիրարփի ՓՀԷկ) </t>
  </si>
  <si>
    <t>"Վ.Գ. և որդիներ" ՍՊԸ ( Հեր-Հեր-1 փոքր ՀԷԿ)</t>
  </si>
  <si>
    <t>"Աֆամիա" ՍՊԸ (Դարբաս ՓՀԷկ-2 )</t>
  </si>
  <si>
    <t>"ԽՈՒՄ"ՍՊԸ (Խում ՓՀԷկ)</t>
  </si>
  <si>
    <t>Արգիշտի-1" ՍՊԸ (Մարցիգետ ՓՀԷկ-2 )</t>
  </si>
  <si>
    <t>"Քարահունջ" ՍՊԸ (Քարահունջ ՓՀԷկ)</t>
  </si>
  <si>
    <t>"Սմբուլ" ՍՊԸ (Մանուկ ՓՀԷկ)</t>
  </si>
  <si>
    <t>"ՀՈՎ ԽԱՉ" ՍՊԸ (Յոթաղբյուր-4 ՓՀԷկ)</t>
  </si>
  <si>
    <t>"ՀՈՎ ԽԱՉ" ՍՊԸ (Յոթաղբյուր-5 ՓՀԷկ)</t>
  </si>
  <si>
    <t>"ՀՈՎ ԽԱՉ" ՍՊԸ (Յոթաղբյուր-2 ՓՀԷկ)</t>
  </si>
  <si>
    <t>"ԱՅՈՒԴԱ-ԼՈՍ" ՍՊԸ (Պոզիտրոն ՓՀԷկ)</t>
  </si>
  <si>
    <t>"Վարդահովիտ" ՍՊԸ (Վարդահովիտ ՓՀԷկ)</t>
  </si>
  <si>
    <t>"Ալեզի" ՍՊԸ (Տաշիր ՓՀԷԿ-1)</t>
  </si>
  <si>
    <t>"Արջաձոր" ՍՊԸ (Արջաձոր ՓՀԷկ )</t>
  </si>
  <si>
    <t>"Ամբերդ ՀԷԿ" ՍՊԸ (Ամբերդ-2 ՓՀԷԿ)</t>
  </si>
  <si>
    <t>"Վ.Ա.Լ.ԷՆԵՐԳՈ" ՍՊԸ (Վ.Ա.Լ.ՓՀԷկ)</t>
  </si>
  <si>
    <t>"ՀՈՎ ԽԱՉ" ՍՊԸ (Յոթաղբյուր-1 ՓՀԷկ)</t>
  </si>
  <si>
    <t>"ՎՈԻ ԴԻՆ" ՍՊԸ (Կեչուտ ՓՀԷկ)</t>
  </si>
  <si>
    <t xml:space="preserve">"Սար-Ռուբ" ՍՊԸ (Նժդեհ ՓՀԷկ) </t>
  </si>
  <si>
    <t>"Էլենէքս" ՍՊԸ (Աղստև-1 ՓՀԷԿ)</t>
  </si>
  <si>
    <t>"Ջահուկ" ՍՊԸ (Արտավան-1 ՓՀԷԿ)</t>
  </si>
  <si>
    <t>"Ջերմուկի Հիդրոտեխ" ՍՊԸ (Ջերմուկ ՀԷԿ-2)</t>
  </si>
  <si>
    <t>"Էնգելս Թումանյան" ՍՊԸ (Գևորգավան ՓՀէկ-1)</t>
  </si>
  <si>
    <t>"Սանռայզ էլեկտրիկ"ՓԲԸ (Սանռայզ ՓՀԷԿ)</t>
  </si>
  <si>
    <t>"Ապահով տանիք" ՍՊԸ (Վահագնի ՓՀԷկ)</t>
  </si>
  <si>
    <t xml:space="preserve">"ԼԵՍՈՄԱ"ԲԲԸ (Ծավ ՓՀԷԿ) </t>
  </si>
  <si>
    <t>"Լուսակունք" ՍՊԸ (Այրք ՓԿԷԿ-2)</t>
  </si>
  <si>
    <t>"Ժ ԵՎ Կ ՀԷԿ" ՍՊԸ (Անգեղակոթ)</t>
  </si>
  <si>
    <t>"ՀՈՎ ԽԱՉ" ՍՊԸ (Յոթաղբյուր-3 ՓՀԷկ)</t>
  </si>
  <si>
    <t>"Արիյո Էներջի" ՍՊԸ (Գետիկ-1 ՓՀԷկ)</t>
  </si>
  <si>
    <t>"ԼԱՅԹԵՔՈ" ՍՊԸ (Փարոս ՓՀԷԿ )</t>
  </si>
  <si>
    <t>"Վանշայն" ՍՊԸ (Կաթնառատ ՓՀԷկ)</t>
  </si>
  <si>
    <t>"Էներգոձոր" ՍՊԸ (Զոր-Զոր-2 ՓՀԷկ))</t>
  </si>
  <si>
    <t>"Սյունաց Վոթը" ՍՊԸ (Եղեգիս-3 ՓՀԷկ)</t>
  </si>
  <si>
    <t>"ՄԻԵԶԵՐՔ" ՍՊԸ (Իշխանասար ՓՀԷկ)</t>
  </si>
  <si>
    <t>"ՌԱԵԼ ԳԷՍ" ՍՊԸ (Եղեգիս-2 ՓՀԷկ)</t>
  </si>
  <si>
    <t>"ՀԳՆՔԳՐՈՒՊ" ՍՊԸ (Որոտան-7 ՓՀԷկ)</t>
  </si>
  <si>
    <t>"ՀՀՆՄՍ" ՍՊԸ (Գողթանիկ ՓՀԷկ)</t>
  </si>
  <si>
    <t>"ՋՐԱՍԱՀՔ" ՍՊԸ (Վարդենիկ ՓՀԷկ)</t>
  </si>
  <si>
    <t>Արփա-էներգիա" ՍՊԸ (Արփա ՓՀԷկ)</t>
  </si>
  <si>
    <t>"Տրանսֆորմ Էներջի Գրուպ" ՍՊԸ (Ամրակից-2 ՓՀԷկ)</t>
  </si>
  <si>
    <t>"Արթիկի ՓՀԷկ" ՍՊԸ (Արթիկ-1ՓՀԷկ)</t>
  </si>
  <si>
    <t>"էՐՍՏԷԴ" ՍՊԸ (Ամասիա ՓՀԷկ)</t>
  </si>
  <si>
    <r>
      <t>"Վի-Ար-Բի կոնցեռն" ՍՊԸ  (Ձորագետ-</t>
    </r>
    <r>
      <rPr>
        <sz val="10"/>
        <color theme="1"/>
        <rFont val="Sylfaen"/>
        <family val="1"/>
        <charset val="204"/>
      </rPr>
      <t>6</t>
    </r>
    <r>
      <rPr>
        <sz val="10"/>
        <color theme="1"/>
        <rFont val="Arial Armenian"/>
        <family val="2"/>
      </rPr>
      <t xml:space="preserve"> ՓՀԷկ)</t>
    </r>
  </si>
  <si>
    <t>"ԱՐՄԱՐՍՈՆ-ԷՆԵՐՋԻ" ՍՊԸ (Ծովակ  ՓՀԷկ)</t>
  </si>
  <si>
    <t>"Էրիկ ՓՀԷկ" (Վահան ՓՀԷկ)</t>
  </si>
  <si>
    <t>"Հազար ու մեկ" ՍՊԸ (Ձորագետ-5 ՓՀԷկ)</t>
  </si>
  <si>
    <t>"Հիդրո կորպորացիա" ՍՊԸ (Արգիչի ՓՀԷկ)</t>
  </si>
  <si>
    <t>"ԷՆԵՐՋԻ ԿՈԿ" ՍՊԸ (խաչաղբյուր ՓՀԷկ)</t>
  </si>
  <si>
    <t>"ՎԵՀ ԼՈՐԵՆ" ՍՊԸ (Լոր ՀԷԿ-1ՓՀԷԿ)</t>
  </si>
  <si>
    <t>"Գուրգեն-Մհեր" ՍՊԸ (Լեռնաշեն-1ՓՀԷկ)</t>
  </si>
  <si>
    <t>"ԷՐԵՄԻՐԷՆԵՐԺԻ ՍՊԸ (Գեղի-2 ՓՀԷկ)</t>
  </si>
  <si>
    <t>"ՎԱՆ ԱԼ ԷՆ Կ" ՍՊԸ (Կաճաճկուտ ՓՀԷկ )</t>
  </si>
  <si>
    <t>"ԱԳ Հայրապետյաններ" ՍՊԸ (Բռնակոթ-1 ՓՀԷկ)</t>
  </si>
  <si>
    <t>ՙ"ԱԳ Հայրապետյաններ" ՍՊԸ (Բռնակոթ-2՚ ՓՀԷկ)</t>
  </si>
  <si>
    <t>"Գնդասար" ՍՊԸ (Գնդասա ՓՀԷկ)</t>
  </si>
  <si>
    <t>"Էյ-Ի-ՋԻ-ՍԵՐՎԻՍ" ՍՊԸ (Սպիտակ ջուր ՓՀԷկ)</t>
  </si>
  <si>
    <t>"ԵՂԵԳՀԷԿ" ՍՊԸ (Եղեգ ՓՀԷկ )</t>
  </si>
  <si>
    <t>"ԵրՖՐԵԶ" ԲԲԸ ( էլեկ.և ջերմ.էն համակց.կայն.)</t>
  </si>
  <si>
    <t>"Լուս աստղ շուգր" ՍՊԸ (էլ.և ջերմ.համակց.կայան)</t>
  </si>
  <si>
    <t>"Լուսակերտ Բիոգազ Փլանթ" ՓԲԸ</t>
  </si>
  <si>
    <t>"Էներգոտեխնիկա" ՍՊԸ(Զույգաղբյուր-Գյումրի ՀԷԿ)</t>
  </si>
  <si>
    <t>"ԱՐԵՆԻ-ՀԷԿ" ՓԲԸ ¥Արենի¤</t>
  </si>
  <si>
    <t>"Սալէներգո" ՍՊԸ  ¥Այրում¤</t>
  </si>
  <si>
    <t>"Կապան Էնեղժի" ՓԲԸ ¥Ողջի  2,3¤</t>
  </si>
  <si>
    <r>
      <t xml:space="preserve">"Կապան Էնեղժի" ՓԲԸ ¥Ողջի </t>
    </r>
    <r>
      <rPr>
        <sz val="10"/>
        <color theme="1"/>
        <rFont val="Sylfaen"/>
        <family val="1"/>
        <charset val="204"/>
      </rPr>
      <t>1</t>
    </r>
    <r>
      <rPr>
        <sz val="10"/>
        <color theme="1"/>
        <rFont val="Arial Armenian"/>
        <family val="2"/>
      </rPr>
      <t>¤</t>
    </r>
  </si>
  <si>
    <t>"Սուրբ աղբյուր" ՍՊԸ (Վայոց ՓՀԷկ)</t>
  </si>
  <si>
    <t>"ԲԱՍԱ ՇԻՆ" ՍՊԸ (Դաստակերտ" ՓՀԷկ)</t>
  </si>
  <si>
    <r>
      <t>Հայկական էներգ</t>
    </r>
    <r>
      <rPr>
        <b/>
        <sz val="9"/>
        <color indexed="8"/>
        <rFont val="Arial Armenian"/>
        <family val="2"/>
      </rPr>
      <t>³</t>
    </r>
    <r>
      <rPr>
        <b/>
        <sz val="11"/>
        <color indexed="8"/>
        <rFont val="Arial Armenian"/>
        <family val="2"/>
      </rPr>
      <t>համակարգի արտադրող կայանների էլեկտրական էներգիայի արտադրության, առաքման և ապրանքային արտադրանքի մասին</t>
    </r>
  </si>
  <si>
    <t xml:space="preserve"> էլ. Էներգիա  գնված "ՀԷՑ" ՓԲԸ-ից արտահանման  նպատակով)</t>
  </si>
  <si>
    <t>1) ատոմային էլեկտրակայան</t>
  </si>
  <si>
    <t>"ՌՈՒՍ ԸՆԴ ՀԱՐ " ՍՊԸ (''Տիգրան Մեծ''ՓՀԷկ )</t>
  </si>
  <si>
    <t>"ԷՅ ՔԵՅ ԷՅ ՋԻ" ՍՊԸ (''Կոշ''ՓՀԷկ )</t>
  </si>
  <si>
    <r>
      <t xml:space="preserve">5) ներհոսք Վրաստանից </t>
    </r>
    <r>
      <rPr>
        <sz val="9"/>
        <color theme="1"/>
        <rFont val="Sylfaen"/>
        <family val="1"/>
        <charset val="204"/>
      </rPr>
      <t>(հանած կորուստ ՀՀ-ԻԻՀ պետ.սահմանին)</t>
    </r>
  </si>
  <si>
    <t>"ԱՔՍԱՏԻ" ՍՊԸ ("Արևիս-1"ՓՀԷկ )</t>
  </si>
  <si>
    <t>"Վարանցով" ՍՊԸ ("Վարանցով" ՓՀԷկ )</t>
  </si>
  <si>
    <t>2) արտահանում (հանձնված է Երևան ՋԷԿ ՓԲԸ-ին   արտահանման նպատակով)</t>
  </si>
  <si>
    <r>
      <t xml:space="preserve">"Զանգեզուր  </t>
    </r>
    <r>
      <rPr>
        <sz val="10"/>
        <rFont val="Sylfaen"/>
        <family val="1"/>
        <charset val="204"/>
      </rPr>
      <t>95</t>
    </r>
    <r>
      <rPr>
        <sz val="10"/>
        <rFont val="Arial Armenian"/>
        <family val="2"/>
      </rPr>
      <t>"ԱԿ  (Շինուհայր ՓՀԷԿ)</t>
    </r>
  </si>
  <si>
    <t>"Զորաքար"ՓԲԸ  (Այրի փոքր  ՀԷԿ)</t>
  </si>
  <si>
    <t>"ՀԱԿ ՀԷԿ"ՍՊԸ  (Կարակայա փոքր  ՀԷԿ)</t>
  </si>
  <si>
    <t>"Սյունիք" ՍՊԸ (Ապրես փոքր ՀԷԿ)</t>
  </si>
  <si>
    <t>"Գոշ ՀԷԿ"ՍՊԸ (Գոշ փոքր ՀԷԿ )</t>
  </si>
  <si>
    <t>"Գոշ ՀԷԿ" ՍՊԸ (Խաչարձան փոքր ՀԷԿ )</t>
  </si>
  <si>
    <t>"Ագարակի  ՀԷԿ" ԱԿ</t>
  </si>
  <si>
    <t>"Հ.Ա.Գ. Եռյակ"(Գառնի-1 ՓՀԷԿ)</t>
  </si>
  <si>
    <t>"Հ.Ա.Գ. Եռյակ"ՍՊԸ (Ոսկեպար փոքր ՀԷԿ)</t>
  </si>
  <si>
    <t>"Մասֆիշ" ՍՊԸ (Վարդանանց ՓՀԷԿ</t>
  </si>
  <si>
    <t>"Էլբիստ" ՍՊԸ (Մարմարաշեն)ՓՀԷԿ</t>
  </si>
  <si>
    <t>"Կարբի Ջրհոս" ՍՊԸ ( Կարբի Ջրհոս ՓՀԷԿ</t>
  </si>
  <si>
    <t>"Զովաշեն ՀԷԿ" ՍՊԸ</t>
  </si>
  <si>
    <t>"Գ.Թադևոսյանի  Կվարց "ՍՊԸ (Անի)</t>
  </si>
  <si>
    <t>"ԳԵԼԻԵԳՈՒԶԱ" ՍՊԸ (Կանթեղ ՓՀԷկ)</t>
  </si>
  <si>
    <t>"ՄԱՐՑ ԷՆԵՐՋԻ" ՍՊԸ (Մարցիգետ-1 ՓՀԷկ)</t>
  </si>
  <si>
    <t>"ԿԱՅՈՒՐ ՀԷԿ" ՍՊԸ (Մանե ՓՀԷկ)</t>
  </si>
  <si>
    <t>"Եր.Մ.Հ.անվ.պետ.բժշկ.համալս.էներգակենտրոն"</t>
  </si>
  <si>
    <t>"ՀայՌուսկոգեներացիա" ՓԲԸ</t>
  </si>
  <si>
    <t>Հողմակայան (Լոռի1)</t>
  </si>
  <si>
    <t>"ԱՐԱՏԵՍ ԷՆԵՐՋԻ՚" ՍՊԸ (Նանե ՓՀԷկ)</t>
  </si>
  <si>
    <t>"ԷՅԷՆԴԻՋԻ ՍԹԱՅԼ" ՍՊԸ (Գետիկ ՓՀԷկ-4)</t>
  </si>
  <si>
    <t>"Մեգաէներջի" ՍՊԸ (խաչաղբյուր-2ՓՀԷկ)</t>
  </si>
  <si>
    <t>"Ֆիրմա Գ.Ա.Խ" ՍՊԸ (Գետափ ՓՀԷկ)</t>
  </si>
  <si>
    <t>"ԲԻԷՍԲԻ" ՍՊԸ (Խաչի քար ՓՀԷկ)</t>
  </si>
  <si>
    <t>2015թ. հունվար-հուլիս</t>
  </si>
  <si>
    <t>2015 օգոստոս</t>
  </si>
  <si>
    <t>2014թ օգոստոս</t>
  </si>
  <si>
    <t>2015 հունվար-օգոստոս</t>
  </si>
  <si>
    <t>2014 հունվար-օգոստոս</t>
  </si>
  <si>
    <t>"Բի Կեյ խորհրդատվական խումբ ՓԲԸ", նախկին "Ֆիրմա Գ.Ա.Խ" (Սարավան ՓՀԷԿ)</t>
  </si>
  <si>
    <r>
      <t>"ՔԱՋԱՐԱՆ ՄՈՆՏԱԺ" ՍՊԸ  (''Ձագեձոր''ՓՀԷկ-</t>
    </r>
    <r>
      <rPr>
        <sz val="10"/>
        <color theme="1"/>
        <rFont val="Sylfaen"/>
        <family val="1"/>
        <charset val="204"/>
      </rPr>
      <t>2</t>
    </r>
    <r>
      <rPr>
        <sz val="10"/>
        <color theme="1"/>
        <rFont val="Arial Armenian"/>
        <family val="2"/>
      </rPr>
      <t xml:space="preserve"> )</t>
    </r>
    <r>
      <rPr>
        <b/>
        <sz val="12"/>
        <color theme="1"/>
        <rFont val="Arial Armenian"/>
        <family val="2"/>
      </rPr>
      <t>*</t>
    </r>
  </si>
  <si>
    <r>
      <t>"Որոտանի ՀԷԿՀ" ՓԲԸ (''Հեր-Հեր" ՓՀԷկ )</t>
    </r>
    <r>
      <rPr>
        <b/>
        <sz val="12"/>
        <color theme="1"/>
        <rFont val="Arial Armenian"/>
        <family val="2"/>
      </rPr>
      <t>*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</si>
  <si>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"Ագրոսպասարկում" ԱՄ-ի Վարդենիսի շրջ.միավ" սակագինը ուժի մեջ է մտել 08․08․15թ․որոշ․N239, հաշվարկը ներկայացված է աճողական տարեսկզբի կտրվացքով: 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</si>
  <si>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"ՔԱՋԱՐԱՆ ՄՈՆՏԱԺ" ՍՊԸ  (''Ձագեձոր''ՓՀԷկ-2 ) սակագինը ուժի մեջ է մտել 22․08․15թ․որոշ․N249, հաշվարկը ներկայացված է աճողական տարեսկզբի կտրվացքով: 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</si>
  <si>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"Որոտանի ՀԷԿՀ" ՓԲԸ (''Հեր-Հեր" ՓՀԷկ ) սակագինը ուժի մեջ է մտել 01․08․15թ․որոշ․N186, հաշվարկը ներկայացված է աճողական տարեսկզբի կտրվացքով: </t>
    </r>
  </si>
  <si>
    <t xml:space="preserve">           Լրացնող                                                      Հ. Մինասյան</t>
  </si>
  <si>
    <t xml:space="preserve">       Գլխավոր տնօրեն                                               Լ. Գալստյան</t>
  </si>
  <si>
    <r>
      <t>"Ագրոսպասարկում"ԱՄ-ի Վարդենիսի շրջ.միավ"ԲԲԸ(Դարանակ)</t>
    </r>
    <r>
      <rPr>
        <b/>
        <sz val="12"/>
        <color theme="1"/>
        <rFont val="Arial Armenian"/>
        <family val="2"/>
      </rPr>
      <t>*</t>
    </r>
  </si>
  <si>
    <r>
      <t>"Լեռ  և  ջուր" ՍՊԸ  ¥Արջուտ</t>
    </r>
    <r>
      <rPr>
        <sz val="10"/>
        <rFont val="Sylfaen"/>
        <family val="1"/>
        <charset val="204"/>
      </rPr>
      <t>1)</t>
    </r>
  </si>
  <si>
    <r>
      <t>"Լեռ  և  ջուր"ՍՊԸ  ¥Արջուտ</t>
    </r>
    <r>
      <rPr>
        <sz val="10"/>
        <rFont val="Sylfaen"/>
        <family val="1"/>
        <charset val="204"/>
      </rPr>
      <t>2</t>
    </r>
    <r>
      <rPr>
        <sz val="10"/>
        <rFont val="Arial Armenian"/>
        <family val="2"/>
      </rPr>
      <t>¤</t>
    </r>
  </si>
  <si>
    <t>"ՆԻԳԱՎԱ" ՍՊԸ ("Նիգավա" ՓՀԷկ)</t>
  </si>
  <si>
    <t>"ԱՐԱՅ" ՍՊԸ ("Քաջարան" հողմակայան)</t>
  </si>
  <si>
    <t>"Որոտանի ՀԷԿՀ" ՓԲԸ - ընդամենը( մինչև 01․07․2015թ․)</t>
  </si>
  <si>
    <t>"Քոնթուր Գլոբալ Հիդրո Կասկադ" ՓԲԸ - ընդամենը  (սկսած 01․07․2015թ)</t>
  </si>
  <si>
    <t>ՙ"ԱԳ Հայրապետյաններ" ՍՊԸ (Բռնակոթ-2 ՓՀԷկ)</t>
  </si>
  <si>
    <t>"Հ.Ա.Գ. Եռյակ" (Գառնի-1 ՓՀԷԿ)</t>
  </si>
  <si>
    <t>"Զանգեզուր  95"ԱԿ  (Շինուհայր ՓՀԷԿ)</t>
  </si>
  <si>
    <t>"Գոշ ՀԷԿ" ՍՊԸ (Գոշ փոքր ՀԷԿ )</t>
  </si>
  <si>
    <t>"Ատլաս-էներգո"ՍՊԸ  (Այգեձոր -2 փոքր ՀԷԿ)</t>
  </si>
  <si>
    <t>"Վի-Ար-Բի կոնցեռն" ՍՊԸ  (Ձորագետ-6 ՓՀԷկ)</t>
  </si>
  <si>
    <t>"ՔԱՋԱՐԱՆ ՄՈՆՏԱԺ" ՍՊԸ  (''Ձագեձոր''ՓՀԷկ-2 )</t>
  </si>
  <si>
    <t>"Ժ ԵՎ Կ ՀԷԿ" ՍՊԸ (Անգեղակոթ ՓՀԷԿ)</t>
  </si>
  <si>
    <t>"Մասֆիշ" ՍՊԸ (Վարդանանց ՓՀԷԿ)</t>
  </si>
  <si>
    <t>"Էլբիստ" ՍՊԸ (Մարմարաշեն ՓՀԷԿ)</t>
  </si>
  <si>
    <t>"Կարբի Ջրհոս" ՍՊԸ ( Կարբի Ջրհոս ՓՀԷԿ)</t>
  </si>
  <si>
    <t>"Ջերմուկի Հիդրոտեխ" ՍՊԸ (Ջերմուկ ՓՀԷԿ-2)</t>
  </si>
  <si>
    <t xml:space="preserve">    գ.  ներհոսք Իրանից </t>
  </si>
  <si>
    <t>1) ներքին շուկա`</t>
  </si>
  <si>
    <t>"Բի Կեյ խորհրդատվական խումբ ՓԲԸ" (Սարավան ՓՀԷԿ)</t>
  </si>
  <si>
    <t>"ԽՈՒՄ" ՍՊԸ (Խում ՓՀԷկ)</t>
  </si>
  <si>
    <t>"Կապան Էնեղժի" ՓԲԸ (Ողջի 1)</t>
  </si>
  <si>
    <t>Հայկական էներգահամակարգի արտադրող կայանների էլեկտրական էներգիայի արտադրության, առաքման և ապրանքային արտադրանքի մասին</t>
  </si>
  <si>
    <t>"ԳԵԼԻԵԳՈՒԶԱՆ" ՍՊԸ (Կանթեղ ՓՀԷկ)</t>
  </si>
  <si>
    <t>"ԱՐԱՏԵՍ ԷՆԵՐՋԻ" ՍՊԸ (Նանե ՓՀԷկ)</t>
  </si>
  <si>
    <t>"Քարեվարդ"ՍՊԸ ("Քեյէներջի" ՓՀԷկ)</t>
  </si>
  <si>
    <t>"ԲԻԷՍԲԻ" ՍՊԸ ("Գնդեվանք" ՓՀԷկ )</t>
  </si>
  <si>
    <t>"Նատէներգո 68" ՍՊԸ ("Գոմք"ՓՀԷկ)</t>
  </si>
  <si>
    <t>"ԼԱՅԹԵԿՈ" ՍՊԸ (Փարոս ՓՀԷԿ )</t>
  </si>
  <si>
    <t>"Արջաձոր ՀԷԿ" ՍՊԸ (Արջաձոր ՓՀԷկ )</t>
  </si>
  <si>
    <t>"Վ.Ա.Լ. ԷՆԵՐԳՈ" ՍՊԸ (Վ.Ա.Լ.ՓՀԷկ)</t>
  </si>
  <si>
    <t>"ԷՆԵՐՋԻ ԿՈԿ" ՍՊԸ (Խաչաղբյուր ՓՀԷկ)</t>
  </si>
  <si>
    <t>"ԷՐէՄԻՐԷՆԵՐԺԻ ՍՊԸ (Գեղի-2 ՓՀԷկ)</t>
  </si>
  <si>
    <t>"Գնդասար" ՍՊԸ (Գնդասար ՓՀԷկ)</t>
  </si>
  <si>
    <t>"Վարանցով ՀԷԿ" ՍՊԸ ("Վարանցով" ՓՀԷկ )</t>
  </si>
  <si>
    <t>"ՍՏԵԿ ԷՆԵՐԳՈ" ՓԲԸ ("Սահակյան" ՓՀԷկ-1)</t>
  </si>
  <si>
    <t>"Շաղատ"ՍՊԸ (Շաղատ  ՓՀԷկ )</t>
  </si>
  <si>
    <t>"Թեժ  Վոթերֆոլ" ՍՊԸ  (Թեժ ՓՀԷկ )</t>
  </si>
  <si>
    <t>"Իզոդրոմ" ՍՊԸ (Յաղդան ՓՀԷկ)</t>
  </si>
  <si>
    <t>"Էրիկ ՓՀԷկ" ՍՊԸ ( Էրիկ ՓՀԷկ)</t>
  </si>
  <si>
    <t>"Տիգրան և Աշխեն" ՍՊԸ (Տիգրան և Աշխեն ՓՀԷկ-1)</t>
  </si>
  <si>
    <t>"Մեգաէներջի" ՍՊԸ (Խաչաղբյուր-2 ՓՀԷկ)</t>
  </si>
  <si>
    <t>"Ագրոսպասարկում"ԱՄ-ի Վարդենիսի շրջ.միավ"ԲԲԸ (Դարանակ)</t>
  </si>
  <si>
    <t>"ՏԱԹԵՎԻ ԱՆԱՊԱՏ " ՍՊԸ ("Անապատ-1" ՓՀԷկ)</t>
  </si>
  <si>
    <t>"ԽԱՉԱՏՐՅԱՆ ԵՂԲԱՅՐՆԵՐ" ՍՊԸ ("Դալի" ՓՀԷկ)</t>
  </si>
  <si>
    <t>"ԿԱՐԱԼԵՎԱՍ" ՍՊԸ ("Սեկա" ՓՀԷկ)</t>
  </si>
  <si>
    <t>"ՋԻՆՋ ԱՐՓԱ" ՍՊԸ ("Արփա"-2 ՓՀԷկ)</t>
  </si>
  <si>
    <t>"ՋԻՆՋ ԱՐՓԱ" ՍՊԸ ("Արփա"-3 ՓՀԷկ)</t>
  </si>
  <si>
    <t>"Հ.Ա.Գ. Եռյակ" ՍՊԸ (Ոսկեպար փոքր ՀԷԿ)</t>
  </si>
  <si>
    <t>"Որոտան Սիստեմս" ՍՊԸ ("Որոտան" ՓՀԷկ)</t>
  </si>
  <si>
    <t>"Ամբերդ ՀԷԿ" ՍՊԸ ("Ամբերդ-3" ՓՀԷԿ)</t>
  </si>
  <si>
    <t xml:space="preserve">"Գրին Փաուր" ՍՊԸ ("Մեղրի-1" ՓՀԷկ) </t>
  </si>
  <si>
    <t>4) արևային էլեկտրակայաններ</t>
  </si>
  <si>
    <t>"Եղվարդ Արտադրական Բազա" ՍՊԸ ("Օշէներգո"ՓՀԷԿ)</t>
  </si>
  <si>
    <t xml:space="preserve">5) Հողմակայաններ </t>
  </si>
  <si>
    <t>6) Բիոգազով աշխատող կայան</t>
  </si>
  <si>
    <t>"Էներգոտեխնիկա" ՍՊԸ (Զույգաղբյուր-Գյումրի ՓՀԷԿ)</t>
  </si>
  <si>
    <t>"Մուշեղ  ՀԷԿ" ՍՊԸ" (Ջերմուկ ՓՀԷԿ)</t>
  </si>
  <si>
    <t>"Սալէներգո" ՍՊԸ " (Այրում ՓՀԷԿ)</t>
  </si>
  <si>
    <t>"Կապան Էնեղժի" ՓԲԸ " (Ողջի 2,3 ՓՀԷԿ)</t>
  </si>
  <si>
    <t>"Հիդրոէներգիա" ՍՊԸ  (Երևան.լիճ ՓՀԷԿ)</t>
  </si>
  <si>
    <t>"Հիդրոէներգիա" ՍՊԸ (Կոտայքի ջր. ՓՀԷԿ)</t>
  </si>
  <si>
    <t>"ԳԳՎ" ՍՊԸ   (Վարդան  ՓՀէկ)</t>
  </si>
  <si>
    <t>"Արմավիր Լույս" ՓԲԸ (Արմավիր  ՓՀԷԿ)</t>
  </si>
  <si>
    <t>"Իջևանի  ՀԷԿ" ՍՊԸ (Իջևանի ՓՀԷԿ)</t>
  </si>
  <si>
    <t>"Քյու-Հաշ" ՍՊԸ " (Մեղրի ՓՀԷԿ)</t>
  </si>
  <si>
    <t>"Էներգիա" ՍՊԸ" (Ապարան-Երևան 1-4 ՓՀԷԿ)</t>
  </si>
  <si>
    <t>"Զովաշեն ՀԷԿ" ՍՊԸ (Զովաշեն ՓՀԷԿ)</t>
  </si>
  <si>
    <t>"Լեռ  և  ջուր" ՍՊԸ " (Չիչխան ՓՀԷԿ)</t>
  </si>
  <si>
    <t>"Գ.Թադևոսյանի  Կվարց "ՍՊԸ (Անի ՓՀԷԿ)</t>
  </si>
  <si>
    <t>"Բենզար Էներջի" ՍՊԸ (Բենզար Էներջի ՓՀԷԿ)</t>
  </si>
  <si>
    <t>"Լորագետ  ՀԷԿ" (Սիսական ՓՀԷԿ)</t>
  </si>
  <si>
    <t>"Սինգլ  Գոռ" ՍՊԸ (Սանդաղբյուր ՓՀԷԿ)</t>
  </si>
  <si>
    <t>"Աստղիկ-Հովհաննես"ՍՊԸ (Նոյեմբեր ՓՀԷԿ)</t>
  </si>
  <si>
    <t>"Բիթլիս-Մեն"ՍՊԸ (Այգեզարդ ՓՀԷԿ)</t>
  </si>
  <si>
    <t>"Լեռ-Էքս-էներգիա" ՍՊԸ  ( Լեռ  Էքս  Հէկ-2 ՓՀԷԿ)</t>
  </si>
  <si>
    <t>"Տիրակալ"  ՍՊԸ  (Կուրթան ՓՀԷԿ)</t>
  </si>
  <si>
    <t>"ՌԻՆԷ" ՍՊԸ (ՌԻՆԷ ՓՀԷԿ)</t>
  </si>
  <si>
    <t>"ՕՍՏ-Էլ" ՍՊԸ (Հաղպատ-2 ՓՀԷԿ)</t>
  </si>
  <si>
    <t>"Լեռնապատի կանթեղ" ՍՊԸ  (Լեռնապատ-1 ՓՀԷԿ)</t>
  </si>
  <si>
    <t xml:space="preserve"> "Լեռ-Էքս- Էներգիա" ՍՊԸ (Լեռ-Էքս ՀԷԿ-3 ՓՀԷԿ)</t>
  </si>
  <si>
    <t>"Ա.Ա.Խաչատրյան" ՍՊԸ (Շուշանիկ ՓՀԷԿ)</t>
  </si>
  <si>
    <t>"Լեռ-Էքս-էներգիա"  ՍՊԸ ( Լեռ  Էքս  Հէկ-6 ՓՀԷԿ)</t>
  </si>
  <si>
    <t>"Քուռկիկ Ջալալ" ՍՊԸ  (Քուռկիկ Ջալալ  ՓՀԷԿ)</t>
  </si>
  <si>
    <t>"Էլիզա ֆարմ" ՍՊԸ (Սպիտակ-1 փոքր ՀԷԿ)</t>
  </si>
  <si>
    <t>"Ֆիրմա Գ.Ա.Խ" (Հեր-Հեր-1փոքր ՀԷԿ)</t>
  </si>
  <si>
    <t>"Քարեվարդ" ՍՊԸ (Խաչաղբյուր փոքր ՀԷԿ-1)</t>
  </si>
  <si>
    <t>"ԿՈԿ ՍԻՍՏԵՄ" ՍՊԸ ("ԿՈԿ" ՓՀԷկ)</t>
  </si>
  <si>
    <t>"Լեռ-Էքս-էներգիա" ՍՊԸ  ( Լեռ  Էքս  Հէկ-4 ՓՀԷԿ)</t>
  </si>
  <si>
    <t>"ԹԻ ԷՅ ԷՅՉ" ՍՊԸ  (Թալին փոքր  ՀԷԿ)</t>
  </si>
  <si>
    <t>"Հակոբջանյանի և Գալստյանի ՀԷԿ" ՍՊԸ (Շաքի ՓՀԷԿ)</t>
  </si>
  <si>
    <t>"Հակոբջանյանի և Գալստյանի ՀԷԿ" ՍՊԸ (Որոտնա ՓՀԷԿ)</t>
  </si>
  <si>
    <t>Էլեկտրական էներգիայի արտադրութ յուն</t>
  </si>
  <si>
    <t>"ԱՐԱՑ" ՍՊԸ ("Քաջարան" հողմակայան)</t>
  </si>
  <si>
    <t xml:space="preserve"> "Լոռի-1" Հողմակայան </t>
  </si>
  <si>
    <t>"Էներգոստիլ" ՍՊԸ ("Սահակյան" ՓՀԷկ-2)</t>
  </si>
  <si>
    <t>"Լուսակունք" ՍՊԸ (Այրք ՓՀԷԿ-2)</t>
  </si>
  <si>
    <t>"Լեռ  և  ջուր" ՍՊԸ " (Արջուտ-1 ՓՀԷԿ)</t>
  </si>
  <si>
    <t>"Լեռ  և  ջուր"ՍՊԸ " (Արջուտ-2 ՓՀԷԿ)</t>
  </si>
  <si>
    <t>"Սեկտոր Քվանտ" ՍՊԸ (Ձորագյուղ-3 փոքր ՀԷԿ )</t>
  </si>
  <si>
    <t>"ԻՆՏԵՐ Ա.Կ.Վ.Ա." ՍՊԸ ("Կռունկ"արևային էլեկտրակայան)</t>
  </si>
  <si>
    <t>"Արև և Ջուր" ՍՊԸ ("Քաջարանց" ՓՀԷկ)</t>
  </si>
  <si>
    <t>"Սեկտոր Քվանտ" ՍՊԸ (Ձորագյուղ-1 ՓՀԷԿ)</t>
  </si>
  <si>
    <t>"Է Ա Գ" ՍՊԸ ("Գրին էներջի" արևային էլեկտրակայան)</t>
  </si>
  <si>
    <t>"Գրին Փաուր" ՍՊԸ ("Չքնաղ" ՓՀԷկ)</t>
  </si>
  <si>
    <t>"Գրին Էներջի Կոնցեռն" ՍՊԸ ("Գոռնար" ՓՀԷկ)</t>
  </si>
  <si>
    <t>"Արաց" ՍՊԸ ("Արաց Սոլար"արևային էլեկտրակայան)</t>
  </si>
  <si>
    <t>"Սոլար Փրոդակշն" ՍՊԸ ("Թալին-1"արևային էլեկտրակայան)</t>
  </si>
  <si>
    <t>"Ջերմուկ Տուրբոշին" ՍՊԸ ("Ջերմուկ-1" ՓՀԷԿ)</t>
  </si>
  <si>
    <t>"Հեր-Հեր" հիդրոէլեկտրակայան"  ՓԲԸ  (''Հեր-Հեր" ՓՀԷկ )</t>
  </si>
  <si>
    <t>"Ագարակ  ՀԷԿ" ԱԿ (Ագարակ ՓՀԷԿ)</t>
  </si>
  <si>
    <t>հ/հ</t>
  </si>
  <si>
    <t xml:space="preserve"> էներգիա արտադրող կայանների անվանումը  </t>
  </si>
  <si>
    <t>2) Ներհոսք Իրանից`փոխանցված արտաքին շուկա արտահանման նպատակով</t>
  </si>
  <si>
    <t>3) Էլ. Էներգիա  գնված "ՀԷՑ" ՓԲԸ-ից արտահանման  նպատակով</t>
  </si>
  <si>
    <t>4) արտահանում</t>
  </si>
  <si>
    <t>5) կորուստներ արտահանումից</t>
  </si>
  <si>
    <t>Գործող սակա գին առանց ԱԱՀ-ի (դրամ կՎտժ)</t>
  </si>
  <si>
    <t>"Ֆերա" ՍՊԸ ("Գնդեվանք" ՓՀԷԿ )</t>
  </si>
  <si>
    <t>"Արև և ջուր" ՍՊԸ ("Կապուտջուր"ՓՀԷկ)</t>
  </si>
  <si>
    <t>"ԱՐԵՆԻ ՀԷԿ" ՓԲԸ" (Արենի ՓՀԷԿ)</t>
  </si>
  <si>
    <t>"Քլին էներջի" ՍՊԸ ("Վայոց Արև"արևային էլեկտրակայան)</t>
  </si>
  <si>
    <t>,</t>
  </si>
  <si>
    <t>"Նիգավա" ՍՊԸ ("Ապարան" ՓՀԷկ)</t>
  </si>
  <si>
    <t>"Զոդ ՈՒինդ" ՍՊԸ (Զոդ ՈՒինդ հողմակայան)</t>
  </si>
  <si>
    <t>"ՋԻԷՅՉ ԷՆԵՐՋԻ" ("Արտանիշ-2" արևային էլեկտրակայան)</t>
  </si>
  <si>
    <t>"ՍՈԼ ԷՆԵՐՋԻ" ("Արտանիշ-1" արևային էլեկտրակայան)</t>
  </si>
  <si>
    <t>"ԵրՖՐԵԶ" ԲԲԸ ( էլեկ.և ջերմ. համակց. արտ․կայան)</t>
  </si>
  <si>
    <t>"Լուս աստղ շուգր" ՍՊԸ (էլ.և ջերմ. համակց. արտ․ կայան)</t>
  </si>
  <si>
    <t>"Ակինք" ՍՊԸ  (Ծաղկավան ՓՀԷԿ)</t>
  </si>
  <si>
    <t>"ՌԱՊԻԴԱ" ԻՆՏԵՐԱԿՏԻՎ ՀԱՄԿԱՐԳ ՍՊԸ ("Շորժա-1"արևային էլեկտրակայան )</t>
  </si>
  <si>
    <t>"Մավր" ՍՊԸ   (Չանախչի ՀԷկ-2 ՓՀԷԿ)</t>
  </si>
  <si>
    <t>"Էներգիա" ՍՊԸ " (Ավան ՓՀԷԿ)</t>
  </si>
  <si>
    <t>"ԻՆՏԵՐՆԵՅՇՆԼ ՄԱՍԻՍ ՏԱԲԱԿ" ՍՊԸ ("Գրանդ Սոլար 1" արևային էլեկտրակայան)</t>
  </si>
  <si>
    <t>"Գազպրոմ Արմենիա"ՓԲԸ (Հրազդան-5)-ընդամենը</t>
  </si>
  <si>
    <t>"ՄԷԿ" ՓԲԸ- ընդամենը</t>
  </si>
  <si>
    <t>"Քոնթուր Գլոբալ Հիդրո Կասկադ" ՓԲԸ - ընդամենը</t>
  </si>
  <si>
    <t>"Ֆոտովոլտային էլ․ կայան Արևաձոր" ՍՊԸ  ("Արևաձոր" արևային էլեկտրակայան )</t>
  </si>
  <si>
    <t>"ՏԵԼԻՍ ՄԱՅՆԻՆԳ" ՍՊԸ ("Աստղաբեր" ՓՀԷկ)</t>
  </si>
  <si>
    <t>"Եր.Մ.Հ.անվ.պետ.բժշկ.համալս."( էլեկ.և ջերմ. համակց. արտ․կայան)</t>
  </si>
  <si>
    <t>"ՀԳՆՔ ԳՐՈՒՊ" ՍՊԸ (Որոտան-7 ՓՀԷկ)</t>
  </si>
  <si>
    <t>"էՐՍՏԵԴ" ՍՊԸ (Ամասիա ՓՀԷկ)</t>
  </si>
  <si>
    <t xml:space="preserve">"Գետիկ ՀԷԿ" ՍՊԸ ("Գետիկավանք" ՓՀԷկ) </t>
  </si>
  <si>
    <t>"Գ. Սոլար" ՍՊԸ ("Գ. Սոլար" արևային կայան)</t>
  </si>
  <si>
    <t>"ԱՅ ԹԻ ՍԻ" ՍՊԸ ("Արսան-1"արևային էլեկտրակայան)</t>
  </si>
  <si>
    <t>"ՌԵՊ ՔԱՌ" ՍՊԸ ("Արսան-2"արևային էլեկտրակայան)</t>
  </si>
  <si>
    <t>2020թ․օգոստոս</t>
  </si>
  <si>
    <t>2019թ օգոստոս</t>
  </si>
  <si>
    <t>2020թ․ հունվար-օգոստոս</t>
  </si>
  <si>
    <t>2019թ․ հունվար-օգոստոս</t>
  </si>
  <si>
    <t>"Հրազ. ՋԷԿ" ԲԲԸ - ընդամենը</t>
  </si>
  <si>
    <t xml:space="preserve">"Երևան ՋԷԿ" ՓԲԸ  (համկցված շոգեգազային ցիկլով աշխատող էներգաբլոկ) - ընդամենը </t>
  </si>
  <si>
    <t>6) ներհոսք Վրաստանից (հանած կորուստ ՀՀ-ԻԻՀ պետ.սահմանին)</t>
  </si>
  <si>
    <t xml:space="preserve">"Անի"ԲԲԸ ( Ջրաձոր փոքր ՀԷԿ)        </t>
  </si>
  <si>
    <t xml:space="preserve">"Վ.Գ. և որդիներ" ՍՊԸ ( Հեր-Հեր-1 փոքր ՓՀԷԿ) </t>
  </si>
  <si>
    <t>"Լուսակերտ Բիոգազ Փլանթ" ՓԲԸ (Կենսաբ․ զանգվ․էլ․էներգիա արտադրող կայան)</t>
  </si>
  <si>
    <t>"ՀայՌուսկոգեներացիա" ՓԲԸ (ԻՋԵԿ-1)</t>
  </si>
  <si>
    <t>"Ինվեսթմընթ Մեդիա Գրուպ" (ԱՅ-ԷՄ-ՋԻ)" ՍՊԸ ("Արևէկ" արև. էլ․ կայ.)</t>
  </si>
  <si>
    <t>"Ձորագետ Հիդրո " ՍՊԸ (''Ձորա ՀԷԿ '' ՓՀԷԿ  )</t>
  </si>
  <si>
    <t xml:space="preserve">"Ազատեկ ՀԷԿ" ՓԲԸ" (Ազատեկ ՓՀԷԿ) </t>
  </si>
  <si>
    <t xml:space="preserve">"Արիյո Էներջի" ՍՊԸ (Գետիկ-1 ՓՀԷկ) </t>
  </si>
  <si>
    <t xml:space="preserve">"ՕՍՏ-Էլ"ՍՊԸ (Հաղպատ-1 ՓՀԷԿ) </t>
  </si>
  <si>
    <t xml:space="preserve">                        Գլխավոր տնօրենի պարտականությունները կատարող                                                                                     Գագիկ Ղազարյան</t>
  </si>
  <si>
    <t xml:space="preserve">                                      Գլխավոր տնօրենի պարտականությունները կատարող                                                                                Գագիկ Ղազարյան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</si>
</sst>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.000"/>
    <numFmt numFmtId="166" formatCode="0.0000"/>
    <numFmt numFmtId="167" formatCode="0.0"/>
    <numFmt numFmtId="168" formatCode="#,##0.0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 Armenian"/>
      <family val="2"/>
    </font>
    <font>
      <b/>
      <sz val="11"/>
      <color theme="1"/>
      <name val="Arial Armenian"/>
      <family val="2"/>
    </font>
    <font>
      <b/>
      <sz val="10"/>
      <color theme="1"/>
      <name val="Arial Armenian"/>
      <family val="2"/>
    </font>
    <font>
      <sz val="10"/>
      <name val="Arial"/>
      <family val="2"/>
      <charset val="204"/>
    </font>
    <font>
      <sz val="10"/>
      <name val="Arial Armenian"/>
      <family val="2"/>
    </font>
    <font>
      <sz val="10"/>
      <name val="Calibri"/>
      <family val="2"/>
      <charset val="204"/>
      <scheme val="minor"/>
    </font>
    <font>
      <sz val="10"/>
      <color theme="0"/>
      <name val="Arial Armenian"/>
      <family val="2"/>
    </font>
    <font>
      <i/>
      <sz val="10"/>
      <color theme="1"/>
      <name val="Calibri"/>
      <family val="2"/>
      <charset val="204"/>
      <scheme val="minor"/>
    </font>
    <font>
      <sz val="12"/>
      <color theme="1"/>
      <name val="Arial Armenian"/>
      <family val="2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FF0000"/>
      <name val="Arial Armenian"/>
      <family val="2"/>
    </font>
    <font>
      <sz val="14"/>
      <color theme="1"/>
      <name val="Arial Armenian"/>
      <family val="2"/>
    </font>
    <font>
      <sz val="14"/>
      <name val="Arial Armenian"/>
      <family val="2"/>
    </font>
    <font>
      <sz val="10"/>
      <color rgb="FF00B0F0"/>
      <name val="Arial Armenian"/>
      <family val="2"/>
    </font>
    <font>
      <sz val="11"/>
      <name val="Calibri"/>
      <family val="2"/>
      <charset val="204"/>
      <scheme val="minor"/>
    </font>
    <font>
      <sz val="9"/>
      <color theme="1"/>
      <name val="Arial Armenian"/>
      <family val="2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10"/>
      <color rgb="FFFF0000"/>
      <name val="Sylfaen"/>
      <family val="1"/>
      <charset val="204"/>
    </font>
    <font>
      <sz val="10"/>
      <color theme="0"/>
      <name val="Sylfaen"/>
      <family val="1"/>
      <charset val="204"/>
    </font>
    <font>
      <b/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0"/>
      <color theme="0"/>
      <name val="Sylfaen"/>
      <family val="1"/>
      <charset val="204"/>
    </font>
    <font>
      <sz val="10"/>
      <color rgb="FF00B0F0"/>
      <name val="Sylfaen"/>
      <family val="1"/>
      <charset val="204"/>
    </font>
    <font>
      <b/>
      <sz val="9"/>
      <color indexed="8"/>
      <name val="Arial Armenian"/>
      <family val="2"/>
    </font>
    <font>
      <b/>
      <sz val="11"/>
      <color indexed="8"/>
      <name val="Arial Armenian"/>
      <family val="2"/>
    </font>
    <font>
      <b/>
      <sz val="12"/>
      <color rgb="FFFF0000"/>
      <name val="Arial Armenian"/>
      <family val="2"/>
    </font>
    <font>
      <sz val="10"/>
      <color theme="9" tint="0.39997558519241921"/>
      <name val="Sylfaen"/>
      <family val="1"/>
      <charset val="204"/>
    </font>
    <font>
      <b/>
      <sz val="9"/>
      <name val="Sylfaen"/>
      <family val="1"/>
      <charset val="204"/>
    </font>
    <font>
      <b/>
      <sz val="12"/>
      <color theme="1"/>
      <name val="Arial Armenian"/>
      <family val="2"/>
    </font>
    <font>
      <sz val="9"/>
      <name val="Sylfaen"/>
      <family val="1"/>
      <charset val="204"/>
    </font>
    <font>
      <sz val="9"/>
      <name val="Arial Armenian"/>
      <family val="2"/>
    </font>
    <font>
      <sz val="9"/>
      <color rgb="FF00B0F0"/>
      <name val="Arial Armenian"/>
      <family val="2"/>
    </font>
    <font>
      <sz val="9"/>
      <color theme="0"/>
      <name val="Arial Armenian"/>
      <family val="2"/>
    </font>
    <font>
      <sz val="9"/>
      <color rgb="FFFF0000"/>
      <name val="Arial Armenian"/>
      <family val="2"/>
    </font>
    <font>
      <sz val="9"/>
      <color theme="0"/>
      <name val="Sylfaen"/>
      <family val="1"/>
      <charset val="204"/>
    </font>
    <font>
      <sz val="10"/>
      <color rgb="FF00B050"/>
      <name val="Sylfaen"/>
      <family val="1"/>
      <charset val="204"/>
    </font>
    <font>
      <sz val="14"/>
      <name val="Sylfaen"/>
      <family val="1"/>
      <charset val="204"/>
    </font>
    <font>
      <sz val="14"/>
      <color theme="1"/>
      <name val="Sylfae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00B0F0"/>
      <name val="Sylfaen"/>
      <family val="1"/>
      <charset val="204"/>
    </font>
    <font>
      <b/>
      <sz val="10"/>
      <color rgb="FF00B050"/>
      <name val="Sylfaen"/>
      <family val="1"/>
      <charset val="204"/>
    </font>
    <font>
      <sz val="11"/>
      <name val="Sylfaen"/>
      <family val="1"/>
      <charset val="204"/>
    </font>
    <font>
      <b/>
      <sz val="10"/>
      <color theme="0"/>
      <name val="Arial Armenian"/>
      <family val="2"/>
    </font>
    <font>
      <sz val="14"/>
      <color theme="0"/>
      <name val="Arial Armenian"/>
      <family val="2"/>
    </font>
    <font>
      <sz val="10"/>
      <color theme="0"/>
      <name val="Calibri"/>
      <family val="2"/>
      <charset val="204"/>
      <scheme val="minor"/>
    </font>
    <font>
      <sz val="10"/>
      <color rgb="FF00B050"/>
      <name val="Arial Armenian"/>
      <family val="2"/>
    </font>
    <font>
      <b/>
      <sz val="10"/>
      <color rgb="FFFF0000"/>
      <name val="Sylfaen"/>
      <family val="1"/>
      <charset val="204"/>
    </font>
    <font>
      <sz val="10"/>
      <color theme="3" tint="0.39997558519241921"/>
      <name val="Sylfaen"/>
      <family val="1"/>
      <charset val="204"/>
    </font>
    <font>
      <b/>
      <sz val="9"/>
      <color rgb="FF00B0F0"/>
      <name val="Sylfaen"/>
      <family val="1"/>
      <charset val="204"/>
    </font>
    <font>
      <b/>
      <sz val="9"/>
      <color theme="7" tint="-0.249977111117893"/>
      <name val="Sylfaen"/>
      <family val="1"/>
      <charset val="204"/>
    </font>
    <font>
      <sz val="10"/>
      <name val="Arial Armenian"/>
      <family val="2"/>
      <charset val="204"/>
    </font>
    <font>
      <sz val="9"/>
      <name val="Arial Armenian"/>
      <family val="2"/>
      <charset val="204"/>
    </font>
    <font>
      <sz val="14"/>
      <name val="Arial Armenian"/>
      <family val="2"/>
      <charset val="204"/>
    </font>
    <font>
      <sz val="12"/>
      <name val="Arial Armenian"/>
      <family val="2"/>
      <charset val="204"/>
    </font>
    <font>
      <b/>
      <sz val="12"/>
      <name val="Sylfaen"/>
      <family val="1"/>
      <charset val="204"/>
    </font>
    <font>
      <b/>
      <sz val="10"/>
      <color theme="1"/>
      <name val="Arial Armenian"/>
      <family val="2"/>
      <charset val="204"/>
    </font>
    <font>
      <b/>
      <sz val="12"/>
      <name val="Arial Armenian"/>
      <family val="2"/>
    </font>
    <font>
      <b/>
      <sz val="10"/>
      <name val="Arial Armenian"/>
      <family val="2"/>
      <charset val="204"/>
    </font>
    <font>
      <sz val="12"/>
      <name val="Arial Armenian"/>
      <family val="2"/>
    </font>
    <font>
      <b/>
      <sz val="9"/>
      <color rgb="FF00B050"/>
      <name val="Arial Armenian"/>
      <family val="2"/>
    </font>
    <font>
      <sz val="9"/>
      <color rgb="FF00B050"/>
      <name val="Arial Armenian"/>
      <family val="2"/>
    </font>
    <font>
      <b/>
      <sz val="9"/>
      <color rgb="FF00B050"/>
      <name val="Sylfaen"/>
      <family val="1"/>
      <charset val="204"/>
    </font>
    <font>
      <b/>
      <sz val="10"/>
      <name val="Arial Armenian"/>
      <family val="2"/>
    </font>
    <font>
      <b/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8" fillId="0" borderId="0"/>
    <xf numFmtId="0" fontId="2" fillId="0" borderId="0"/>
    <xf numFmtId="164" fontId="49" fillId="0" borderId="0" applyFont="0" applyFill="0" applyBorder="0" applyAlignment="0" applyProtection="0"/>
  </cellStyleXfs>
  <cellXfs count="626">
    <xf numFmtId="0" fontId="0" fillId="0" borderId="0" xfId="0"/>
    <xf numFmtId="0" fontId="5" fillId="2" borderId="1" xfId="1" applyFont="1" applyFill="1" applyBorder="1"/>
    <xf numFmtId="0" fontId="5" fillId="2" borderId="5" xfId="1" applyFont="1" applyFill="1" applyBorder="1"/>
    <xf numFmtId="0" fontId="9" fillId="2" borderId="5" xfId="2" applyFont="1" applyFill="1" applyBorder="1"/>
    <xf numFmtId="0" fontId="9" fillId="2" borderId="11" xfId="1" applyFont="1" applyFill="1" applyBorder="1"/>
    <xf numFmtId="0" fontId="4" fillId="0" borderId="1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4" fillId="0" borderId="0" xfId="3" applyFont="1"/>
    <xf numFmtId="0" fontId="2" fillId="0" borderId="0" xfId="3"/>
    <xf numFmtId="0" fontId="6" fillId="0" borderId="0" xfId="3" applyFont="1"/>
    <xf numFmtId="0" fontId="5" fillId="0" borderId="0" xfId="3" applyFont="1"/>
    <xf numFmtId="0" fontId="5" fillId="0" borderId="0" xfId="3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4" fillId="2" borderId="0" xfId="3" applyFont="1" applyFill="1"/>
    <xf numFmtId="0" fontId="4" fillId="0" borderId="1" xfId="3" applyFont="1" applyBorder="1"/>
    <xf numFmtId="0" fontId="5" fillId="0" borderId="1" xfId="3" applyFont="1" applyBorder="1"/>
    <xf numFmtId="0" fontId="5" fillId="0" borderId="1" xfId="3" applyFont="1" applyBorder="1" applyAlignment="1">
      <alignment horizontal="center" vertical="center"/>
    </xf>
    <xf numFmtId="165" fontId="4" fillId="2" borderId="0" xfId="3" applyNumberFormat="1" applyFont="1" applyFill="1"/>
    <xf numFmtId="0" fontId="7" fillId="0" borderId="1" xfId="3" applyFont="1" applyBorder="1"/>
    <xf numFmtId="165" fontId="4" fillId="0" borderId="0" xfId="3" applyNumberFormat="1" applyFont="1"/>
    <xf numFmtId="0" fontId="5" fillId="2" borderId="1" xfId="3" applyFont="1" applyFill="1" applyBorder="1"/>
    <xf numFmtId="0" fontId="4" fillId="0" borderId="8" xfId="3" applyFont="1" applyBorder="1"/>
    <xf numFmtId="0" fontId="4" fillId="2" borderId="9" xfId="3" applyFont="1" applyFill="1" applyBorder="1" applyAlignment="1">
      <alignment horizontal="center"/>
    </xf>
    <xf numFmtId="0" fontId="4" fillId="2" borderId="10" xfId="3" applyFont="1" applyFill="1" applyBorder="1" applyAlignment="1">
      <alignment horizontal="center"/>
    </xf>
    <xf numFmtId="165" fontId="12" fillId="0" borderId="0" xfId="3" applyNumberFormat="1" applyFont="1"/>
    <xf numFmtId="165" fontId="4" fillId="0" borderId="0" xfId="3" applyNumberFormat="1" applyFont="1" applyAlignment="1">
      <alignment horizontal="left"/>
    </xf>
    <xf numFmtId="0" fontId="5" fillId="4" borderId="1" xfId="3" applyFont="1" applyFill="1" applyBorder="1"/>
    <xf numFmtId="0" fontId="4" fillId="0" borderId="0" xfId="3" applyFont="1" applyAlignment="1">
      <alignment horizontal="left"/>
    </xf>
    <xf numFmtId="0" fontId="4" fillId="2" borderId="0" xfId="3" applyFont="1" applyFill="1" applyAlignment="1">
      <alignment horizontal="left"/>
    </xf>
    <xf numFmtId="0" fontId="5" fillId="0" borderId="1" xfId="3" applyFont="1" applyBorder="1" applyAlignment="1">
      <alignment horizontal="left" vertical="center"/>
    </xf>
    <xf numFmtId="0" fontId="4" fillId="0" borderId="13" xfId="3" applyFont="1" applyBorder="1"/>
    <xf numFmtId="165" fontId="5" fillId="0" borderId="0" xfId="3" applyNumberFormat="1" applyFont="1" applyAlignment="1">
      <alignment horizontal="center" vertical="center"/>
    </xf>
    <xf numFmtId="0" fontId="9" fillId="0" borderId="0" xfId="3" applyFont="1"/>
    <xf numFmtId="165" fontId="5" fillId="0" borderId="0" xfId="3" applyNumberFormat="1" applyFont="1" applyAlignment="1">
      <alignment horizontal="center"/>
    </xf>
    <xf numFmtId="165" fontId="19" fillId="0" borderId="0" xfId="3" applyNumberFormat="1" applyFont="1" applyAlignment="1">
      <alignment horizontal="center"/>
    </xf>
    <xf numFmtId="165" fontId="10" fillId="0" borderId="0" xfId="3" applyNumberFormat="1" applyFont="1"/>
    <xf numFmtId="0" fontId="9" fillId="0" borderId="0" xfId="3" applyFont="1" applyAlignment="1">
      <alignment vertical="center"/>
    </xf>
    <xf numFmtId="165" fontId="9" fillId="0" borderId="0" xfId="3" applyNumberFormat="1" applyFont="1" applyAlignment="1">
      <alignment vertical="center"/>
    </xf>
    <xf numFmtId="0" fontId="10" fillId="0" borderId="0" xfId="3" applyFont="1"/>
    <xf numFmtId="0" fontId="20" fillId="0" borderId="0" xfId="3" applyFont="1"/>
    <xf numFmtId="0" fontId="14" fillId="0" borderId="0" xfId="3" applyFont="1"/>
    <xf numFmtId="0" fontId="15" fillId="0" borderId="0" xfId="3" applyFont="1"/>
    <xf numFmtId="0" fontId="13" fillId="0" borderId="0" xfId="3" applyFont="1"/>
    <xf numFmtId="0" fontId="11" fillId="0" borderId="0" xfId="3" applyFont="1"/>
    <xf numFmtId="165" fontId="9" fillId="0" borderId="0" xfId="3" applyNumberFormat="1" applyFont="1"/>
    <xf numFmtId="165" fontId="16" fillId="0" borderId="0" xfId="3" applyNumberFormat="1" applyFont="1"/>
    <xf numFmtId="165" fontId="19" fillId="0" borderId="0" xfId="3" applyNumberFormat="1" applyFont="1"/>
    <xf numFmtId="0" fontId="9" fillId="2" borderId="0" xfId="3" applyFont="1" applyFill="1" applyAlignment="1">
      <alignment vertical="center"/>
    </xf>
    <xf numFmtId="0" fontId="19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165" fontId="11" fillId="0" borderId="0" xfId="3" applyNumberFormat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horizontal="center" vertical="center"/>
    </xf>
    <xf numFmtId="165" fontId="23" fillId="2" borderId="7" xfId="1" applyNumberFormat="1" applyFont="1" applyFill="1" applyBorder="1" applyAlignment="1">
      <alignment horizontal="center" vertical="center"/>
    </xf>
    <xf numFmtId="165" fontId="23" fillId="2" borderId="1" xfId="1" applyNumberFormat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/>
    </xf>
    <xf numFmtId="167" fontId="23" fillId="2" borderId="1" xfId="1" applyNumberFormat="1" applyFont="1" applyFill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 vertical="center"/>
    </xf>
    <xf numFmtId="165" fontId="24" fillId="0" borderId="1" xfId="1" applyNumberFormat="1" applyFont="1" applyBorder="1" applyAlignment="1">
      <alignment horizontal="center" vertical="center"/>
    </xf>
    <xf numFmtId="165" fontId="22" fillId="2" borderId="7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center"/>
    </xf>
    <xf numFmtId="167" fontId="22" fillId="2" borderId="1" xfId="1" applyNumberFormat="1" applyFont="1" applyFill="1" applyBorder="1" applyAlignment="1">
      <alignment horizontal="center" vertical="center"/>
    </xf>
    <xf numFmtId="165" fontId="22" fillId="0" borderId="1" xfId="1" applyNumberFormat="1" applyFont="1" applyBorder="1" applyAlignment="1">
      <alignment horizontal="center" vertical="center"/>
    </xf>
    <xf numFmtId="165" fontId="24" fillId="2" borderId="1" xfId="2" applyNumberFormat="1" applyFont="1" applyFill="1" applyBorder="1" applyAlignment="1">
      <alignment horizontal="center" vertical="center"/>
    </xf>
    <xf numFmtId="165" fontId="24" fillId="2" borderId="7" xfId="2" applyNumberFormat="1" applyFont="1" applyFill="1" applyBorder="1" applyAlignment="1">
      <alignment horizontal="center" vertical="center"/>
    </xf>
    <xf numFmtId="167" fontId="24" fillId="2" borderId="1" xfId="2" applyNumberFormat="1" applyFont="1" applyFill="1" applyBorder="1" applyAlignment="1">
      <alignment horizontal="center" vertical="center"/>
    </xf>
    <xf numFmtId="2" fontId="24" fillId="2" borderId="1" xfId="2" applyNumberFormat="1" applyFont="1" applyFill="1" applyBorder="1" applyAlignment="1">
      <alignment horizontal="center" vertical="center"/>
    </xf>
    <xf numFmtId="165" fontId="25" fillId="2" borderId="1" xfId="1" applyNumberFormat="1" applyFont="1" applyFill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/>
    </xf>
    <xf numFmtId="165" fontId="26" fillId="2" borderId="1" xfId="1" applyNumberFormat="1" applyFont="1" applyFill="1" applyBorder="1" applyAlignment="1">
      <alignment horizontal="center" vertical="center"/>
    </xf>
    <xf numFmtId="168" fontId="24" fillId="2" borderId="1" xfId="0" applyNumberFormat="1" applyFont="1" applyFill="1" applyBorder="1" applyAlignment="1">
      <alignment horizontal="center"/>
    </xf>
    <xf numFmtId="1" fontId="22" fillId="2" borderId="1" xfId="1" applyNumberFormat="1" applyFont="1" applyFill="1" applyBorder="1" applyAlignment="1">
      <alignment horizontal="center" vertical="center"/>
    </xf>
    <xf numFmtId="165" fontId="24" fillId="2" borderId="4" xfId="2" applyNumberFormat="1" applyFont="1" applyFill="1" applyBorder="1" applyAlignment="1">
      <alignment horizontal="center"/>
    </xf>
    <xf numFmtId="165" fontId="24" fillId="3" borderId="1" xfId="0" applyNumberFormat="1" applyFont="1" applyFill="1" applyBorder="1" applyAlignment="1">
      <alignment horizontal="center"/>
    </xf>
    <xf numFmtId="165" fontId="24" fillId="2" borderId="1" xfId="1" applyNumberFormat="1" applyFont="1" applyFill="1" applyBorder="1" applyAlignment="1">
      <alignment horizontal="center" vertical="center"/>
    </xf>
    <xf numFmtId="167" fontId="23" fillId="2" borderId="7" xfId="1" applyNumberFormat="1" applyFont="1" applyFill="1" applyBorder="1" applyAlignment="1">
      <alignment horizontal="center" vertical="center"/>
    </xf>
    <xf numFmtId="1" fontId="23" fillId="2" borderId="1" xfId="1" applyNumberFormat="1" applyFont="1" applyFill="1" applyBorder="1" applyAlignment="1">
      <alignment horizontal="center" vertical="center"/>
    </xf>
    <xf numFmtId="167" fontId="22" fillId="2" borderId="7" xfId="1" applyNumberFormat="1" applyFont="1" applyFill="1" applyBorder="1" applyAlignment="1">
      <alignment horizontal="center" vertical="center"/>
    </xf>
    <xf numFmtId="165" fontId="24" fillId="2" borderId="6" xfId="2" applyNumberFormat="1" applyFont="1" applyFill="1" applyBorder="1" applyAlignment="1">
      <alignment horizontal="center" vertical="center"/>
    </xf>
    <xf numFmtId="165" fontId="27" fillId="2" borderId="1" xfId="1" applyNumberFormat="1" applyFont="1" applyFill="1" applyBorder="1" applyAlignment="1">
      <alignment horizontal="center" vertical="center"/>
    </xf>
    <xf numFmtId="165" fontId="25" fillId="2" borderId="1" xfId="2" applyNumberFormat="1" applyFont="1" applyFill="1" applyBorder="1" applyAlignment="1">
      <alignment horizontal="center" vertical="center"/>
    </xf>
    <xf numFmtId="165" fontId="22" fillId="2" borderId="12" xfId="1" applyNumberFormat="1" applyFont="1" applyFill="1" applyBorder="1" applyAlignment="1">
      <alignment horizontal="center" vertical="center"/>
    </xf>
    <xf numFmtId="165" fontId="24" fillId="3" borderId="7" xfId="0" applyNumberFormat="1" applyFont="1" applyFill="1" applyBorder="1" applyAlignment="1">
      <alignment horizontal="center"/>
    </xf>
    <xf numFmtId="165" fontId="22" fillId="2" borderId="11" xfId="1" applyNumberFormat="1" applyFont="1" applyFill="1" applyBorder="1" applyAlignment="1">
      <alignment horizontal="center" vertical="center"/>
    </xf>
    <xf numFmtId="165" fontId="22" fillId="2" borderId="1" xfId="2" applyNumberFormat="1" applyFont="1" applyFill="1" applyBorder="1" applyAlignment="1">
      <alignment horizontal="center" vertical="center"/>
    </xf>
    <xf numFmtId="165" fontId="23" fillId="2" borderId="11" xfId="1" applyNumberFormat="1" applyFont="1" applyFill="1" applyBorder="1" applyAlignment="1">
      <alignment horizontal="center" vertical="center"/>
    </xf>
    <xf numFmtId="165" fontId="22" fillId="2" borderId="5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/>
    </xf>
    <xf numFmtId="165" fontId="24" fillId="2" borderId="1" xfId="2" applyNumberFormat="1" applyFont="1" applyFill="1" applyBorder="1" applyAlignment="1">
      <alignment horizontal="center"/>
    </xf>
    <xf numFmtId="165" fontId="22" fillId="2" borderId="7" xfId="1" applyNumberFormat="1" applyFont="1" applyFill="1" applyBorder="1" applyAlignment="1">
      <alignment horizontal="center"/>
    </xf>
    <xf numFmtId="0" fontId="22" fillId="2" borderId="1" xfId="1" applyFont="1" applyFill="1" applyBorder="1" applyAlignment="1">
      <alignment horizontal="center" vertical="center"/>
    </xf>
    <xf numFmtId="165" fontId="22" fillId="2" borderId="4" xfId="1" applyNumberFormat="1" applyFont="1" applyFill="1" applyBorder="1" applyAlignment="1">
      <alignment horizontal="center"/>
    </xf>
    <xf numFmtId="165" fontId="22" fillId="4" borderId="7" xfId="1" applyNumberFormat="1" applyFont="1" applyFill="1" applyBorder="1" applyAlignment="1">
      <alignment horizontal="center"/>
    </xf>
    <xf numFmtId="165" fontId="22" fillId="4" borderId="1" xfId="1" applyNumberFormat="1" applyFont="1" applyFill="1" applyBorder="1" applyAlignment="1">
      <alignment horizontal="center" vertical="center"/>
    </xf>
    <xf numFmtId="165" fontId="24" fillId="4" borderId="1" xfId="2" applyNumberFormat="1" applyFont="1" applyFill="1" applyBorder="1" applyAlignment="1">
      <alignment horizontal="center" vertical="center"/>
    </xf>
    <xf numFmtId="165" fontId="22" fillId="4" borderId="4" xfId="1" applyNumberFormat="1" applyFont="1" applyFill="1" applyBorder="1" applyAlignment="1">
      <alignment horizontal="center"/>
    </xf>
    <xf numFmtId="165" fontId="22" fillId="4" borderId="8" xfId="1" applyNumberFormat="1" applyFont="1" applyFill="1" applyBorder="1" applyAlignment="1">
      <alignment horizontal="center" vertical="center"/>
    </xf>
    <xf numFmtId="165" fontId="22" fillId="0" borderId="8" xfId="1" applyNumberFormat="1" applyFont="1" applyBorder="1" applyAlignment="1">
      <alignment horizontal="center" vertical="center"/>
    </xf>
    <xf numFmtId="165" fontId="24" fillId="4" borderId="1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top"/>
    </xf>
    <xf numFmtId="49" fontId="22" fillId="2" borderId="7" xfId="1" applyNumberFormat="1" applyFont="1" applyFill="1" applyBorder="1" applyAlignment="1">
      <alignment horizontal="center" vertical="center"/>
    </xf>
    <xf numFmtId="165" fontId="22" fillId="0" borderId="7" xfId="1" applyNumberFormat="1" applyFont="1" applyBorder="1" applyAlignment="1">
      <alignment horizontal="center"/>
    </xf>
    <xf numFmtId="1" fontId="22" fillId="2" borderId="1" xfId="1" applyNumberFormat="1" applyFont="1" applyFill="1" applyBorder="1" applyAlignment="1">
      <alignment horizontal="center"/>
    </xf>
    <xf numFmtId="165" fontId="24" fillId="2" borderId="1" xfId="0" applyNumberFormat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165" fontId="24" fillId="0" borderId="7" xfId="1" applyNumberFormat="1" applyFont="1" applyBorder="1" applyAlignment="1">
      <alignment horizontal="center"/>
    </xf>
    <xf numFmtId="0" fontId="22" fillId="0" borderId="7" xfId="1" applyFont="1" applyBorder="1" applyAlignment="1">
      <alignment horizontal="center"/>
    </xf>
    <xf numFmtId="0" fontId="24" fillId="2" borderId="0" xfId="2" applyFont="1" applyFill="1" applyAlignment="1">
      <alignment horizontal="center"/>
    </xf>
    <xf numFmtId="165" fontId="23" fillId="0" borderId="7" xfId="1" applyNumberFormat="1" applyFont="1" applyBorder="1" applyAlignment="1">
      <alignment horizontal="center" vertical="center"/>
    </xf>
    <xf numFmtId="165" fontId="23" fillId="2" borderId="1" xfId="1" applyNumberFormat="1" applyFont="1" applyFill="1" applyBorder="1" applyAlignment="1">
      <alignment horizontal="center"/>
    </xf>
    <xf numFmtId="165" fontId="25" fillId="2" borderId="1" xfId="1" applyNumberFormat="1" applyFont="1" applyFill="1" applyBorder="1" applyAlignment="1">
      <alignment horizontal="center"/>
    </xf>
    <xf numFmtId="165" fontId="22" fillId="0" borderId="7" xfId="1" applyNumberFormat="1" applyFont="1" applyBorder="1" applyAlignment="1">
      <alignment horizontal="center" vertical="center"/>
    </xf>
    <xf numFmtId="166" fontId="27" fillId="2" borderId="1" xfId="1" applyNumberFormat="1" applyFont="1" applyFill="1" applyBorder="1" applyAlignment="1">
      <alignment horizontal="center"/>
    </xf>
    <xf numFmtId="0" fontId="28" fillId="0" borderId="1" xfId="1" applyFont="1" applyBorder="1"/>
    <xf numFmtId="0" fontId="22" fillId="2" borderId="1" xfId="1" applyFont="1" applyFill="1" applyBorder="1" applyAlignment="1">
      <alignment wrapText="1"/>
    </xf>
    <xf numFmtId="0" fontId="22" fillId="2" borderId="1" xfId="1" applyFont="1" applyFill="1" applyBorder="1"/>
    <xf numFmtId="0" fontId="22" fillId="2" borderId="1" xfId="0" applyFont="1" applyFill="1" applyBorder="1" applyAlignment="1">
      <alignment horizontal="center" vertical="center"/>
    </xf>
    <xf numFmtId="49" fontId="24" fillId="2" borderId="1" xfId="2" applyNumberFormat="1" applyFont="1" applyFill="1" applyBorder="1" applyAlignment="1">
      <alignment horizontal="center"/>
    </xf>
    <xf numFmtId="49" fontId="24" fillId="2" borderId="1" xfId="2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5" fillId="2" borderId="5" xfId="1" applyFont="1" applyFill="1" applyBorder="1" applyAlignment="1">
      <alignment vertical="center"/>
    </xf>
    <xf numFmtId="0" fontId="22" fillId="0" borderId="1" xfId="3" applyFont="1" applyBorder="1" applyAlignment="1">
      <alignment horizontal="center" vertical="center" wrapText="1"/>
    </xf>
    <xf numFmtId="0" fontId="22" fillId="0" borderId="12" xfId="3" applyFont="1" applyBorder="1" applyAlignment="1">
      <alignment horizontal="center" vertical="center" wrapText="1"/>
    </xf>
    <xf numFmtId="0" fontId="22" fillId="0" borderId="7" xfId="3" applyFont="1" applyBorder="1" applyAlignment="1">
      <alignment horizontal="center" vertical="center" wrapText="1"/>
    </xf>
    <xf numFmtId="0" fontId="22" fillId="0" borderId="5" xfId="3" applyFont="1" applyBorder="1" applyAlignment="1">
      <alignment horizontal="center" vertical="center" wrapText="1"/>
    </xf>
    <xf numFmtId="0" fontId="22" fillId="0" borderId="6" xfId="3" applyFont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/>
    </xf>
    <xf numFmtId="0" fontId="22" fillId="2" borderId="12" xfId="3" applyFont="1" applyFill="1" applyBorder="1" applyAlignment="1">
      <alignment horizontal="center" vertical="center"/>
    </xf>
    <xf numFmtId="0" fontId="22" fillId="2" borderId="6" xfId="3" applyFont="1" applyFill="1" applyBorder="1" applyAlignment="1">
      <alignment horizontal="center" vertical="center"/>
    </xf>
    <xf numFmtId="165" fontId="23" fillId="2" borderId="1" xfId="3" applyNumberFormat="1" applyFont="1" applyFill="1" applyBorder="1" applyAlignment="1">
      <alignment horizontal="center" vertical="center"/>
    </xf>
    <xf numFmtId="0" fontId="25" fillId="2" borderId="1" xfId="3" applyFont="1" applyFill="1" applyBorder="1" applyAlignment="1">
      <alignment horizontal="center" vertical="center"/>
    </xf>
    <xf numFmtId="165" fontId="23" fillId="2" borderId="12" xfId="3" applyNumberFormat="1" applyFont="1" applyFill="1" applyBorder="1" applyAlignment="1">
      <alignment horizontal="center" vertical="center"/>
    </xf>
    <xf numFmtId="165" fontId="23" fillId="0" borderId="1" xfId="3" applyNumberFormat="1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2" borderId="1" xfId="3" applyNumberFormat="1" applyFont="1" applyFill="1" applyBorder="1" applyAlignment="1">
      <alignment horizontal="center" vertical="center"/>
    </xf>
    <xf numFmtId="165" fontId="27" fillId="2" borderId="1" xfId="3" applyNumberFormat="1" applyFont="1" applyFill="1" applyBorder="1" applyAlignment="1">
      <alignment horizontal="center" vertical="center"/>
    </xf>
    <xf numFmtId="165" fontId="22" fillId="2" borderId="12" xfId="3" applyNumberFormat="1" applyFont="1" applyFill="1" applyBorder="1" applyAlignment="1">
      <alignment horizontal="center" vertical="center"/>
    </xf>
    <xf numFmtId="165" fontId="22" fillId="0" borderId="1" xfId="3" applyNumberFormat="1" applyFont="1" applyBorder="1" applyAlignment="1">
      <alignment horizontal="center" vertical="center"/>
    </xf>
    <xf numFmtId="165" fontId="27" fillId="0" borderId="1" xfId="3" applyNumberFormat="1" applyFont="1" applyBorder="1" applyAlignment="1">
      <alignment horizontal="center" vertical="center"/>
    </xf>
    <xf numFmtId="165" fontId="22" fillId="0" borderId="5" xfId="3" applyNumberFormat="1" applyFont="1" applyBorder="1" applyAlignment="1">
      <alignment horizontal="center" vertical="center"/>
    </xf>
    <xf numFmtId="165" fontId="27" fillId="2" borderId="1" xfId="2" applyNumberFormat="1" applyFont="1" applyFill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165" fontId="25" fillId="2" borderId="1" xfId="2" applyNumberFormat="1" applyFont="1" applyFill="1" applyBorder="1" applyAlignment="1">
      <alignment horizontal="center"/>
    </xf>
    <xf numFmtId="2" fontId="27" fillId="2" borderId="1" xfId="2" applyNumberFormat="1" applyFont="1" applyFill="1" applyBorder="1" applyAlignment="1">
      <alignment horizontal="center" vertical="center"/>
    </xf>
    <xf numFmtId="165" fontId="23" fillId="0" borderId="7" xfId="3" applyNumberFormat="1" applyFont="1" applyBorder="1" applyAlignment="1">
      <alignment horizontal="center" vertical="center"/>
    </xf>
    <xf numFmtId="0" fontId="27" fillId="0" borderId="1" xfId="3" applyFont="1" applyBorder="1" applyAlignment="1">
      <alignment horizontal="center" vertical="center"/>
    </xf>
    <xf numFmtId="165" fontId="22" fillId="2" borderId="8" xfId="3" applyNumberFormat="1" applyFont="1" applyFill="1" applyBorder="1" applyAlignment="1">
      <alignment horizontal="center" vertical="center"/>
    </xf>
    <xf numFmtId="165" fontId="25" fillId="2" borderId="8" xfId="2" applyNumberFormat="1" applyFont="1" applyFill="1" applyBorder="1" applyAlignment="1">
      <alignment horizontal="center"/>
    </xf>
    <xf numFmtId="165" fontId="32" fillId="2" borderId="1" xfId="3" applyNumberFormat="1" applyFont="1" applyFill="1" applyBorder="1" applyAlignment="1">
      <alignment horizontal="center" vertical="center"/>
    </xf>
    <xf numFmtId="0" fontId="32" fillId="0" borderId="1" xfId="3" applyFont="1" applyBorder="1" applyAlignment="1">
      <alignment horizontal="center" vertical="center"/>
    </xf>
    <xf numFmtId="165" fontId="32" fillId="0" borderId="1" xfId="3" applyNumberFormat="1" applyFont="1" applyBorder="1" applyAlignment="1">
      <alignment horizontal="center" vertical="center"/>
    </xf>
    <xf numFmtId="165" fontId="22" fillId="2" borderId="5" xfId="3" applyNumberFormat="1" applyFont="1" applyFill="1" applyBorder="1" applyAlignment="1">
      <alignment horizontal="center" vertical="center"/>
    </xf>
    <xf numFmtId="165" fontId="22" fillId="0" borderId="6" xfId="3" applyNumberFormat="1" applyFont="1" applyBorder="1" applyAlignment="1">
      <alignment horizontal="center" vertical="center"/>
    </xf>
    <xf numFmtId="165" fontId="24" fillId="2" borderId="8" xfId="2" applyNumberFormat="1" applyFont="1" applyFill="1" applyBorder="1" applyAlignment="1">
      <alignment horizontal="center"/>
    </xf>
    <xf numFmtId="165" fontId="22" fillId="0" borderId="8" xfId="3" applyNumberFormat="1" applyFont="1" applyBorder="1" applyAlignment="1">
      <alignment horizontal="center" vertical="center"/>
    </xf>
    <xf numFmtId="165" fontId="22" fillId="0" borderId="4" xfId="3" applyNumberFormat="1" applyFont="1" applyBorder="1" applyAlignment="1">
      <alignment horizontal="center" vertical="center"/>
    </xf>
    <xf numFmtId="165" fontId="27" fillId="0" borderId="8" xfId="3" applyNumberFormat="1" applyFont="1" applyBorder="1" applyAlignment="1">
      <alignment horizontal="center" vertical="center"/>
    </xf>
    <xf numFmtId="165" fontId="22" fillId="2" borderId="2" xfId="3" applyNumberFormat="1" applyFont="1" applyFill="1" applyBorder="1" applyAlignment="1">
      <alignment horizontal="center" vertical="center"/>
    </xf>
    <xf numFmtId="165" fontId="22" fillId="2" borderId="6" xfId="3" applyNumberFormat="1" applyFont="1" applyFill="1" applyBorder="1" applyAlignment="1">
      <alignment horizontal="center" vertical="center"/>
    </xf>
    <xf numFmtId="1" fontId="22" fillId="0" borderId="1" xfId="3" applyNumberFormat="1" applyFont="1" applyBorder="1" applyAlignment="1">
      <alignment horizontal="center" vertical="center"/>
    </xf>
    <xf numFmtId="1" fontId="27" fillId="0" borderId="1" xfId="3" applyNumberFormat="1" applyFont="1" applyBorder="1" applyAlignment="1">
      <alignment horizontal="center" vertical="center"/>
    </xf>
    <xf numFmtId="165" fontId="22" fillId="2" borderId="4" xfId="3" applyNumberFormat="1" applyFont="1" applyFill="1" applyBorder="1" applyAlignment="1">
      <alignment horizontal="center" vertical="center"/>
    </xf>
    <xf numFmtId="165" fontId="27" fillId="2" borderId="8" xfId="3" applyNumberFormat="1" applyFont="1" applyFill="1" applyBorder="1" applyAlignment="1">
      <alignment horizontal="center" vertical="center"/>
    </xf>
    <xf numFmtId="165" fontId="22" fillId="2" borderId="7" xfId="3" applyNumberFormat="1" applyFont="1" applyFill="1" applyBorder="1" applyAlignment="1">
      <alignment horizontal="center" vertical="center"/>
    </xf>
    <xf numFmtId="0" fontId="27" fillId="2" borderId="1" xfId="3" applyFont="1" applyFill="1" applyBorder="1" applyAlignment="1">
      <alignment horizontal="center" vertical="center"/>
    </xf>
    <xf numFmtId="1" fontId="22" fillId="2" borderId="1" xfId="3" applyNumberFormat="1" applyFont="1" applyFill="1" applyBorder="1" applyAlignment="1">
      <alignment horizontal="center" vertical="center"/>
    </xf>
    <xf numFmtId="1" fontId="23" fillId="2" borderId="1" xfId="3" applyNumberFormat="1" applyFont="1" applyFill="1" applyBorder="1" applyAlignment="1">
      <alignment horizontal="center" vertical="center"/>
    </xf>
    <xf numFmtId="1" fontId="23" fillId="2" borderId="12" xfId="3" applyNumberFormat="1" applyFont="1" applyFill="1" applyBorder="1" applyAlignment="1">
      <alignment horizontal="center" vertical="center"/>
    </xf>
    <xf numFmtId="1" fontId="23" fillId="2" borderId="7" xfId="3" applyNumberFormat="1" applyFont="1" applyFill="1" applyBorder="1" applyAlignment="1">
      <alignment horizontal="center" vertical="center"/>
    </xf>
    <xf numFmtId="1" fontId="23" fillId="0" borderId="1" xfId="3" applyNumberFormat="1" applyFont="1" applyBorder="1" applyAlignment="1">
      <alignment horizontal="center" vertical="center"/>
    </xf>
    <xf numFmtId="1" fontId="32" fillId="0" borderId="1" xfId="3" applyNumberFormat="1" applyFont="1" applyBorder="1" applyAlignment="1">
      <alignment horizontal="center" vertical="center"/>
    </xf>
    <xf numFmtId="1" fontId="23" fillId="2" borderId="5" xfId="3" applyNumberFormat="1" applyFont="1" applyFill="1" applyBorder="1" applyAlignment="1">
      <alignment horizontal="center" vertical="center"/>
    </xf>
    <xf numFmtId="1" fontId="23" fillId="2" borderId="6" xfId="3" applyNumberFormat="1" applyFont="1" applyFill="1" applyBorder="1" applyAlignment="1">
      <alignment horizontal="center" vertical="center"/>
    </xf>
    <xf numFmtId="1" fontId="24" fillId="2" borderId="1" xfId="2" applyNumberFormat="1" applyFont="1" applyFill="1" applyBorder="1" applyAlignment="1">
      <alignment horizontal="center"/>
    </xf>
    <xf numFmtId="1" fontId="27" fillId="2" borderId="1" xfId="3" applyNumberFormat="1" applyFont="1" applyFill="1" applyBorder="1" applyAlignment="1">
      <alignment horizontal="center" vertical="center"/>
    </xf>
    <xf numFmtId="1" fontId="22" fillId="2" borderId="12" xfId="3" applyNumberFormat="1" applyFont="1" applyFill="1" applyBorder="1" applyAlignment="1">
      <alignment horizontal="center" vertical="center"/>
    </xf>
    <xf numFmtId="1" fontId="22" fillId="2" borderId="7" xfId="3" applyNumberFormat="1" applyFont="1" applyFill="1" applyBorder="1" applyAlignment="1">
      <alignment horizontal="center" vertical="center"/>
    </xf>
    <xf numFmtId="1" fontId="22" fillId="2" borderId="5" xfId="3" applyNumberFormat="1" applyFont="1" applyFill="1" applyBorder="1" applyAlignment="1">
      <alignment horizontal="center" vertical="center"/>
    </xf>
    <xf numFmtId="1" fontId="22" fillId="2" borderId="6" xfId="3" applyNumberFormat="1" applyFont="1" applyFill="1" applyBorder="1" applyAlignment="1">
      <alignment horizontal="center" vertical="center"/>
    </xf>
    <xf numFmtId="165" fontId="23" fillId="2" borderId="7" xfId="3" applyNumberFormat="1" applyFont="1" applyFill="1" applyBorder="1" applyAlignment="1">
      <alignment horizontal="center" vertical="center"/>
    </xf>
    <xf numFmtId="165" fontId="23" fillId="2" borderId="5" xfId="3" applyNumberFormat="1" applyFont="1" applyFill="1" applyBorder="1" applyAlignment="1">
      <alignment horizontal="center" vertical="center"/>
    </xf>
    <xf numFmtId="165" fontId="23" fillId="2" borderId="6" xfId="3" applyNumberFormat="1" applyFont="1" applyFill="1" applyBorder="1" applyAlignment="1">
      <alignment horizontal="center" vertical="center"/>
    </xf>
    <xf numFmtId="165" fontId="27" fillId="2" borderId="7" xfId="2" applyNumberFormat="1" applyFont="1" applyFill="1" applyBorder="1" applyAlignment="1">
      <alignment horizontal="center" vertical="center"/>
    </xf>
    <xf numFmtId="165" fontId="22" fillId="2" borderId="1" xfId="3" applyNumberFormat="1" applyFont="1" applyFill="1" applyBorder="1" applyAlignment="1">
      <alignment vertical="center"/>
    </xf>
    <xf numFmtId="165" fontId="22" fillId="2" borderId="7" xfId="3" applyNumberFormat="1" applyFont="1" applyFill="1" applyBorder="1" applyAlignment="1">
      <alignment vertical="center"/>
    </xf>
    <xf numFmtId="165" fontId="23" fillId="0" borderId="12" xfId="3" applyNumberFormat="1" applyFont="1" applyBorder="1" applyAlignment="1">
      <alignment horizontal="center" vertical="center"/>
    </xf>
    <xf numFmtId="165" fontId="22" fillId="0" borderId="12" xfId="3" applyNumberFormat="1" applyFont="1" applyBorder="1" applyAlignment="1">
      <alignment horizontal="center" vertical="center"/>
    </xf>
    <xf numFmtId="2" fontId="27" fillId="2" borderId="1" xfId="3" applyNumberFormat="1" applyFont="1" applyFill="1" applyBorder="1" applyAlignment="1">
      <alignment horizontal="center" vertical="center"/>
    </xf>
    <xf numFmtId="2" fontId="22" fillId="2" borderId="6" xfId="3" applyNumberFormat="1" applyFont="1" applyFill="1" applyBorder="1" applyAlignment="1">
      <alignment horizontal="center" vertical="center"/>
    </xf>
    <xf numFmtId="165" fontId="25" fillId="2" borderId="1" xfId="3" applyNumberFormat="1" applyFont="1" applyFill="1" applyBorder="1" applyAlignment="1">
      <alignment horizontal="center" vertical="center"/>
    </xf>
    <xf numFmtId="165" fontId="23" fillId="0" borderId="6" xfId="3" applyNumberFormat="1" applyFont="1" applyBorder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0" fontId="22" fillId="0" borderId="4" xfId="3" applyFont="1" applyBorder="1" applyAlignment="1">
      <alignment horizontal="center" vertical="center"/>
    </xf>
    <xf numFmtId="165" fontId="24" fillId="2" borderId="6" xfId="2" applyNumberFormat="1" applyFont="1" applyFill="1" applyBorder="1" applyAlignment="1">
      <alignment horizontal="center"/>
    </xf>
    <xf numFmtId="0" fontId="22" fillId="4" borderId="1" xfId="3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165" fontId="22" fillId="4" borderId="12" xfId="3" applyNumberFormat="1" applyFont="1" applyFill="1" applyBorder="1" applyAlignment="1">
      <alignment horizontal="center" vertical="center"/>
    </xf>
    <xf numFmtId="0" fontId="22" fillId="4" borderId="4" xfId="3" applyFont="1" applyFill="1" applyBorder="1" applyAlignment="1">
      <alignment horizontal="center" vertical="center"/>
    </xf>
    <xf numFmtId="165" fontId="22" fillId="4" borderId="1" xfId="3" applyNumberFormat="1" applyFont="1" applyFill="1" applyBorder="1" applyAlignment="1">
      <alignment horizontal="center" vertical="center"/>
    </xf>
    <xf numFmtId="165" fontId="22" fillId="4" borderId="5" xfId="3" applyNumberFormat="1" applyFont="1" applyFill="1" applyBorder="1" applyAlignment="1">
      <alignment horizontal="center" vertical="center"/>
    </xf>
    <xf numFmtId="0" fontId="22" fillId="2" borderId="4" xfId="3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165" fontId="27" fillId="2" borderId="1" xfId="0" applyNumberFormat="1" applyFont="1" applyFill="1" applyBorder="1" applyAlignment="1">
      <alignment horizontal="center"/>
    </xf>
    <xf numFmtId="165" fontId="22" fillId="2" borderId="12" xfId="0" applyNumberFormat="1" applyFont="1" applyFill="1" applyBorder="1" applyAlignment="1">
      <alignment horizontal="center"/>
    </xf>
    <xf numFmtId="165" fontId="27" fillId="2" borderId="5" xfId="3" applyNumberFormat="1" applyFont="1" applyFill="1" applyBorder="1" applyAlignment="1">
      <alignment horizontal="center" vertical="center"/>
    </xf>
    <xf numFmtId="0" fontId="22" fillId="0" borderId="12" xfId="3" applyFont="1" applyBorder="1" applyAlignment="1">
      <alignment horizontal="center" vertical="center"/>
    </xf>
    <xf numFmtId="165" fontId="23" fillId="2" borderId="1" xfId="3" applyNumberFormat="1" applyFont="1" applyFill="1" applyBorder="1" applyAlignment="1">
      <alignment horizontal="center"/>
    </xf>
    <xf numFmtId="0" fontId="24" fillId="2" borderId="1" xfId="3" applyFont="1" applyFill="1" applyBorder="1" applyAlignment="1">
      <alignment horizontal="center" vertical="center"/>
    </xf>
    <xf numFmtId="165" fontId="22" fillId="2" borderId="3" xfId="3" applyNumberFormat="1" applyFont="1" applyFill="1" applyBorder="1" applyAlignment="1">
      <alignment horizontal="center"/>
    </xf>
    <xf numFmtId="0" fontId="22" fillId="2" borderId="3" xfId="3" applyFont="1" applyFill="1" applyBorder="1" applyAlignment="1">
      <alignment horizontal="center"/>
    </xf>
    <xf numFmtId="165" fontId="22" fillId="2" borderId="3" xfId="3" applyNumberFormat="1" applyFont="1" applyFill="1" applyBorder="1" applyAlignment="1">
      <alignment horizontal="center" vertical="center"/>
    </xf>
    <xf numFmtId="165" fontId="22" fillId="2" borderId="3" xfId="3" applyNumberFormat="1" applyFont="1" applyFill="1" applyBorder="1"/>
    <xf numFmtId="0" fontId="22" fillId="0" borderId="0" xfId="3" applyFont="1" applyAlignment="1">
      <alignment horizontal="center" vertical="center"/>
    </xf>
    <xf numFmtId="165" fontId="22" fillId="0" borderId="0" xfId="3" applyNumberFormat="1" applyFont="1" applyAlignment="1">
      <alignment horizontal="center" vertical="center"/>
    </xf>
    <xf numFmtId="165" fontId="22" fillId="0" borderId="3" xfId="3" applyNumberFormat="1" applyFont="1" applyBorder="1" applyAlignment="1">
      <alignment horizontal="center" vertical="center"/>
    </xf>
    <xf numFmtId="165" fontId="22" fillId="0" borderId="0" xfId="3" applyNumberFormat="1" applyFont="1" applyAlignment="1">
      <alignment horizontal="center"/>
    </xf>
    <xf numFmtId="165" fontId="33" fillId="0" borderId="0" xfId="3" applyNumberFormat="1" applyFont="1" applyAlignment="1">
      <alignment horizontal="center"/>
    </xf>
    <xf numFmtId="0" fontId="22" fillId="0" borderId="0" xfId="3" applyFont="1"/>
    <xf numFmtId="165" fontId="24" fillId="2" borderId="0" xfId="3" applyNumberFormat="1" applyFont="1" applyFill="1"/>
    <xf numFmtId="0" fontId="24" fillId="0" borderId="0" xfId="3" applyFont="1"/>
    <xf numFmtId="165" fontId="24" fillId="0" borderId="0" xfId="3" applyNumberFormat="1" applyFont="1"/>
    <xf numFmtId="165" fontId="33" fillId="0" borderId="0" xfId="3" applyNumberFormat="1" applyFont="1"/>
    <xf numFmtId="0" fontId="27" fillId="0" borderId="0" xfId="3" applyFont="1"/>
    <xf numFmtId="165" fontId="26" fillId="0" borderId="0" xfId="3" applyNumberFormat="1" applyFont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165" fontId="9" fillId="2" borderId="4" xfId="2" applyNumberFormat="1" applyFont="1" applyFill="1" applyBorder="1" applyAlignment="1">
      <alignment horizontal="center"/>
    </xf>
    <xf numFmtId="1" fontId="5" fillId="2" borderId="7" xfId="1" applyNumberFormat="1" applyFont="1" applyFill="1" applyBorder="1" applyAlignment="1">
      <alignment horizontal="center" vertical="center"/>
    </xf>
    <xf numFmtId="1" fontId="7" fillId="2" borderId="7" xfId="1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/>
    </xf>
    <xf numFmtId="165" fontId="23" fillId="2" borderId="12" xfId="1" applyNumberFormat="1" applyFont="1" applyFill="1" applyBorder="1" applyAlignment="1">
      <alignment horizontal="center" vertical="center"/>
    </xf>
    <xf numFmtId="167" fontId="23" fillId="2" borderId="12" xfId="1" applyNumberFormat="1" applyFont="1" applyFill="1" applyBorder="1" applyAlignment="1">
      <alignment horizontal="center" vertical="center"/>
    </xf>
    <xf numFmtId="167" fontId="22" fillId="2" borderId="12" xfId="1" applyNumberFormat="1" applyFont="1" applyFill="1" applyBorder="1" applyAlignment="1">
      <alignment horizontal="center" vertical="center"/>
    </xf>
    <xf numFmtId="2" fontId="22" fillId="0" borderId="1" xfId="1" applyNumberFormat="1" applyFont="1" applyBorder="1" applyAlignment="1">
      <alignment horizontal="center" vertical="center"/>
    </xf>
    <xf numFmtId="167" fontId="22" fillId="2" borderId="1" xfId="3" applyNumberFormat="1" applyFont="1" applyFill="1" applyBorder="1" applyAlignment="1">
      <alignment horizontal="center" vertical="center"/>
    </xf>
    <xf numFmtId="167" fontId="22" fillId="0" borderId="1" xfId="3" applyNumberFormat="1" applyFont="1" applyBorder="1" applyAlignment="1">
      <alignment horizontal="center" vertical="center"/>
    </xf>
    <xf numFmtId="165" fontId="5" fillId="2" borderId="0" xfId="1" applyNumberFormat="1" applyFont="1" applyFill="1" applyAlignment="1">
      <alignment horizontal="center" vertical="center"/>
    </xf>
    <xf numFmtId="167" fontId="27" fillId="2" borderId="7" xfId="1" applyNumberFormat="1" applyFont="1" applyFill="1" applyBorder="1" applyAlignment="1">
      <alignment horizontal="center" vertical="center"/>
    </xf>
    <xf numFmtId="167" fontId="27" fillId="2" borderId="1" xfId="1" applyNumberFormat="1" applyFont="1" applyFill="1" applyBorder="1" applyAlignment="1">
      <alignment horizontal="center" vertical="center"/>
    </xf>
    <xf numFmtId="0" fontId="2" fillId="2" borderId="0" xfId="3" applyFill="1"/>
    <xf numFmtId="165" fontId="7" fillId="2" borderId="0" xfId="1" applyNumberFormat="1" applyFont="1" applyFill="1" applyAlignment="1">
      <alignment horizontal="center" vertical="center"/>
    </xf>
    <xf numFmtId="165" fontId="22" fillId="2" borderId="0" xfId="1" applyNumberFormat="1" applyFont="1" applyFill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165" fontId="5" fillId="2" borderId="0" xfId="3" applyNumberFormat="1" applyFont="1" applyFill="1" applyAlignment="1">
      <alignment horizontal="center" vertical="center"/>
    </xf>
    <xf numFmtId="165" fontId="21" fillId="2" borderId="0" xfId="3" applyNumberFormat="1" applyFont="1" applyFill="1" applyAlignment="1">
      <alignment horizontal="left" vertical="center"/>
    </xf>
    <xf numFmtId="165" fontId="23" fillId="2" borderId="9" xfId="1" applyNumberFormat="1" applyFont="1" applyFill="1" applyBorder="1" applyAlignment="1">
      <alignment horizontal="center" vertical="center"/>
    </xf>
    <xf numFmtId="0" fontId="5" fillId="0" borderId="1" xfId="3" applyFont="1" applyBorder="1" applyAlignment="1">
      <alignment vertical="center"/>
    </xf>
    <xf numFmtId="0" fontId="36" fillId="2" borderId="0" xfId="3" applyFont="1" applyFill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3" applyFont="1"/>
    <xf numFmtId="0" fontId="7" fillId="0" borderId="0" xfId="3" applyFont="1" applyAlignment="1">
      <alignment horizontal="center" vertical="center"/>
    </xf>
    <xf numFmtId="165" fontId="26" fillId="2" borderId="6" xfId="3" applyNumberFormat="1" applyFont="1" applyFill="1" applyBorder="1" applyAlignment="1">
      <alignment horizontal="center" vertical="center"/>
    </xf>
    <xf numFmtId="165" fontId="24" fillId="2" borderId="7" xfId="1" applyNumberFormat="1" applyFont="1" applyFill="1" applyBorder="1" applyAlignment="1">
      <alignment horizontal="center"/>
    </xf>
    <xf numFmtId="0" fontId="23" fillId="0" borderId="7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165" fontId="27" fillId="0" borderId="1" xfId="1" applyNumberFormat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49" fontId="24" fillId="0" borderId="1" xfId="2" applyNumberFormat="1" applyFont="1" applyBorder="1" applyAlignment="1">
      <alignment horizontal="center"/>
    </xf>
    <xf numFmtId="49" fontId="24" fillId="4" borderId="1" xfId="2" applyNumberFormat="1" applyFont="1" applyFill="1" applyBorder="1" applyAlignment="1">
      <alignment horizontal="center"/>
    </xf>
    <xf numFmtId="0" fontId="22" fillId="2" borderId="1" xfId="0" applyFont="1" applyFill="1" applyBorder="1"/>
    <xf numFmtId="165" fontId="11" fillId="0" borderId="0" xfId="3" applyNumberFormat="1" applyFont="1" applyAlignment="1">
      <alignment horizontal="center" vertical="center"/>
    </xf>
    <xf numFmtId="165" fontId="16" fillId="2" borderId="0" xfId="3" applyNumberFormat="1" applyFont="1" applyFill="1" applyAlignment="1">
      <alignment vertical="center"/>
    </xf>
    <xf numFmtId="167" fontId="24" fillId="2" borderId="1" xfId="1" applyNumberFormat="1" applyFont="1" applyFill="1" applyBorder="1" applyAlignment="1">
      <alignment horizontal="center" vertical="center"/>
    </xf>
    <xf numFmtId="167" fontId="24" fillId="2" borderId="4" xfId="2" applyNumberFormat="1" applyFont="1" applyFill="1" applyBorder="1" applyAlignment="1">
      <alignment horizontal="center"/>
    </xf>
    <xf numFmtId="1" fontId="22" fillId="2" borderId="7" xfId="1" applyNumberFormat="1" applyFont="1" applyFill="1" applyBorder="1" applyAlignment="1">
      <alignment horizontal="center" vertical="center"/>
    </xf>
    <xf numFmtId="165" fontId="22" fillId="4" borderId="12" xfId="1" applyNumberFormat="1" applyFont="1" applyFill="1" applyBorder="1" applyAlignment="1">
      <alignment horizontal="center" vertical="center"/>
    </xf>
    <xf numFmtId="165" fontId="22" fillId="0" borderId="12" xfId="1" applyNumberFormat="1" applyFont="1" applyBorder="1" applyAlignment="1">
      <alignment horizontal="center" vertical="center"/>
    </xf>
    <xf numFmtId="166" fontId="22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165" fontId="37" fillId="4" borderId="1" xfId="2" applyNumberFormat="1" applyFont="1" applyFill="1" applyBorder="1" applyAlignment="1">
      <alignment horizontal="center" vertical="center"/>
    </xf>
    <xf numFmtId="165" fontId="24" fillId="2" borderId="5" xfId="3" applyNumberFormat="1" applyFont="1" applyFill="1" applyBorder="1" applyAlignment="1">
      <alignment horizontal="center" vertical="center"/>
    </xf>
    <xf numFmtId="165" fontId="22" fillId="2" borderId="0" xfId="3" applyNumberFormat="1" applyFont="1" applyFill="1"/>
    <xf numFmtId="165" fontId="22" fillId="0" borderId="11" xfId="1" applyNumberFormat="1" applyFont="1" applyBorder="1" applyAlignment="1">
      <alignment horizontal="center" vertical="center"/>
    </xf>
    <xf numFmtId="1" fontId="22" fillId="2" borderId="12" xfId="1" applyNumberFormat="1" applyFont="1" applyFill="1" applyBorder="1" applyAlignment="1">
      <alignment horizontal="center" vertical="center"/>
    </xf>
    <xf numFmtId="0" fontId="23" fillId="0" borderId="7" xfId="3" applyFont="1" applyBorder="1" applyAlignment="1">
      <alignment horizontal="center" vertical="center"/>
    </xf>
    <xf numFmtId="165" fontId="22" fillId="4" borderId="7" xfId="3" applyNumberFormat="1" applyFont="1" applyFill="1" applyBorder="1" applyAlignment="1">
      <alignment horizontal="center" vertical="center"/>
    </xf>
    <xf numFmtId="165" fontId="22" fillId="0" borderId="4" xfId="1" applyNumberFormat="1" applyFont="1" applyBorder="1" applyAlignment="1">
      <alignment horizontal="center" vertical="center"/>
    </xf>
    <xf numFmtId="165" fontId="24" fillId="2" borderId="11" xfId="2" applyNumberFormat="1" applyFont="1" applyFill="1" applyBorder="1" applyAlignment="1">
      <alignment horizontal="center" vertical="center"/>
    </xf>
    <xf numFmtId="0" fontId="24" fillId="2" borderId="0" xfId="3" applyFont="1" applyFill="1" applyAlignment="1">
      <alignment vertical="center"/>
    </xf>
    <xf numFmtId="0" fontId="23" fillId="0" borderId="6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165" fontId="22" fillId="0" borderId="6" xfId="1" applyNumberFormat="1" applyFont="1" applyBorder="1" applyAlignment="1">
      <alignment horizontal="center" vertical="center"/>
    </xf>
    <xf numFmtId="165" fontId="23" fillId="0" borderId="6" xfId="1" applyNumberFormat="1" applyFont="1" applyBorder="1" applyAlignment="1">
      <alignment horizontal="center" vertical="center"/>
    </xf>
    <xf numFmtId="2" fontId="22" fillId="0" borderId="6" xfId="3" applyNumberFormat="1" applyFont="1" applyBorder="1" applyAlignment="1">
      <alignment horizontal="center" vertical="center"/>
    </xf>
    <xf numFmtId="168" fontId="25" fillId="2" borderId="6" xfId="0" applyNumberFormat="1" applyFont="1" applyFill="1" applyBorder="1" applyAlignment="1">
      <alignment horizontal="center"/>
    </xf>
    <xf numFmtId="165" fontId="24" fillId="4" borderId="6" xfId="2" applyNumberFormat="1" applyFont="1" applyFill="1" applyBorder="1" applyAlignment="1">
      <alignment horizontal="center"/>
    </xf>
    <xf numFmtId="2" fontId="5" fillId="2" borderId="1" xfId="3" applyNumberFormat="1" applyFont="1" applyFill="1" applyBorder="1" applyAlignment="1">
      <alignment horizontal="center" vertical="center"/>
    </xf>
    <xf numFmtId="0" fontId="24" fillId="2" borderId="11" xfId="2" applyFont="1" applyFill="1" applyBorder="1"/>
    <xf numFmtId="0" fontId="24" fillId="2" borderId="5" xfId="2" applyFont="1" applyFill="1" applyBorder="1"/>
    <xf numFmtId="0" fontId="10" fillId="4" borderId="1" xfId="0" applyFont="1" applyFill="1" applyBorder="1" applyAlignment="1">
      <alignment horizontal="center" vertical="center"/>
    </xf>
    <xf numFmtId="165" fontId="26" fillId="2" borderId="1" xfId="3" applyNumberFormat="1" applyFont="1" applyFill="1" applyBorder="1" applyAlignment="1">
      <alignment horizontal="center" vertical="center"/>
    </xf>
    <xf numFmtId="165" fontId="26" fillId="0" borderId="12" xfId="3" applyNumberFormat="1" applyFont="1" applyBorder="1" applyAlignment="1">
      <alignment horizontal="center" vertical="center"/>
    </xf>
    <xf numFmtId="0" fontId="24" fillId="0" borderId="0" xfId="3" applyFont="1" applyAlignment="1">
      <alignment vertical="center"/>
    </xf>
    <xf numFmtId="0" fontId="9" fillId="2" borderId="11" xfId="2" applyFont="1" applyFill="1" applyBorder="1"/>
    <xf numFmtId="0" fontId="24" fillId="2" borderId="11" xfId="1" applyFont="1" applyFill="1" applyBorder="1"/>
    <xf numFmtId="0" fontId="9" fillId="2" borderId="11" xfId="1" applyFont="1" applyFill="1" applyBorder="1" applyAlignment="1">
      <alignment horizontal="left"/>
    </xf>
    <xf numFmtId="0" fontId="22" fillId="2" borderId="5" xfId="0" applyFont="1" applyFill="1" applyBorder="1"/>
    <xf numFmtId="0" fontId="5" fillId="2" borderId="5" xfId="1" applyFont="1" applyFill="1" applyBorder="1" applyAlignment="1">
      <alignment horizontal="left" vertical="center"/>
    </xf>
    <xf numFmtId="0" fontId="9" fillId="4" borderId="2" xfId="2" applyFont="1" applyFill="1" applyBorder="1"/>
    <xf numFmtId="0" fontId="9" fillId="4" borderId="5" xfId="2" applyFont="1" applyFill="1" applyBorder="1"/>
    <xf numFmtId="0" fontId="9" fillId="4" borderId="11" xfId="2" applyFont="1" applyFill="1" applyBorder="1"/>
    <xf numFmtId="0" fontId="9" fillId="4" borderId="11" xfId="2" applyFont="1" applyFill="1" applyBorder="1" applyAlignment="1">
      <alignment horizontal="left"/>
    </xf>
    <xf numFmtId="0" fontId="9" fillId="4" borderId="11" xfId="1" applyFont="1" applyFill="1" applyBorder="1"/>
    <xf numFmtId="0" fontId="9" fillId="2" borderId="11" xfId="2" applyFont="1" applyFill="1" applyBorder="1" applyAlignment="1">
      <alignment vertical="center" wrapText="1"/>
    </xf>
    <xf numFmtId="0" fontId="4" fillId="0" borderId="1" xfId="3" applyFont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165" fontId="24" fillId="5" borderId="5" xfId="3" applyNumberFormat="1" applyFont="1" applyFill="1" applyBorder="1" applyAlignment="1">
      <alignment horizontal="center" vertical="center"/>
    </xf>
    <xf numFmtId="0" fontId="9" fillId="6" borderId="5" xfId="2" applyFont="1" applyFill="1" applyBorder="1"/>
    <xf numFmtId="165" fontId="24" fillId="6" borderId="1" xfId="2" applyNumberFormat="1" applyFont="1" applyFill="1" applyBorder="1" applyAlignment="1">
      <alignment horizontal="center" vertical="center"/>
    </xf>
    <xf numFmtId="0" fontId="5" fillId="5" borderId="5" xfId="1" applyFont="1" applyFill="1" applyBorder="1"/>
    <xf numFmtId="0" fontId="40" fillId="0" borderId="0" xfId="3" applyFont="1" applyAlignment="1">
      <alignment vertical="center" wrapText="1"/>
    </xf>
    <xf numFmtId="0" fontId="40" fillId="2" borderId="0" xfId="3" applyFont="1" applyFill="1"/>
    <xf numFmtId="0" fontId="40" fillId="2" borderId="0" xfId="3" applyFont="1" applyFill="1" applyAlignment="1">
      <alignment vertical="center"/>
    </xf>
    <xf numFmtId="165" fontId="40" fillId="2" borderId="0" xfId="3" applyNumberFormat="1" applyFont="1" applyFill="1" applyAlignment="1">
      <alignment vertical="center"/>
    </xf>
    <xf numFmtId="0" fontId="41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43" fillId="2" borderId="0" xfId="3" applyFont="1" applyFill="1" applyAlignment="1">
      <alignment vertical="center"/>
    </xf>
    <xf numFmtId="165" fontId="43" fillId="2" borderId="0" xfId="3" applyNumberFormat="1" applyFont="1" applyFill="1" applyAlignment="1">
      <alignment vertical="center"/>
    </xf>
    <xf numFmtId="165" fontId="44" fillId="2" borderId="0" xfId="3" applyNumberFormat="1" applyFont="1" applyFill="1" applyAlignment="1">
      <alignment vertical="center"/>
    </xf>
    <xf numFmtId="0" fontId="41" fillId="0" borderId="0" xfId="3" applyFont="1" applyAlignment="1">
      <alignment vertical="center"/>
    </xf>
    <xf numFmtId="0" fontId="42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165" fontId="43" fillId="0" borderId="0" xfId="3" applyNumberFormat="1" applyFont="1" applyAlignment="1">
      <alignment vertical="center"/>
    </xf>
    <xf numFmtId="165" fontId="44" fillId="0" borderId="0" xfId="3" applyNumberFormat="1" applyFont="1" applyAlignment="1">
      <alignment vertical="center"/>
    </xf>
    <xf numFmtId="0" fontId="44" fillId="0" borderId="0" xfId="3" applyFont="1"/>
    <xf numFmtId="165" fontId="44" fillId="0" borderId="0" xfId="3" applyNumberFormat="1" applyFont="1"/>
    <xf numFmtId="165" fontId="43" fillId="0" borderId="0" xfId="3" applyNumberFormat="1" applyFont="1"/>
    <xf numFmtId="0" fontId="43" fillId="0" borderId="0" xfId="3" applyFont="1"/>
    <xf numFmtId="0" fontId="42" fillId="0" borderId="0" xfId="3" applyFont="1"/>
    <xf numFmtId="165" fontId="44" fillId="2" borderId="0" xfId="3" applyNumberFormat="1" applyFont="1" applyFill="1"/>
    <xf numFmtId="0" fontId="5" fillId="5" borderId="5" xfId="1" applyFont="1" applyFill="1" applyBorder="1" applyAlignment="1">
      <alignment vertical="center"/>
    </xf>
    <xf numFmtId="0" fontId="9" fillId="5" borderId="5" xfId="2" applyFont="1" applyFill="1" applyBorder="1" applyAlignment="1">
      <alignment vertical="center"/>
    </xf>
    <xf numFmtId="0" fontId="33" fillId="0" borderId="0" xfId="3" applyFont="1"/>
    <xf numFmtId="165" fontId="26" fillId="2" borderId="0" xfId="3" applyNumberFormat="1" applyFont="1" applyFill="1"/>
    <xf numFmtId="2" fontId="22" fillId="5" borderId="1" xfId="1" applyNumberFormat="1" applyFont="1" applyFill="1" applyBorder="1" applyAlignment="1">
      <alignment horizontal="center" vertical="center"/>
    </xf>
    <xf numFmtId="165" fontId="40" fillId="2" borderId="0" xfId="3" applyNumberFormat="1" applyFont="1" applyFill="1"/>
    <xf numFmtId="165" fontId="22" fillId="5" borderId="12" xfId="3" applyNumberFormat="1" applyFont="1" applyFill="1" applyBorder="1" applyAlignment="1">
      <alignment horizontal="center" vertical="center"/>
    </xf>
    <xf numFmtId="0" fontId="22" fillId="2" borderId="5" xfId="3" applyFont="1" applyFill="1" applyBorder="1" applyAlignment="1">
      <alignment horizontal="center" vertical="center"/>
    </xf>
    <xf numFmtId="0" fontId="24" fillId="5" borderId="1" xfId="1" applyFont="1" applyFill="1" applyBorder="1" applyAlignment="1">
      <alignment horizontal="center" vertical="center"/>
    </xf>
    <xf numFmtId="0" fontId="23" fillId="2" borderId="1" xfId="1" applyFont="1" applyFill="1" applyBorder="1"/>
    <xf numFmtId="165" fontId="32" fillId="2" borderId="1" xfId="2" applyNumberFormat="1" applyFont="1" applyFill="1" applyBorder="1" applyAlignment="1">
      <alignment horizontal="center" vertical="center"/>
    </xf>
    <xf numFmtId="167" fontId="25" fillId="2" borderId="1" xfId="2" applyNumberFormat="1" applyFont="1" applyFill="1" applyBorder="1" applyAlignment="1">
      <alignment horizontal="center" vertical="center"/>
    </xf>
    <xf numFmtId="165" fontId="33" fillId="2" borderId="7" xfId="1" applyNumberFormat="1" applyFont="1" applyFill="1" applyBorder="1" applyAlignment="1">
      <alignment horizontal="center" vertical="center"/>
    </xf>
    <xf numFmtId="165" fontId="25" fillId="0" borderId="1" xfId="3" applyNumberFormat="1" applyFont="1" applyBorder="1" applyAlignment="1">
      <alignment horizontal="center" vertical="center"/>
    </xf>
    <xf numFmtId="165" fontId="24" fillId="0" borderId="1" xfId="3" applyNumberFormat="1" applyFont="1" applyBorder="1" applyAlignment="1">
      <alignment horizontal="center" vertical="center"/>
    </xf>
    <xf numFmtId="167" fontId="25" fillId="3" borderId="7" xfId="0" applyNumberFormat="1" applyFont="1" applyFill="1" applyBorder="1" applyAlignment="1">
      <alignment horizontal="center"/>
    </xf>
    <xf numFmtId="167" fontId="25" fillId="3" borderId="1" xfId="0" applyNumberFormat="1" applyFont="1" applyFill="1" applyBorder="1" applyAlignment="1">
      <alignment horizontal="center"/>
    </xf>
    <xf numFmtId="167" fontId="25" fillId="0" borderId="1" xfId="1" applyNumberFormat="1" applyFont="1" applyBorder="1" applyAlignment="1">
      <alignment horizontal="center" vertical="center"/>
    </xf>
    <xf numFmtId="167" fontId="24" fillId="0" borderId="1" xfId="1" applyNumberFormat="1" applyFont="1" applyBorder="1" applyAlignment="1">
      <alignment horizontal="center" vertical="center"/>
    </xf>
    <xf numFmtId="167" fontId="22" fillId="0" borderId="1" xfId="1" applyNumberFormat="1" applyFont="1" applyBorder="1" applyAlignment="1">
      <alignment horizontal="center" vertical="center"/>
    </xf>
    <xf numFmtId="2" fontId="32" fillId="2" borderId="1" xfId="3" applyNumberFormat="1" applyFont="1" applyFill="1" applyBorder="1" applyAlignment="1">
      <alignment horizontal="center" vertical="center"/>
    </xf>
    <xf numFmtId="0" fontId="23" fillId="2" borderId="5" xfId="3" applyFont="1" applyFill="1" applyBorder="1" applyAlignment="1">
      <alignment horizontal="center" vertical="center"/>
    </xf>
    <xf numFmtId="167" fontId="22" fillId="0" borderId="12" xfId="3" applyNumberFormat="1" applyFont="1" applyBorder="1" applyAlignment="1">
      <alignment horizontal="center" vertical="center"/>
    </xf>
    <xf numFmtId="167" fontId="22" fillId="2" borderId="5" xfId="3" applyNumberFormat="1" applyFont="1" applyFill="1" applyBorder="1" applyAlignment="1">
      <alignment horizontal="center" vertical="center"/>
    </xf>
    <xf numFmtId="2" fontId="25" fillId="2" borderId="6" xfId="3" applyNumberFormat="1" applyFont="1" applyFill="1" applyBorder="1" applyAlignment="1">
      <alignment horizontal="center" vertical="center"/>
    </xf>
    <xf numFmtId="167" fontId="23" fillId="2" borderId="6" xfId="3" applyNumberFormat="1" applyFont="1" applyFill="1" applyBorder="1" applyAlignment="1">
      <alignment horizontal="center" vertical="center"/>
    </xf>
    <xf numFmtId="167" fontId="23" fillId="2" borderId="1" xfId="3" applyNumberFormat="1" applyFont="1" applyFill="1" applyBorder="1" applyAlignment="1">
      <alignment horizontal="center" vertical="center"/>
    </xf>
    <xf numFmtId="167" fontId="32" fillId="2" borderId="1" xfId="3" applyNumberFormat="1" applyFont="1" applyFill="1" applyBorder="1" applyAlignment="1">
      <alignment horizontal="center" vertical="center"/>
    </xf>
    <xf numFmtId="167" fontId="22" fillId="2" borderId="6" xfId="3" applyNumberFormat="1" applyFont="1" applyFill="1" applyBorder="1" applyAlignment="1">
      <alignment horizontal="center" vertical="center"/>
    </xf>
    <xf numFmtId="167" fontId="27" fillId="2" borderId="1" xfId="3" applyNumberFormat="1" applyFont="1" applyFill="1" applyBorder="1" applyAlignment="1">
      <alignment horizontal="center" vertical="center"/>
    </xf>
    <xf numFmtId="167" fontId="24" fillId="2" borderId="6" xfId="2" applyNumberFormat="1" applyFont="1" applyFill="1" applyBorder="1" applyAlignment="1">
      <alignment horizontal="center" vertical="center"/>
    </xf>
    <xf numFmtId="167" fontId="24" fillId="2" borderId="1" xfId="3" applyNumberFormat="1" applyFont="1" applyFill="1" applyBorder="1" applyAlignment="1">
      <alignment horizontal="center" vertical="center"/>
    </xf>
    <xf numFmtId="165" fontId="45" fillId="2" borderId="0" xfId="3" applyNumberFormat="1" applyFont="1" applyFill="1"/>
    <xf numFmtId="167" fontId="22" fillId="0" borderId="7" xfId="1" applyNumberFormat="1" applyFont="1" applyBorder="1" applyAlignment="1">
      <alignment horizontal="center" vertical="center"/>
    </xf>
    <xf numFmtId="167" fontId="22" fillId="0" borderId="0" xfId="1" applyNumberFormat="1" applyFont="1"/>
    <xf numFmtId="167" fontId="25" fillId="0" borderId="7" xfId="1" applyNumberFormat="1" applyFont="1" applyBorder="1" applyAlignment="1">
      <alignment horizontal="center" vertical="center"/>
    </xf>
    <xf numFmtId="165" fontId="25" fillId="3" borderId="1" xfId="0" applyNumberFormat="1" applyFont="1" applyFill="1" applyBorder="1" applyAlignment="1">
      <alignment horizontal="center"/>
    </xf>
    <xf numFmtId="165" fontId="25" fillId="0" borderId="1" xfId="1" applyNumberFormat="1" applyFont="1" applyBorder="1" applyAlignment="1">
      <alignment horizontal="center" vertical="center"/>
    </xf>
    <xf numFmtId="0" fontId="40" fillId="2" borderId="0" xfId="3" applyFont="1" applyFill="1" applyAlignment="1">
      <alignment vertical="center" wrapText="1"/>
    </xf>
    <xf numFmtId="2" fontId="22" fillId="2" borderId="1" xfId="1" applyNumberFormat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left" vertical="center"/>
    </xf>
    <xf numFmtId="0" fontId="23" fillId="2" borderId="1" xfId="1" applyFont="1" applyFill="1" applyBorder="1" applyAlignment="1">
      <alignment vertical="center" wrapText="1"/>
    </xf>
    <xf numFmtId="0" fontId="24" fillId="2" borderId="1" xfId="1" applyFont="1" applyFill="1" applyBorder="1"/>
    <xf numFmtId="0" fontId="24" fillId="2" borderId="1" xfId="1" applyFont="1" applyFill="1" applyBorder="1" applyAlignment="1">
      <alignment vertical="center" wrapText="1"/>
    </xf>
    <xf numFmtId="0" fontId="28" fillId="2" borderId="1" xfId="1" applyFont="1" applyFill="1" applyBorder="1"/>
    <xf numFmtId="0" fontId="28" fillId="2" borderId="1" xfId="1" applyFont="1" applyFill="1" applyBorder="1" applyAlignment="1">
      <alignment wrapText="1"/>
    </xf>
    <xf numFmtId="0" fontId="7" fillId="2" borderId="1" xfId="1" applyFont="1" applyFill="1" applyBorder="1"/>
    <xf numFmtId="0" fontId="9" fillId="2" borderId="5" xfId="1" applyFont="1" applyFill="1" applyBorder="1" applyAlignment="1">
      <alignment horizontal="left" vertical="center"/>
    </xf>
    <xf numFmtId="0" fontId="6" fillId="0" borderId="0" xfId="3" applyFont="1" applyAlignment="1">
      <alignment horizontal="center"/>
    </xf>
    <xf numFmtId="0" fontId="22" fillId="2" borderId="7" xfId="3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/>
    </xf>
    <xf numFmtId="0" fontId="41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3" fillId="0" borderId="0" xfId="3" applyFont="1" applyAlignment="1">
      <alignment horizontal="center"/>
    </xf>
    <xf numFmtId="165" fontId="4" fillId="2" borderId="0" xfId="3" applyNumberFormat="1" applyFont="1" applyFill="1" applyAlignment="1">
      <alignment horizontal="left"/>
    </xf>
    <xf numFmtId="165" fontId="26" fillId="2" borderId="7" xfId="3" applyNumberFormat="1" applyFont="1" applyFill="1" applyBorder="1" applyAlignment="1">
      <alignment horizontal="center" vertical="center"/>
    </xf>
    <xf numFmtId="165" fontId="24" fillId="2" borderId="1" xfId="3" applyNumberFormat="1" applyFont="1" applyFill="1" applyBorder="1" applyAlignment="1">
      <alignment horizontal="center" vertical="center"/>
    </xf>
    <xf numFmtId="0" fontId="24" fillId="2" borderId="5" xfId="1" applyFont="1" applyFill="1" applyBorder="1" applyAlignment="1">
      <alignment vertical="center"/>
    </xf>
    <xf numFmtId="0" fontId="22" fillId="2" borderId="12" xfId="3" applyFont="1" applyFill="1" applyBorder="1" applyAlignment="1">
      <alignment horizontal="center" vertical="center" wrapText="1"/>
    </xf>
    <xf numFmtId="0" fontId="22" fillId="2" borderId="7" xfId="3" applyFont="1" applyFill="1" applyBorder="1" applyAlignment="1">
      <alignment horizontal="center" vertical="center" wrapText="1"/>
    </xf>
    <xf numFmtId="0" fontId="4" fillId="2" borderId="1" xfId="3" applyFont="1" applyFill="1" applyBorder="1"/>
    <xf numFmtId="167" fontId="22" fillId="2" borderId="12" xfId="3" applyNumberFormat="1" applyFont="1" applyFill="1" applyBorder="1" applyAlignment="1">
      <alignment horizontal="center" vertical="center"/>
    </xf>
    <xf numFmtId="165" fontId="24" fillId="2" borderId="7" xfId="3" applyNumberFormat="1" applyFont="1" applyFill="1" applyBorder="1" applyAlignment="1">
      <alignment horizontal="center" vertical="center"/>
    </xf>
    <xf numFmtId="0" fontId="22" fillId="2" borderId="1" xfId="3" applyFont="1" applyFill="1" applyBorder="1" applyAlignment="1">
      <alignment horizontal="left" vertical="center"/>
    </xf>
    <xf numFmtId="0" fontId="22" fillId="2" borderId="1" xfId="3" applyFont="1" applyFill="1" applyBorder="1" applyAlignment="1">
      <alignment vertical="center"/>
    </xf>
    <xf numFmtId="0" fontId="24" fillId="2" borderId="1" xfId="3" applyFont="1" applyFill="1" applyBorder="1" applyAlignment="1">
      <alignment vertical="center"/>
    </xf>
    <xf numFmtId="165" fontId="24" fillId="2" borderId="12" xfId="1" applyNumberFormat="1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44" fillId="2" borderId="0" xfId="3" applyFont="1" applyFill="1"/>
    <xf numFmtId="0" fontId="18" fillId="2" borderId="0" xfId="3" applyFont="1" applyFill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5" fillId="2" borderId="0" xfId="3" applyFont="1" applyFill="1"/>
    <xf numFmtId="0" fontId="11" fillId="2" borderId="0" xfId="3" applyFont="1" applyFill="1" applyAlignment="1">
      <alignment vertical="center"/>
    </xf>
    <xf numFmtId="0" fontId="7" fillId="2" borderId="0" xfId="3" applyFont="1" applyFill="1" applyAlignment="1">
      <alignment horizontal="center" vertical="center"/>
    </xf>
    <xf numFmtId="0" fontId="22" fillId="2" borderId="5" xfId="3" applyFont="1" applyFill="1" applyBorder="1" applyAlignment="1">
      <alignment horizontal="center" vertical="center" wrapText="1"/>
    </xf>
    <xf numFmtId="0" fontId="22" fillId="2" borderId="6" xfId="3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/>
    </xf>
    <xf numFmtId="165" fontId="22" fillId="2" borderId="8" xfId="1" applyNumberFormat="1" applyFont="1" applyFill="1" applyBorder="1" applyAlignment="1">
      <alignment horizontal="center" vertical="center"/>
    </xf>
    <xf numFmtId="165" fontId="22" fillId="2" borderId="0" xfId="3" applyNumberFormat="1" applyFont="1" applyFill="1" applyAlignment="1">
      <alignment horizontal="center" vertical="center"/>
    </xf>
    <xf numFmtId="165" fontId="43" fillId="2" borderId="0" xfId="3" applyNumberFormat="1" applyFont="1" applyFill="1"/>
    <xf numFmtId="0" fontId="43" fillId="2" borderId="0" xfId="3" applyFont="1" applyFill="1"/>
    <xf numFmtId="0" fontId="42" fillId="2" borderId="0" xfId="3" applyFont="1" applyFill="1"/>
    <xf numFmtId="0" fontId="5" fillId="2" borderId="0" xfId="3" applyFont="1" applyFill="1" applyAlignment="1">
      <alignment horizontal="center" vertical="center"/>
    </xf>
    <xf numFmtId="0" fontId="11" fillId="2" borderId="0" xfId="3" applyFont="1" applyFill="1"/>
    <xf numFmtId="165" fontId="9" fillId="2" borderId="0" xfId="3" applyNumberFormat="1" applyFont="1" applyFill="1"/>
    <xf numFmtId="165" fontId="16" fillId="2" borderId="0" xfId="3" applyNumberFormat="1" applyFont="1" applyFill="1"/>
    <xf numFmtId="0" fontId="9" fillId="2" borderId="0" xfId="3" applyFont="1" applyFill="1"/>
    <xf numFmtId="165" fontId="19" fillId="2" borderId="0" xfId="3" applyNumberFormat="1" applyFont="1" applyFill="1"/>
    <xf numFmtId="0" fontId="7" fillId="2" borderId="0" xfId="3" applyFont="1" applyFill="1"/>
    <xf numFmtId="165" fontId="9" fillId="2" borderId="0" xfId="3" applyNumberFormat="1" applyFont="1" applyFill="1" applyAlignment="1">
      <alignment vertical="center"/>
    </xf>
    <xf numFmtId="165" fontId="25" fillId="2" borderId="12" xfId="1" applyNumberFormat="1" applyFont="1" applyFill="1" applyBorder="1" applyAlignment="1">
      <alignment horizontal="center" vertical="center"/>
    </xf>
    <xf numFmtId="165" fontId="24" fillId="2" borderId="12" xfId="3" applyNumberFormat="1" applyFont="1" applyFill="1" applyBorder="1" applyAlignment="1">
      <alignment horizontal="center" vertical="center"/>
    </xf>
    <xf numFmtId="2" fontId="22" fillId="2" borderId="0" xfId="3" applyNumberFormat="1" applyFont="1" applyFill="1" applyAlignment="1">
      <alignment horizontal="center" vertical="center"/>
    </xf>
    <xf numFmtId="165" fontId="22" fillId="2" borderId="17" xfId="3" applyNumberFormat="1" applyFont="1" applyFill="1" applyBorder="1" applyAlignment="1">
      <alignment horizontal="center" vertical="center"/>
    </xf>
    <xf numFmtId="167" fontId="22" fillId="2" borderId="17" xfId="3" applyNumberFormat="1" applyFont="1" applyFill="1" applyBorder="1" applyAlignment="1">
      <alignment horizontal="center" vertical="center"/>
    </xf>
    <xf numFmtId="165" fontId="50" fillId="2" borderId="1" xfId="3" applyNumberFormat="1" applyFont="1" applyFill="1" applyBorder="1" applyAlignment="1">
      <alignment horizontal="center" vertical="center"/>
    </xf>
    <xf numFmtId="165" fontId="23" fillId="2" borderId="14" xfId="3" applyNumberFormat="1" applyFont="1" applyFill="1" applyBorder="1" applyAlignment="1">
      <alignment horizontal="center" vertical="center"/>
    </xf>
    <xf numFmtId="165" fontId="22" fillId="2" borderId="14" xfId="3" applyNumberFormat="1" applyFont="1" applyFill="1" applyBorder="1" applyAlignment="1">
      <alignment horizontal="center" vertical="center"/>
    </xf>
    <xf numFmtId="0" fontId="53" fillId="2" borderId="0" xfId="3" applyFont="1" applyFill="1"/>
    <xf numFmtId="0" fontId="43" fillId="2" borderId="0" xfId="3" applyFont="1" applyFill="1" applyAlignment="1">
      <alignment horizontal="center" vertical="center"/>
    </xf>
    <xf numFmtId="0" fontId="54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0" fontId="55" fillId="2" borderId="0" xfId="3" applyFont="1" applyFill="1"/>
    <xf numFmtId="0" fontId="22" fillId="2" borderId="1" xfId="1" applyFont="1" applyFill="1" applyBorder="1" applyAlignment="1">
      <alignment vertical="center"/>
    </xf>
    <xf numFmtId="0" fontId="24" fillId="2" borderId="1" xfId="1" applyFont="1" applyFill="1" applyBorder="1" applyAlignment="1">
      <alignment vertical="center"/>
    </xf>
    <xf numFmtId="165" fontId="27" fillId="2" borderId="1" xfId="1" applyNumberFormat="1" applyFont="1" applyFill="1" applyBorder="1" applyAlignment="1">
      <alignment horizontal="center"/>
    </xf>
    <xf numFmtId="165" fontId="51" fillId="2" borderId="1" xfId="3" applyNumberFormat="1" applyFont="1" applyFill="1" applyBorder="1" applyAlignment="1">
      <alignment horizontal="center" vertical="center"/>
    </xf>
    <xf numFmtId="165" fontId="16" fillId="2" borderId="0" xfId="3" applyNumberFormat="1" applyFont="1" applyFill="1" applyAlignment="1">
      <alignment horizontal="center" vertical="center"/>
    </xf>
    <xf numFmtId="165" fontId="56" fillId="2" borderId="0" xfId="3" applyNumberFormat="1" applyFont="1" applyFill="1" applyAlignment="1">
      <alignment vertical="center"/>
    </xf>
    <xf numFmtId="165" fontId="46" fillId="2" borderId="0" xfId="3" applyNumberFormat="1" applyFont="1" applyFill="1" applyAlignment="1">
      <alignment vertical="center"/>
    </xf>
    <xf numFmtId="0" fontId="24" fillId="2" borderId="11" xfId="1" applyFont="1" applyFill="1" applyBorder="1" applyAlignment="1">
      <alignment vertical="center"/>
    </xf>
    <xf numFmtId="0" fontId="24" fillId="2" borderId="11" xfId="2" applyFont="1" applyFill="1" applyBorder="1" applyAlignment="1">
      <alignment vertical="center"/>
    </xf>
    <xf numFmtId="0" fontId="24" fillId="2" borderId="5" xfId="2" applyFont="1" applyFill="1" applyBorder="1" applyAlignment="1">
      <alignment vertical="center"/>
    </xf>
    <xf numFmtId="0" fontId="24" fillId="2" borderId="5" xfId="1" applyFont="1" applyFill="1" applyBorder="1" applyAlignment="1">
      <alignment horizontal="left" vertical="center"/>
    </xf>
    <xf numFmtId="0" fontId="23" fillId="2" borderId="1" xfId="3" applyFont="1" applyFill="1" applyBorder="1" applyAlignment="1">
      <alignment vertical="center"/>
    </xf>
    <xf numFmtId="0" fontId="24" fillId="2" borderId="11" xfId="2" applyFont="1" applyFill="1" applyBorder="1" applyAlignment="1">
      <alignment horizontal="left" vertical="center"/>
    </xf>
    <xf numFmtId="0" fontId="24" fillId="2" borderId="11" xfId="2" applyFont="1" applyFill="1" applyBorder="1" applyAlignment="1">
      <alignment vertical="center" wrapText="1"/>
    </xf>
    <xf numFmtId="0" fontId="24" fillId="2" borderId="11" xfId="1" applyFont="1" applyFill="1" applyBorder="1" applyAlignment="1">
      <alignment horizontal="left" vertical="center"/>
    </xf>
    <xf numFmtId="0" fontId="5" fillId="2" borderId="1" xfId="3" applyFont="1" applyFill="1" applyBorder="1" applyAlignment="1">
      <alignment vertical="center"/>
    </xf>
    <xf numFmtId="0" fontId="7" fillId="2" borderId="1" xfId="3" applyFont="1" applyFill="1" applyBorder="1" applyAlignment="1">
      <alignment vertical="center"/>
    </xf>
    <xf numFmtId="165" fontId="58" fillId="2" borderId="1" xfId="1" applyNumberFormat="1" applyFont="1" applyFill="1" applyBorder="1" applyAlignment="1">
      <alignment horizontal="center" vertical="center"/>
    </xf>
    <xf numFmtId="167" fontId="24" fillId="2" borderId="7" xfId="1" applyNumberFormat="1" applyFont="1" applyFill="1" applyBorder="1" applyAlignment="1">
      <alignment horizontal="center" vertical="center"/>
    </xf>
    <xf numFmtId="165" fontId="32" fillId="2" borderId="1" xfId="1" applyNumberFormat="1" applyFont="1" applyFill="1" applyBorder="1" applyAlignment="1">
      <alignment horizontal="center" vertical="center"/>
    </xf>
    <xf numFmtId="165" fontId="24" fillId="2" borderId="7" xfId="1" applyNumberFormat="1" applyFont="1" applyFill="1" applyBorder="1" applyAlignment="1">
      <alignment horizontal="center" vertical="center"/>
    </xf>
    <xf numFmtId="165" fontId="24" fillId="2" borderId="4" xfId="2" applyNumberFormat="1" applyFont="1" applyFill="1" applyBorder="1" applyAlignment="1">
      <alignment horizontal="center" vertical="center"/>
    </xf>
    <xf numFmtId="165" fontId="22" fillId="2" borderId="4" xfId="1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13" fillId="2" borderId="0" xfId="3" applyFont="1" applyFill="1" applyAlignment="1">
      <alignment vertical="center"/>
    </xf>
    <xf numFmtId="0" fontId="4" fillId="2" borderId="0" xfId="3" applyFont="1" applyFill="1" applyAlignment="1">
      <alignment vertical="center"/>
    </xf>
    <xf numFmtId="165" fontId="22" fillId="2" borderId="1" xfId="1" applyNumberFormat="1" applyFont="1" applyFill="1" applyBorder="1" applyAlignment="1">
      <alignment horizontal="center" vertical="center" wrapText="1"/>
    </xf>
    <xf numFmtId="165" fontId="24" fillId="2" borderId="7" xfId="1" applyNumberFormat="1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center" vertical="center"/>
    </xf>
    <xf numFmtId="165" fontId="33" fillId="2" borderId="7" xfId="3" applyNumberFormat="1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4" fillId="2" borderId="0" xfId="3" applyFont="1" applyFill="1" applyAlignment="1">
      <alignment vertical="center"/>
    </xf>
    <xf numFmtId="0" fontId="24" fillId="2" borderId="5" xfId="1" applyFont="1" applyFill="1" applyBorder="1" applyAlignment="1">
      <alignment vertical="center" wrapText="1"/>
    </xf>
    <xf numFmtId="167" fontId="22" fillId="2" borderId="7" xfId="3" applyNumberFormat="1" applyFont="1" applyFill="1" applyBorder="1" applyAlignment="1">
      <alignment horizontal="center" vertical="center"/>
    </xf>
    <xf numFmtId="0" fontId="41" fillId="2" borderId="0" xfId="3" applyFont="1" applyFill="1"/>
    <xf numFmtId="165" fontId="46" fillId="2" borderId="4" xfId="3" applyNumberFormat="1" applyFont="1" applyFill="1" applyBorder="1" applyAlignment="1">
      <alignment horizontal="center" vertical="center"/>
    </xf>
    <xf numFmtId="165" fontId="33" fillId="2" borderId="7" xfId="2" applyNumberFormat="1" applyFont="1" applyFill="1" applyBorder="1" applyAlignment="1">
      <alignment horizontal="center" vertical="center"/>
    </xf>
    <xf numFmtId="167" fontId="24" fillId="2" borderId="12" xfId="1" applyNumberFormat="1" applyFont="1" applyFill="1" applyBorder="1" applyAlignment="1">
      <alignment horizontal="center" vertical="center"/>
    </xf>
    <xf numFmtId="167" fontId="22" fillId="2" borderId="7" xfId="4" applyNumberFormat="1" applyFont="1" applyFill="1" applyBorder="1" applyAlignment="1">
      <alignment horizontal="center" vertical="center"/>
    </xf>
    <xf numFmtId="167" fontId="27" fillId="2" borderId="1" xfId="1" applyNumberFormat="1" applyFont="1" applyFill="1" applyBorder="1" applyAlignment="1">
      <alignment horizontal="center"/>
    </xf>
    <xf numFmtId="165" fontId="26" fillId="2" borderId="7" xfId="2" applyNumberFormat="1" applyFont="1" applyFill="1" applyBorder="1" applyAlignment="1">
      <alignment horizontal="center" vertical="center"/>
    </xf>
    <xf numFmtId="165" fontId="10" fillId="2" borderId="0" xfId="3" applyNumberFormat="1" applyFont="1" applyFill="1" applyAlignment="1">
      <alignment horizontal="left"/>
    </xf>
    <xf numFmtId="165" fontId="10" fillId="2" borderId="0" xfId="3" applyNumberFormat="1" applyFont="1" applyFill="1"/>
    <xf numFmtId="0" fontId="10" fillId="2" borderId="0" xfId="3" applyFont="1" applyFill="1"/>
    <xf numFmtId="165" fontId="59" fillId="2" borderId="7" xfId="3" applyNumberFormat="1" applyFont="1" applyFill="1" applyBorder="1" applyAlignment="1">
      <alignment horizontal="center" vertical="center"/>
    </xf>
    <xf numFmtId="165" fontId="60" fillId="2" borderId="1" xfId="3" applyNumberFormat="1" applyFont="1" applyFill="1" applyBorder="1" applyAlignment="1">
      <alignment horizontal="center" vertical="center"/>
    </xf>
    <xf numFmtId="165" fontId="59" fillId="2" borderId="1" xfId="3" applyNumberFormat="1" applyFont="1" applyFill="1" applyBorder="1" applyAlignment="1">
      <alignment horizontal="center" vertical="center"/>
    </xf>
    <xf numFmtId="167" fontId="24" fillId="2" borderId="7" xfId="3" applyNumberFormat="1" applyFont="1" applyFill="1" applyBorder="1" applyAlignment="1">
      <alignment horizontal="center" vertical="center"/>
    </xf>
    <xf numFmtId="167" fontId="22" fillId="2" borderId="6" xfId="1" applyNumberFormat="1" applyFont="1" applyFill="1" applyBorder="1" applyAlignment="1">
      <alignment horizontal="center" vertical="center"/>
    </xf>
    <xf numFmtId="0" fontId="22" fillId="2" borderId="10" xfId="3" applyFont="1" applyFill="1" applyBorder="1" applyAlignment="1">
      <alignment vertical="center"/>
    </xf>
    <xf numFmtId="165" fontId="22" fillId="2" borderId="18" xfId="3" applyNumberFormat="1" applyFont="1" applyFill="1" applyBorder="1" applyAlignment="1">
      <alignment horizontal="center" vertical="center"/>
    </xf>
    <xf numFmtId="165" fontId="22" fillId="2" borderId="10" xfId="3" applyNumberFormat="1" applyFont="1" applyFill="1" applyBorder="1" applyAlignment="1">
      <alignment horizontal="center" vertical="center"/>
    </xf>
    <xf numFmtId="165" fontId="27" fillId="2" borderId="10" xfId="3" applyNumberFormat="1" applyFont="1" applyFill="1" applyBorder="1" applyAlignment="1">
      <alignment horizontal="center" vertical="center"/>
    </xf>
    <xf numFmtId="165" fontId="22" fillId="2" borderId="19" xfId="3" applyNumberFormat="1" applyFont="1" applyFill="1" applyBorder="1" applyAlignment="1">
      <alignment horizontal="center" vertical="center"/>
    </xf>
    <xf numFmtId="165" fontId="33" fillId="2" borderId="18" xfId="1" applyNumberFormat="1" applyFont="1" applyFill="1" applyBorder="1" applyAlignment="1">
      <alignment horizontal="center" vertical="center"/>
    </xf>
    <xf numFmtId="165" fontId="26" fillId="2" borderId="10" xfId="1" applyNumberFormat="1" applyFont="1" applyFill="1" applyBorder="1" applyAlignment="1">
      <alignment horizontal="center" vertical="center"/>
    </xf>
    <xf numFmtId="2" fontId="24" fillId="2" borderId="10" xfId="2" applyNumberFormat="1" applyFont="1" applyFill="1" applyBorder="1" applyAlignment="1">
      <alignment horizontal="center" vertical="center"/>
    </xf>
    <xf numFmtId="165" fontId="22" fillId="2" borderId="19" xfId="1" applyNumberFormat="1" applyFont="1" applyFill="1" applyBorder="1" applyAlignment="1">
      <alignment horizontal="center" vertical="center"/>
    </xf>
    <xf numFmtId="167" fontId="24" fillId="2" borderId="12" xfId="3" applyNumberFormat="1" applyFont="1" applyFill="1" applyBorder="1" applyAlignment="1">
      <alignment horizontal="center" vertical="center"/>
    </xf>
    <xf numFmtId="2" fontId="24" fillId="2" borderId="1" xfId="1" applyNumberFormat="1" applyFont="1" applyFill="1" applyBorder="1" applyAlignment="1">
      <alignment horizontal="center" vertical="center"/>
    </xf>
    <xf numFmtId="1" fontId="22" fillId="2" borderId="11" xfId="1" applyNumberFormat="1" applyFont="1" applyFill="1" applyBorder="1" applyAlignment="1">
      <alignment horizontal="center" vertical="center"/>
    </xf>
    <xf numFmtId="165" fontId="25" fillId="2" borderId="11" xfId="1" applyNumberFormat="1" applyFont="1" applyFill="1" applyBorder="1" applyAlignment="1">
      <alignment horizontal="center" vertical="center"/>
    </xf>
    <xf numFmtId="2" fontId="22" fillId="2" borderId="0" xfId="1" applyNumberFormat="1" applyFont="1" applyFill="1" applyAlignment="1">
      <alignment horizontal="center" vertical="center"/>
    </xf>
    <xf numFmtId="165" fontId="12" fillId="2" borderId="0" xfId="3" applyNumberFormat="1" applyFont="1" applyFill="1"/>
    <xf numFmtId="165" fontId="4" fillId="2" borderId="0" xfId="3" applyNumberFormat="1" applyFont="1" applyFill="1" applyAlignment="1">
      <alignment horizontal="left" vertical="center"/>
    </xf>
    <xf numFmtId="165" fontId="4" fillId="2" borderId="0" xfId="3" applyNumberFormat="1" applyFont="1" applyFill="1" applyAlignment="1">
      <alignment vertical="center"/>
    </xf>
    <xf numFmtId="0" fontId="22" fillId="2" borderId="1" xfId="0" applyFont="1" applyFill="1" applyBorder="1" applyAlignment="1">
      <alignment vertical="center"/>
    </xf>
    <xf numFmtId="165" fontId="11" fillId="2" borderId="0" xfId="3" applyNumberFormat="1" applyFont="1" applyFill="1" applyAlignment="1">
      <alignment vertical="center"/>
    </xf>
    <xf numFmtId="0" fontId="24" fillId="2" borderId="0" xfId="3" applyFont="1" applyFill="1" applyAlignment="1">
      <alignment horizontal="left" vertical="center"/>
    </xf>
    <xf numFmtId="0" fontId="20" fillId="2" borderId="0" xfId="3" applyFont="1" applyFill="1"/>
    <xf numFmtId="0" fontId="61" fillId="2" borderId="0" xfId="3" applyFont="1" applyFill="1" applyAlignment="1">
      <alignment horizontal="center"/>
    </xf>
    <xf numFmtId="0" fontId="61" fillId="2" borderId="0" xfId="3" applyFont="1" applyFill="1" applyAlignment="1">
      <alignment vertical="center"/>
    </xf>
    <xf numFmtId="0" fontId="62" fillId="2" borderId="0" xfId="3" applyFont="1" applyFill="1" applyAlignment="1">
      <alignment horizontal="center" vertical="center"/>
    </xf>
    <xf numFmtId="0" fontId="63" fillId="2" borderId="0" xfId="3" applyFont="1" applyFill="1" applyAlignment="1">
      <alignment horizontal="center" vertical="center"/>
    </xf>
    <xf numFmtId="0" fontId="64" fillId="2" borderId="0" xfId="3" applyFont="1" applyFill="1" applyAlignment="1">
      <alignment horizontal="center"/>
    </xf>
    <xf numFmtId="0" fontId="61" fillId="2" borderId="0" xfId="3" applyFont="1" applyFill="1"/>
    <xf numFmtId="0" fontId="66" fillId="2" borderId="1" xfId="3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horizontal="center" vertical="center"/>
    </xf>
    <xf numFmtId="0" fontId="23" fillId="2" borderId="12" xfId="3" applyFont="1" applyFill="1" applyBorder="1" applyAlignment="1">
      <alignment horizontal="center" vertical="center"/>
    </xf>
    <xf numFmtId="0" fontId="23" fillId="2" borderId="7" xfId="3" applyFont="1" applyFill="1" applyBorder="1" applyAlignment="1">
      <alignment horizontal="center" vertical="center"/>
    </xf>
    <xf numFmtId="1" fontId="23" fillId="2" borderId="7" xfId="1" applyNumberFormat="1" applyFont="1" applyFill="1" applyBorder="1" applyAlignment="1">
      <alignment horizontal="center" vertical="center"/>
    </xf>
    <xf numFmtId="1" fontId="23" fillId="2" borderId="12" xfId="1" applyNumberFormat="1" applyFont="1" applyFill="1" applyBorder="1" applyAlignment="1">
      <alignment horizontal="center" vertical="center"/>
    </xf>
    <xf numFmtId="165" fontId="22" fillId="2" borderId="11" xfId="1" applyNumberFormat="1" applyFont="1" applyFill="1" applyBorder="1" applyAlignment="1">
      <alignment horizontal="center" vertical="center" wrapText="1"/>
    </xf>
    <xf numFmtId="165" fontId="22" fillId="2" borderId="12" xfId="1" applyNumberFormat="1" applyFont="1" applyFill="1" applyBorder="1" applyAlignment="1">
      <alignment horizontal="center" vertical="center" wrapText="1"/>
    </xf>
    <xf numFmtId="0" fontId="14" fillId="2" borderId="0" xfId="3" applyFont="1" applyFill="1" applyAlignment="1">
      <alignment vertical="center"/>
    </xf>
    <xf numFmtId="0" fontId="67" fillId="2" borderId="0" xfId="3" applyFont="1" applyFill="1" applyAlignment="1">
      <alignment horizontal="center"/>
    </xf>
    <xf numFmtId="0" fontId="68" fillId="2" borderId="1" xfId="3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vertical="center"/>
    </xf>
    <xf numFmtId="0" fontId="25" fillId="2" borderId="1" xfId="1" applyFont="1" applyFill="1" applyBorder="1" applyAlignment="1">
      <alignment vertical="center" wrapText="1"/>
    </xf>
    <xf numFmtId="0" fontId="24" fillId="2" borderId="10" xfId="1" applyFont="1" applyFill="1" applyBorder="1" applyAlignment="1">
      <alignment vertical="center"/>
    </xf>
    <xf numFmtId="0" fontId="24" fillId="2" borderId="5" xfId="0" applyFont="1" applyFill="1" applyBorder="1" applyAlignment="1">
      <alignment vertical="center"/>
    </xf>
    <xf numFmtId="0" fontId="24" fillId="2" borderId="5" xfId="0" applyFont="1" applyFill="1" applyBorder="1" applyAlignment="1">
      <alignment horizontal="left" vertical="center"/>
    </xf>
    <xf numFmtId="0" fontId="25" fillId="2" borderId="1" xfId="3" applyFont="1" applyFill="1" applyBorder="1" applyAlignment="1">
      <alignment vertical="center"/>
    </xf>
    <xf numFmtId="0" fontId="24" fillId="2" borderId="1" xfId="1" applyFont="1" applyFill="1" applyBorder="1" applyAlignment="1">
      <alignment horizontal="left" vertical="center"/>
    </xf>
    <xf numFmtId="0" fontId="69" fillId="2" borderId="0" xfId="3" applyFont="1" applyFill="1"/>
    <xf numFmtId="0" fontId="20" fillId="2" borderId="0" xfId="3" applyFont="1" applyFill="1" applyAlignment="1">
      <alignment vertical="center"/>
    </xf>
    <xf numFmtId="0" fontId="1" fillId="2" borderId="0" xfId="3" applyFont="1" applyFill="1"/>
    <xf numFmtId="165" fontId="46" fillId="2" borderId="1" xfId="1" applyNumberFormat="1" applyFont="1" applyFill="1" applyBorder="1" applyAlignment="1">
      <alignment horizontal="center" vertical="center"/>
    </xf>
    <xf numFmtId="167" fontId="24" fillId="2" borderId="7" xfId="2" applyNumberFormat="1" applyFont="1" applyFill="1" applyBorder="1" applyAlignment="1">
      <alignment horizontal="center" vertical="center"/>
    </xf>
    <xf numFmtId="0" fontId="24" fillId="2" borderId="5" xfId="1" applyFont="1" applyFill="1" applyBorder="1" applyAlignment="1">
      <alignment horizontal="left" vertical="center" wrapText="1"/>
    </xf>
    <xf numFmtId="0" fontId="70" fillId="2" borderId="0" xfId="3" applyFont="1" applyFill="1"/>
    <xf numFmtId="0" fontId="24" fillId="2" borderId="5" xfId="2" applyFont="1" applyFill="1" applyBorder="1" applyAlignment="1">
      <alignment horizontal="left" vertical="center"/>
    </xf>
    <xf numFmtId="165" fontId="24" fillId="2" borderId="10" xfId="2" applyNumberFormat="1" applyFont="1" applyFill="1" applyBorder="1" applyAlignment="1">
      <alignment horizontal="center" vertical="center"/>
    </xf>
    <xf numFmtId="167" fontId="22" fillId="2" borderId="4" xfId="1" applyNumberFormat="1" applyFont="1" applyFill="1" applyBorder="1" applyAlignment="1">
      <alignment horizontal="center" vertical="center"/>
    </xf>
    <xf numFmtId="167" fontId="22" fillId="2" borderId="8" xfId="1" applyNumberFormat="1" applyFont="1" applyFill="1" applyBorder="1" applyAlignment="1">
      <alignment horizontal="center" vertical="center"/>
    </xf>
    <xf numFmtId="165" fontId="72" fillId="2" borderId="1" xfId="3" applyNumberFormat="1" applyFont="1" applyFill="1" applyBorder="1" applyAlignment="1">
      <alignment horizontal="center" vertical="center"/>
    </xf>
    <xf numFmtId="0" fontId="24" fillId="2" borderId="2" xfId="2" applyFont="1" applyFill="1" applyBorder="1" applyAlignment="1">
      <alignment vertical="center"/>
    </xf>
    <xf numFmtId="165" fontId="71" fillId="2" borderId="0" xfId="3" applyNumberFormat="1" applyFont="1" applyFill="1"/>
    <xf numFmtId="1" fontId="24" fillId="2" borderId="1" xfId="3" applyNumberFormat="1" applyFont="1" applyFill="1" applyBorder="1" applyAlignment="1">
      <alignment horizontal="center" vertical="center"/>
    </xf>
    <xf numFmtId="2" fontId="22" fillId="2" borderId="12" xfId="1" applyNumberFormat="1" applyFont="1" applyFill="1" applyBorder="1" applyAlignment="1">
      <alignment horizontal="center" vertical="center"/>
    </xf>
    <xf numFmtId="2" fontId="22" fillId="2" borderId="7" xfId="1" applyNumberFormat="1" applyFont="1" applyFill="1" applyBorder="1" applyAlignment="1">
      <alignment horizontal="center" vertical="center"/>
    </xf>
    <xf numFmtId="0" fontId="41" fillId="2" borderId="0" xfId="3" applyFont="1" applyFill="1" applyAlignment="1">
      <alignment horizontal="center" vertical="center"/>
    </xf>
    <xf numFmtId="0" fontId="13" fillId="2" borderId="0" xfId="3" applyFont="1" applyFill="1" applyAlignment="1">
      <alignment horizontal="center"/>
    </xf>
    <xf numFmtId="0" fontId="22" fillId="2" borderId="1" xfId="3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 wrapText="1"/>
    </xf>
    <xf numFmtId="0" fontId="73" fillId="2" borderId="0" xfId="3" applyFont="1" applyFill="1" applyAlignment="1">
      <alignment horizontal="center"/>
    </xf>
    <xf numFmtId="165" fontId="25" fillId="2" borderId="7" xfId="3" applyNumberFormat="1" applyFont="1" applyFill="1" applyBorder="1" applyAlignment="1">
      <alignment horizontal="center" vertical="center"/>
    </xf>
    <xf numFmtId="167" fontId="24" fillId="2" borderId="8" xfId="1" applyNumberFormat="1" applyFont="1" applyFill="1" applyBorder="1" applyAlignment="1">
      <alignment horizontal="center" vertical="center"/>
    </xf>
    <xf numFmtId="165" fontId="24" fillId="2" borderId="8" xfId="1" applyNumberFormat="1" applyFont="1" applyFill="1" applyBorder="1" applyAlignment="1">
      <alignment horizontal="center" vertical="center"/>
    </xf>
    <xf numFmtId="0" fontId="69" fillId="2" borderId="0" xfId="3" applyFont="1" applyFill="1" applyAlignment="1">
      <alignment horizontal="center"/>
    </xf>
    <xf numFmtId="0" fontId="10" fillId="2" borderId="0" xfId="3" applyFont="1" applyFill="1" applyAlignment="1">
      <alignment vertical="center"/>
    </xf>
    <xf numFmtId="0" fontId="74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10" fillId="2" borderId="10" xfId="3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6" fillId="2" borderId="0" xfId="3" applyFont="1" applyFill="1" applyAlignment="1">
      <alignment horizontal="center" vertical="center"/>
    </xf>
    <xf numFmtId="0" fontId="4" fillId="0" borderId="1" xfId="3" applyFont="1" applyBorder="1" applyAlignment="1">
      <alignment horizontal="center"/>
    </xf>
    <xf numFmtId="0" fontId="5" fillId="2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22" fillId="0" borderId="2" xfId="3" applyFont="1" applyBorder="1" applyAlignment="1">
      <alignment horizontal="center" vertical="center"/>
    </xf>
    <xf numFmtId="0" fontId="22" fillId="0" borderId="3" xfId="3" applyFont="1" applyBorder="1" applyAlignment="1">
      <alignment horizontal="center" vertical="center"/>
    </xf>
    <xf numFmtId="0" fontId="22" fillId="0" borderId="16" xfId="3" applyFont="1" applyBorder="1" applyAlignment="1">
      <alignment horizontal="center" vertical="center"/>
    </xf>
    <xf numFmtId="0" fontId="22" fillId="2" borderId="11" xfId="3" applyFont="1" applyFill="1" applyBorder="1" applyAlignment="1">
      <alignment horizontal="center" vertical="center"/>
    </xf>
    <xf numFmtId="0" fontId="22" fillId="2" borderId="15" xfId="3" applyFont="1" applyFill="1" applyBorder="1" applyAlignment="1">
      <alignment horizontal="center" vertical="center"/>
    </xf>
    <xf numFmtId="0" fontId="22" fillId="2" borderId="7" xfId="3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22" fillId="2" borderId="2" xfId="3" applyFont="1" applyFill="1" applyBorder="1" applyAlignment="1">
      <alignment horizontal="center"/>
    </xf>
    <xf numFmtId="0" fontId="31" fillId="0" borderId="3" xfId="0" applyFont="1" applyBorder="1"/>
    <xf numFmtId="0" fontId="22" fillId="0" borderId="14" xfId="3" applyFont="1" applyBorder="1" applyAlignment="1">
      <alignment horizontal="center" vertical="center"/>
    </xf>
    <xf numFmtId="0" fontId="22" fillId="0" borderId="11" xfId="3" applyFont="1" applyBorder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9" xfId="3" applyFont="1" applyBorder="1" applyAlignment="1">
      <alignment horizontal="center" wrapText="1"/>
    </xf>
    <xf numFmtId="0" fontId="4" fillId="0" borderId="10" xfId="3" applyFont="1" applyBorder="1" applyAlignment="1">
      <alignment horizontal="center" wrapText="1"/>
    </xf>
    <xf numFmtId="0" fontId="4" fillId="0" borderId="10" xfId="3" applyFont="1" applyBorder="1" applyAlignment="1">
      <alignment horizontal="center"/>
    </xf>
    <xf numFmtId="0" fontId="4" fillId="0" borderId="8" xfId="3" applyFont="1" applyBorder="1" applyAlignment="1">
      <alignment horizontal="right" vertical="top"/>
    </xf>
    <xf numFmtId="0" fontId="4" fillId="0" borderId="9" xfId="3" applyFont="1" applyBorder="1" applyAlignment="1">
      <alignment horizontal="right" vertical="top"/>
    </xf>
    <xf numFmtId="0" fontId="4" fillId="0" borderId="10" xfId="3" applyFont="1" applyBorder="1" applyAlignment="1">
      <alignment horizontal="right" vertical="top"/>
    </xf>
    <xf numFmtId="0" fontId="41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3" fillId="0" borderId="0" xfId="3" applyFont="1" applyAlignment="1">
      <alignment horizontal="left"/>
    </xf>
    <xf numFmtId="0" fontId="13" fillId="0" borderId="0" xfId="3" applyFont="1" applyAlignment="1">
      <alignment horizontal="center"/>
    </xf>
    <xf numFmtId="0" fontId="5" fillId="2" borderId="0" xfId="3" applyFont="1" applyFill="1" applyAlignment="1">
      <alignment horizontal="center"/>
    </xf>
    <xf numFmtId="0" fontId="65" fillId="2" borderId="0" xfId="3" applyFont="1" applyFill="1" applyAlignment="1">
      <alignment horizontal="center" vertical="center"/>
    </xf>
    <xf numFmtId="0" fontId="24" fillId="2" borderId="1" xfId="3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 wrapText="1"/>
    </xf>
    <xf numFmtId="0" fontId="24" fillId="2" borderId="14" xfId="3" applyFont="1" applyFill="1" applyBorder="1" applyAlignment="1">
      <alignment horizontal="center" vertical="center"/>
    </xf>
    <xf numFmtId="0" fontId="24" fillId="2" borderId="11" xfId="3" applyFont="1" applyFill="1" applyBorder="1" applyAlignment="1">
      <alignment horizontal="center" vertical="center"/>
    </xf>
    <xf numFmtId="0" fontId="24" fillId="2" borderId="15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/>
    </xf>
    <xf numFmtId="0" fontId="48" fillId="2" borderId="0" xfId="3" applyFont="1" applyFill="1" applyAlignment="1">
      <alignment horizontal="center" vertical="center"/>
    </xf>
    <xf numFmtId="0" fontId="24" fillId="2" borderId="0" xfId="3" applyFont="1" applyFill="1" applyAlignment="1">
      <alignment horizontal="left" vertical="center" wrapText="1"/>
    </xf>
    <xf numFmtId="0" fontId="25" fillId="2" borderId="0" xfId="3" applyFont="1" applyFill="1" applyAlignment="1">
      <alignment horizontal="left" vertical="center" wrapText="1"/>
    </xf>
    <xf numFmtId="0" fontId="57" fillId="2" borderId="0" xfId="3" applyFont="1" applyFill="1" applyAlignment="1">
      <alignment horizontal="left" vertical="center" wrapText="1"/>
    </xf>
    <xf numFmtId="0" fontId="47" fillId="2" borderId="0" xfId="3" applyFont="1" applyFill="1" applyAlignment="1">
      <alignment vertical="center"/>
    </xf>
    <xf numFmtId="0" fontId="52" fillId="2" borderId="11" xfId="0" applyFont="1" applyFill="1" applyBorder="1" applyAlignment="1">
      <alignment vertical="center"/>
    </xf>
    <xf numFmtId="0" fontId="52" fillId="2" borderId="15" xfId="0" applyFont="1" applyFill="1" applyBorder="1" applyAlignment="1">
      <alignment vertical="center"/>
    </xf>
  </cellXfs>
  <cellStyles count="5">
    <cellStyle name="Normal 2" xfId="1" xr:uid="{00000000-0005-0000-0000-000000000000}"/>
    <cellStyle name="Normal 2 2" xfId="2" xr:uid="{00000000-0005-0000-0000-000001000000}"/>
    <cellStyle name="Normal 2 3" xfId="3" xr:uid="{00000000-0005-0000-0000-000002000000}"/>
    <cellStyle name="Обычный" xfId="0" builtinId="0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H253"/>
  <sheetViews>
    <sheetView zoomScale="120" zoomScaleNormal="120" zoomScaleSheetLayoutView="55" workbookViewId="0">
      <pane xSplit="3" ySplit="7" topLeftCell="I26" activePane="bottomRight" state="frozen"/>
      <selection pane="topRight" activeCell="D1" sqref="D1"/>
      <selection pane="bottomLeft" activeCell="A8" sqref="A8"/>
      <selection pane="bottomRight" activeCell="B32" sqref="B32"/>
    </sheetView>
  </sheetViews>
  <sheetFormatPr defaultRowHeight="15" outlineLevelRow="1"/>
  <cols>
    <col min="1" max="1" width="4.42578125" style="14" customWidth="1"/>
    <col min="2" max="2" width="59.140625" style="14" customWidth="1"/>
    <col min="3" max="3" width="11" style="14" customWidth="1"/>
    <col min="4" max="4" width="15.140625" style="14" customWidth="1"/>
    <col min="5" max="5" width="13.42578125" style="14" customWidth="1"/>
    <col min="6" max="6" width="13.85546875" style="14" customWidth="1"/>
    <col min="7" max="7" width="11.28515625" style="14" customWidth="1"/>
    <col min="8" max="8" width="18.140625" style="14" customWidth="1"/>
    <col min="9" max="9" width="12.140625" style="14" customWidth="1"/>
    <col min="10" max="10" width="13.140625" style="14" customWidth="1"/>
    <col min="11" max="11" width="12.7109375" style="14" customWidth="1"/>
    <col min="12" max="12" width="8.85546875" style="14" customWidth="1"/>
    <col min="13" max="13" width="14.28515625" style="14" customWidth="1"/>
    <col min="14" max="14" width="12.28515625" style="14" customWidth="1"/>
    <col min="15" max="16" width="13.42578125" style="14" customWidth="1"/>
    <col min="17" max="17" width="10" style="14" customWidth="1"/>
    <col min="18" max="18" width="14.7109375" style="14" customWidth="1"/>
    <col min="19" max="19" width="14.42578125" style="14" customWidth="1"/>
    <col min="20" max="20" width="12.5703125" style="14" customWidth="1"/>
    <col min="21" max="21" width="13.5703125" style="14" customWidth="1"/>
    <col min="22" max="22" width="8.28515625" style="14" customWidth="1"/>
    <col min="23" max="23" width="15.5703125" style="14" customWidth="1"/>
    <col min="24" max="24" width="14.42578125" style="14" customWidth="1"/>
    <col min="25" max="25" width="12.7109375" style="14" customWidth="1"/>
    <col min="26" max="26" width="13.28515625" style="14" customWidth="1"/>
    <col min="27" max="27" width="9" style="14" customWidth="1"/>
    <col min="28" max="28" width="14.5703125" style="14" customWidth="1"/>
    <col min="29" max="29" width="16" style="14" customWidth="1"/>
    <col min="30" max="30" width="13.42578125" style="14" customWidth="1"/>
    <col min="31" max="33" width="9.140625" style="14"/>
    <col min="34" max="34" width="9.140625" style="15"/>
    <col min="35" max="261" width="9.140625" style="14"/>
    <col min="262" max="262" width="4.42578125" style="14" customWidth="1"/>
    <col min="263" max="263" width="49.140625" style="14" customWidth="1"/>
    <col min="264" max="264" width="10.85546875" style="14" customWidth="1"/>
    <col min="265" max="274" width="0" style="14" hidden="1" customWidth="1"/>
    <col min="275" max="275" width="14.85546875" style="14" customWidth="1"/>
    <col min="276" max="276" width="13.28515625" style="14" customWidth="1"/>
    <col min="277" max="277" width="14.42578125" style="14" customWidth="1"/>
    <col min="278" max="278" width="9.85546875" style="14" customWidth="1"/>
    <col min="279" max="279" width="16.140625" style="14" customWidth="1"/>
    <col min="280" max="280" width="15" style="14" customWidth="1"/>
    <col min="281" max="281" width="18.140625" style="14" customWidth="1"/>
    <col min="282" max="282" width="14.140625" style="14" customWidth="1"/>
    <col min="283" max="283" width="9.42578125" style="14" customWidth="1"/>
    <col min="284" max="284" width="17.5703125" style="14" customWidth="1"/>
    <col min="285" max="285" width="25.140625" style="14" customWidth="1"/>
    <col min="286" max="286" width="10.5703125" style="14" customWidth="1"/>
    <col min="287" max="517" width="9.140625" style="14"/>
    <col min="518" max="518" width="4.42578125" style="14" customWidth="1"/>
    <col min="519" max="519" width="49.140625" style="14" customWidth="1"/>
    <col min="520" max="520" width="10.85546875" style="14" customWidth="1"/>
    <col min="521" max="530" width="0" style="14" hidden="1" customWidth="1"/>
    <col min="531" max="531" width="14.85546875" style="14" customWidth="1"/>
    <col min="532" max="532" width="13.28515625" style="14" customWidth="1"/>
    <col min="533" max="533" width="14.42578125" style="14" customWidth="1"/>
    <col min="534" max="534" width="9.85546875" style="14" customWidth="1"/>
    <col min="535" max="535" width="16.140625" style="14" customWidth="1"/>
    <col min="536" max="536" width="15" style="14" customWidth="1"/>
    <col min="537" max="537" width="18.140625" style="14" customWidth="1"/>
    <col min="538" max="538" width="14.140625" style="14" customWidth="1"/>
    <col min="539" max="539" width="9.42578125" style="14" customWidth="1"/>
    <col min="540" max="540" width="17.5703125" style="14" customWidth="1"/>
    <col min="541" max="541" width="25.140625" style="14" customWidth="1"/>
    <col min="542" max="542" width="10.5703125" style="14" customWidth="1"/>
    <col min="543" max="773" width="9.140625" style="14"/>
    <col min="774" max="774" width="4.42578125" style="14" customWidth="1"/>
    <col min="775" max="775" width="49.140625" style="14" customWidth="1"/>
    <col min="776" max="776" width="10.85546875" style="14" customWidth="1"/>
    <col min="777" max="786" width="0" style="14" hidden="1" customWidth="1"/>
    <col min="787" max="787" width="14.85546875" style="14" customWidth="1"/>
    <col min="788" max="788" width="13.28515625" style="14" customWidth="1"/>
    <col min="789" max="789" width="14.42578125" style="14" customWidth="1"/>
    <col min="790" max="790" width="9.85546875" style="14" customWidth="1"/>
    <col min="791" max="791" width="16.140625" style="14" customWidth="1"/>
    <col min="792" max="792" width="15" style="14" customWidth="1"/>
    <col min="793" max="793" width="18.140625" style="14" customWidth="1"/>
    <col min="794" max="794" width="14.140625" style="14" customWidth="1"/>
    <col min="795" max="795" width="9.42578125" style="14" customWidth="1"/>
    <col min="796" max="796" width="17.5703125" style="14" customWidth="1"/>
    <col min="797" max="797" width="25.140625" style="14" customWidth="1"/>
    <col min="798" max="798" width="10.5703125" style="14" customWidth="1"/>
    <col min="799" max="1029" width="9.140625" style="14"/>
    <col min="1030" max="1030" width="4.42578125" style="14" customWidth="1"/>
    <col min="1031" max="1031" width="49.140625" style="14" customWidth="1"/>
    <col min="1032" max="1032" width="10.85546875" style="14" customWidth="1"/>
    <col min="1033" max="1042" width="0" style="14" hidden="1" customWidth="1"/>
    <col min="1043" max="1043" width="14.85546875" style="14" customWidth="1"/>
    <col min="1044" max="1044" width="13.28515625" style="14" customWidth="1"/>
    <col min="1045" max="1045" width="14.42578125" style="14" customWidth="1"/>
    <col min="1046" max="1046" width="9.85546875" style="14" customWidth="1"/>
    <col min="1047" max="1047" width="16.140625" style="14" customWidth="1"/>
    <col min="1048" max="1048" width="15" style="14" customWidth="1"/>
    <col min="1049" max="1049" width="18.140625" style="14" customWidth="1"/>
    <col min="1050" max="1050" width="14.140625" style="14" customWidth="1"/>
    <col min="1051" max="1051" width="9.42578125" style="14" customWidth="1"/>
    <col min="1052" max="1052" width="17.5703125" style="14" customWidth="1"/>
    <col min="1053" max="1053" width="25.140625" style="14" customWidth="1"/>
    <col min="1054" max="1054" width="10.5703125" style="14" customWidth="1"/>
    <col min="1055" max="1285" width="9.140625" style="14"/>
    <col min="1286" max="1286" width="4.42578125" style="14" customWidth="1"/>
    <col min="1287" max="1287" width="49.140625" style="14" customWidth="1"/>
    <col min="1288" max="1288" width="10.85546875" style="14" customWidth="1"/>
    <col min="1289" max="1298" width="0" style="14" hidden="1" customWidth="1"/>
    <col min="1299" max="1299" width="14.85546875" style="14" customWidth="1"/>
    <col min="1300" max="1300" width="13.28515625" style="14" customWidth="1"/>
    <col min="1301" max="1301" width="14.42578125" style="14" customWidth="1"/>
    <col min="1302" max="1302" width="9.85546875" style="14" customWidth="1"/>
    <col min="1303" max="1303" width="16.140625" style="14" customWidth="1"/>
    <col min="1304" max="1304" width="15" style="14" customWidth="1"/>
    <col min="1305" max="1305" width="18.140625" style="14" customWidth="1"/>
    <col min="1306" max="1306" width="14.140625" style="14" customWidth="1"/>
    <col min="1307" max="1307" width="9.42578125" style="14" customWidth="1"/>
    <col min="1308" max="1308" width="17.5703125" style="14" customWidth="1"/>
    <col min="1309" max="1309" width="25.140625" style="14" customWidth="1"/>
    <col min="1310" max="1310" width="10.5703125" style="14" customWidth="1"/>
    <col min="1311" max="1541" width="9.140625" style="14"/>
    <col min="1542" max="1542" width="4.42578125" style="14" customWidth="1"/>
    <col min="1543" max="1543" width="49.140625" style="14" customWidth="1"/>
    <col min="1544" max="1544" width="10.85546875" style="14" customWidth="1"/>
    <col min="1545" max="1554" width="0" style="14" hidden="1" customWidth="1"/>
    <col min="1555" max="1555" width="14.85546875" style="14" customWidth="1"/>
    <col min="1556" max="1556" width="13.28515625" style="14" customWidth="1"/>
    <col min="1557" max="1557" width="14.42578125" style="14" customWidth="1"/>
    <col min="1558" max="1558" width="9.85546875" style="14" customWidth="1"/>
    <col min="1559" max="1559" width="16.140625" style="14" customWidth="1"/>
    <col min="1560" max="1560" width="15" style="14" customWidth="1"/>
    <col min="1561" max="1561" width="18.140625" style="14" customWidth="1"/>
    <col min="1562" max="1562" width="14.140625" style="14" customWidth="1"/>
    <col min="1563" max="1563" width="9.42578125" style="14" customWidth="1"/>
    <col min="1564" max="1564" width="17.5703125" style="14" customWidth="1"/>
    <col min="1565" max="1565" width="25.140625" style="14" customWidth="1"/>
    <col min="1566" max="1566" width="10.5703125" style="14" customWidth="1"/>
    <col min="1567" max="1797" width="9.140625" style="14"/>
    <col min="1798" max="1798" width="4.42578125" style="14" customWidth="1"/>
    <col min="1799" max="1799" width="49.140625" style="14" customWidth="1"/>
    <col min="1800" max="1800" width="10.85546875" style="14" customWidth="1"/>
    <col min="1801" max="1810" width="0" style="14" hidden="1" customWidth="1"/>
    <col min="1811" max="1811" width="14.85546875" style="14" customWidth="1"/>
    <col min="1812" max="1812" width="13.28515625" style="14" customWidth="1"/>
    <col min="1813" max="1813" width="14.42578125" style="14" customWidth="1"/>
    <col min="1814" max="1814" width="9.85546875" style="14" customWidth="1"/>
    <col min="1815" max="1815" width="16.140625" style="14" customWidth="1"/>
    <col min="1816" max="1816" width="15" style="14" customWidth="1"/>
    <col min="1817" max="1817" width="18.140625" style="14" customWidth="1"/>
    <col min="1818" max="1818" width="14.140625" style="14" customWidth="1"/>
    <col min="1819" max="1819" width="9.42578125" style="14" customWidth="1"/>
    <col min="1820" max="1820" width="17.5703125" style="14" customWidth="1"/>
    <col min="1821" max="1821" width="25.140625" style="14" customWidth="1"/>
    <col min="1822" max="1822" width="10.5703125" style="14" customWidth="1"/>
    <col min="1823" max="2053" width="9.140625" style="14"/>
    <col min="2054" max="2054" width="4.42578125" style="14" customWidth="1"/>
    <col min="2055" max="2055" width="49.140625" style="14" customWidth="1"/>
    <col min="2056" max="2056" width="10.85546875" style="14" customWidth="1"/>
    <col min="2057" max="2066" width="0" style="14" hidden="1" customWidth="1"/>
    <col min="2067" max="2067" width="14.85546875" style="14" customWidth="1"/>
    <col min="2068" max="2068" width="13.28515625" style="14" customWidth="1"/>
    <col min="2069" max="2069" width="14.42578125" style="14" customWidth="1"/>
    <col min="2070" max="2070" width="9.85546875" style="14" customWidth="1"/>
    <col min="2071" max="2071" width="16.140625" style="14" customWidth="1"/>
    <col min="2072" max="2072" width="15" style="14" customWidth="1"/>
    <col min="2073" max="2073" width="18.140625" style="14" customWidth="1"/>
    <col min="2074" max="2074" width="14.140625" style="14" customWidth="1"/>
    <col min="2075" max="2075" width="9.42578125" style="14" customWidth="1"/>
    <col min="2076" max="2076" width="17.5703125" style="14" customWidth="1"/>
    <col min="2077" max="2077" width="25.140625" style="14" customWidth="1"/>
    <col min="2078" max="2078" width="10.5703125" style="14" customWidth="1"/>
    <col min="2079" max="2309" width="9.140625" style="14"/>
    <col min="2310" max="2310" width="4.42578125" style="14" customWidth="1"/>
    <col min="2311" max="2311" width="49.140625" style="14" customWidth="1"/>
    <col min="2312" max="2312" width="10.85546875" style="14" customWidth="1"/>
    <col min="2313" max="2322" width="0" style="14" hidden="1" customWidth="1"/>
    <col min="2323" max="2323" width="14.85546875" style="14" customWidth="1"/>
    <col min="2324" max="2324" width="13.28515625" style="14" customWidth="1"/>
    <col min="2325" max="2325" width="14.42578125" style="14" customWidth="1"/>
    <col min="2326" max="2326" width="9.85546875" style="14" customWidth="1"/>
    <col min="2327" max="2327" width="16.140625" style="14" customWidth="1"/>
    <col min="2328" max="2328" width="15" style="14" customWidth="1"/>
    <col min="2329" max="2329" width="18.140625" style="14" customWidth="1"/>
    <col min="2330" max="2330" width="14.140625" style="14" customWidth="1"/>
    <col min="2331" max="2331" width="9.42578125" style="14" customWidth="1"/>
    <col min="2332" max="2332" width="17.5703125" style="14" customWidth="1"/>
    <col min="2333" max="2333" width="25.140625" style="14" customWidth="1"/>
    <col min="2334" max="2334" width="10.5703125" style="14" customWidth="1"/>
    <col min="2335" max="2565" width="9.140625" style="14"/>
    <col min="2566" max="2566" width="4.42578125" style="14" customWidth="1"/>
    <col min="2567" max="2567" width="49.140625" style="14" customWidth="1"/>
    <col min="2568" max="2568" width="10.85546875" style="14" customWidth="1"/>
    <col min="2569" max="2578" width="0" style="14" hidden="1" customWidth="1"/>
    <col min="2579" max="2579" width="14.85546875" style="14" customWidth="1"/>
    <col min="2580" max="2580" width="13.28515625" style="14" customWidth="1"/>
    <col min="2581" max="2581" width="14.42578125" style="14" customWidth="1"/>
    <col min="2582" max="2582" width="9.85546875" style="14" customWidth="1"/>
    <col min="2583" max="2583" width="16.140625" style="14" customWidth="1"/>
    <col min="2584" max="2584" width="15" style="14" customWidth="1"/>
    <col min="2585" max="2585" width="18.140625" style="14" customWidth="1"/>
    <col min="2586" max="2586" width="14.140625" style="14" customWidth="1"/>
    <col min="2587" max="2587" width="9.42578125" style="14" customWidth="1"/>
    <col min="2588" max="2588" width="17.5703125" style="14" customWidth="1"/>
    <col min="2589" max="2589" width="25.140625" style="14" customWidth="1"/>
    <col min="2590" max="2590" width="10.5703125" style="14" customWidth="1"/>
    <col min="2591" max="2821" width="9.140625" style="14"/>
    <col min="2822" max="2822" width="4.42578125" style="14" customWidth="1"/>
    <col min="2823" max="2823" width="49.140625" style="14" customWidth="1"/>
    <col min="2824" max="2824" width="10.85546875" style="14" customWidth="1"/>
    <col min="2825" max="2834" width="0" style="14" hidden="1" customWidth="1"/>
    <col min="2835" max="2835" width="14.85546875" style="14" customWidth="1"/>
    <col min="2836" max="2836" width="13.28515625" style="14" customWidth="1"/>
    <col min="2837" max="2837" width="14.42578125" style="14" customWidth="1"/>
    <col min="2838" max="2838" width="9.85546875" style="14" customWidth="1"/>
    <col min="2839" max="2839" width="16.140625" style="14" customWidth="1"/>
    <col min="2840" max="2840" width="15" style="14" customWidth="1"/>
    <col min="2841" max="2841" width="18.140625" style="14" customWidth="1"/>
    <col min="2842" max="2842" width="14.140625" style="14" customWidth="1"/>
    <col min="2843" max="2843" width="9.42578125" style="14" customWidth="1"/>
    <col min="2844" max="2844" width="17.5703125" style="14" customWidth="1"/>
    <col min="2845" max="2845" width="25.140625" style="14" customWidth="1"/>
    <col min="2846" max="2846" width="10.5703125" style="14" customWidth="1"/>
    <col min="2847" max="3077" width="9.140625" style="14"/>
    <col min="3078" max="3078" width="4.42578125" style="14" customWidth="1"/>
    <col min="3079" max="3079" width="49.140625" style="14" customWidth="1"/>
    <col min="3080" max="3080" width="10.85546875" style="14" customWidth="1"/>
    <col min="3081" max="3090" width="0" style="14" hidden="1" customWidth="1"/>
    <col min="3091" max="3091" width="14.85546875" style="14" customWidth="1"/>
    <col min="3092" max="3092" width="13.28515625" style="14" customWidth="1"/>
    <col min="3093" max="3093" width="14.42578125" style="14" customWidth="1"/>
    <col min="3094" max="3094" width="9.85546875" style="14" customWidth="1"/>
    <col min="3095" max="3095" width="16.140625" style="14" customWidth="1"/>
    <col min="3096" max="3096" width="15" style="14" customWidth="1"/>
    <col min="3097" max="3097" width="18.140625" style="14" customWidth="1"/>
    <col min="3098" max="3098" width="14.140625" style="14" customWidth="1"/>
    <col min="3099" max="3099" width="9.42578125" style="14" customWidth="1"/>
    <col min="3100" max="3100" width="17.5703125" style="14" customWidth="1"/>
    <col min="3101" max="3101" width="25.140625" style="14" customWidth="1"/>
    <col min="3102" max="3102" width="10.5703125" style="14" customWidth="1"/>
    <col min="3103" max="3333" width="9.140625" style="14"/>
    <col min="3334" max="3334" width="4.42578125" style="14" customWidth="1"/>
    <col min="3335" max="3335" width="49.140625" style="14" customWidth="1"/>
    <col min="3336" max="3336" width="10.85546875" style="14" customWidth="1"/>
    <col min="3337" max="3346" width="0" style="14" hidden="1" customWidth="1"/>
    <col min="3347" max="3347" width="14.85546875" style="14" customWidth="1"/>
    <col min="3348" max="3348" width="13.28515625" style="14" customWidth="1"/>
    <col min="3349" max="3349" width="14.42578125" style="14" customWidth="1"/>
    <col min="3350" max="3350" width="9.85546875" style="14" customWidth="1"/>
    <col min="3351" max="3351" width="16.140625" style="14" customWidth="1"/>
    <col min="3352" max="3352" width="15" style="14" customWidth="1"/>
    <col min="3353" max="3353" width="18.140625" style="14" customWidth="1"/>
    <col min="3354" max="3354" width="14.140625" style="14" customWidth="1"/>
    <col min="3355" max="3355" width="9.42578125" style="14" customWidth="1"/>
    <col min="3356" max="3356" width="17.5703125" style="14" customWidth="1"/>
    <col min="3357" max="3357" width="25.140625" style="14" customWidth="1"/>
    <col min="3358" max="3358" width="10.5703125" style="14" customWidth="1"/>
    <col min="3359" max="3589" width="9.140625" style="14"/>
    <col min="3590" max="3590" width="4.42578125" style="14" customWidth="1"/>
    <col min="3591" max="3591" width="49.140625" style="14" customWidth="1"/>
    <col min="3592" max="3592" width="10.85546875" style="14" customWidth="1"/>
    <col min="3593" max="3602" width="0" style="14" hidden="1" customWidth="1"/>
    <col min="3603" max="3603" width="14.85546875" style="14" customWidth="1"/>
    <col min="3604" max="3604" width="13.28515625" style="14" customWidth="1"/>
    <col min="3605" max="3605" width="14.42578125" style="14" customWidth="1"/>
    <col min="3606" max="3606" width="9.85546875" style="14" customWidth="1"/>
    <col min="3607" max="3607" width="16.140625" style="14" customWidth="1"/>
    <col min="3608" max="3608" width="15" style="14" customWidth="1"/>
    <col min="3609" max="3609" width="18.140625" style="14" customWidth="1"/>
    <col min="3610" max="3610" width="14.140625" style="14" customWidth="1"/>
    <col min="3611" max="3611" width="9.42578125" style="14" customWidth="1"/>
    <col min="3612" max="3612" width="17.5703125" style="14" customWidth="1"/>
    <col min="3613" max="3613" width="25.140625" style="14" customWidth="1"/>
    <col min="3614" max="3614" width="10.5703125" style="14" customWidth="1"/>
    <col min="3615" max="3845" width="9.140625" style="14"/>
    <col min="3846" max="3846" width="4.42578125" style="14" customWidth="1"/>
    <col min="3847" max="3847" width="49.140625" style="14" customWidth="1"/>
    <col min="3848" max="3848" width="10.85546875" style="14" customWidth="1"/>
    <col min="3849" max="3858" width="0" style="14" hidden="1" customWidth="1"/>
    <col min="3859" max="3859" width="14.85546875" style="14" customWidth="1"/>
    <col min="3860" max="3860" width="13.28515625" style="14" customWidth="1"/>
    <col min="3861" max="3861" width="14.42578125" style="14" customWidth="1"/>
    <col min="3862" max="3862" width="9.85546875" style="14" customWidth="1"/>
    <col min="3863" max="3863" width="16.140625" style="14" customWidth="1"/>
    <col min="3864" max="3864" width="15" style="14" customWidth="1"/>
    <col min="3865" max="3865" width="18.140625" style="14" customWidth="1"/>
    <col min="3866" max="3866" width="14.140625" style="14" customWidth="1"/>
    <col min="3867" max="3867" width="9.42578125" style="14" customWidth="1"/>
    <col min="3868" max="3868" width="17.5703125" style="14" customWidth="1"/>
    <col min="3869" max="3869" width="25.140625" style="14" customWidth="1"/>
    <col min="3870" max="3870" width="10.5703125" style="14" customWidth="1"/>
    <col min="3871" max="4101" width="9.140625" style="14"/>
    <col min="4102" max="4102" width="4.42578125" style="14" customWidth="1"/>
    <col min="4103" max="4103" width="49.140625" style="14" customWidth="1"/>
    <col min="4104" max="4104" width="10.85546875" style="14" customWidth="1"/>
    <col min="4105" max="4114" width="0" style="14" hidden="1" customWidth="1"/>
    <col min="4115" max="4115" width="14.85546875" style="14" customWidth="1"/>
    <col min="4116" max="4116" width="13.28515625" style="14" customWidth="1"/>
    <col min="4117" max="4117" width="14.42578125" style="14" customWidth="1"/>
    <col min="4118" max="4118" width="9.85546875" style="14" customWidth="1"/>
    <col min="4119" max="4119" width="16.140625" style="14" customWidth="1"/>
    <col min="4120" max="4120" width="15" style="14" customWidth="1"/>
    <col min="4121" max="4121" width="18.140625" style="14" customWidth="1"/>
    <col min="4122" max="4122" width="14.140625" style="14" customWidth="1"/>
    <col min="4123" max="4123" width="9.42578125" style="14" customWidth="1"/>
    <col min="4124" max="4124" width="17.5703125" style="14" customWidth="1"/>
    <col min="4125" max="4125" width="25.140625" style="14" customWidth="1"/>
    <col min="4126" max="4126" width="10.5703125" style="14" customWidth="1"/>
    <col min="4127" max="4357" width="9.140625" style="14"/>
    <col min="4358" max="4358" width="4.42578125" style="14" customWidth="1"/>
    <col min="4359" max="4359" width="49.140625" style="14" customWidth="1"/>
    <col min="4360" max="4360" width="10.85546875" style="14" customWidth="1"/>
    <col min="4361" max="4370" width="0" style="14" hidden="1" customWidth="1"/>
    <col min="4371" max="4371" width="14.85546875" style="14" customWidth="1"/>
    <col min="4372" max="4372" width="13.28515625" style="14" customWidth="1"/>
    <col min="4373" max="4373" width="14.42578125" style="14" customWidth="1"/>
    <col min="4374" max="4374" width="9.85546875" style="14" customWidth="1"/>
    <col min="4375" max="4375" width="16.140625" style="14" customWidth="1"/>
    <col min="4376" max="4376" width="15" style="14" customWidth="1"/>
    <col min="4377" max="4377" width="18.140625" style="14" customWidth="1"/>
    <col min="4378" max="4378" width="14.140625" style="14" customWidth="1"/>
    <col min="4379" max="4379" width="9.42578125" style="14" customWidth="1"/>
    <col min="4380" max="4380" width="17.5703125" style="14" customWidth="1"/>
    <col min="4381" max="4381" width="25.140625" style="14" customWidth="1"/>
    <col min="4382" max="4382" width="10.5703125" style="14" customWidth="1"/>
    <col min="4383" max="4613" width="9.140625" style="14"/>
    <col min="4614" max="4614" width="4.42578125" style="14" customWidth="1"/>
    <col min="4615" max="4615" width="49.140625" style="14" customWidth="1"/>
    <col min="4616" max="4616" width="10.85546875" style="14" customWidth="1"/>
    <col min="4617" max="4626" width="0" style="14" hidden="1" customWidth="1"/>
    <col min="4627" max="4627" width="14.85546875" style="14" customWidth="1"/>
    <col min="4628" max="4628" width="13.28515625" style="14" customWidth="1"/>
    <col min="4629" max="4629" width="14.42578125" style="14" customWidth="1"/>
    <col min="4630" max="4630" width="9.85546875" style="14" customWidth="1"/>
    <col min="4631" max="4631" width="16.140625" style="14" customWidth="1"/>
    <col min="4632" max="4632" width="15" style="14" customWidth="1"/>
    <col min="4633" max="4633" width="18.140625" style="14" customWidth="1"/>
    <col min="4634" max="4634" width="14.140625" style="14" customWidth="1"/>
    <col min="4635" max="4635" width="9.42578125" style="14" customWidth="1"/>
    <col min="4636" max="4636" width="17.5703125" style="14" customWidth="1"/>
    <col min="4637" max="4637" width="25.140625" style="14" customWidth="1"/>
    <col min="4638" max="4638" width="10.5703125" style="14" customWidth="1"/>
    <col min="4639" max="4869" width="9.140625" style="14"/>
    <col min="4870" max="4870" width="4.42578125" style="14" customWidth="1"/>
    <col min="4871" max="4871" width="49.140625" style="14" customWidth="1"/>
    <col min="4872" max="4872" width="10.85546875" style="14" customWidth="1"/>
    <col min="4873" max="4882" width="0" style="14" hidden="1" customWidth="1"/>
    <col min="4883" max="4883" width="14.85546875" style="14" customWidth="1"/>
    <col min="4884" max="4884" width="13.28515625" style="14" customWidth="1"/>
    <col min="4885" max="4885" width="14.42578125" style="14" customWidth="1"/>
    <col min="4886" max="4886" width="9.85546875" style="14" customWidth="1"/>
    <col min="4887" max="4887" width="16.140625" style="14" customWidth="1"/>
    <col min="4888" max="4888" width="15" style="14" customWidth="1"/>
    <col min="4889" max="4889" width="18.140625" style="14" customWidth="1"/>
    <col min="4890" max="4890" width="14.140625" style="14" customWidth="1"/>
    <col min="4891" max="4891" width="9.42578125" style="14" customWidth="1"/>
    <col min="4892" max="4892" width="17.5703125" style="14" customWidth="1"/>
    <col min="4893" max="4893" width="25.140625" style="14" customWidth="1"/>
    <col min="4894" max="4894" width="10.5703125" style="14" customWidth="1"/>
    <col min="4895" max="5125" width="9.140625" style="14"/>
    <col min="5126" max="5126" width="4.42578125" style="14" customWidth="1"/>
    <col min="5127" max="5127" width="49.140625" style="14" customWidth="1"/>
    <col min="5128" max="5128" width="10.85546875" style="14" customWidth="1"/>
    <col min="5129" max="5138" width="0" style="14" hidden="1" customWidth="1"/>
    <col min="5139" max="5139" width="14.85546875" style="14" customWidth="1"/>
    <col min="5140" max="5140" width="13.28515625" style="14" customWidth="1"/>
    <col min="5141" max="5141" width="14.42578125" style="14" customWidth="1"/>
    <col min="5142" max="5142" width="9.85546875" style="14" customWidth="1"/>
    <col min="5143" max="5143" width="16.140625" style="14" customWidth="1"/>
    <col min="5144" max="5144" width="15" style="14" customWidth="1"/>
    <col min="5145" max="5145" width="18.140625" style="14" customWidth="1"/>
    <col min="5146" max="5146" width="14.140625" style="14" customWidth="1"/>
    <col min="5147" max="5147" width="9.42578125" style="14" customWidth="1"/>
    <col min="5148" max="5148" width="17.5703125" style="14" customWidth="1"/>
    <col min="5149" max="5149" width="25.140625" style="14" customWidth="1"/>
    <col min="5150" max="5150" width="10.5703125" style="14" customWidth="1"/>
    <col min="5151" max="5381" width="9.140625" style="14"/>
    <col min="5382" max="5382" width="4.42578125" style="14" customWidth="1"/>
    <col min="5383" max="5383" width="49.140625" style="14" customWidth="1"/>
    <col min="5384" max="5384" width="10.85546875" style="14" customWidth="1"/>
    <col min="5385" max="5394" width="0" style="14" hidden="1" customWidth="1"/>
    <col min="5395" max="5395" width="14.85546875" style="14" customWidth="1"/>
    <col min="5396" max="5396" width="13.28515625" style="14" customWidth="1"/>
    <col min="5397" max="5397" width="14.42578125" style="14" customWidth="1"/>
    <col min="5398" max="5398" width="9.85546875" style="14" customWidth="1"/>
    <col min="5399" max="5399" width="16.140625" style="14" customWidth="1"/>
    <col min="5400" max="5400" width="15" style="14" customWidth="1"/>
    <col min="5401" max="5401" width="18.140625" style="14" customWidth="1"/>
    <col min="5402" max="5402" width="14.140625" style="14" customWidth="1"/>
    <col min="5403" max="5403" width="9.42578125" style="14" customWidth="1"/>
    <col min="5404" max="5404" width="17.5703125" style="14" customWidth="1"/>
    <col min="5405" max="5405" width="25.140625" style="14" customWidth="1"/>
    <col min="5406" max="5406" width="10.5703125" style="14" customWidth="1"/>
    <col min="5407" max="5637" width="9.140625" style="14"/>
    <col min="5638" max="5638" width="4.42578125" style="14" customWidth="1"/>
    <col min="5639" max="5639" width="49.140625" style="14" customWidth="1"/>
    <col min="5640" max="5640" width="10.85546875" style="14" customWidth="1"/>
    <col min="5641" max="5650" width="0" style="14" hidden="1" customWidth="1"/>
    <col min="5651" max="5651" width="14.85546875" style="14" customWidth="1"/>
    <col min="5652" max="5652" width="13.28515625" style="14" customWidth="1"/>
    <col min="5653" max="5653" width="14.42578125" style="14" customWidth="1"/>
    <col min="5654" max="5654" width="9.85546875" style="14" customWidth="1"/>
    <col min="5655" max="5655" width="16.140625" style="14" customWidth="1"/>
    <col min="5656" max="5656" width="15" style="14" customWidth="1"/>
    <col min="5657" max="5657" width="18.140625" style="14" customWidth="1"/>
    <col min="5658" max="5658" width="14.140625" style="14" customWidth="1"/>
    <col min="5659" max="5659" width="9.42578125" style="14" customWidth="1"/>
    <col min="5660" max="5660" width="17.5703125" style="14" customWidth="1"/>
    <col min="5661" max="5661" width="25.140625" style="14" customWidth="1"/>
    <col min="5662" max="5662" width="10.5703125" style="14" customWidth="1"/>
    <col min="5663" max="5893" width="9.140625" style="14"/>
    <col min="5894" max="5894" width="4.42578125" style="14" customWidth="1"/>
    <col min="5895" max="5895" width="49.140625" style="14" customWidth="1"/>
    <col min="5896" max="5896" width="10.85546875" style="14" customWidth="1"/>
    <col min="5897" max="5906" width="0" style="14" hidden="1" customWidth="1"/>
    <col min="5907" max="5907" width="14.85546875" style="14" customWidth="1"/>
    <col min="5908" max="5908" width="13.28515625" style="14" customWidth="1"/>
    <col min="5909" max="5909" width="14.42578125" style="14" customWidth="1"/>
    <col min="5910" max="5910" width="9.85546875" style="14" customWidth="1"/>
    <col min="5911" max="5911" width="16.140625" style="14" customWidth="1"/>
    <col min="5912" max="5912" width="15" style="14" customWidth="1"/>
    <col min="5913" max="5913" width="18.140625" style="14" customWidth="1"/>
    <col min="5914" max="5914" width="14.140625" style="14" customWidth="1"/>
    <col min="5915" max="5915" width="9.42578125" style="14" customWidth="1"/>
    <col min="5916" max="5916" width="17.5703125" style="14" customWidth="1"/>
    <col min="5917" max="5917" width="25.140625" style="14" customWidth="1"/>
    <col min="5918" max="5918" width="10.5703125" style="14" customWidth="1"/>
    <col min="5919" max="6149" width="9.140625" style="14"/>
    <col min="6150" max="6150" width="4.42578125" style="14" customWidth="1"/>
    <col min="6151" max="6151" width="49.140625" style="14" customWidth="1"/>
    <col min="6152" max="6152" width="10.85546875" style="14" customWidth="1"/>
    <col min="6153" max="6162" width="0" style="14" hidden="1" customWidth="1"/>
    <col min="6163" max="6163" width="14.85546875" style="14" customWidth="1"/>
    <col min="6164" max="6164" width="13.28515625" style="14" customWidth="1"/>
    <col min="6165" max="6165" width="14.42578125" style="14" customWidth="1"/>
    <col min="6166" max="6166" width="9.85546875" style="14" customWidth="1"/>
    <col min="6167" max="6167" width="16.140625" style="14" customWidth="1"/>
    <col min="6168" max="6168" width="15" style="14" customWidth="1"/>
    <col min="6169" max="6169" width="18.140625" style="14" customWidth="1"/>
    <col min="6170" max="6170" width="14.140625" style="14" customWidth="1"/>
    <col min="6171" max="6171" width="9.42578125" style="14" customWidth="1"/>
    <col min="6172" max="6172" width="17.5703125" style="14" customWidth="1"/>
    <col min="6173" max="6173" width="25.140625" style="14" customWidth="1"/>
    <col min="6174" max="6174" width="10.5703125" style="14" customWidth="1"/>
    <col min="6175" max="6405" width="9.140625" style="14"/>
    <col min="6406" max="6406" width="4.42578125" style="14" customWidth="1"/>
    <col min="6407" max="6407" width="49.140625" style="14" customWidth="1"/>
    <col min="6408" max="6408" width="10.85546875" style="14" customWidth="1"/>
    <col min="6409" max="6418" width="0" style="14" hidden="1" customWidth="1"/>
    <col min="6419" max="6419" width="14.85546875" style="14" customWidth="1"/>
    <col min="6420" max="6420" width="13.28515625" style="14" customWidth="1"/>
    <col min="6421" max="6421" width="14.42578125" style="14" customWidth="1"/>
    <col min="6422" max="6422" width="9.85546875" style="14" customWidth="1"/>
    <col min="6423" max="6423" width="16.140625" style="14" customWidth="1"/>
    <col min="6424" max="6424" width="15" style="14" customWidth="1"/>
    <col min="6425" max="6425" width="18.140625" style="14" customWidth="1"/>
    <col min="6426" max="6426" width="14.140625" style="14" customWidth="1"/>
    <col min="6427" max="6427" width="9.42578125" style="14" customWidth="1"/>
    <col min="6428" max="6428" width="17.5703125" style="14" customWidth="1"/>
    <col min="6429" max="6429" width="25.140625" style="14" customWidth="1"/>
    <col min="6430" max="6430" width="10.5703125" style="14" customWidth="1"/>
    <col min="6431" max="6661" width="9.140625" style="14"/>
    <col min="6662" max="6662" width="4.42578125" style="14" customWidth="1"/>
    <col min="6663" max="6663" width="49.140625" style="14" customWidth="1"/>
    <col min="6664" max="6664" width="10.85546875" style="14" customWidth="1"/>
    <col min="6665" max="6674" width="0" style="14" hidden="1" customWidth="1"/>
    <col min="6675" max="6675" width="14.85546875" style="14" customWidth="1"/>
    <col min="6676" max="6676" width="13.28515625" style="14" customWidth="1"/>
    <col min="6677" max="6677" width="14.42578125" style="14" customWidth="1"/>
    <col min="6678" max="6678" width="9.85546875" style="14" customWidth="1"/>
    <col min="6679" max="6679" width="16.140625" style="14" customWidth="1"/>
    <col min="6680" max="6680" width="15" style="14" customWidth="1"/>
    <col min="6681" max="6681" width="18.140625" style="14" customWidth="1"/>
    <col min="6682" max="6682" width="14.140625" style="14" customWidth="1"/>
    <col min="6683" max="6683" width="9.42578125" style="14" customWidth="1"/>
    <col min="6684" max="6684" width="17.5703125" style="14" customWidth="1"/>
    <col min="6685" max="6685" width="25.140625" style="14" customWidth="1"/>
    <col min="6686" max="6686" width="10.5703125" style="14" customWidth="1"/>
    <col min="6687" max="6917" width="9.140625" style="14"/>
    <col min="6918" max="6918" width="4.42578125" style="14" customWidth="1"/>
    <col min="6919" max="6919" width="49.140625" style="14" customWidth="1"/>
    <col min="6920" max="6920" width="10.85546875" style="14" customWidth="1"/>
    <col min="6921" max="6930" width="0" style="14" hidden="1" customWidth="1"/>
    <col min="6931" max="6931" width="14.85546875" style="14" customWidth="1"/>
    <col min="6932" max="6932" width="13.28515625" style="14" customWidth="1"/>
    <col min="6933" max="6933" width="14.42578125" style="14" customWidth="1"/>
    <col min="6934" max="6934" width="9.85546875" style="14" customWidth="1"/>
    <col min="6935" max="6935" width="16.140625" style="14" customWidth="1"/>
    <col min="6936" max="6936" width="15" style="14" customWidth="1"/>
    <col min="6937" max="6937" width="18.140625" style="14" customWidth="1"/>
    <col min="6938" max="6938" width="14.140625" style="14" customWidth="1"/>
    <col min="6939" max="6939" width="9.42578125" style="14" customWidth="1"/>
    <col min="6940" max="6940" width="17.5703125" style="14" customWidth="1"/>
    <col min="6941" max="6941" width="25.140625" style="14" customWidth="1"/>
    <col min="6942" max="6942" width="10.5703125" style="14" customWidth="1"/>
    <col min="6943" max="7173" width="9.140625" style="14"/>
    <col min="7174" max="7174" width="4.42578125" style="14" customWidth="1"/>
    <col min="7175" max="7175" width="49.140625" style="14" customWidth="1"/>
    <col min="7176" max="7176" width="10.85546875" style="14" customWidth="1"/>
    <col min="7177" max="7186" width="0" style="14" hidden="1" customWidth="1"/>
    <col min="7187" max="7187" width="14.85546875" style="14" customWidth="1"/>
    <col min="7188" max="7188" width="13.28515625" style="14" customWidth="1"/>
    <col min="7189" max="7189" width="14.42578125" style="14" customWidth="1"/>
    <col min="7190" max="7190" width="9.85546875" style="14" customWidth="1"/>
    <col min="7191" max="7191" width="16.140625" style="14" customWidth="1"/>
    <col min="7192" max="7192" width="15" style="14" customWidth="1"/>
    <col min="7193" max="7193" width="18.140625" style="14" customWidth="1"/>
    <col min="7194" max="7194" width="14.140625" style="14" customWidth="1"/>
    <col min="7195" max="7195" width="9.42578125" style="14" customWidth="1"/>
    <col min="7196" max="7196" width="17.5703125" style="14" customWidth="1"/>
    <col min="7197" max="7197" width="25.140625" style="14" customWidth="1"/>
    <col min="7198" max="7198" width="10.5703125" style="14" customWidth="1"/>
    <col min="7199" max="7429" width="9.140625" style="14"/>
    <col min="7430" max="7430" width="4.42578125" style="14" customWidth="1"/>
    <col min="7431" max="7431" width="49.140625" style="14" customWidth="1"/>
    <col min="7432" max="7432" width="10.85546875" style="14" customWidth="1"/>
    <col min="7433" max="7442" width="0" style="14" hidden="1" customWidth="1"/>
    <col min="7443" max="7443" width="14.85546875" style="14" customWidth="1"/>
    <col min="7444" max="7444" width="13.28515625" style="14" customWidth="1"/>
    <col min="7445" max="7445" width="14.42578125" style="14" customWidth="1"/>
    <col min="7446" max="7446" width="9.85546875" style="14" customWidth="1"/>
    <col min="7447" max="7447" width="16.140625" style="14" customWidth="1"/>
    <col min="7448" max="7448" width="15" style="14" customWidth="1"/>
    <col min="7449" max="7449" width="18.140625" style="14" customWidth="1"/>
    <col min="7450" max="7450" width="14.140625" style="14" customWidth="1"/>
    <col min="7451" max="7451" width="9.42578125" style="14" customWidth="1"/>
    <col min="7452" max="7452" width="17.5703125" style="14" customWidth="1"/>
    <col min="7453" max="7453" width="25.140625" style="14" customWidth="1"/>
    <col min="7454" max="7454" width="10.5703125" style="14" customWidth="1"/>
    <col min="7455" max="7685" width="9.140625" style="14"/>
    <col min="7686" max="7686" width="4.42578125" style="14" customWidth="1"/>
    <col min="7687" max="7687" width="49.140625" style="14" customWidth="1"/>
    <col min="7688" max="7688" width="10.85546875" style="14" customWidth="1"/>
    <col min="7689" max="7698" width="0" style="14" hidden="1" customWidth="1"/>
    <col min="7699" max="7699" width="14.85546875" style="14" customWidth="1"/>
    <col min="7700" max="7700" width="13.28515625" style="14" customWidth="1"/>
    <col min="7701" max="7701" width="14.42578125" style="14" customWidth="1"/>
    <col min="7702" max="7702" width="9.85546875" style="14" customWidth="1"/>
    <col min="7703" max="7703" width="16.140625" style="14" customWidth="1"/>
    <col min="7704" max="7704" width="15" style="14" customWidth="1"/>
    <col min="7705" max="7705" width="18.140625" style="14" customWidth="1"/>
    <col min="7706" max="7706" width="14.140625" style="14" customWidth="1"/>
    <col min="7707" max="7707" width="9.42578125" style="14" customWidth="1"/>
    <col min="7708" max="7708" width="17.5703125" style="14" customWidth="1"/>
    <col min="7709" max="7709" width="25.140625" style="14" customWidth="1"/>
    <col min="7710" max="7710" width="10.5703125" style="14" customWidth="1"/>
    <col min="7711" max="7941" width="9.140625" style="14"/>
    <col min="7942" max="7942" width="4.42578125" style="14" customWidth="1"/>
    <col min="7943" max="7943" width="49.140625" style="14" customWidth="1"/>
    <col min="7944" max="7944" width="10.85546875" style="14" customWidth="1"/>
    <col min="7945" max="7954" width="0" style="14" hidden="1" customWidth="1"/>
    <col min="7955" max="7955" width="14.85546875" style="14" customWidth="1"/>
    <col min="7956" max="7956" width="13.28515625" style="14" customWidth="1"/>
    <col min="7957" max="7957" width="14.42578125" style="14" customWidth="1"/>
    <col min="7958" max="7958" width="9.85546875" style="14" customWidth="1"/>
    <col min="7959" max="7959" width="16.140625" style="14" customWidth="1"/>
    <col min="7960" max="7960" width="15" style="14" customWidth="1"/>
    <col min="7961" max="7961" width="18.140625" style="14" customWidth="1"/>
    <col min="7962" max="7962" width="14.140625" style="14" customWidth="1"/>
    <col min="7963" max="7963" width="9.42578125" style="14" customWidth="1"/>
    <col min="7964" max="7964" width="17.5703125" style="14" customWidth="1"/>
    <col min="7965" max="7965" width="25.140625" style="14" customWidth="1"/>
    <col min="7966" max="7966" width="10.5703125" style="14" customWidth="1"/>
    <col min="7967" max="8197" width="9.140625" style="14"/>
    <col min="8198" max="8198" width="4.42578125" style="14" customWidth="1"/>
    <col min="8199" max="8199" width="49.140625" style="14" customWidth="1"/>
    <col min="8200" max="8200" width="10.85546875" style="14" customWidth="1"/>
    <col min="8201" max="8210" width="0" style="14" hidden="1" customWidth="1"/>
    <col min="8211" max="8211" width="14.85546875" style="14" customWidth="1"/>
    <col min="8212" max="8212" width="13.28515625" style="14" customWidth="1"/>
    <col min="8213" max="8213" width="14.42578125" style="14" customWidth="1"/>
    <col min="8214" max="8214" width="9.85546875" style="14" customWidth="1"/>
    <col min="8215" max="8215" width="16.140625" style="14" customWidth="1"/>
    <col min="8216" max="8216" width="15" style="14" customWidth="1"/>
    <col min="8217" max="8217" width="18.140625" style="14" customWidth="1"/>
    <col min="8218" max="8218" width="14.140625" style="14" customWidth="1"/>
    <col min="8219" max="8219" width="9.42578125" style="14" customWidth="1"/>
    <col min="8220" max="8220" width="17.5703125" style="14" customWidth="1"/>
    <col min="8221" max="8221" width="25.140625" style="14" customWidth="1"/>
    <col min="8222" max="8222" width="10.5703125" style="14" customWidth="1"/>
    <col min="8223" max="8453" width="9.140625" style="14"/>
    <col min="8454" max="8454" width="4.42578125" style="14" customWidth="1"/>
    <col min="8455" max="8455" width="49.140625" style="14" customWidth="1"/>
    <col min="8456" max="8456" width="10.85546875" style="14" customWidth="1"/>
    <col min="8457" max="8466" width="0" style="14" hidden="1" customWidth="1"/>
    <col min="8467" max="8467" width="14.85546875" style="14" customWidth="1"/>
    <col min="8468" max="8468" width="13.28515625" style="14" customWidth="1"/>
    <col min="8469" max="8469" width="14.42578125" style="14" customWidth="1"/>
    <col min="8470" max="8470" width="9.85546875" style="14" customWidth="1"/>
    <col min="8471" max="8471" width="16.140625" style="14" customWidth="1"/>
    <col min="8472" max="8472" width="15" style="14" customWidth="1"/>
    <col min="8473" max="8473" width="18.140625" style="14" customWidth="1"/>
    <col min="8474" max="8474" width="14.140625" style="14" customWidth="1"/>
    <col min="8475" max="8475" width="9.42578125" style="14" customWidth="1"/>
    <col min="8476" max="8476" width="17.5703125" style="14" customWidth="1"/>
    <col min="8477" max="8477" width="25.140625" style="14" customWidth="1"/>
    <col min="8478" max="8478" width="10.5703125" style="14" customWidth="1"/>
    <col min="8479" max="8709" width="9.140625" style="14"/>
    <col min="8710" max="8710" width="4.42578125" style="14" customWidth="1"/>
    <col min="8711" max="8711" width="49.140625" style="14" customWidth="1"/>
    <col min="8712" max="8712" width="10.85546875" style="14" customWidth="1"/>
    <col min="8713" max="8722" width="0" style="14" hidden="1" customWidth="1"/>
    <col min="8723" max="8723" width="14.85546875" style="14" customWidth="1"/>
    <col min="8724" max="8724" width="13.28515625" style="14" customWidth="1"/>
    <col min="8725" max="8725" width="14.42578125" style="14" customWidth="1"/>
    <col min="8726" max="8726" width="9.85546875" style="14" customWidth="1"/>
    <col min="8727" max="8727" width="16.140625" style="14" customWidth="1"/>
    <col min="8728" max="8728" width="15" style="14" customWidth="1"/>
    <col min="8729" max="8729" width="18.140625" style="14" customWidth="1"/>
    <col min="8730" max="8730" width="14.140625" style="14" customWidth="1"/>
    <col min="8731" max="8731" width="9.42578125" style="14" customWidth="1"/>
    <col min="8732" max="8732" width="17.5703125" style="14" customWidth="1"/>
    <col min="8733" max="8733" width="25.140625" style="14" customWidth="1"/>
    <col min="8734" max="8734" width="10.5703125" style="14" customWidth="1"/>
    <col min="8735" max="8965" width="9.140625" style="14"/>
    <col min="8966" max="8966" width="4.42578125" style="14" customWidth="1"/>
    <col min="8967" max="8967" width="49.140625" style="14" customWidth="1"/>
    <col min="8968" max="8968" width="10.85546875" style="14" customWidth="1"/>
    <col min="8969" max="8978" width="0" style="14" hidden="1" customWidth="1"/>
    <col min="8979" max="8979" width="14.85546875" style="14" customWidth="1"/>
    <col min="8980" max="8980" width="13.28515625" style="14" customWidth="1"/>
    <col min="8981" max="8981" width="14.42578125" style="14" customWidth="1"/>
    <col min="8982" max="8982" width="9.85546875" style="14" customWidth="1"/>
    <col min="8983" max="8983" width="16.140625" style="14" customWidth="1"/>
    <col min="8984" max="8984" width="15" style="14" customWidth="1"/>
    <col min="8985" max="8985" width="18.140625" style="14" customWidth="1"/>
    <col min="8986" max="8986" width="14.140625" style="14" customWidth="1"/>
    <col min="8987" max="8987" width="9.42578125" style="14" customWidth="1"/>
    <col min="8988" max="8988" width="17.5703125" style="14" customWidth="1"/>
    <col min="8989" max="8989" width="25.140625" style="14" customWidth="1"/>
    <col min="8990" max="8990" width="10.5703125" style="14" customWidth="1"/>
    <col min="8991" max="9221" width="9.140625" style="14"/>
    <col min="9222" max="9222" width="4.42578125" style="14" customWidth="1"/>
    <col min="9223" max="9223" width="49.140625" style="14" customWidth="1"/>
    <col min="9224" max="9224" width="10.85546875" style="14" customWidth="1"/>
    <col min="9225" max="9234" width="0" style="14" hidden="1" customWidth="1"/>
    <col min="9235" max="9235" width="14.85546875" style="14" customWidth="1"/>
    <col min="9236" max="9236" width="13.28515625" style="14" customWidth="1"/>
    <col min="9237" max="9237" width="14.42578125" style="14" customWidth="1"/>
    <col min="9238" max="9238" width="9.85546875" style="14" customWidth="1"/>
    <col min="9239" max="9239" width="16.140625" style="14" customWidth="1"/>
    <col min="9240" max="9240" width="15" style="14" customWidth="1"/>
    <col min="9241" max="9241" width="18.140625" style="14" customWidth="1"/>
    <col min="9242" max="9242" width="14.140625" style="14" customWidth="1"/>
    <col min="9243" max="9243" width="9.42578125" style="14" customWidth="1"/>
    <col min="9244" max="9244" width="17.5703125" style="14" customWidth="1"/>
    <col min="9245" max="9245" width="25.140625" style="14" customWidth="1"/>
    <col min="9246" max="9246" width="10.5703125" style="14" customWidth="1"/>
    <col min="9247" max="9477" width="9.140625" style="14"/>
    <col min="9478" max="9478" width="4.42578125" style="14" customWidth="1"/>
    <col min="9479" max="9479" width="49.140625" style="14" customWidth="1"/>
    <col min="9480" max="9480" width="10.85546875" style="14" customWidth="1"/>
    <col min="9481" max="9490" width="0" style="14" hidden="1" customWidth="1"/>
    <col min="9491" max="9491" width="14.85546875" style="14" customWidth="1"/>
    <col min="9492" max="9492" width="13.28515625" style="14" customWidth="1"/>
    <col min="9493" max="9493" width="14.42578125" style="14" customWidth="1"/>
    <col min="9494" max="9494" width="9.85546875" style="14" customWidth="1"/>
    <col min="9495" max="9495" width="16.140625" style="14" customWidth="1"/>
    <col min="9496" max="9496" width="15" style="14" customWidth="1"/>
    <col min="9497" max="9497" width="18.140625" style="14" customWidth="1"/>
    <col min="9498" max="9498" width="14.140625" style="14" customWidth="1"/>
    <col min="9499" max="9499" width="9.42578125" style="14" customWidth="1"/>
    <col min="9500" max="9500" width="17.5703125" style="14" customWidth="1"/>
    <col min="9501" max="9501" width="25.140625" style="14" customWidth="1"/>
    <col min="9502" max="9502" width="10.5703125" style="14" customWidth="1"/>
    <col min="9503" max="9733" width="9.140625" style="14"/>
    <col min="9734" max="9734" width="4.42578125" style="14" customWidth="1"/>
    <col min="9735" max="9735" width="49.140625" style="14" customWidth="1"/>
    <col min="9736" max="9736" width="10.85546875" style="14" customWidth="1"/>
    <col min="9737" max="9746" width="0" style="14" hidden="1" customWidth="1"/>
    <col min="9747" max="9747" width="14.85546875" style="14" customWidth="1"/>
    <col min="9748" max="9748" width="13.28515625" style="14" customWidth="1"/>
    <col min="9749" max="9749" width="14.42578125" style="14" customWidth="1"/>
    <col min="9750" max="9750" width="9.85546875" style="14" customWidth="1"/>
    <col min="9751" max="9751" width="16.140625" style="14" customWidth="1"/>
    <col min="9752" max="9752" width="15" style="14" customWidth="1"/>
    <col min="9753" max="9753" width="18.140625" style="14" customWidth="1"/>
    <col min="9754" max="9754" width="14.140625" style="14" customWidth="1"/>
    <col min="9755" max="9755" width="9.42578125" style="14" customWidth="1"/>
    <col min="9756" max="9756" width="17.5703125" style="14" customWidth="1"/>
    <col min="9757" max="9757" width="25.140625" style="14" customWidth="1"/>
    <col min="9758" max="9758" width="10.5703125" style="14" customWidth="1"/>
    <col min="9759" max="9989" width="9.140625" style="14"/>
    <col min="9990" max="9990" width="4.42578125" style="14" customWidth="1"/>
    <col min="9991" max="9991" width="49.140625" style="14" customWidth="1"/>
    <col min="9992" max="9992" width="10.85546875" style="14" customWidth="1"/>
    <col min="9993" max="10002" width="0" style="14" hidden="1" customWidth="1"/>
    <col min="10003" max="10003" width="14.85546875" style="14" customWidth="1"/>
    <col min="10004" max="10004" width="13.28515625" style="14" customWidth="1"/>
    <col min="10005" max="10005" width="14.42578125" style="14" customWidth="1"/>
    <col min="10006" max="10006" width="9.85546875" style="14" customWidth="1"/>
    <col min="10007" max="10007" width="16.140625" style="14" customWidth="1"/>
    <col min="10008" max="10008" width="15" style="14" customWidth="1"/>
    <col min="10009" max="10009" width="18.140625" style="14" customWidth="1"/>
    <col min="10010" max="10010" width="14.140625" style="14" customWidth="1"/>
    <col min="10011" max="10011" width="9.42578125" style="14" customWidth="1"/>
    <col min="10012" max="10012" width="17.5703125" style="14" customWidth="1"/>
    <col min="10013" max="10013" width="25.140625" style="14" customWidth="1"/>
    <col min="10014" max="10014" width="10.5703125" style="14" customWidth="1"/>
    <col min="10015" max="10245" width="9.140625" style="14"/>
    <col min="10246" max="10246" width="4.42578125" style="14" customWidth="1"/>
    <col min="10247" max="10247" width="49.140625" style="14" customWidth="1"/>
    <col min="10248" max="10248" width="10.85546875" style="14" customWidth="1"/>
    <col min="10249" max="10258" width="0" style="14" hidden="1" customWidth="1"/>
    <col min="10259" max="10259" width="14.85546875" style="14" customWidth="1"/>
    <col min="10260" max="10260" width="13.28515625" style="14" customWidth="1"/>
    <col min="10261" max="10261" width="14.42578125" style="14" customWidth="1"/>
    <col min="10262" max="10262" width="9.85546875" style="14" customWidth="1"/>
    <col min="10263" max="10263" width="16.140625" style="14" customWidth="1"/>
    <col min="10264" max="10264" width="15" style="14" customWidth="1"/>
    <col min="10265" max="10265" width="18.140625" style="14" customWidth="1"/>
    <col min="10266" max="10266" width="14.140625" style="14" customWidth="1"/>
    <col min="10267" max="10267" width="9.42578125" style="14" customWidth="1"/>
    <col min="10268" max="10268" width="17.5703125" style="14" customWidth="1"/>
    <col min="10269" max="10269" width="25.140625" style="14" customWidth="1"/>
    <col min="10270" max="10270" width="10.5703125" style="14" customWidth="1"/>
    <col min="10271" max="10501" width="9.140625" style="14"/>
    <col min="10502" max="10502" width="4.42578125" style="14" customWidth="1"/>
    <col min="10503" max="10503" width="49.140625" style="14" customWidth="1"/>
    <col min="10504" max="10504" width="10.85546875" style="14" customWidth="1"/>
    <col min="10505" max="10514" width="0" style="14" hidden="1" customWidth="1"/>
    <col min="10515" max="10515" width="14.85546875" style="14" customWidth="1"/>
    <col min="10516" max="10516" width="13.28515625" style="14" customWidth="1"/>
    <col min="10517" max="10517" width="14.42578125" style="14" customWidth="1"/>
    <col min="10518" max="10518" width="9.85546875" style="14" customWidth="1"/>
    <col min="10519" max="10519" width="16.140625" style="14" customWidth="1"/>
    <col min="10520" max="10520" width="15" style="14" customWidth="1"/>
    <col min="10521" max="10521" width="18.140625" style="14" customWidth="1"/>
    <col min="10522" max="10522" width="14.140625" style="14" customWidth="1"/>
    <col min="10523" max="10523" width="9.42578125" style="14" customWidth="1"/>
    <col min="10524" max="10524" width="17.5703125" style="14" customWidth="1"/>
    <col min="10525" max="10525" width="25.140625" style="14" customWidth="1"/>
    <col min="10526" max="10526" width="10.5703125" style="14" customWidth="1"/>
    <col min="10527" max="10757" width="9.140625" style="14"/>
    <col min="10758" max="10758" width="4.42578125" style="14" customWidth="1"/>
    <col min="10759" max="10759" width="49.140625" style="14" customWidth="1"/>
    <col min="10760" max="10760" width="10.85546875" style="14" customWidth="1"/>
    <col min="10761" max="10770" width="0" style="14" hidden="1" customWidth="1"/>
    <col min="10771" max="10771" width="14.85546875" style="14" customWidth="1"/>
    <col min="10772" max="10772" width="13.28515625" style="14" customWidth="1"/>
    <col min="10773" max="10773" width="14.42578125" style="14" customWidth="1"/>
    <col min="10774" max="10774" width="9.85546875" style="14" customWidth="1"/>
    <col min="10775" max="10775" width="16.140625" style="14" customWidth="1"/>
    <col min="10776" max="10776" width="15" style="14" customWidth="1"/>
    <col min="10777" max="10777" width="18.140625" style="14" customWidth="1"/>
    <col min="10778" max="10778" width="14.140625" style="14" customWidth="1"/>
    <col min="10779" max="10779" width="9.42578125" style="14" customWidth="1"/>
    <col min="10780" max="10780" width="17.5703125" style="14" customWidth="1"/>
    <col min="10781" max="10781" width="25.140625" style="14" customWidth="1"/>
    <col min="10782" max="10782" width="10.5703125" style="14" customWidth="1"/>
    <col min="10783" max="11013" width="9.140625" style="14"/>
    <col min="11014" max="11014" width="4.42578125" style="14" customWidth="1"/>
    <col min="11015" max="11015" width="49.140625" style="14" customWidth="1"/>
    <col min="11016" max="11016" width="10.85546875" style="14" customWidth="1"/>
    <col min="11017" max="11026" width="0" style="14" hidden="1" customWidth="1"/>
    <col min="11027" max="11027" width="14.85546875" style="14" customWidth="1"/>
    <col min="11028" max="11028" width="13.28515625" style="14" customWidth="1"/>
    <col min="11029" max="11029" width="14.42578125" style="14" customWidth="1"/>
    <col min="11030" max="11030" width="9.85546875" style="14" customWidth="1"/>
    <col min="11031" max="11031" width="16.140625" style="14" customWidth="1"/>
    <col min="11032" max="11032" width="15" style="14" customWidth="1"/>
    <col min="11033" max="11033" width="18.140625" style="14" customWidth="1"/>
    <col min="11034" max="11034" width="14.140625" style="14" customWidth="1"/>
    <col min="11035" max="11035" width="9.42578125" style="14" customWidth="1"/>
    <col min="11036" max="11036" width="17.5703125" style="14" customWidth="1"/>
    <col min="11037" max="11037" width="25.140625" style="14" customWidth="1"/>
    <col min="11038" max="11038" width="10.5703125" style="14" customWidth="1"/>
    <col min="11039" max="11269" width="9.140625" style="14"/>
    <col min="11270" max="11270" width="4.42578125" style="14" customWidth="1"/>
    <col min="11271" max="11271" width="49.140625" style="14" customWidth="1"/>
    <col min="11272" max="11272" width="10.85546875" style="14" customWidth="1"/>
    <col min="11273" max="11282" width="0" style="14" hidden="1" customWidth="1"/>
    <col min="11283" max="11283" width="14.85546875" style="14" customWidth="1"/>
    <col min="11284" max="11284" width="13.28515625" style="14" customWidth="1"/>
    <col min="11285" max="11285" width="14.42578125" style="14" customWidth="1"/>
    <col min="11286" max="11286" width="9.85546875" style="14" customWidth="1"/>
    <col min="11287" max="11287" width="16.140625" style="14" customWidth="1"/>
    <col min="11288" max="11288" width="15" style="14" customWidth="1"/>
    <col min="11289" max="11289" width="18.140625" style="14" customWidth="1"/>
    <col min="11290" max="11290" width="14.140625" style="14" customWidth="1"/>
    <col min="11291" max="11291" width="9.42578125" style="14" customWidth="1"/>
    <col min="11292" max="11292" width="17.5703125" style="14" customWidth="1"/>
    <col min="11293" max="11293" width="25.140625" style="14" customWidth="1"/>
    <col min="11294" max="11294" width="10.5703125" style="14" customWidth="1"/>
    <col min="11295" max="11525" width="9.140625" style="14"/>
    <col min="11526" max="11526" width="4.42578125" style="14" customWidth="1"/>
    <col min="11527" max="11527" width="49.140625" style="14" customWidth="1"/>
    <col min="11528" max="11528" width="10.85546875" style="14" customWidth="1"/>
    <col min="11529" max="11538" width="0" style="14" hidden="1" customWidth="1"/>
    <col min="11539" max="11539" width="14.85546875" style="14" customWidth="1"/>
    <col min="11540" max="11540" width="13.28515625" style="14" customWidth="1"/>
    <col min="11541" max="11541" width="14.42578125" style="14" customWidth="1"/>
    <col min="11542" max="11542" width="9.85546875" style="14" customWidth="1"/>
    <col min="11543" max="11543" width="16.140625" style="14" customWidth="1"/>
    <col min="11544" max="11544" width="15" style="14" customWidth="1"/>
    <col min="11545" max="11545" width="18.140625" style="14" customWidth="1"/>
    <col min="11546" max="11546" width="14.140625" style="14" customWidth="1"/>
    <col min="11547" max="11547" width="9.42578125" style="14" customWidth="1"/>
    <col min="11548" max="11548" width="17.5703125" style="14" customWidth="1"/>
    <col min="11549" max="11549" width="25.140625" style="14" customWidth="1"/>
    <col min="11550" max="11550" width="10.5703125" style="14" customWidth="1"/>
    <col min="11551" max="11781" width="9.140625" style="14"/>
    <col min="11782" max="11782" width="4.42578125" style="14" customWidth="1"/>
    <col min="11783" max="11783" width="49.140625" style="14" customWidth="1"/>
    <col min="11784" max="11784" width="10.85546875" style="14" customWidth="1"/>
    <col min="11785" max="11794" width="0" style="14" hidden="1" customWidth="1"/>
    <col min="11795" max="11795" width="14.85546875" style="14" customWidth="1"/>
    <col min="11796" max="11796" width="13.28515625" style="14" customWidth="1"/>
    <col min="11797" max="11797" width="14.42578125" style="14" customWidth="1"/>
    <col min="11798" max="11798" width="9.85546875" style="14" customWidth="1"/>
    <col min="11799" max="11799" width="16.140625" style="14" customWidth="1"/>
    <col min="11800" max="11800" width="15" style="14" customWidth="1"/>
    <col min="11801" max="11801" width="18.140625" style="14" customWidth="1"/>
    <col min="11802" max="11802" width="14.140625" style="14" customWidth="1"/>
    <col min="11803" max="11803" width="9.42578125" style="14" customWidth="1"/>
    <col min="11804" max="11804" width="17.5703125" style="14" customWidth="1"/>
    <col min="11805" max="11805" width="25.140625" style="14" customWidth="1"/>
    <col min="11806" max="11806" width="10.5703125" style="14" customWidth="1"/>
    <col min="11807" max="12037" width="9.140625" style="14"/>
    <col min="12038" max="12038" width="4.42578125" style="14" customWidth="1"/>
    <col min="12039" max="12039" width="49.140625" style="14" customWidth="1"/>
    <col min="12040" max="12040" width="10.85546875" style="14" customWidth="1"/>
    <col min="12041" max="12050" width="0" style="14" hidden="1" customWidth="1"/>
    <col min="12051" max="12051" width="14.85546875" style="14" customWidth="1"/>
    <col min="12052" max="12052" width="13.28515625" style="14" customWidth="1"/>
    <col min="12053" max="12053" width="14.42578125" style="14" customWidth="1"/>
    <col min="12054" max="12054" width="9.85546875" style="14" customWidth="1"/>
    <col min="12055" max="12055" width="16.140625" style="14" customWidth="1"/>
    <col min="12056" max="12056" width="15" style="14" customWidth="1"/>
    <col min="12057" max="12057" width="18.140625" style="14" customWidth="1"/>
    <col min="12058" max="12058" width="14.140625" style="14" customWidth="1"/>
    <col min="12059" max="12059" width="9.42578125" style="14" customWidth="1"/>
    <col min="12060" max="12060" width="17.5703125" style="14" customWidth="1"/>
    <col min="12061" max="12061" width="25.140625" style="14" customWidth="1"/>
    <col min="12062" max="12062" width="10.5703125" style="14" customWidth="1"/>
    <col min="12063" max="12293" width="9.140625" style="14"/>
    <col min="12294" max="12294" width="4.42578125" style="14" customWidth="1"/>
    <col min="12295" max="12295" width="49.140625" style="14" customWidth="1"/>
    <col min="12296" max="12296" width="10.85546875" style="14" customWidth="1"/>
    <col min="12297" max="12306" width="0" style="14" hidden="1" customWidth="1"/>
    <col min="12307" max="12307" width="14.85546875" style="14" customWidth="1"/>
    <col min="12308" max="12308" width="13.28515625" style="14" customWidth="1"/>
    <col min="12309" max="12309" width="14.42578125" style="14" customWidth="1"/>
    <col min="12310" max="12310" width="9.85546875" style="14" customWidth="1"/>
    <col min="12311" max="12311" width="16.140625" style="14" customWidth="1"/>
    <col min="12312" max="12312" width="15" style="14" customWidth="1"/>
    <col min="12313" max="12313" width="18.140625" style="14" customWidth="1"/>
    <col min="12314" max="12314" width="14.140625" style="14" customWidth="1"/>
    <col min="12315" max="12315" width="9.42578125" style="14" customWidth="1"/>
    <col min="12316" max="12316" width="17.5703125" style="14" customWidth="1"/>
    <col min="12317" max="12317" width="25.140625" style="14" customWidth="1"/>
    <col min="12318" max="12318" width="10.5703125" style="14" customWidth="1"/>
    <col min="12319" max="12549" width="9.140625" style="14"/>
    <col min="12550" max="12550" width="4.42578125" style="14" customWidth="1"/>
    <col min="12551" max="12551" width="49.140625" style="14" customWidth="1"/>
    <col min="12552" max="12552" width="10.85546875" style="14" customWidth="1"/>
    <col min="12553" max="12562" width="0" style="14" hidden="1" customWidth="1"/>
    <col min="12563" max="12563" width="14.85546875" style="14" customWidth="1"/>
    <col min="12564" max="12564" width="13.28515625" style="14" customWidth="1"/>
    <col min="12565" max="12565" width="14.42578125" style="14" customWidth="1"/>
    <col min="12566" max="12566" width="9.85546875" style="14" customWidth="1"/>
    <col min="12567" max="12567" width="16.140625" style="14" customWidth="1"/>
    <col min="12568" max="12568" width="15" style="14" customWidth="1"/>
    <col min="12569" max="12569" width="18.140625" style="14" customWidth="1"/>
    <col min="12570" max="12570" width="14.140625" style="14" customWidth="1"/>
    <col min="12571" max="12571" width="9.42578125" style="14" customWidth="1"/>
    <col min="12572" max="12572" width="17.5703125" style="14" customWidth="1"/>
    <col min="12573" max="12573" width="25.140625" style="14" customWidth="1"/>
    <col min="12574" max="12574" width="10.5703125" style="14" customWidth="1"/>
    <col min="12575" max="12805" width="9.140625" style="14"/>
    <col min="12806" max="12806" width="4.42578125" style="14" customWidth="1"/>
    <col min="12807" max="12807" width="49.140625" style="14" customWidth="1"/>
    <col min="12808" max="12808" width="10.85546875" style="14" customWidth="1"/>
    <col min="12809" max="12818" width="0" style="14" hidden="1" customWidth="1"/>
    <col min="12819" max="12819" width="14.85546875" style="14" customWidth="1"/>
    <col min="12820" max="12820" width="13.28515625" style="14" customWidth="1"/>
    <col min="12821" max="12821" width="14.42578125" style="14" customWidth="1"/>
    <col min="12822" max="12822" width="9.85546875" style="14" customWidth="1"/>
    <col min="12823" max="12823" width="16.140625" style="14" customWidth="1"/>
    <col min="12824" max="12824" width="15" style="14" customWidth="1"/>
    <col min="12825" max="12825" width="18.140625" style="14" customWidth="1"/>
    <col min="12826" max="12826" width="14.140625" style="14" customWidth="1"/>
    <col min="12827" max="12827" width="9.42578125" style="14" customWidth="1"/>
    <col min="12828" max="12828" width="17.5703125" style="14" customWidth="1"/>
    <col min="12829" max="12829" width="25.140625" style="14" customWidth="1"/>
    <col min="12830" max="12830" width="10.5703125" style="14" customWidth="1"/>
    <col min="12831" max="13061" width="9.140625" style="14"/>
    <col min="13062" max="13062" width="4.42578125" style="14" customWidth="1"/>
    <col min="13063" max="13063" width="49.140625" style="14" customWidth="1"/>
    <col min="13064" max="13064" width="10.85546875" style="14" customWidth="1"/>
    <col min="13065" max="13074" width="0" style="14" hidden="1" customWidth="1"/>
    <col min="13075" max="13075" width="14.85546875" style="14" customWidth="1"/>
    <col min="13076" max="13076" width="13.28515625" style="14" customWidth="1"/>
    <col min="13077" max="13077" width="14.42578125" style="14" customWidth="1"/>
    <col min="13078" max="13078" width="9.85546875" style="14" customWidth="1"/>
    <col min="13079" max="13079" width="16.140625" style="14" customWidth="1"/>
    <col min="13080" max="13080" width="15" style="14" customWidth="1"/>
    <col min="13081" max="13081" width="18.140625" style="14" customWidth="1"/>
    <col min="13082" max="13082" width="14.140625" style="14" customWidth="1"/>
    <col min="13083" max="13083" width="9.42578125" style="14" customWidth="1"/>
    <col min="13084" max="13084" width="17.5703125" style="14" customWidth="1"/>
    <col min="13085" max="13085" width="25.140625" style="14" customWidth="1"/>
    <col min="13086" max="13086" width="10.5703125" style="14" customWidth="1"/>
    <col min="13087" max="13317" width="9.140625" style="14"/>
    <col min="13318" max="13318" width="4.42578125" style="14" customWidth="1"/>
    <col min="13319" max="13319" width="49.140625" style="14" customWidth="1"/>
    <col min="13320" max="13320" width="10.85546875" style="14" customWidth="1"/>
    <col min="13321" max="13330" width="0" style="14" hidden="1" customWidth="1"/>
    <col min="13331" max="13331" width="14.85546875" style="14" customWidth="1"/>
    <col min="13332" max="13332" width="13.28515625" style="14" customWidth="1"/>
    <col min="13333" max="13333" width="14.42578125" style="14" customWidth="1"/>
    <col min="13334" max="13334" width="9.85546875" style="14" customWidth="1"/>
    <col min="13335" max="13335" width="16.140625" style="14" customWidth="1"/>
    <col min="13336" max="13336" width="15" style="14" customWidth="1"/>
    <col min="13337" max="13337" width="18.140625" style="14" customWidth="1"/>
    <col min="13338" max="13338" width="14.140625" style="14" customWidth="1"/>
    <col min="13339" max="13339" width="9.42578125" style="14" customWidth="1"/>
    <col min="13340" max="13340" width="17.5703125" style="14" customWidth="1"/>
    <col min="13341" max="13341" width="25.140625" style="14" customWidth="1"/>
    <col min="13342" max="13342" width="10.5703125" style="14" customWidth="1"/>
    <col min="13343" max="13573" width="9.140625" style="14"/>
    <col min="13574" max="13574" width="4.42578125" style="14" customWidth="1"/>
    <col min="13575" max="13575" width="49.140625" style="14" customWidth="1"/>
    <col min="13576" max="13576" width="10.85546875" style="14" customWidth="1"/>
    <col min="13577" max="13586" width="0" style="14" hidden="1" customWidth="1"/>
    <col min="13587" max="13587" width="14.85546875" style="14" customWidth="1"/>
    <col min="13588" max="13588" width="13.28515625" style="14" customWidth="1"/>
    <col min="13589" max="13589" width="14.42578125" style="14" customWidth="1"/>
    <col min="13590" max="13590" width="9.85546875" style="14" customWidth="1"/>
    <col min="13591" max="13591" width="16.140625" style="14" customWidth="1"/>
    <col min="13592" max="13592" width="15" style="14" customWidth="1"/>
    <col min="13593" max="13593" width="18.140625" style="14" customWidth="1"/>
    <col min="13594" max="13594" width="14.140625" style="14" customWidth="1"/>
    <col min="13595" max="13595" width="9.42578125" style="14" customWidth="1"/>
    <col min="13596" max="13596" width="17.5703125" style="14" customWidth="1"/>
    <col min="13597" max="13597" width="25.140625" style="14" customWidth="1"/>
    <col min="13598" max="13598" width="10.5703125" style="14" customWidth="1"/>
    <col min="13599" max="13829" width="9.140625" style="14"/>
    <col min="13830" max="13830" width="4.42578125" style="14" customWidth="1"/>
    <col min="13831" max="13831" width="49.140625" style="14" customWidth="1"/>
    <col min="13832" max="13832" width="10.85546875" style="14" customWidth="1"/>
    <col min="13833" max="13842" width="0" style="14" hidden="1" customWidth="1"/>
    <col min="13843" max="13843" width="14.85546875" style="14" customWidth="1"/>
    <col min="13844" max="13844" width="13.28515625" style="14" customWidth="1"/>
    <col min="13845" max="13845" width="14.42578125" style="14" customWidth="1"/>
    <col min="13846" max="13846" width="9.85546875" style="14" customWidth="1"/>
    <col min="13847" max="13847" width="16.140625" style="14" customWidth="1"/>
    <col min="13848" max="13848" width="15" style="14" customWidth="1"/>
    <col min="13849" max="13849" width="18.140625" style="14" customWidth="1"/>
    <col min="13850" max="13850" width="14.140625" style="14" customWidth="1"/>
    <col min="13851" max="13851" width="9.42578125" style="14" customWidth="1"/>
    <col min="13852" max="13852" width="17.5703125" style="14" customWidth="1"/>
    <col min="13853" max="13853" width="25.140625" style="14" customWidth="1"/>
    <col min="13854" max="13854" width="10.5703125" style="14" customWidth="1"/>
    <col min="13855" max="14085" width="9.140625" style="14"/>
    <col min="14086" max="14086" width="4.42578125" style="14" customWidth="1"/>
    <col min="14087" max="14087" width="49.140625" style="14" customWidth="1"/>
    <col min="14088" max="14088" width="10.85546875" style="14" customWidth="1"/>
    <col min="14089" max="14098" width="0" style="14" hidden="1" customWidth="1"/>
    <col min="14099" max="14099" width="14.85546875" style="14" customWidth="1"/>
    <col min="14100" max="14100" width="13.28515625" style="14" customWidth="1"/>
    <col min="14101" max="14101" width="14.42578125" style="14" customWidth="1"/>
    <col min="14102" max="14102" width="9.85546875" style="14" customWidth="1"/>
    <col min="14103" max="14103" width="16.140625" style="14" customWidth="1"/>
    <col min="14104" max="14104" width="15" style="14" customWidth="1"/>
    <col min="14105" max="14105" width="18.140625" style="14" customWidth="1"/>
    <col min="14106" max="14106" width="14.140625" style="14" customWidth="1"/>
    <col min="14107" max="14107" width="9.42578125" style="14" customWidth="1"/>
    <col min="14108" max="14108" width="17.5703125" style="14" customWidth="1"/>
    <col min="14109" max="14109" width="25.140625" style="14" customWidth="1"/>
    <col min="14110" max="14110" width="10.5703125" style="14" customWidth="1"/>
    <col min="14111" max="14341" width="9.140625" style="14"/>
    <col min="14342" max="14342" width="4.42578125" style="14" customWidth="1"/>
    <col min="14343" max="14343" width="49.140625" style="14" customWidth="1"/>
    <col min="14344" max="14344" width="10.85546875" style="14" customWidth="1"/>
    <col min="14345" max="14354" width="0" style="14" hidden="1" customWidth="1"/>
    <col min="14355" max="14355" width="14.85546875" style="14" customWidth="1"/>
    <col min="14356" max="14356" width="13.28515625" style="14" customWidth="1"/>
    <col min="14357" max="14357" width="14.42578125" style="14" customWidth="1"/>
    <col min="14358" max="14358" width="9.85546875" style="14" customWidth="1"/>
    <col min="14359" max="14359" width="16.140625" style="14" customWidth="1"/>
    <col min="14360" max="14360" width="15" style="14" customWidth="1"/>
    <col min="14361" max="14361" width="18.140625" style="14" customWidth="1"/>
    <col min="14362" max="14362" width="14.140625" style="14" customWidth="1"/>
    <col min="14363" max="14363" width="9.42578125" style="14" customWidth="1"/>
    <col min="14364" max="14364" width="17.5703125" style="14" customWidth="1"/>
    <col min="14365" max="14365" width="25.140625" style="14" customWidth="1"/>
    <col min="14366" max="14366" width="10.5703125" style="14" customWidth="1"/>
    <col min="14367" max="14597" width="9.140625" style="14"/>
    <col min="14598" max="14598" width="4.42578125" style="14" customWidth="1"/>
    <col min="14599" max="14599" width="49.140625" style="14" customWidth="1"/>
    <col min="14600" max="14600" width="10.85546875" style="14" customWidth="1"/>
    <col min="14601" max="14610" width="0" style="14" hidden="1" customWidth="1"/>
    <col min="14611" max="14611" width="14.85546875" style="14" customWidth="1"/>
    <col min="14612" max="14612" width="13.28515625" style="14" customWidth="1"/>
    <col min="14613" max="14613" width="14.42578125" style="14" customWidth="1"/>
    <col min="14614" max="14614" width="9.85546875" style="14" customWidth="1"/>
    <col min="14615" max="14615" width="16.140625" style="14" customWidth="1"/>
    <col min="14616" max="14616" width="15" style="14" customWidth="1"/>
    <col min="14617" max="14617" width="18.140625" style="14" customWidth="1"/>
    <col min="14618" max="14618" width="14.140625" style="14" customWidth="1"/>
    <col min="14619" max="14619" width="9.42578125" style="14" customWidth="1"/>
    <col min="14620" max="14620" width="17.5703125" style="14" customWidth="1"/>
    <col min="14621" max="14621" width="25.140625" style="14" customWidth="1"/>
    <col min="14622" max="14622" width="10.5703125" style="14" customWidth="1"/>
    <col min="14623" max="14853" width="9.140625" style="14"/>
    <col min="14854" max="14854" width="4.42578125" style="14" customWidth="1"/>
    <col min="14855" max="14855" width="49.140625" style="14" customWidth="1"/>
    <col min="14856" max="14856" width="10.85546875" style="14" customWidth="1"/>
    <col min="14857" max="14866" width="0" style="14" hidden="1" customWidth="1"/>
    <col min="14867" max="14867" width="14.85546875" style="14" customWidth="1"/>
    <col min="14868" max="14868" width="13.28515625" style="14" customWidth="1"/>
    <col min="14869" max="14869" width="14.42578125" style="14" customWidth="1"/>
    <col min="14870" max="14870" width="9.85546875" style="14" customWidth="1"/>
    <col min="14871" max="14871" width="16.140625" style="14" customWidth="1"/>
    <col min="14872" max="14872" width="15" style="14" customWidth="1"/>
    <col min="14873" max="14873" width="18.140625" style="14" customWidth="1"/>
    <col min="14874" max="14874" width="14.140625" style="14" customWidth="1"/>
    <col min="14875" max="14875" width="9.42578125" style="14" customWidth="1"/>
    <col min="14876" max="14876" width="17.5703125" style="14" customWidth="1"/>
    <col min="14877" max="14877" width="25.140625" style="14" customWidth="1"/>
    <col min="14878" max="14878" width="10.5703125" style="14" customWidth="1"/>
    <col min="14879" max="15109" width="9.140625" style="14"/>
    <col min="15110" max="15110" width="4.42578125" style="14" customWidth="1"/>
    <col min="15111" max="15111" width="49.140625" style="14" customWidth="1"/>
    <col min="15112" max="15112" width="10.85546875" style="14" customWidth="1"/>
    <col min="15113" max="15122" width="0" style="14" hidden="1" customWidth="1"/>
    <col min="15123" max="15123" width="14.85546875" style="14" customWidth="1"/>
    <col min="15124" max="15124" width="13.28515625" style="14" customWidth="1"/>
    <col min="15125" max="15125" width="14.42578125" style="14" customWidth="1"/>
    <col min="15126" max="15126" width="9.85546875" style="14" customWidth="1"/>
    <col min="15127" max="15127" width="16.140625" style="14" customWidth="1"/>
    <col min="15128" max="15128" width="15" style="14" customWidth="1"/>
    <col min="15129" max="15129" width="18.140625" style="14" customWidth="1"/>
    <col min="15130" max="15130" width="14.140625" style="14" customWidth="1"/>
    <col min="15131" max="15131" width="9.42578125" style="14" customWidth="1"/>
    <col min="15132" max="15132" width="17.5703125" style="14" customWidth="1"/>
    <col min="15133" max="15133" width="25.140625" style="14" customWidth="1"/>
    <col min="15134" max="15134" width="10.5703125" style="14" customWidth="1"/>
    <col min="15135" max="15365" width="9.140625" style="14"/>
    <col min="15366" max="15366" width="4.42578125" style="14" customWidth="1"/>
    <col min="15367" max="15367" width="49.140625" style="14" customWidth="1"/>
    <col min="15368" max="15368" width="10.85546875" style="14" customWidth="1"/>
    <col min="15369" max="15378" width="0" style="14" hidden="1" customWidth="1"/>
    <col min="15379" max="15379" width="14.85546875" style="14" customWidth="1"/>
    <col min="15380" max="15380" width="13.28515625" style="14" customWidth="1"/>
    <col min="15381" max="15381" width="14.42578125" style="14" customWidth="1"/>
    <col min="15382" max="15382" width="9.85546875" style="14" customWidth="1"/>
    <col min="15383" max="15383" width="16.140625" style="14" customWidth="1"/>
    <col min="15384" max="15384" width="15" style="14" customWidth="1"/>
    <col min="15385" max="15385" width="18.140625" style="14" customWidth="1"/>
    <col min="15386" max="15386" width="14.140625" style="14" customWidth="1"/>
    <col min="15387" max="15387" width="9.42578125" style="14" customWidth="1"/>
    <col min="15388" max="15388" width="17.5703125" style="14" customWidth="1"/>
    <col min="15389" max="15389" width="25.140625" style="14" customWidth="1"/>
    <col min="15390" max="15390" width="10.5703125" style="14" customWidth="1"/>
    <col min="15391" max="15621" width="9.140625" style="14"/>
    <col min="15622" max="15622" width="4.42578125" style="14" customWidth="1"/>
    <col min="15623" max="15623" width="49.140625" style="14" customWidth="1"/>
    <col min="15624" max="15624" width="10.85546875" style="14" customWidth="1"/>
    <col min="15625" max="15634" width="0" style="14" hidden="1" customWidth="1"/>
    <col min="15635" max="15635" width="14.85546875" style="14" customWidth="1"/>
    <col min="15636" max="15636" width="13.28515625" style="14" customWidth="1"/>
    <col min="15637" max="15637" width="14.42578125" style="14" customWidth="1"/>
    <col min="15638" max="15638" width="9.85546875" style="14" customWidth="1"/>
    <col min="15639" max="15639" width="16.140625" style="14" customWidth="1"/>
    <col min="15640" max="15640" width="15" style="14" customWidth="1"/>
    <col min="15641" max="15641" width="18.140625" style="14" customWidth="1"/>
    <col min="15642" max="15642" width="14.140625" style="14" customWidth="1"/>
    <col min="15643" max="15643" width="9.42578125" style="14" customWidth="1"/>
    <col min="15644" max="15644" width="17.5703125" style="14" customWidth="1"/>
    <col min="15645" max="15645" width="25.140625" style="14" customWidth="1"/>
    <col min="15646" max="15646" width="10.5703125" style="14" customWidth="1"/>
    <col min="15647" max="15877" width="9.140625" style="14"/>
    <col min="15878" max="15878" width="4.42578125" style="14" customWidth="1"/>
    <col min="15879" max="15879" width="49.140625" style="14" customWidth="1"/>
    <col min="15880" max="15880" width="10.85546875" style="14" customWidth="1"/>
    <col min="15881" max="15890" width="0" style="14" hidden="1" customWidth="1"/>
    <col min="15891" max="15891" width="14.85546875" style="14" customWidth="1"/>
    <col min="15892" max="15892" width="13.28515625" style="14" customWidth="1"/>
    <col min="15893" max="15893" width="14.42578125" style="14" customWidth="1"/>
    <col min="15894" max="15894" width="9.85546875" style="14" customWidth="1"/>
    <col min="15895" max="15895" width="16.140625" style="14" customWidth="1"/>
    <col min="15896" max="15896" width="15" style="14" customWidth="1"/>
    <col min="15897" max="15897" width="18.140625" style="14" customWidth="1"/>
    <col min="15898" max="15898" width="14.140625" style="14" customWidth="1"/>
    <col min="15899" max="15899" width="9.42578125" style="14" customWidth="1"/>
    <col min="15900" max="15900" width="17.5703125" style="14" customWidth="1"/>
    <col min="15901" max="15901" width="25.140625" style="14" customWidth="1"/>
    <col min="15902" max="15902" width="10.5703125" style="14" customWidth="1"/>
    <col min="15903" max="16133" width="9.140625" style="14"/>
    <col min="16134" max="16134" width="4.42578125" style="14" customWidth="1"/>
    <col min="16135" max="16135" width="49.140625" style="14" customWidth="1"/>
    <col min="16136" max="16136" width="10.85546875" style="14" customWidth="1"/>
    <col min="16137" max="16146" width="0" style="14" hidden="1" customWidth="1"/>
    <col min="16147" max="16147" width="14.85546875" style="14" customWidth="1"/>
    <col min="16148" max="16148" width="13.28515625" style="14" customWidth="1"/>
    <col min="16149" max="16149" width="14.42578125" style="14" customWidth="1"/>
    <col min="16150" max="16150" width="9.85546875" style="14" customWidth="1"/>
    <col min="16151" max="16151" width="16.140625" style="14" customWidth="1"/>
    <col min="16152" max="16152" width="15" style="14" customWidth="1"/>
    <col min="16153" max="16153" width="18.140625" style="14" customWidth="1"/>
    <col min="16154" max="16154" width="14.140625" style="14" customWidth="1"/>
    <col min="16155" max="16155" width="9.42578125" style="14" customWidth="1"/>
    <col min="16156" max="16156" width="17.5703125" style="14" customWidth="1"/>
    <col min="16157" max="16157" width="25.140625" style="14" customWidth="1"/>
    <col min="16158" max="16158" width="10.5703125" style="14" customWidth="1"/>
    <col min="16159" max="16384" width="9.140625" style="14"/>
  </cols>
  <sheetData>
    <row r="1" spans="1:34" ht="7.5" customHeight="1"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</row>
    <row r="2" spans="1:34" ht="17.25" customHeight="1">
      <c r="A2" s="388"/>
      <c r="B2" s="575" t="s">
        <v>56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5"/>
      <c r="T2" s="575"/>
      <c r="U2" s="575"/>
      <c r="V2" s="575"/>
      <c r="W2" s="575"/>
      <c r="X2" s="575"/>
      <c r="Y2" s="575"/>
      <c r="Z2" s="575"/>
      <c r="AA2" s="575"/>
      <c r="AB2" s="575"/>
      <c r="AC2" s="16"/>
      <c r="AD2" s="16"/>
      <c r="AE2" s="16"/>
      <c r="AF2" s="16"/>
    </row>
    <row r="3" spans="1:34" ht="14.25" customHeight="1">
      <c r="B3" s="576" t="s">
        <v>67</v>
      </c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576"/>
      <c r="V3" s="576"/>
      <c r="W3" s="576"/>
      <c r="X3" s="576"/>
      <c r="Y3" s="576"/>
      <c r="Z3" s="576"/>
      <c r="AA3" s="576"/>
      <c r="AB3" s="576"/>
    </row>
    <row r="4" spans="1:34" s="21" customFormat="1" ht="20.25" customHeight="1">
      <c r="B4" s="577" t="s">
        <v>205</v>
      </c>
      <c r="C4" s="577"/>
      <c r="D4" s="577"/>
      <c r="E4" s="577"/>
      <c r="F4" s="577"/>
      <c r="G4" s="577"/>
      <c r="H4" s="577"/>
      <c r="I4" s="577"/>
      <c r="J4" s="577"/>
      <c r="K4" s="577"/>
      <c r="L4" s="577"/>
      <c r="M4" s="577"/>
      <c r="N4" s="577"/>
      <c r="O4" s="577"/>
      <c r="P4" s="577"/>
      <c r="Q4" s="577"/>
      <c r="R4" s="577"/>
      <c r="S4" s="577"/>
      <c r="T4" s="577"/>
      <c r="U4" s="577"/>
      <c r="V4" s="577"/>
      <c r="W4" s="577"/>
      <c r="X4" s="577"/>
      <c r="Y4" s="577"/>
      <c r="Z4" s="577"/>
      <c r="AA4" s="577"/>
      <c r="AB4" s="577"/>
      <c r="AH4" s="249"/>
    </row>
    <row r="5" spans="1:34" ht="11.25" customHeight="1">
      <c r="B5" s="257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60" t="s">
        <v>49</v>
      </c>
      <c r="S5" s="258"/>
      <c r="T5" s="258"/>
      <c r="U5" s="258"/>
      <c r="V5" s="258"/>
      <c r="W5" s="258"/>
      <c r="X5" s="258"/>
      <c r="Y5" s="258"/>
      <c r="Z5" s="259"/>
      <c r="AA5" s="259"/>
      <c r="AB5" s="260" t="s">
        <v>49</v>
      </c>
    </row>
    <row r="6" spans="1:34" ht="13.5" customHeight="1">
      <c r="A6" s="578"/>
      <c r="B6" s="579" t="s">
        <v>0</v>
      </c>
      <c r="C6" s="580" t="s">
        <v>1</v>
      </c>
      <c r="D6" s="581" t="s">
        <v>239</v>
      </c>
      <c r="E6" s="582"/>
      <c r="F6" s="582"/>
      <c r="G6" s="582"/>
      <c r="H6" s="583"/>
      <c r="I6" s="584" t="s">
        <v>240</v>
      </c>
      <c r="J6" s="584"/>
      <c r="K6" s="584"/>
      <c r="L6" s="584"/>
      <c r="M6" s="585"/>
      <c r="N6" s="584" t="s">
        <v>241</v>
      </c>
      <c r="O6" s="584"/>
      <c r="P6" s="584"/>
      <c r="Q6" s="584"/>
      <c r="R6" s="586"/>
      <c r="S6" s="588" t="s">
        <v>242</v>
      </c>
      <c r="T6" s="589"/>
      <c r="U6" s="589"/>
      <c r="V6" s="589"/>
      <c r="W6" s="589"/>
      <c r="X6" s="590" t="s">
        <v>243</v>
      </c>
      <c r="Y6" s="591"/>
      <c r="Z6" s="591"/>
      <c r="AA6" s="591"/>
      <c r="AB6" s="592"/>
    </row>
    <row r="7" spans="1:34" ht="76.5" customHeight="1">
      <c r="A7" s="578"/>
      <c r="B7" s="579"/>
      <c r="C7" s="580"/>
      <c r="D7" s="130" t="s">
        <v>2</v>
      </c>
      <c r="E7" s="130" t="s">
        <v>3</v>
      </c>
      <c r="F7" s="130" t="s">
        <v>4</v>
      </c>
      <c r="G7" s="130" t="s">
        <v>5</v>
      </c>
      <c r="H7" s="131" t="s">
        <v>21</v>
      </c>
      <c r="I7" s="132" t="s">
        <v>2</v>
      </c>
      <c r="J7" s="130" t="s">
        <v>3</v>
      </c>
      <c r="K7" s="130" t="s">
        <v>4</v>
      </c>
      <c r="L7" s="130" t="s">
        <v>5</v>
      </c>
      <c r="M7" s="131" t="s">
        <v>6</v>
      </c>
      <c r="N7" s="132" t="s">
        <v>2</v>
      </c>
      <c r="O7" s="130" t="s">
        <v>3</v>
      </c>
      <c r="P7" s="130" t="s">
        <v>7</v>
      </c>
      <c r="Q7" s="130" t="s">
        <v>5</v>
      </c>
      <c r="R7" s="130" t="s">
        <v>8</v>
      </c>
      <c r="S7" s="132" t="s">
        <v>2</v>
      </c>
      <c r="T7" s="132" t="s">
        <v>3</v>
      </c>
      <c r="U7" s="130" t="s">
        <v>4</v>
      </c>
      <c r="V7" s="130" t="s">
        <v>5</v>
      </c>
      <c r="W7" s="133" t="s">
        <v>6</v>
      </c>
      <c r="X7" s="134" t="s">
        <v>2</v>
      </c>
      <c r="Y7" s="130" t="s">
        <v>3</v>
      </c>
      <c r="Z7" s="130" t="s">
        <v>7</v>
      </c>
      <c r="AA7" s="130" t="s">
        <v>5</v>
      </c>
      <c r="AB7" s="130" t="s">
        <v>8</v>
      </c>
    </row>
    <row r="8" spans="1:34" s="21" customFormat="1" ht="11.25" customHeight="1">
      <c r="A8" s="19">
        <v>1</v>
      </c>
      <c r="B8" s="20">
        <v>2</v>
      </c>
      <c r="C8" s="20">
        <v>3</v>
      </c>
      <c r="D8" s="135">
        <v>4</v>
      </c>
      <c r="E8" s="135">
        <v>5</v>
      </c>
      <c r="F8" s="135">
        <v>6</v>
      </c>
      <c r="G8" s="135">
        <v>7</v>
      </c>
      <c r="H8" s="136">
        <v>8</v>
      </c>
      <c r="I8" s="135">
        <v>4</v>
      </c>
      <c r="J8" s="135">
        <v>5</v>
      </c>
      <c r="K8" s="135">
        <v>6</v>
      </c>
      <c r="L8" s="135">
        <v>7</v>
      </c>
      <c r="M8" s="136">
        <v>8</v>
      </c>
      <c r="N8" s="389">
        <v>9</v>
      </c>
      <c r="O8" s="135">
        <v>10</v>
      </c>
      <c r="P8" s="135">
        <v>11</v>
      </c>
      <c r="Q8" s="135">
        <v>12</v>
      </c>
      <c r="R8" s="135">
        <v>13</v>
      </c>
      <c r="S8" s="389">
        <v>4</v>
      </c>
      <c r="T8" s="389">
        <v>5</v>
      </c>
      <c r="U8" s="135">
        <v>6</v>
      </c>
      <c r="V8" s="135">
        <v>7</v>
      </c>
      <c r="W8" s="136">
        <v>8</v>
      </c>
      <c r="X8" s="137">
        <v>9</v>
      </c>
      <c r="Y8" s="135">
        <v>10</v>
      </c>
      <c r="Z8" s="135">
        <v>11</v>
      </c>
      <c r="AA8" s="135">
        <v>12</v>
      </c>
      <c r="AB8" s="135">
        <v>13</v>
      </c>
    </row>
    <row r="9" spans="1:34" ht="13.5" customHeight="1">
      <c r="A9" s="22">
        <v>1</v>
      </c>
      <c r="B9" s="121" t="s">
        <v>82</v>
      </c>
      <c r="C9" s="23"/>
      <c r="D9" s="138">
        <v>1767624.5779999997</v>
      </c>
      <c r="E9" s="138">
        <v>138897.38200000001</v>
      </c>
      <c r="F9" s="88">
        <v>1628727.1959999998</v>
      </c>
      <c r="G9" s="139"/>
      <c r="H9" s="140">
        <v>18150290.182411999</v>
      </c>
      <c r="I9" s="61">
        <f>I10</f>
        <v>259009.97099999999</v>
      </c>
      <c r="J9" s="62">
        <f>J10</f>
        <v>20581.777000000002</v>
      </c>
      <c r="K9" s="62">
        <f>K10</f>
        <v>238428.19399999999</v>
      </c>
      <c r="L9" s="63"/>
      <c r="M9" s="241">
        <f>M10+M11</f>
        <v>2485434.7078180001</v>
      </c>
      <c r="N9" s="116">
        <v>253086.83499999999</v>
      </c>
      <c r="O9" s="65">
        <v>20612.538</v>
      </c>
      <c r="P9" s="65">
        <v>232474.29699999999</v>
      </c>
      <c r="Q9" s="66"/>
      <c r="R9" s="62">
        <v>2709727.6452839999</v>
      </c>
      <c r="S9" s="284">
        <f t="shared" ref="S9:U10" si="0">D9+I9</f>
        <v>2026634.5489999996</v>
      </c>
      <c r="T9" s="153">
        <f t="shared" si="0"/>
        <v>159479.15900000001</v>
      </c>
      <c r="U9" s="141">
        <f t="shared" si="0"/>
        <v>1867155.3899999997</v>
      </c>
      <c r="V9" s="142"/>
      <c r="W9" s="194">
        <f>H9+M9</f>
        <v>20635724.89023</v>
      </c>
      <c r="X9" s="289">
        <v>1858441.7389999998</v>
      </c>
      <c r="Y9" s="263">
        <v>152572.44899999996</v>
      </c>
      <c r="Z9" s="65">
        <v>1705869.29</v>
      </c>
      <c r="AA9" s="60"/>
      <c r="AB9" s="65">
        <v>18408329.290451001</v>
      </c>
      <c r="AC9" s="25"/>
    </row>
    <row r="10" spans="1:34" ht="14.25" customHeight="1">
      <c r="A10" s="578"/>
      <c r="B10" s="123" t="s">
        <v>9</v>
      </c>
      <c r="C10" s="23" t="s">
        <v>10</v>
      </c>
      <c r="D10" s="143">
        <v>1767624.5779999997</v>
      </c>
      <c r="E10" s="143">
        <v>138897.38200000001</v>
      </c>
      <c r="F10" s="71">
        <v>1628727.1959999998</v>
      </c>
      <c r="G10" s="144">
        <v>4.7720000000000011</v>
      </c>
      <c r="H10" s="145">
        <v>7772286.1793120001</v>
      </c>
      <c r="I10" s="67">
        <v>259009.97099999999</v>
      </c>
      <c r="J10" s="68">
        <f>I10-K10</f>
        <v>20581.777000000002</v>
      </c>
      <c r="K10" s="68">
        <v>238428.19399999999</v>
      </c>
      <c r="L10" s="68">
        <v>4.5970000000000004</v>
      </c>
      <c r="M10" s="242">
        <f>K10*L10</f>
        <v>1096054.4078180001</v>
      </c>
      <c r="N10" s="119">
        <v>253086.83499999999</v>
      </c>
      <c r="O10" s="70">
        <v>20612.538</v>
      </c>
      <c r="P10" s="70">
        <v>232474.29699999999</v>
      </c>
      <c r="Q10" s="71">
        <v>4.7720000000000002</v>
      </c>
      <c r="R10" s="70">
        <v>1109367.345284</v>
      </c>
      <c r="S10" s="391">
        <f t="shared" si="0"/>
        <v>2026634.5489999996</v>
      </c>
      <c r="T10" s="391">
        <f t="shared" si="0"/>
        <v>159479.15900000001</v>
      </c>
      <c r="U10" s="146">
        <f t="shared" si="0"/>
        <v>1867155.3899999997</v>
      </c>
      <c r="V10" s="147">
        <f>W10/U10</f>
        <v>4.7496532075619067</v>
      </c>
      <c r="W10" s="195">
        <f>H10+M10</f>
        <v>8868340.5871300008</v>
      </c>
      <c r="X10" s="290">
        <v>1858441.7389999998</v>
      </c>
      <c r="Y10" s="264">
        <v>152572.44899999996</v>
      </c>
      <c r="Z10" s="70">
        <v>1705869.29</v>
      </c>
      <c r="AA10" s="265">
        <v>5.0198879041142721</v>
      </c>
      <c r="AB10" s="70">
        <v>8563272.6148710009</v>
      </c>
    </row>
    <row r="11" spans="1:34" ht="14.25" customHeight="1">
      <c r="A11" s="578"/>
      <c r="B11" s="123" t="s">
        <v>11</v>
      </c>
      <c r="C11" s="23" t="s">
        <v>12</v>
      </c>
      <c r="D11" s="71"/>
      <c r="E11" s="143"/>
      <c r="F11" s="71">
        <v>2496.645</v>
      </c>
      <c r="G11" s="144">
        <v>4156.78</v>
      </c>
      <c r="H11" s="145">
        <v>10378004.003099998</v>
      </c>
      <c r="I11" s="72"/>
      <c r="J11" s="68"/>
      <c r="K11" s="69">
        <v>385</v>
      </c>
      <c r="L11" s="379">
        <v>3608.78</v>
      </c>
      <c r="M11" s="242">
        <f>K11*L11</f>
        <v>1389380.3</v>
      </c>
      <c r="N11" s="116"/>
      <c r="O11" s="65"/>
      <c r="P11" s="73">
        <v>385</v>
      </c>
      <c r="Q11" s="74">
        <v>4156.78</v>
      </c>
      <c r="R11" s="70">
        <v>1600360.2999999998</v>
      </c>
      <c r="S11" s="150"/>
      <c r="T11" s="150"/>
      <c r="U11" s="146">
        <f t="shared" ref="U11:U26" si="1">F11+K11</f>
        <v>2881.645</v>
      </c>
      <c r="V11" s="147">
        <f>W11/U11</f>
        <v>4083.5648746115498</v>
      </c>
      <c r="W11" s="195">
        <f>H11+M11</f>
        <v>11767384.303099999</v>
      </c>
      <c r="X11" s="291"/>
      <c r="Y11" s="119"/>
      <c r="Z11" s="70">
        <v>2663.4089999999997</v>
      </c>
      <c r="AA11" s="265">
        <v>3696.4118825084702</v>
      </c>
      <c r="AB11" s="70">
        <v>9845056.6755800005</v>
      </c>
    </row>
    <row r="12" spans="1:34" ht="14.25" customHeight="1">
      <c r="A12" s="22">
        <v>2</v>
      </c>
      <c r="B12" s="349" t="s">
        <v>83</v>
      </c>
      <c r="C12" s="23"/>
      <c r="D12" s="138">
        <v>221223.57799999998</v>
      </c>
      <c r="E12" s="138">
        <v>18507.204999999994</v>
      </c>
      <c r="F12" s="151">
        <v>202716.37299999999</v>
      </c>
      <c r="G12" s="152"/>
      <c r="H12" s="140">
        <v>8597602.0451830011</v>
      </c>
      <c r="I12" s="75">
        <f>I13</f>
        <v>42229.362000000001</v>
      </c>
      <c r="J12" s="62">
        <f>J13</f>
        <v>1962.4979999999996</v>
      </c>
      <c r="K12" s="75">
        <f>K13+K15</f>
        <v>40266.864000000001</v>
      </c>
      <c r="L12" s="62"/>
      <c r="M12" s="240">
        <f>M13+M14+M15</f>
        <v>1823627.0596</v>
      </c>
      <c r="N12" s="116">
        <v>17762.435000000001</v>
      </c>
      <c r="O12" s="76">
        <v>439.28300000000309</v>
      </c>
      <c r="P12" s="65">
        <v>17323.151999999998</v>
      </c>
      <c r="Q12" s="66"/>
      <c r="R12" s="65">
        <v>878118.71019199991</v>
      </c>
      <c r="S12" s="153">
        <f>D12+I12</f>
        <v>263452.94</v>
      </c>
      <c r="T12" s="153">
        <f>E12+J12</f>
        <v>20469.702999999994</v>
      </c>
      <c r="U12" s="141">
        <f t="shared" si="1"/>
        <v>242983.23699999999</v>
      </c>
      <c r="V12" s="154"/>
      <c r="W12" s="194">
        <f>H12+M12</f>
        <v>10421229.104783</v>
      </c>
      <c r="X12" s="292">
        <v>489035.92599999998</v>
      </c>
      <c r="Y12" s="116">
        <v>20690.157999999981</v>
      </c>
      <c r="Z12" s="65">
        <v>468345.76799999998</v>
      </c>
      <c r="AA12" s="266"/>
      <c r="AB12" s="65">
        <v>17176428.26582</v>
      </c>
      <c r="AC12" s="27"/>
    </row>
    <row r="13" spans="1:34" ht="14.25" customHeight="1">
      <c r="A13" s="593"/>
      <c r="B13" s="123" t="s">
        <v>39</v>
      </c>
      <c r="C13" s="23" t="s">
        <v>10</v>
      </c>
      <c r="D13" s="143"/>
      <c r="E13" s="143"/>
      <c r="F13" s="96">
        <v>202716.37299999999</v>
      </c>
      <c r="G13" s="149">
        <v>30.771000000000004</v>
      </c>
      <c r="H13" s="145">
        <v>6237785.5135830007</v>
      </c>
      <c r="I13" s="67">
        <v>42229.362000000001</v>
      </c>
      <c r="J13" s="68">
        <f>I13-K13</f>
        <v>1962.4979999999996</v>
      </c>
      <c r="K13" s="68">
        <v>40266.864000000001</v>
      </c>
      <c r="L13" s="68">
        <v>35.774999999999999</v>
      </c>
      <c r="M13" s="89">
        <f>K13*L13</f>
        <v>1440547.0596</v>
      </c>
      <c r="N13" s="119"/>
      <c r="O13" s="70"/>
      <c r="P13" s="70">
        <v>17323.151999999998</v>
      </c>
      <c r="Q13" s="78">
        <v>30.771000000000001</v>
      </c>
      <c r="R13" s="70">
        <v>533050.71019199991</v>
      </c>
      <c r="S13" s="150"/>
      <c r="T13" s="150"/>
      <c r="U13" s="146">
        <f t="shared" si="1"/>
        <v>242983.23699999999</v>
      </c>
      <c r="V13" s="154">
        <f>W13/U13</f>
        <v>31.600256330369824</v>
      </c>
      <c r="W13" s="195">
        <f t="shared" ref="W13:W21" si="2">H13+M13</f>
        <v>7678332.573183001</v>
      </c>
      <c r="X13" s="291"/>
      <c r="Y13" s="119"/>
      <c r="Z13" s="70">
        <v>467142</v>
      </c>
      <c r="AA13" s="266">
        <v>30.975138347174951</v>
      </c>
      <c r="AB13" s="60">
        <v>14469788.077776002</v>
      </c>
    </row>
    <row r="14" spans="1:34" ht="14.25" customHeight="1">
      <c r="A14" s="594"/>
      <c r="B14" s="123" t="s">
        <v>40</v>
      </c>
      <c r="C14" s="23" t="s">
        <v>12</v>
      </c>
      <c r="D14" s="143"/>
      <c r="E14" s="143"/>
      <c r="F14" s="96">
        <v>2735.48</v>
      </c>
      <c r="G14" s="149">
        <v>862.67</v>
      </c>
      <c r="H14" s="145">
        <v>2359816.5315999999</v>
      </c>
      <c r="I14" s="67"/>
      <c r="J14" s="68"/>
      <c r="K14" s="68">
        <v>400</v>
      </c>
      <c r="L14" s="379">
        <v>957.7</v>
      </c>
      <c r="M14" s="89">
        <f>K14*L14</f>
        <v>383080</v>
      </c>
      <c r="N14" s="119"/>
      <c r="O14" s="70"/>
      <c r="P14" s="71">
        <v>400</v>
      </c>
      <c r="Q14" s="78">
        <v>862.67</v>
      </c>
      <c r="R14" s="70">
        <v>345068</v>
      </c>
      <c r="S14" s="150"/>
      <c r="T14" s="150"/>
      <c r="U14" s="146">
        <f t="shared" si="1"/>
        <v>3135.48</v>
      </c>
      <c r="V14" s="147">
        <f>W14/U14</f>
        <v>874.79318369117323</v>
      </c>
      <c r="W14" s="195">
        <f t="shared" si="2"/>
        <v>2742896.5315999999</v>
      </c>
      <c r="X14" s="291"/>
      <c r="Y14" s="119"/>
      <c r="Z14" s="70">
        <v>3134.41</v>
      </c>
      <c r="AA14" s="265">
        <v>851.62561505993153</v>
      </c>
      <c r="AB14" s="60">
        <v>2669343.8440999999</v>
      </c>
    </row>
    <row r="15" spans="1:34" ht="14.25" customHeight="1">
      <c r="A15" s="392"/>
      <c r="B15" s="123" t="s">
        <v>41</v>
      </c>
      <c r="C15" s="23" t="s">
        <v>12</v>
      </c>
      <c r="D15" s="155"/>
      <c r="E15" s="143"/>
      <c r="F15" s="96">
        <v>0</v>
      </c>
      <c r="G15" s="149" t="e">
        <v>#DIV/0!</v>
      </c>
      <c r="H15" s="145">
        <v>0</v>
      </c>
      <c r="I15" s="67"/>
      <c r="J15" s="68"/>
      <c r="K15" s="79"/>
      <c r="L15" s="68">
        <v>35.774999999999999</v>
      </c>
      <c r="M15" s="89">
        <f>K15*L15</f>
        <v>0</v>
      </c>
      <c r="N15" s="286"/>
      <c r="O15" s="70"/>
      <c r="P15" s="71"/>
      <c r="Q15" s="78">
        <v>30.771000000000001</v>
      </c>
      <c r="R15" s="70">
        <v>0</v>
      </c>
      <c r="S15" s="150"/>
      <c r="T15" s="150"/>
      <c r="U15" s="146">
        <f t="shared" si="1"/>
        <v>0</v>
      </c>
      <c r="V15" s="147" t="e">
        <f>W15/U15</f>
        <v>#DIV/0!</v>
      </c>
      <c r="W15" s="195">
        <f t="shared" si="2"/>
        <v>0</v>
      </c>
      <c r="X15" s="293"/>
      <c r="Y15" s="146"/>
      <c r="Z15" s="146">
        <v>1203.768</v>
      </c>
      <c r="AA15" s="149"/>
      <c r="AB15" s="146">
        <v>37296.343944</v>
      </c>
    </row>
    <row r="16" spans="1:34" ht="14.25" customHeight="1">
      <c r="A16" s="22">
        <v>3</v>
      </c>
      <c r="B16" s="349" t="s">
        <v>115</v>
      </c>
      <c r="C16" s="23" t="s">
        <v>10</v>
      </c>
      <c r="D16" s="156">
        <v>4442.16</v>
      </c>
      <c r="E16" s="138">
        <v>195.60999999999956</v>
      </c>
      <c r="F16" s="88">
        <v>4246.55</v>
      </c>
      <c r="G16" s="157"/>
      <c r="H16" s="140">
        <v>121183.40363777705</v>
      </c>
      <c r="I16" s="83">
        <v>130406.22</v>
      </c>
      <c r="J16" s="64">
        <f>I16-K16</f>
        <v>4646.8500000000058</v>
      </c>
      <c r="K16" s="62">
        <v>125759.37</v>
      </c>
      <c r="L16" s="68"/>
      <c r="M16" s="240">
        <f>M17+M20+M21</f>
        <v>3557883.1248232536</v>
      </c>
      <c r="N16" s="238">
        <v>0</v>
      </c>
      <c r="O16" s="239">
        <v>0</v>
      </c>
      <c r="P16" s="239">
        <v>0</v>
      </c>
      <c r="Q16" s="234"/>
      <c r="R16" s="233">
        <v>0</v>
      </c>
      <c r="S16" s="153">
        <f>D16+I16</f>
        <v>134848.38</v>
      </c>
      <c r="T16" s="153">
        <f>E16+J16</f>
        <v>4842.4600000000055</v>
      </c>
      <c r="U16" s="141">
        <f t="shared" si="1"/>
        <v>130005.92</v>
      </c>
      <c r="V16" s="158"/>
      <c r="W16" s="140">
        <f>H16+M16</f>
        <v>3679066.5284610307</v>
      </c>
      <c r="X16" s="294">
        <v>262860.48</v>
      </c>
      <c r="Y16" s="141">
        <v>10316.429999999978</v>
      </c>
      <c r="Z16" s="141">
        <v>252544.05000000002</v>
      </c>
      <c r="AA16" s="159"/>
      <c r="AB16" s="138">
        <v>7000875.3176621841</v>
      </c>
      <c r="AC16" s="27"/>
    </row>
    <row r="17" spans="1:30" ht="14.25" customHeight="1">
      <c r="A17" s="578"/>
      <c r="B17" s="123" t="s">
        <v>13</v>
      </c>
      <c r="C17" s="23"/>
      <c r="D17" s="143"/>
      <c r="E17" s="143"/>
      <c r="F17" s="143">
        <v>0</v>
      </c>
      <c r="G17" s="144"/>
      <c r="H17" s="145">
        <v>0</v>
      </c>
      <c r="I17" s="85"/>
      <c r="J17" s="69"/>
      <c r="K17" s="272">
        <f>K18</f>
        <v>0</v>
      </c>
      <c r="L17" s="68"/>
      <c r="M17" s="89">
        <f>M18+M19</f>
        <v>0</v>
      </c>
      <c r="N17" s="237"/>
      <c r="O17" s="235"/>
      <c r="P17" s="235">
        <v>0</v>
      </c>
      <c r="Q17" s="234"/>
      <c r="R17" s="235">
        <v>0</v>
      </c>
      <c r="S17" s="150"/>
      <c r="T17" s="150"/>
      <c r="U17" s="146">
        <f t="shared" si="1"/>
        <v>0</v>
      </c>
      <c r="V17" s="154"/>
      <c r="W17" s="160">
        <f>H17+M17</f>
        <v>0</v>
      </c>
      <c r="X17" s="161"/>
      <c r="Y17" s="146"/>
      <c r="Z17" s="244">
        <v>87239.245999999999</v>
      </c>
      <c r="AA17" s="147"/>
      <c r="AB17" s="174">
        <v>2913790.8163999999</v>
      </c>
      <c r="AC17" s="27"/>
    </row>
    <row r="18" spans="1:30" ht="14.25" customHeight="1">
      <c r="A18" s="578"/>
      <c r="B18" s="123" t="s">
        <v>14</v>
      </c>
      <c r="C18" s="28" t="s">
        <v>10</v>
      </c>
      <c r="D18" s="162"/>
      <c r="E18" s="143"/>
      <c r="F18" s="71">
        <v>0</v>
      </c>
      <c r="G18" s="144" t="e">
        <v>#DIV/0!</v>
      </c>
      <c r="H18" s="145">
        <v>0</v>
      </c>
      <c r="I18" s="273"/>
      <c r="J18" s="69"/>
      <c r="K18" s="69">
        <v>0</v>
      </c>
      <c r="L18" s="69">
        <v>35</v>
      </c>
      <c r="M18" s="89">
        <f>K18*L18</f>
        <v>0</v>
      </c>
      <c r="N18" s="236"/>
      <c r="O18" s="234"/>
      <c r="P18" s="235">
        <v>0</v>
      </c>
      <c r="Q18" s="234">
        <v>33.4</v>
      </c>
      <c r="R18" s="235">
        <v>0</v>
      </c>
      <c r="S18" s="164"/>
      <c r="T18" s="164"/>
      <c r="U18" s="163">
        <f t="shared" si="1"/>
        <v>0</v>
      </c>
      <c r="V18" s="165" t="e">
        <f>W18/U18</f>
        <v>#DIV/0!</v>
      </c>
      <c r="W18" s="166">
        <f t="shared" si="2"/>
        <v>0</v>
      </c>
      <c r="X18" s="167"/>
      <c r="Y18" s="143"/>
      <c r="Z18" s="244">
        <v>87239.245999999999</v>
      </c>
      <c r="AA18" s="147">
        <v>33.4</v>
      </c>
      <c r="AB18" s="174">
        <v>2913790.8163999999</v>
      </c>
      <c r="AC18" s="27"/>
    </row>
    <row r="19" spans="1:30" ht="14.25" customHeight="1">
      <c r="A19" s="578"/>
      <c r="B19" s="123" t="s">
        <v>15</v>
      </c>
      <c r="C19" s="23" t="s">
        <v>12</v>
      </c>
      <c r="D19" s="143"/>
      <c r="E19" s="143"/>
      <c r="F19" s="71">
        <v>0</v>
      </c>
      <c r="G19" s="144"/>
      <c r="H19" s="145">
        <v>0</v>
      </c>
      <c r="I19" s="85"/>
      <c r="J19" s="69"/>
      <c r="K19" s="69">
        <v>0</v>
      </c>
      <c r="L19" s="68"/>
      <c r="M19" s="89">
        <f>K19*L19</f>
        <v>0</v>
      </c>
      <c r="N19" s="237"/>
      <c r="O19" s="234"/>
      <c r="P19" s="235">
        <v>0</v>
      </c>
      <c r="Q19" s="234"/>
      <c r="R19" s="235">
        <v>0</v>
      </c>
      <c r="S19" s="164"/>
      <c r="T19" s="164"/>
      <c r="U19" s="146">
        <f t="shared" si="1"/>
        <v>0</v>
      </c>
      <c r="V19" s="154"/>
      <c r="W19" s="166">
        <f t="shared" si="2"/>
        <v>0</v>
      </c>
      <c r="X19" s="161"/>
      <c r="Y19" s="146"/>
      <c r="Z19" s="245">
        <v>0</v>
      </c>
      <c r="AA19" s="169"/>
      <c r="AB19" s="73">
        <v>0</v>
      </c>
    </row>
    <row r="20" spans="1:30" ht="29.25" customHeight="1">
      <c r="A20" s="578"/>
      <c r="B20" s="122" t="s">
        <v>213</v>
      </c>
      <c r="C20" s="37" t="s">
        <v>10</v>
      </c>
      <c r="D20" s="162"/>
      <c r="E20" s="143"/>
      <c r="F20" s="162">
        <v>4182.5439999999999</v>
      </c>
      <c r="G20" s="144">
        <v>28.973611189213326</v>
      </c>
      <c r="H20" s="145">
        <v>121183.40363777705</v>
      </c>
      <c r="I20" s="273"/>
      <c r="J20" s="69"/>
      <c r="K20" s="68">
        <v>100105.978</v>
      </c>
      <c r="L20" s="82"/>
      <c r="M20" s="89">
        <f>189/3.05*477.85*K20/1000</f>
        <v>2964241.3967212136</v>
      </c>
      <c r="N20" s="236"/>
      <c r="O20" s="234"/>
      <c r="P20" s="79">
        <v>0</v>
      </c>
      <c r="Q20" s="66"/>
      <c r="R20" s="68">
        <v>0</v>
      </c>
      <c r="S20" s="170"/>
      <c r="T20" s="170"/>
      <c r="U20" s="155">
        <f t="shared" si="1"/>
        <v>104288.522</v>
      </c>
      <c r="V20" s="171">
        <f>W20/U20</f>
        <v>29.585468670837916</v>
      </c>
      <c r="W20" s="166">
        <f t="shared" si="2"/>
        <v>3085424.8003589907</v>
      </c>
      <c r="X20" s="167"/>
      <c r="Y20" s="143"/>
      <c r="Z20" s="244">
        <v>162270.81</v>
      </c>
      <c r="AA20" s="144">
        <v>25.186812719195672</v>
      </c>
      <c r="AB20" s="174">
        <v>4087084.5012621842</v>
      </c>
    </row>
    <row r="21" spans="1:30" ht="14.25" customHeight="1">
      <c r="A21" s="578"/>
      <c r="B21" s="122" t="s">
        <v>47</v>
      </c>
      <c r="C21" s="37" t="s">
        <v>10</v>
      </c>
      <c r="D21" s="162"/>
      <c r="E21" s="143"/>
      <c r="F21" s="162">
        <v>0</v>
      </c>
      <c r="G21" s="144"/>
      <c r="H21" s="145">
        <v>0</v>
      </c>
      <c r="I21" s="273"/>
      <c r="J21" s="69"/>
      <c r="K21" s="68">
        <v>23201.083999999999</v>
      </c>
      <c r="L21" s="82"/>
      <c r="M21" s="89">
        <f>K21*0.053*482.77</f>
        <v>593641.7281020399</v>
      </c>
      <c r="N21" s="80"/>
      <c r="O21" s="68"/>
      <c r="P21" s="79">
        <v>0</v>
      </c>
      <c r="Q21" s="66"/>
      <c r="R21" s="68"/>
      <c r="S21" s="170"/>
      <c r="T21" s="170"/>
      <c r="U21" s="155">
        <f t="shared" si="1"/>
        <v>23201.083999999999</v>
      </c>
      <c r="V21" s="171"/>
      <c r="W21" s="166">
        <f t="shared" si="2"/>
        <v>593641.7281020399</v>
      </c>
      <c r="X21" s="167"/>
      <c r="Y21" s="143"/>
      <c r="Z21" s="244"/>
      <c r="AA21" s="144"/>
      <c r="AB21" s="143"/>
    </row>
    <row r="22" spans="1:30" ht="14.25" customHeight="1">
      <c r="A22" s="578"/>
      <c r="B22" s="123" t="s">
        <v>46</v>
      </c>
      <c r="C22" s="23" t="s">
        <v>10</v>
      </c>
      <c r="D22" s="143"/>
      <c r="E22" s="143"/>
      <c r="F22" s="143">
        <v>64.006</v>
      </c>
      <c r="G22" s="144"/>
      <c r="H22" s="145"/>
      <c r="I22" s="85"/>
      <c r="J22" s="69"/>
      <c r="K22" s="68">
        <v>2452.308</v>
      </c>
      <c r="L22" s="68"/>
      <c r="M22" s="89"/>
      <c r="N22" s="67"/>
      <c r="O22" s="68"/>
      <c r="P22" s="235">
        <v>0</v>
      </c>
      <c r="Q22" s="82"/>
      <c r="R22" s="68"/>
      <c r="S22" s="172"/>
      <c r="T22" s="172"/>
      <c r="U22" s="155">
        <f t="shared" si="1"/>
        <v>2516.3139999999999</v>
      </c>
      <c r="V22" s="173"/>
      <c r="W22" s="166"/>
      <c r="X22" s="167"/>
      <c r="Y22" s="143"/>
      <c r="Z22" s="244">
        <v>3033.9940000000001</v>
      </c>
      <c r="AA22" s="144"/>
      <c r="AB22" s="174"/>
    </row>
    <row r="23" spans="1:30" ht="14.25" customHeight="1">
      <c r="A23" s="22">
        <v>4</v>
      </c>
      <c r="B23" s="349" t="s">
        <v>84</v>
      </c>
      <c r="C23" s="23"/>
      <c r="D23" s="175">
        <v>0</v>
      </c>
      <c r="E23" s="175">
        <v>0</v>
      </c>
      <c r="F23" s="175">
        <v>0</v>
      </c>
      <c r="G23" s="144"/>
      <c r="H23" s="176">
        <v>0</v>
      </c>
      <c r="I23" s="83">
        <v>0</v>
      </c>
      <c r="J23" s="64">
        <f>J24</f>
        <v>0</v>
      </c>
      <c r="K23" s="64">
        <f>K24</f>
        <v>0</v>
      </c>
      <c r="L23" s="84"/>
      <c r="M23" s="241">
        <f>M24+M25</f>
        <v>0</v>
      </c>
      <c r="N23" s="238">
        <v>0</v>
      </c>
      <c r="O23" s="239">
        <v>0</v>
      </c>
      <c r="P23" s="239">
        <v>0</v>
      </c>
      <c r="Q23" s="239"/>
      <c r="R23" s="239">
        <v>0</v>
      </c>
      <c r="S23" s="177">
        <f>D23+I23</f>
        <v>0</v>
      </c>
      <c r="T23" s="177">
        <f>E23+J23</f>
        <v>0</v>
      </c>
      <c r="U23" s="178">
        <f t="shared" si="1"/>
        <v>0</v>
      </c>
      <c r="V23" s="179"/>
      <c r="W23" s="180">
        <f>W24+W25</f>
        <v>0</v>
      </c>
      <c r="X23" s="181">
        <v>0</v>
      </c>
      <c r="Y23" s="175">
        <v>0</v>
      </c>
      <c r="Z23" s="178">
        <v>0</v>
      </c>
      <c r="AA23" s="169"/>
      <c r="AB23" s="175">
        <v>0</v>
      </c>
    </row>
    <row r="24" spans="1:30" ht="14.25" customHeight="1">
      <c r="A24" s="578"/>
      <c r="B24" s="380" t="s">
        <v>9</v>
      </c>
      <c r="C24" s="23" t="s">
        <v>10</v>
      </c>
      <c r="D24" s="174">
        <v>0</v>
      </c>
      <c r="E24" s="174">
        <v>0</v>
      </c>
      <c r="F24" s="182">
        <v>0</v>
      </c>
      <c r="G24" s="183" t="e">
        <v>#DIV/0!</v>
      </c>
      <c r="H24" s="184">
        <v>0</v>
      </c>
      <c r="I24" s="247">
        <v>0</v>
      </c>
      <c r="J24" s="248">
        <f>I24-K24</f>
        <v>0</v>
      </c>
      <c r="K24" s="69">
        <v>0</v>
      </c>
      <c r="L24" s="68">
        <f>25.771</f>
        <v>25.771000000000001</v>
      </c>
      <c r="M24" s="242">
        <f>K24*L24</f>
        <v>0</v>
      </c>
      <c r="N24" s="237">
        <v>0</v>
      </c>
      <c r="O24" s="235">
        <v>0</v>
      </c>
      <c r="P24" s="235">
        <v>0</v>
      </c>
      <c r="Q24" s="68">
        <v>25.771000000000001</v>
      </c>
      <c r="R24" s="235">
        <v>0</v>
      </c>
      <c r="S24" s="185">
        <f>D24+I24</f>
        <v>0</v>
      </c>
      <c r="T24" s="185">
        <f>E24+J24</f>
        <v>0</v>
      </c>
      <c r="U24" s="168">
        <f t="shared" si="1"/>
        <v>0</v>
      </c>
      <c r="V24" s="169" t="e">
        <f>W24/U24</f>
        <v>#DIV/0!</v>
      </c>
      <c r="W24" s="186">
        <f t="shared" ref="W24:W32" si="3">H24+M24</f>
        <v>0</v>
      </c>
      <c r="X24" s="187">
        <v>0</v>
      </c>
      <c r="Y24" s="174">
        <v>0</v>
      </c>
      <c r="Z24" s="168">
        <v>0</v>
      </c>
      <c r="AA24" s="169" t="e">
        <v>#DIV/0!</v>
      </c>
      <c r="AB24" s="174">
        <v>0</v>
      </c>
    </row>
    <row r="25" spans="1:30" ht="14.25" customHeight="1">
      <c r="A25" s="578"/>
      <c r="B25" s="123" t="s">
        <v>11</v>
      </c>
      <c r="C25" s="23" t="s">
        <v>12</v>
      </c>
      <c r="D25" s="174"/>
      <c r="E25" s="174"/>
      <c r="F25" s="182">
        <v>0</v>
      </c>
      <c r="G25" s="183" t="e">
        <v>#DIV/0!</v>
      </c>
      <c r="H25" s="184">
        <v>0</v>
      </c>
      <c r="I25" s="85"/>
      <c r="J25" s="69"/>
      <c r="K25" s="69">
        <v>0</v>
      </c>
      <c r="L25" s="68">
        <f>484.53</f>
        <v>484.53</v>
      </c>
      <c r="M25" s="242">
        <f>K25*L25</f>
        <v>0</v>
      </c>
      <c r="N25" s="237"/>
      <c r="O25" s="235"/>
      <c r="P25" s="235">
        <v>0</v>
      </c>
      <c r="Q25" s="68">
        <v>484.53</v>
      </c>
      <c r="R25" s="235">
        <v>0</v>
      </c>
      <c r="S25" s="185"/>
      <c r="T25" s="185"/>
      <c r="U25" s="168">
        <f t="shared" si="1"/>
        <v>0</v>
      </c>
      <c r="V25" s="169" t="e">
        <f>W25/U25</f>
        <v>#DIV/0!</v>
      </c>
      <c r="W25" s="186">
        <f t="shared" si="3"/>
        <v>0</v>
      </c>
      <c r="X25" s="187"/>
      <c r="Y25" s="174"/>
      <c r="Z25" s="168">
        <v>0</v>
      </c>
      <c r="AA25" s="169" t="e">
        <v>#DIV/0!</v>
      </c>
      <c r="AB25" s="174">
        <v>0</v>
      </c>
    </row>
    <row r="26" spans="1:30" ht="27" customHeight="1">
      <c r="A26" s="314">
        <v>5</v>
      </c>
      <c r="B26" s="381" t="s">
        <v>85</v>
      </c>
      <c r="C26" s="23"/>
      <c r="D26" s="138">
        <v>997192.79800000018</v>
      </c>
      <c r="E26" s="138">
        <v>33751.640000000014</v>
      </c>
      <c r="F26" s="88">
        <v>963441.15800000017</v>
      </c>
      <c r="G26" s="157"/>
      <c r="H26" s="140">
        <v>29615067.852864858</v>
      </c>
      <c r="I26" s="61">
        <v>74129.236000000004</v>
      </c>
      <c r="J26" s="62">
        <f>I26-K26</f>
        <v>2554.6739999999991</v>
      </c>
      <c r="K26" s="75">
        <v>71574.562000000005</v>
      </c>
      <c r="L26" s="82"/>
      <c r="M26" s="240">
        <f>M27+M32</f>
        <v>1929313.7509868001</v>
      </c>
      <c r="N26" s="116">
        <v>143162.06400000001</v>
      </c>
      <c r="O26" s="65">
        <v>4884.0080000000016</v>
      </c>
      <c r="P26" s="65">
        <v>138278.05600000001</v>
      </c>
      <c r="Q26" s="66"/>
      <c r="R26" s="65">
        <v>3760120.7665477097</v>
      </c>
      <c r="S26" s="188">
        <f>D26+I26</f>
        <v>1071322.0340000002</v>
      </c>
      <c r="T26" s="188">
        <f>E26+J26</f>
        <v>36306.314000000013</v>
      </c>
      <c r="U26" s="141">
        <f t="shared" si="1"/>
        <v>1035015.7200000002</v>
      </c>
      <c r="V26" s="154"/>
      <c r="W26" s="189">
        <f t="shared" si="3"/>
        <v>31544381.603851657</v>
      </c>
      <c r="X26" s="190">
        <v>863304.37600000005</v>
      </c>
      <c r="Y26" s="138">
        <v>29308.552000000032</v>
      </c>
      <c r="Z26" s="141">
        <v>833995.82399999991</v>
      </c>
      <c r="AA26" s="147"/>
      <c r="AB26" s="255">
        <f>AB27+AB32</f>
        <v>20219607.400324792</v>
      </c>
      <c r="AC26" s="250"/>
    </row>
    <row r="27" spans="1:30" ht="14.25" customHeight="1">
      <c r="A27" s="578"/>
      <c r="B27" s="123" t="s">
        <v>13</v>
      </c>
      <c r="C27" s="23"/>
      <c r="D27" s="143"/>
      <c r="E27" s="143"/>
      <c r="F27" s="143">
        <v>437194.72400000005</v>
      </c>
      <c r="G27" s="144"/>
      <c r="H27" s="145">
        <v>14921094.274364002</v>
      </c>
      <c r="I27" s="67"/>
      <c r="J27" s="82"/>
      <c r="K27" s="68">
        <f>K28+K30</f>
        <v>55592.578999999998</v>
      </c>
      <c r="L27" s="68"/>
      <c r="M27" s="89">
        <f>M28+M29+M30</f>
        <v>1401236.3465</v>
      </c>
      <c r="N27" s="119"/>
      <c r="O27" s="70"/>
      <c r="P27" s="70">
        <v>102313.18</v>
      </c>
      <c r="Q27" s="66"/>
      <c r="R27" s="70">
        <v>2733860.8629800002</v>
      </c>
      <c r="S27" s="172"/>
      <c r="T27" s="172"/>
      <c r="U27" s="146">
        <f t="shared" ref="U27:U50" si="4">F27+K27</f>
        <v>492787.30300000007</v>
      </c>
      <c r="V27" s="154"/>
      <c r="W27" s="148">
        <f t="shared" si="3"/>
        <v>16322330.620864002</v>
      </c>
      <c r="X27" s="261"/>
      <c r="Y27" s="143"/>
      <c r="Z27" s="146">
        <v>456296.098</v>
      </c>
      <c r="AA27" s="147"/>
      <c r="AB27" s="68">
        <f>AB28+AB29+AB30</f>
        <v>9945229.3538960014</v>
      </c>
      <c r="AC27" s="251"/>
    </row>
    <row r="28" spans="1:30" ht="14.25" customHeight="1">
      <c r="A28" s="578"/>
      <c r="B28" s="123" t="s">
        <v>45</v>
      </c>
      <c r="C28" s="23" t="s">
        <v>10</v>
      </c>
      <c r="D28" s="143"/>
      <c r="E28" s="143"/>
      <c r="F28" s="71">
        <v>370806.24300000002</v>
      </c>
      <c r="G28" s="144">
        <v>15.111000000000001</v>
      </c>
      <c r="H28" s="145">
        <v>5603253.1379730003</v>
      </c>
      <c r="I28" s="67"/>
      <c r="J28" s="68"/>
      <c r="K28" s="71">
        <f>55592.579-1726.003</f>
        <v>53866.576000000001</v>
      </c>
      <c r="L28" s="74">
        <v>18.5</v>
      </c>
      <c r="M28" s="89">
        <f>K28*L28</f>
        <v>996531.65599999996</v>
      </c>
      <c r="N28" s="282"/>
      <c r="O28" s="70"/>
      <c r="P28" s="119">
        <v>98082.744999999995</v>
      </c>
      <c r="Q28" s="71"/>
      <c r="R28" s="70">
        <v>1482128.3596950001</v>
      </c>
      <c r="S28" s="172"/>
      <c r="T28" s="172"/>
      <c r="U28" s="146">
        <f t="shared" si="4"/>
        <v>424672.81900000002</v>
      </c>
      <c r="V28" s="147">
        <f>W28/U28</f>
        <v>15.540869343872465</v>
      </c>
      <c r="W28" s="148">
        <f t="shared" si="3"/>
        <v>6599784.7939730007</v>
      </c>
      <c r="X28" s="167"/>
      <c r="Y28" s="143"/>
      <c r="Z28" s="146">
        <v>437306.092</v>
      </c>
      <c r="AA28" s="147"/>
      <c r="AB28" s="68">
        <v>6455821.0734090004</v>
      </c>
      <c r="AC28" s="246"/>
      <c r="AD28" s="246"/>
    </row>
    <row r="29" spans="1:30" ht="14.25" customHeight="1">
      <c r="A29" s="578"/>
      <c r="B29" s="382" t="s">
        <v>15</v>
      </c>
      <c r="C29" s="23" t="s">
        <v>12</v>
      </c>
      <c r="D29" s="73"/>
      <c r="E29" s="143"/>
      <c r="F29" s="71">
        <v>1540</v>
      </c>
      <c r="G29" s="191">
        <v>5399.1200000000008</v>
      </c>
      <c r="H29" s="145">
        <v>8314644.8000000007</v>
      </c>
      <c r="I29" s="72"/>
      <c r="J29" s="68"/>
      <c r="K29" s="71">
        <v>113.55</v>
      </c>
      <c r="L29" s="74">
        <v>3564.11</v>
      </c>
      <c r="M29" s="89">
        <f>K29*L29</f>
        <v>404704.69050000003</v>
      </c>
      <c r="N29" s="287"/>
      <c r="O29" s="71"/>
      <c r="P29" s="72">
        <v>220</v>
      </c>
      <c r="Q29" s="71"/>
      <c r="R29" s="70">
        <v>1187806.3999999999</v>
      </c>
      <c r="S29" s="193"/>
      <c r="T29" s="192"/>
      <c r="U29" s="146">
        <f>F29+K29</f>
        <v>1653.55</v>
      </c>
      <c r="V29" s="154">
        <f>W29/U29</f>
        <v>5273.1090626228424</v>
      </c>
      <c r="W29" s="195">
        <f t="shared" si="3"/>
        <v>8719349.4905000012</v>
      </c>
      <c r="X29" s="197"/>
      <c r="Y29" s="143"/>
      <c r="Z29" s="143">
        <v>1327.5700000000002</v>
      </c>
      <c r="AA29" s="147"/>
      <c r="AB29" s="243">
        <v>3209077.3471999997</v>
      </c>
      <c r="AC29" s="252"/>
    </row>
    <row r="30" spans="1:30" ht="14.25" customHeight="1">
      <c r="A30" s="578"/>
      <c r="B30" s="382" t="s">
        <v>44</v>
      </c>
      <c r="C30" s="23" t="s">
        <v>10</v>
      </c>
      <c r="D30" s="73"/>
      <c r="E30" s="143"/>
      <c r="F30" s="71">
        <v>67065.77399999999</v>
      </c>
      <c r="G30" s="191"/>
      <c r="H30" s="145">
        <v>1003196.336391</v>
      </c>
      <c r="I30" s="72"/>
      <c r="J30" s="68"/>
      <c r="K30" s="71">
        <v>1726.0029999999999</v>
      </c>
      <c r="L30" s="379"/>
      <c r="M30" s="89">
        <f>K30*L30</f>
        <v>0</v>
      </c>
      <c r="N30" s="287"/>
      <c r="O30" s="71"/>
      <c r="P30" s="72">
        <v>4230.4350000000004</v>
      </c>
      <c r="Q30" s="68"/>
      <c r="R30" s="68">
        <v>63926.103285000012</v>
      </c>
      <c r="S30" s="193"/>
      <c r="T30" s="193"/>
      <c r="U30" s="146">
        <f t="shared" si="4"/>
        <v>68791.776999999987</v>
      </c>
      <c r="V30" s="154"/>
      <c r="W30" s="195">
        <f t="shared" si="3"/>
        <v>1003196.336391</v>
      </c>
      <c r="X30" s="197"/>
      <c r="Y30" s="143"/>
      <c r="Z30" s="143">
        <v>18990.006000000001</v>
      </c>
      <c r="AA30" s="147"/>
      <c r="AB30" s="68">
        <v>280330.93328700005</v>
      </c>
      <c r="AC30" s="246"/>
    </row>
    <row r="31" spans="1:30" ht="18" customHeight="1">
      <c r="A31" s="578"/>
      <c r="B31" s="383" t="s">
        <v>206</v>
      </c>
      <c r="C31" s="256" t="s">
        <v>10</v>
      </c>
      <c r="D31" s="73"/>
      <c r="E31" s="143"/>
      <c r="F31" s="71">
        <v>85975.273000000001</v>
      </c>
      <c r="G31" s="191"/>
      <c r="H31" s="145">
        <v>0</v>
      </c>
      <c r="I31" s="72"/>
      <c r="J31" s="68"/>
      <c r="K31" s="71">
        <v>0</v>
      </c>
      <c r="L31" s="68"/>
      <c r="M31" s="89">
        <f>K31*L31</f>
        <v>0</v>
      </c>
      <c r="N31" s="287"/>
      <c r="O31" s="71"/>
      <c r="P31" s="72"/>
      <c r="Q31" s="68"/>
      <c r="R31" s="68"/>
      <c r="S31" s="193"/>
      <c r="T31" s="193"/>
      <c r="U31" s="146">
        <f t="shared" si="4"/>
        <v>85975.273000000001</v>
      </c>
      <c r="V31" s="154"/>
      <c r="W31" s="362">
        <f t="shared" si="3"/>
        <v>0</v>
      </c>
      <c r="X31" s="197"/>
      <c r="Y31" s="143"/>
      <c r="Z31" s="143"/>
      <c r="AA31" s="147"/>
      <c r="AB31" s="68"/>
      <c r="AC31" s="246"/>
    </row>
    <row r="32" spans="1:30" ht="14.25" customHeight="1">
      <c r="A32" s="593"/>
      <c r="B32" s="123" t="s">
        <v>16</v>
      </c>
      <c r="C32" s="23" t="s">
        <v>10</v>
      </c>
      <c r="D32" s="143"/>
      <c r="E32" s="143"/>
      <c r="F32" s="143">
        <v>464572.402</v>
      </c>
      <c r="G32" s="144">
        <v>29.971503133717917</v>
      </c>
      <c r="H32" s="145">
        <v>13923933.20238186</v>
      </c>
      <c r="I32" s="67"/>
      <c r="J32" s="68"/>
      <c r="K32" s="82">
        <v>17362.68</v>
      </c>
      <c r="L32" s="68"/>
      <c r="M32" s="89">
        <f>189/3*482.77*K32/1000</f>
        <v>528077.40448679996</v>
      </c>
      <c r="N32" s="91"/>
      <c r="O32" s="68"/>
      <c r="P32" s="68">
        <v>39612.478999999999</v>
      </c>
      <c r="Q32" s="68"/>
      <c r="R32" s="68">
        <v>1026259.9035677101</v>
      </c>
      <c r="S32" s="172"/>
      <c r="T32" s="172"/>
      <c r="U32" s="143">
        <f>F32+K32</f>
        <v>481935.08199999999</v>
      </c>
      <c r="V32" s="144">
        <f>W32/U32</f>
        <v>29.987463346502466</v>
      </c>
      <c r="W32" s="160">
        <f t="shared" si="3"/>
        <v>14452010.60686866</v>
      </c>
      <c r="X32" s="167"/>
      <c r="Y32" s="143"/>
      <c r="Z32" s="143">
        <v>395479.34</v>
      </c>
      <c r="AA32" s="147"/>
      <c r="AB32" s="68">
        <v>10274378.04642879</v>
      </c>
      <c r="AC32" s="246"/>
    </row>
    <row r="33" spans="1:29" ht="14.25" customHeight="1">
      <c r="A33" s="595"/>
      <c r="B33" s="123" t="s">
        <v>17</v>
      </c>
      <c r="C33" s="23" t="s">
        <v>10</v>
      </c>
      <c r="D33" s="143"/>
      <c r="E33" s="143"/>
      <c r="F33" s="143">
        <v>10715.102999999999</v>
      </c>
      <c r="G33" s="144"/>
      <c r="H33" s="145">
        <v>0</v>
      </c>
      <c r="I33" s="67"/>
      <c r="J33" s="68"/>
      <c r="K33" s="82">
        <v>345.30599999999998</v>
      </c>
      <c r="L33" s="68"/>
      <c r="M33" s="89"/>
      <c r="N33" s="67"/>
      <c r="O33" s="68"/>
      <c r="P33" s="70"/>
      <c r="Q33" s="82"/>
      <c r="R33" s="68"/>
      <c r="S33" s="172"/>
      <c r="T33" s="172"/>
      <c r="U33" s="143">
        <f t="shared" si="4"/>
        <v>11060.409</v>
      </c>
      <c r="V33" s="144"/>
      <c r="W33" s="160"/>
      <c r="X33" s="167"/>
      <c r="Y33" s="143"/>
      <c r="Z33" s="143"/>
      <c r="AA33" s="144"/>
      <c r="AB33" s="143"/>
    </row>
    <row r="34" spans="1:29" ht="14.25" customHeight="1">
      <c r="A34" s="595"/>
      <c r="B34" s="123" t="s">
        <v>48</v>
      </c>
      <c r="C34" s="23" t="s">
        <v>10</v>
      </c>
      <c r="D34" s="143"/>
      <c r="E34" s="143"/>
      <c r="F34" s="143">
        <v>114999.872</v>
      </c>
      <c r="G34" s="144"/>
      <c r="H34" s="145">
        <v>770040.37611900014</v>
      </c>
      <c r="I34" s="67"/>
      <c r="J34" s="68"/>
      <c r="K34" s="68"/>
      <c r="L34" s="68"/>
      <c r="M34" s="89"/>
      <c r="N34" s="67"/>
      <c r="O34" s="68"/>
      <c r="P34" s="70"/>
      <c r="Q34" s="82"/>
      <c r="R34" s="68"/>
      <c r="S34" s="172"/>
      <c r="T34" s="172"/>
      <c r="U34" s="143">
        <f t="shared" si="4"/>
        <v>114999.872</v>
      </c>
      <c r="V34" s="144"/>
      <c r="W34" s="160"/>
      <c r="X34" s="167"/>
      <c r="Y34" s="143"/>
      <c r="Z34" s="143"/>
      <c r="AA34" s="144"/>
      <c r="AB34" s="296"/>
    </row>
    <row r="35" spans="1:29" ht="14.25" customHeight="1">
      <c r="A35" s="596"/>
      <c r="B35" s="123" t="s">
        <v>210</v>
      </c>
      <c r="C35" s="23" t="s">
        <v>10</v>
      </c>
      <c r="D35" s="143"/>
      <c r="E35" s="143"/>
      <c r="F35" s="143">
        <v>69266.570000000007</v>
      </c>
      <c r="G35" s="144"/>
      <c r="H35" s="145">
        <v>0</v>
      </c>
      <c r="I35" s="67"/>
      <c r="J35" s="68"/>
      <c r="K35" s="68"/>
      <c r="L35" s="87"/>
      <c r="M35" s="89"/>
      <c r="N35" s="67"/>
      <c r="O35" s="68"/>
      <c r="P35" s="70">
        <v>8915.8979999999992</v>
      </c>
      <c r="Q35" s="82"/>
      <c r="R35" s="68"/>
      <c r="S35" s="172"/>
      <c r="T35" s="172"/>
      <c r="U35" s="143">
        <f t="shared" si="4"/>
        <v>69266.570000000007</v>
      </c>
      <c r="V35" s="68"/>
      <c r="W35" s="160"/>
      <c r="X35" s="167"/>
      <c r="Y35" s="143"/>
      <c r="Z35" s="143">
        <v>137419.81599999999</v>
      </c>
      <c r="AA35" s="144"/>
      <c r="AB35" s="143"/>
    </row>
    <row r="36" spans="1:29" ht="14.25" customHeight="1">
      <c r="A36" s="29">
        <v>6</v>
      </c>
      <c r="B36" s="384" t="s">
        <v>86</v>
      </c>
      <c r="C36" s="23"/>
      <c r="D36" s="141">
        <v>333625.66399999999</v>
      </c>
      <c r="E36" s="141">
        <v>6361.2900000000118</v>
      </c>
      <c r="F36" s="141">
        <v>327264.37399999995</v>
      </c>
      <c r="G36" s="144"/>
      <c r="H36" s="194">
        <v>2368499.122498</v>
      </c>
      <c r="I36" s="61">
        <f>I37</f>
        <v>71175.744000000006</v>
      </c>
      <c r="J36" s="62">
        <f>J37</f>
        <v>1514.3150000000023</v>
      </c>
      <c r="K36" s="88">
        <f>K37</f>
        <v>69661.429000000004</v>
      </c>
      <c r="L36" s="71"/>
      <c r="M36" s="240">
        <f>M37+M38</f>
        <v>566683.05191499996</v>
      </c>
      <c r="N36" s="116">
        <v>79967.785000000003</v>
      </c>
      <c r="O36" s="65">
        <v>1643.0950000000012</v>
      </c>
      <c r="P36" s="65">
        <v>78324.69</v>
      </c>
      <c r="Q36" s="66"/>
      <c r="R36" s="65">
        <v>426113.20763000002</v>
      </c>
      <c r="S36" s="188">
        <f>D36+I36</f>
        <v>404801.408</v>
      </c>
      <c r="T36" s="138">
        <f>E36+J36</f>
        <v>7875.6050000000141</v>
      </c>
      <c r="U36" s="138">
        <f t="shared" si="4"/>
        <v>396925.80299999996</v>
      </c>
      <c r="V36" s="173"/>
      <c r="W36" s="189">
        <f>H36+M36</f>
        <v>2935182.1744130002</v>
      </c>
      <c r="X36" s="190">
        <v>425019.89800000004</v>
      </c>
      <c r="Y36" s="138">
        <v>8000.158999999996</v>
      </c>
      <c r="Z36" s="138">
        <v>417019.739</v>
      </c>
      <c r="AA36" s="157"/>
      <c r="AB36" s="138">
        <v>2481884.3604539996</v>
      </c>
      <c r="AC36" s="253"/>
    </row>
    <row r="37" spans="1:29" ht="14.25" customHeight="1">
      <c r="A37" s="594"/>
      <c r="B37" s="123" t="s">
        <v>14</v>
      </c>
      <c r="C37" s="23" t="s">
        <v>10</v>
      </c>
      <c r="D37" s="146">
        <v>333625.66399999999</v>
      </c>
      <c r="E37" s="146">
        <v>6361.2900000000118</v>
      </c>
      <c r="F37" s="71">
        <v>327264.37399999995</v>
      </c>
      <c r="G37" s="149">
        <v>1.7270000000000005</v>
      </c>
      <c r="H37" s="195">
        <v>565185.57389800006</v>
      </c>
      <c r="I37" s="67">
        <v>71175.744000000006</v>
      </c>
      <c r="J37" s="68">
        <f>I37-K37</f>
        <v>1514.3150000000023</v>
      </c>
      <c r="K37" s="71">
        <v>69661.429000000004</v>
      </c>
      <c r="L37" s="71">
        <v>4.1349999999999998</v>
      </c>
      <c r="M37" s="89">
        <f>K37*L37</f>
        <v>288050.00891500001</v>
      </c>
      <c r="N37" s="119">
        <v>79967.785000000003</v>
      </c>
      <c r="O37" s="70">
        <v>1643.0950000000012</v>
      </c>
      <c r="P37" s="70">
        <v>78324.69</v>
      </c>
      <c r="Q37" s="66">
        <v>1.7270000000000001</v>
      </c>
      <c r="R37" s="70">
        <v>135266.73963000003</v>
      </c>
      <c r="S37" s="172">
        <f>D37+I37</f>
        <v>404801.408</v>
      </c>
      <c r="T37" s="143">
        <f>E37+J37</f>
        <v>7875.6050000000141</v>
      </c>
      <c r="U37" s="143">
        <f t="shared" si="4"/>
        <v>396925.80299999996</v>
      </c>
      <c r="V37" s="144">
        <f>W37/U37</f>
        <v>2.1496097667729606</v>
      </c>
      <c r="W37" s="347">
        <f>H37+M37</f>
        <v>853235.58281300007</v>
      </c>
      <c r="X37" s="167">
        <v>425019.89800000004</v>
      </c>
      <c r="Y37" s="143">
        <v>8000.158999999996</v>
      </c>
      <c r="Z37" s="143">
        <v>417019.739</v>
      </c>
      <c r="AA37" s="157">
        <v>0.95461691719585495</v>
      </c>
      <c r="AB37" s="143">
        <v>398094.09765400004</v>
      </c>
      <c r="AC37" s="253"/>
    </row>
    <row r="38" spans="1:29" ht="14.25" customHeight="1">
      <c r="A38" s="597"/>
      <c r="B38" s="123" t="s">
        <v>15</v>
      </c>
      <c r="C38" s="23" t="s">
        <v>12</v>
      </c>
      <c r="D38" s="146"/>
      <c r="E38" s="146"/>
      <c r="F38" s="71">
        <v>2755.38</v>
      </c>
      <c r="G38" s="149">
        <v>654.47000000000014</v>
      </c>
      <c r="H38" s="195">
        <v>1803313.5486000003</v>
      </c>
      <c r="I38" s="67"/>
      <c r="J38" s="68"/>
      <c r="K38" s="71">
        <v>442.38</v>
      </c>
      <c r="L38" s="74">
        <v>629.85</v>
      </c>
      <c r="M38" s="89">
        <f>K38*L38</f>
        <v>278633.04300000001</v>
      </c>
      <c r="N38" s="90"/>
      <c r="O38" s="81"/>
      <c r="P38" s="81">
        <v>444.4</v>
      </c>
      <c r="Q38" s="66">
        <v>654.47</v>
      </c>
      <c r="R38" s="70">
        <v>290846.46799999999</v>
      </c>
      <c r="S38" s="172"/>
      <c r="T38" s="143"/>
      <c r="U38" s="143">
        <f t="shared" si="4"/>
        <v>3197.76</v>
      </c>
      <c r="V38" s="196">
        <f>W38/U38</f>
        <v>651.06405471329936</v>
      </c>
      <c r="W38" s="347">
        <f>H38+M38</f>
        <v>2081946.5916000004</v>
      </c>
      <c r="X38" s="197"/>
      <c r="Y38" s="143"/>
      <c r="Z38" s="143">
        <v>3189.4300000000003</v>
      </c>
      <c r="AA38" s="144">
        <v>653.34252916665343</v>
      </c>
      <c r="AB38" s="143">
        <v>2083790.2627999997</v>
      </c>
      <c r="AC38" s="27"/>
    </row>
    <row r="39" spans="1:29" ht="14.25" customHeight="1">
      <c r="A39" s="598">
        <v>7</v>
      </c>
      <c r="B39" s="349" t="s">
        <v>257</v>
      </c>
      <c r="C39" s="28"/>
      <c r="D39" s="353">
        <v>409553.58899999998</v>
      </c>
      <c r="E39" s="141">
        <v>3080.8339999999953</v>
      </c>
      <c r="F39" s="88">
        <v>406472.755</v>
      </c>
      <c r="G39" s="350"/>
      <c r="H39" s="194">
        <v>3185269.3511499995</v>
      </c>
      <c r="I39" s="83">
        <v>0</v>
      </c>
      <c r="J39" s="64">
        <f>I39-K39</f>
        <v>0</v>
      </c>
      <c r="K39" s="351">
        <v>0</v>
      </c>
      <c r="L39" s="351"/>
      <c r="M39" s="241">
        <v>0</v>
      </c>
      <c r="N39" s="355">
        <v>73006.349000000002</v>
      </c>
      <c r="O39" s="356">
        <v>597.25900000000547</v>
      </c>
      <c r="P39" s="376">
        <v>72409.09</v>
      </c>
      <c r="Q39" s="377"/>
      <c r="R39" s="65">
        <v>578927.19444999995</v>
      </c>
      <c r="S39" s="188">
        <f>D39+I39</f>
        <v>409553.58899999998</v>
      </c>
      <c r="T39" s="138">
        <f>E39+J39</f>
        <v>3080.8339999999953</v>
      </c>
      <c r="U39" s="138">
        <f>F39+K39</f>
        <v>406472.755</v>
      </c>
      <c r="V39" s="360"/>
      <c r="W39" s="361">
        <f>H39+M39</f>
        <v>3185269.3511499995</v>
      </c>
      <c r="X39" s="364">
        <v>491861.73000000004</v>
      </c>
      <c r="Y39" s="198">
        <v>4178.4180000000124</v>
      </c>
      <c r="Z39" s="198">
        <v>487683.31200000003</v>
      </c>
      <c r="AA39" s="198"/>
      <c r="AB39" s="198">
        <v>4271705.1365639996</v>
      </c>
      <c r="AC39" s="27"/>
    </row>
    <row r="40" spans="1:29" ht="14.25" customHeight="1">
      <c r="A40" s="599"/>
      <c r="B40" s="123" t="s">
        <v>13</v>
      </c>
      <c r="C40" s="28"/>
      <c r="D40" s="354"/>
      <c r="E40" s="146"/>
      <c r="F40" s="71">
        <v>406472.755</v>
      </c>
      <c r="G40" s="149"/>
      <c r="H40" s="195">
        <v>3185269.3511499995</v>
      </c>
      <c r="I40" s="67"/>
      <c r="J40" s="68"/>
      <c r="K40" s="73">
        <v>0</v>
      </c>
      <c r="L40" s="74"/>
      <c r="M40" s="242">
        <v>0</v>
      </c>
      <c r="N40" s="90"/>
      <c r="O40" s="81"/>
      <c r="P40" s="81">
        <v>72409.09</v>
      </c>
      <c r="Q40" s="66"/>
      <c r="R40" s="70">
        <v>578927.19444999995</v>
      </c>
      <c r="S40" s="172"/>
      <c r="T40" s="143"/>
      <c r="U40" s="143">
        <f t="shared" ref="U40:W44" si="5">F40+K40</f>
        <v>406472.755</v>
      </c>
      <c r="V40" s="196"/>
      <c r="W40" s="347">
        <f t="shared" si="5"/>
        <v>3185269.3511499995</v>
      </c>
      <c r="X40" s="197"/>
      <c r="Y40" s="143"/>
      <c r="Z40" s="143">
        <v>505399.16100000008</v>
      </c>
      <c r="AA40" s="144"/>
      <c r="AB40" s="143">
        <v>4271705.1365639996</v>
      </c>
      <c r="AC40" s="27"/>
    </row>
    <row r="41" spans="1:29" ht="14.25" customHeight="1">
      <c r="A41" s="599"/>
      <c r="B41" s="123" t="s">
        <v>43</v>
      </c>
      <c r="C41" s="28" t="s">
        <v>10</v>
      </c>
      <c r="D41" s="354"/>
      <c r="E41" s="146"/>
      <c r="F41" s="71">
        <v>406472.755</v>
      </c>
      <c r="G41" s="149">
        <v>6.6479999999999997</v>
      </c>
      <c r="H41" s="195">
        <v>2702230.87524</v>
      </c>
      <c r="I41" s="67"/>
      <c r="J41" s="68"/>
      <c r="K41" s="73">
        <v>0</v>
      </c>
      <c r="L41" s="74"/>
      <c r="M41" s="242">
        <v>0</v>
      </c>
      <c r="N41" s="90"/>
      <c r="O41" s="81"/>
      <c r="P41" s="81">
        <v>72409.09</v>
      </c>
      <c r="Q41" s="66">
        <v>6.6479999999999997</v>
      </c>
      <c r="R41" s="70">
        <v>481375.63031999994</v>
      </c>
      <c r="S41" s="172"/>
      <c r="T41" s="143"/>
      <c r="U41" s="143">
        <f t="shared" si="5"/>
        <v>406472.755</v>
      </c>
      <c r="V41" s="196"/>
      <c r="W41" s="347">
        <f t="shared" si="5"/>
        <v>2702230.87524</v>
      </c>
      <c r="X41" s="197"/>
      <c r="Y41" s="143"/>
      <c r="Z41" s="143">
        <v>505399.16100000008</v>
      </c>
      <c r="AA41" s="144">
        <v>6.807351576774777</v>
      </c>
      <c r="AB41" s="143">
        <v>3440429.7755339998</v>
      </c>
      <c r="AC41" s="27"/>
    </row>
    <row r="42" spans="1:29" ht="12.75" customHeight="1">
      <c r="A42" s="599"/>
      <c r="B42" s="123" t="s">
        <v>15</v>
      </c>
      <c r="C42" s="28" t="s">
        <v>12</v>
      </c>
      <c r="D42" s="354"/>
      <c r="E42" s="146"/>
      <c r="F42" s="71">
        <v>1929.761</v>
      </c>
      <c r="G42" s="149">
        <v>250.31</v>
      </c>
      <c r="H42" s="195">
        <v>483038.47590999998</v>
      </c>
      <c r="I42" s="67"/>
      <c r="J42" s="68"/>
      <c r="K42" s="73">
        <v>0</v>
      </c>
      <c r="L42" s="74"/>
      <c r="M42" s="242">
        <v>0</v>
      </c>
      <c r="N42" s="90"/>
      <c r="O42" s="81"/>
      <c r="P42" s="81">
        <v>389.72300000000001</v>
      </c>
      <c r="Q42" s="66">
        <v>250.31</v>
      </c>
      <c r="R42" s="70">
        <v>97551.564129999999</v>
      </c>
      <c r="S42" s="172"/>
      <c r="T42" s="143"/>
      <c r="U42" s="143">
        <f t="shared" si="5"/>
        <v>1929.761</v>
      </c>
      <c r="V42" s="196"/>
      <c r="W42" s="347">
        <f t="shared" si="5"/>
        <v>483038.47590999998</v>
      </c>
      <c r="X42" s="197"/>
      <c r="Y42" s="143"/>
      <c r="Z42" s="143">
        <v>3201.0329999999999</v>
      </c>
      <c r="AA42" s="144">
        <v>259.68971923438465</v>
      </c>
      <c r="AB42" s="143">
        <v>831275.36103000003</v>
      </c>
      <c r="AC42" s="27"/>
    </row>
    <row r="43" spans="1:29" ht="14.25" customHeight="1">
      <c r="A43" s="599"/>
      <c r="B43" s="123" t="s">
        <v>16</v>
      </c>
      <c r="C43" s="28" t="s">
        <v>10</v>
      </c>
      <c r="D43" s="354"/>
      <c r="E43" s="146"/>
      <c r="F43" s="71">
        <v>0</v>
      </c>
      <c r="G43" s="149" t="e">
        <v>#DIV/0!</v>
      </c>
      <c r="H43" s="195">
        <v>0</v>
      </c>
      <c r="I43" s="67"/>
      <c r="J43" s="68"/>
      <c r="K43" s="73">
        <v>0</v>
      </c>
      <c r="L43" s="74"/>
      <c r="M43" s="242">
        <v>0</v>
      </c>
      <c r="N43" s="90"/>
      <c r="O43" s="81"/>
      <c r="P43" s="81"/>
      <c r="Q43" s="66">
        <v>6.6479999999999997</v>
      </c>
      <c r="R43" s="70">
        <v>0</v>
      </c>
      <c r="S43" s="172"/>
      <c r="T43" s="143"/>
      <c r="U43" s="244">
        <f t="shared" si="5"/>
        <v>0</v>
      </c>
      <c r="V43" s="196"/>
      <c r="W43" s="363">
        <f t="shared" si="5"/>
        <v>0</v>
      </c>
      <c r="X43" s="197"/>
      <c r="Y43" s="143"/>
      <c r="Z43" s="143">
        <v>0</v>
      </c>
      <c r="AA43" s="144" t="e">
        <v>#DIV/0!</v>
      </c>
      <c r="AB43" s="143">
        <v>0</v>
      </c>
      <c r="AC43" s="27"/>
    </row>
    <row r="44" spans="1:29" ht="14.25" customHeight="1">
      <c r="A44" s="600"/>
      <c r="B44" s="123" t="s">
        <v>18</v>
      </c>
      <c r="C44" s="28" t="s">
        <v>10</v>
      </c>
      <c r="D44" s="354"/>
      <c r="E44" s="146"/>
      <c r="F44" s="71">
        <v>0</v>
      </c>
      <c r="G44" s="149" t="e">
        <v>#DIV/0!</v>
      </c>
      <c r="H44" s="195">
        <v>0</v>
      </c>
      <c r="I44" s="67"/>
      <c r="J44" s="68"/>
      <c r="K44" s="73">
        <v>0</v>
      </c>
      <c r="L44" s="74"/>
      <c r="M44" s="242">
        <v>0</v>
      </c>
      <c r="N44" s="90"/>
      <c r="O44" s="81"/>
      <c r="P44" s="81"/>
      <c r="Q44" s="66">
        <v>6.6479999999999997</v>
      </c>
      <c r="R44" s="66">
        <v>0</v>
      </c>
      <c r="S44" s="172"/>
      <c r="T44" s="143"/>
      <c r="U44" s="244">
        <f t="shared" si="5"/>
        <v>0</v>
      </c>
      <c r="V44" s="196"/>
      <c r="W44" s="363">
        <f t="shared" si="5"/>
        <v>0</v>
      </c>
      <c r="X44" s="197"/>
      <c r="Y44" s="143"/>
      <c r="Z44" s="143">
        <v>17715.848999999998</v>
      </c>
      <c r="AA44" s="144">
        <v>6.8340000000000005</v>
      </c>
      <c r="AB44" s="143">
        <v>121070.112066</v>
      </c>
      <c r="AC44" s="27"/>
    </row>
    <row r="45" spans="1:29" ht="27" customHeight="1">
      <c r="A45" s="29">
        <v>8</v>
      </c>
      <c r="B45" s="385" t="s">
        <v>258</v>
      </c>
      <c r="C45" s="26"/>
      <c r="D45" s="353">
        <v>70528.941000000006</v>
      </c>
      <c r="E45" s="141">
        <v>535.08200000000943</v>
      </c>
      <c r="F45" s="88">
        <v>69993.858999999997</v>
      </c>
      <c r="G45" s="157"/>
      <c r="H45" s="140">
        <v>549408.316032</v>
      </c>
      <c r="I45" s="61">
        <v>74103.152000000002</v>
      </c>
      <c r="J45" s="62">
        <f>I45-K45</f>
        <v>548.32099999999627</v>
      </c>
      <c r="K45" s="88">
        <v>73554.831000000006</v>
      </c>
      <c r="L45" s="68"/>
      <c r="M45" s="240">
        <f>M46+M49</f>
        <v>807881.30862200004</v>
      </c>
      <c r="N45" s="375">
        <v>0</v>
      </c>
      <c r="O45" s="357">
        <f>N45-P45</f>
        <v>0</v>
      </c>
      <c r="P45" s="357">
        <v>0</v>
      </c>
      <c r="Q45" s="357"/>
      <c r="R45" s="357">
        <v>0</v>
      </c>
      <c r="S45" s="188">
        <f>D45+I45</f>
        <v>144632.09299999999</v>
      </c>
      <c r="T45" s="138">
        <f>E45+J45</f>
        <v>1083.4030000000057</v>
      </c>
      <c r="U45" s="138">
        <f>F45+K45</f>
        <v>143548.69</v>
      </c>
      <c r="V45" s="173"/>
      <c r="W45" s="189">
        <f t="shared" ref="W45:W50" si="6">H45+M45</f>
        <v>1357289.6246540002</v>
      </c>
      <c r="X45" s="365">
        <v>0</v>
      </c>
      <c r="Y45" s="366">
        <f>X45-Z45</f>
        <v>0</v>
      </c>
      <c r="Z45" s="366">
        <v>0</v>
      </c>
      <c r="AA45" s="367"/>
      <c r="AB45" s="366">
        <v>0</v>
      </c>
    </row>
    <row r="46" spans="1:29" ht="14.25" customHeight="1">
      <c r="A46" s="594"/>
      <c r="B46" s="123" t="s">
        <v>13</v>
      </c>
      <c r="C46" s="23"/>
      <c r="D46" s="146"/>
      <c r="E46" s="146"/>
      <c r="F46" s="146">
        <v>69993.858999999997</v>
      </c>
      <c r="G46" s="144"/>
      <c r="H46" s="195">
        <v>549408.316032</v>
      </c>
      <c r="I46" s="67"/>
      <c r="J46" s="77"/>
      <c r="K46" s="68">
        <f>K47</f>
        <v>73554.831000000006</v>
      </c>
      <c r="L46" s="68"/>
      <c r="M46" s="89">
        <f>M47+M48</f>
        <v>807881.30862200004</v>
      </c>
      <c r="N46" s="373"/>
      <c r="O46" s="359"/>
      <c r="P46" s="359">
        <v>0</v>
      </c>
      <c r="Q46" s="358"/>
      <c r="R46" s="359">
        <v>0</v>
      </c>
      <c r="S46" s="172"/>
      <c r="T46" s="143"/>
      <c r="U46" s="143">
        <f t="shared" si="4"/>
        <v>143548.69</v>
      </c>
      <c r="V46" s="173"/>
      <c r="W46" s="160">
        <f t="shared" si="6"/>
        <v>1357289.6246540002</v>
      </c>
      <c r="X46" s="368"/>
      <c r="Y46" s="244"/>
      <c r="Z46" s="244">
        <v>0</v>
      </c>
      <c r="AA46" s="369"/>
      <c r="AB46" s="244">
        <v>0</v>
      </c>
      <c r="AC46" s="27"/>
    </row>
    <row r="47" spans="1:29" ht="14.25" customHeight="1">
      <c r="A47" s="594"/>
      <c r="B47" s="123" t="s">
        <v>43</v>
      </c>
      <c r="C47" s="23" t="s">
        <v>10</v>
      </c>
      <c r="D47" s="146"/>
      <c r="E47" s="146"/>
      <c r="F47" s="71">
        <v>69993.858999999997</v>
      </c>
      <c r="G47" s="149">
        <v>6.6479999999999997</v>
      </c>
      <c r="H47" s="145">
        <v>465319.17463199998</v>
      </c>
      <c r="I47" s="67"/>
      <c r="J47" s="68"/>
      <c r="K47" s="71">
        <v>73554.831000000006</v>
      </c>
      <c r="L47" s="71">
        <v>4.5620000000000003</v>
      </c>
      <c r="M47" s="89">
        <f>K47*L47</f>
        <v>335557.13902200002</v>
      </c>
      <c r="N47" s="374"/>
      <c r="O47" s="359"/>
      <c r="P47" s="359">
        <v>0</v>
      </c>
      <c r="Q47" s="358"/>
      <c r="R47" s="359">
        <v>0</v>
      </c>
      <c r="S47" s="172"/>
      <c r="T47" s="143"/>
      <c r="U47" s="143">
        <f t="shared" si="4"/>
        <v>143548.69</v>
      </c>
      <c r="V47" s="144">
        <f t="shared" ref="V47:V110" si="7">W47/U47</f>
        <v>5.5791265921966957</v>
      </c>
      <c r="W47" s="347">
        <f t="shared" si="6"/>
        <v>800876.31365399994</v>
      </c>
      <c r="X47" s="368"/>
      <c r="Y47" s="244"/>
      <c r="Z47" s="244">
        <v>0</v>
      </c>
      <c r="AA47" s="369"/>
      <c r="AB47" s="244">
        <v>0</v>
      </c>
    </row>
    <row r="48" spans="1:29" ht="14.25" customHeight="1">
      <c r="A48" s="594"/>
      <c r="B48" s="123" t="s">
        <v>15</v>
      </c>
      <c r="C48" s="23" t="s">
        <v>12</v>
      </c>
      <c r="D48" s="146"/>
      <c r="E48" s="146"/>
      <c r="F48" s="71">
        <v>335.94</v>
      </c>
      <c r="G48" s="149">
        <v>250.30999999999997</v>
      </c>
      <c r="H48" s="145">
        <v>84089.141399999993</v>
      </c>
      <c r="I48" s="352"/>
      <c r="J48" s="68"/>
      <c r="K48" s="71">
        <v>398.68</v>
      </c>
      <c r="L48" s="74">
        <v>1184.72</v>
      </c>
      <c r="M48" s="89">
        <f>K48*L48</f>
        <v>472324.16960000002</v>
      </c>
      <c r="N48" s="373"/>
      <c r="O48" s="359"/>
      <c r="P48" s="359">
        <v>0</v>
      </c>
      <c r="Q48" s="358"/>
      <c r="R48" s="359">
        <v>0</v>
      </c>
      <c r="S48" s="172"/>
      <c r="T48" s="143"/>
      <c r="U48" s="143">
        <f t="shared" si="4"/>
        <v>734.62</v>
      </c>
      <c r="V48" s="144">
        <f t="shared" si="7"/>
        <v>757.41650240940896</v>
      </c>
      <c r="W48" s="347">
        <f t="shared" si="6"/>
        <v>556413.31099999999</v>
      </c>
      <c r="X48" s="370"/>
      <c r="Y48" s="244"/>
      <c r="Z48" s="244">
        <v>0</v>
      </c>
      <c r="AA48" s="369"/>
      <c r="AB48" s="244">
        <v>0</v>
      </c>
      <c r="AC48" s="21"/>
    </row>
    <row r="49" spans="1:30" s="21" customFormat="1" ht="14.25" customHeight="1">
      <c r="A49" s="30"/>
      <c r="B49" s="123" t="s">
        <v>16</v>
      </c>
      <c r="C49" s="28" t="s">
        <v>10</v>
      </c>
      <c r="D49" s="143"/>
      <c r="E49" s="143"/>
      <c r="F49" s="174">
        <v>0</v>
      </c>
      <c r="G49" s="183" t="e">
        <v>#DIV/0!</v>
      </c>
      <c r="H49" s="184">
        <v>0</v>
      </c>
      <c r="I49" s="91"/>
      <c r="J49" s="68"/>
      <c r="K49" s="73">
        <v>0</v>
      </c>
      <c r="L49" s="71"/>
      <c r="M49" s="242">
        <f>K49*L49</f>
        <v>0</v>
      </c>
      <c r="N49" s="85"/>
      <c r="O49" s="69"/>
      <c r="P49" s="69">
        <v>0</v>
      </c>
      <c r="Q49" s="272"/>
      <c r="R49" s="69">
        <v>0</v>
      </c>
      <c r="S49" s="185"/>
      <c r="T49" s="174"/>
      <c r="U49" s="143">
        <f t="shared" si="4"/>
        <v>0</v>
      </c>
      <c r="V49" s="183" t="e">
        <f t="shared" si="7"/>
        <v>#DIV/0!</v>
      </c>
      <c r="W49" s="186">
        <f t="shared" si="6"/>
        <v>0</v>
      </c>
      <c r="X49" s="370"/>
      <c r="Y49" s="244"/>
      <c r="Z49" s="73">
        <v>0</v>
      </c>
      <c r="AA49" s="369"/>
      <c r="AB49" s="244">
        <v>0</v>
      </c>
    </row>
    <row r="50" spans="1:30" s="21" customFormat="1" ht="14.25" customHeight="1">
      <c r="A50" s="31"/>
      <c r="B50" s="123" t="s">
        <v>18</v>
      </c>
      <c r="C50" s="28" t="s">
        <v>10</v>
      </c>
      <c r="D50" s="143"/>
      <c r="E50" s="143"/>
      <c r="F50" s="143">
        <v>0</v>
      </c>
      <c r="G50" s="144" t="e">
        <v>#DIV/0!</v>
      </c>
      <c r="H50" s="145">
        <v>0</v>
      </c>
      <c r="I50" s="77"/>
      <c r="J50" s="77"/>
      <c r="K50" s="77"/>
      <c r="L50" s="92"/>
      <c r="M50" s="283"/>
      <c r="N50" s="85"/>
      <c r="O50" s="69"/>
      <c r="P50" s="69">
        <v>0</v>
      </c>
      <c r="Q50" s="272"/>
      <c r="R50" s="69">
        <v>0</v>
      </c>
      <c r="S50" s="172"/>
      <c r="T50" s="143"/>
      <c r="U50" s="143">
        <f t="shared" si="4"/>
        <v>0</v>
      </c>
      <c r="V50" s="144" t="e">
        <f t="shared" si="7"/>
        <v>#DIV/0!</v>
      </c>
      <c r="W50" s="347">
        <f t="shared" si="6"/>
        <v>0</v>
      </c>
      <c r="X50" s="370"/>
      <c r="Y50" s="244"/>
      <c r="Z50" s="73">
        <v>0</v>
      </c>
      <c r="AA50" s="369"/>
      <c r="AB50" s="371">
        <v>0</v>
      </c>
    </row>
    <row r="51" spans="1:30" s="14" customFormat="1" ht="16.5" customHeight="1">
      <c r="A51" s="22">
        <v>9</v>
      </c>
      <c r="B51" s="386" t="s">
        <v>19</v>
      </c>
      <c r="C51" s="23"/>
      <c r="D51" s="141">
        <f>SUM(D52:D232)</f>
        <v>602524.25200000044</v>
      </c>
      <c r="E51" s="141">
        <f>D51-F51</f>
        <v>12064.029000000795</v>
      </c>
      <c r="F51" s="138">
        <f>SUM(F52:F232)</f>
        <v>590460.22299999965</v>
      </c>
      <c r="G51" s="198"/>
      <c r="H51" s="140">
        <f>SUM(H52:H232)</f>
        <v>11366810.484022994</v>
      </c>
      <c r="I51" s="93">
        <f>SUM(I52:I232)</f>
        <v>48515.533999999978</v>
      </c>
      <c r="J51" s="62">
        <f>I51-K51</f>
        <v>1070.5549999999639</v>
      </c>
      <c r="K51" s="62">
        <f>SUM(K52:K232)</f>
        <v>47444.979000000014</v>
      </c>
      <c r="L51" s="62"/>
      <c r="M51" s="240">
        <f>SUM(M52:M232)</f>
        <v>949470.23948599957</v>
      </c>
      <c r="N51" s="93">
        <f>SUM(N52:N232)</f>
        <v>40227.325999999994</v>
      </c>
      <c r="O51" s="62">
        <f>N51-P51</f>
        <v>1108.3379999999888</v>
      </c>
      <c r="P51" s="62">
        <f>SUM(P52:P232)</f>
        <v>39118.988000000005</v>
      </c>
      <c r="Q51" s="62"/>
      <c r="R51" s="62">
        <f>SUM(R52:R232)</f>
        <v>756014.68908906681</v>
      </c>
      <c r="S51" s="188">
        <f>SUM(S52:S232)</f>
        <v>651039.7859999995</v>
      </c>
      <c r="T51" s="141">
        <f>S51-U51</f>
        <v>13134.584000000148</v>
      </c>
      <c r="U51" s="138">
        <f>SUM(U52:U232)</f>
        <v>637905.20199999935</v>
      </c>
      <c r="V51" s="198"/>
      <c r="W51" s="189">
        <f>SUM(W52:W232)</f>
        <v>12316280.723508997</v>
      </c>
      <c r="X51" s="199">
        <f>SUM(X52:X232)</f>
        <v>541926.58000000007</v>
      </c>
      <c r="Y51" s="141">
        <f>X51-Z51</f>
        <v>11214.942000000039</v>
      </c>
      <c r="Z51" s="141">
        <f>SUM(Z52:Z232)</f>
        <v>530711.63800000004</v>
      </c>
      <c r="AA51" s="159"/>
      <c r="AB51" s="141">
        <f>SUM(AB52:AB232)</f>
        <v>10265771.826049965</v>
      </c>
      <c r="AC51" s="32"/>
    </row>
    <row r="52" spans="1:30" s="14" customFormat="1" ht="15.75" customHeight="1">
      <c r="A52" s="5">
        <v>1</v>
      </c>
      <c r="B52" s="2" t="s">
        <v>53</v>
      </c>
      <c r="C52" s="23" t="s">
        <v>10</v>
      </c>
      <c r="D52" s="146">
        <v>67504.044000000009</v>
      </c>
      <c r="E52" s="146">
        <v>1045.3640000000014</v>
      </c>
      <c r="F52" s="150">
        <v>66458.680000000008</v>
      </c>
      <c r="G52" s="144">
        <v>21.402115727637081</v>
      </c>
      <c r="H52" s="195">
        <v>1422356.3604660002</v>
      </c>
      <c r="I52" s="94">
        <v>4943.1959999999999</v>
      </c>
      <c r="J52" s="68">
        <f>I52-K52</f>
        <v>71.914999999999964</v>
      </c>
      <c r="K52" s="68">
        <v>4871.2809999999999</v>
      </c>
      <c r="L52" s="68">
        <v>23.631</v>
      </c>
      <c r="M52" s="89">
        <f>K52*L52</f>
        <v>115113.24131100001</v>
      </c>
      <c r="N52" s="91">
        <v>3903.0120000000002</v>
      </c>
      <c r="O52" s="68">
        <v>54.855000000000018</v>
      </c>
      <c r="P52" s="68">
        <v>3848.1570000000002</v>
      </c>
      <c r="Q52" s="68">
        <v>21.061</v>
      </c>
      <c r="R52" s="68">
        <v>81046.034576999999</v>
      </c>
      <c r="S52" s="172">
        <f>D52+I52</f>
        <v>72447.240000000005</v>
      </c>
      <c r="T52" s="146">
        <f>S52-U52</f>
        <v>1117.278999999995</v>
      </c>
      <c r="U52" s="146">
        <f>F52+K52</f>
        <v>71329.96100000001</v>
      </c>
      <c r="V52" s="147">
        <f>W52/U52</f>
        <v>21.554331170558189</v>
      </c>
      <c r="W52" s="200">
        <f>H52+M52</f>
        <v>1537469.6017770001</v>
      </c>
      <c r="X52" s="202">
        <v>50133.851999999999</v>
      </c>
      <c r="Y52" s="146">
        <v>853.19899999999325</v>
      </c>
      <c r="Z52" s="146">
        <v>49280.653000000006</v>
      </c>
      <c r="AA52" s="149">
        <v>21.060999999999996</v>
      </c>
      <c r="AB52" s="143">
        <v>1037899.832833</v>
      </c>
      <c r="AC52" s="33"/>
    </row>
    <row r="53" spans="1:30" s="14" customFormat="1" ht="15.75" customHeight="1">
      <c r="A53" s="5">
        <v>2</v>
      </c>
      <c r="B53" s="3" t="s">
        <v>54</v>
      </c>
      <c r="C53" s="23" t="s">
        <v>10</v>
      </c>
      <c r="D53" s="142">
        <v>9477.9730000000018</v>
      </c>
      <c r="E53" s="142">
        <v>81.733000000001994</v>
      </c>
      <c r="F53" s="391">
        <v>9396.24</v>
      </c>
      <c r="G53" s="144">
        <v>14.14097841051314</v>
      </c>
      <c r="H53" s="195">
        <v>132872.02698</v>
      </c>
      <c r="I53" s="97">
        <v>252.298</v>
      </c>
      <c r="J53" s="68">
        <f t="shared" ref="J53:J78" si="8">I53-K53</f>
        <v>2.5939999999999941</v>
      </c>
      <c r="K53" s="68">
        <v>249.70400000000001</v>
      </c>
      <c r="L53" s="71">
        <v>15.750999999999999</v>
      </c>
      <c r="M53" s="89">
        <f>K53*L53</f>
        <v>3933.087704</v>
      </c>
      <c r="N53" s="97">
        <v>680.4</v>
      </c>
      <c r="O53" s="68">
        <v>4.4379999999999882</v>
      </c>
      <c r="P53" s="98">
        <v>675.96199999999999</v>
      </c>
      <c r="Q53" s="71">
        <v>14.039</v>
      </c>
      <c r="R53" s="68">
        <v>9489.8305179999988</v>
      </c>
      <c r="S53" s="172">
        <f t="shared" ref="S53:S116" si="9">D53+I53</f>
        <v>9730.2710000000025</v>
      </c>
      <c r="T53" s="146">
        <f t="shared" ref="T53:T116" si="10">S53-U53</f>
        <v>84.327000000002954</v>
      </c>
      <c r="U53" s="146">
        <f>F53+K53</f>
        <v>9645.9439999999995</v>
      </c>
      <c r="V53" s="147">
        <f t="shared" si="7"/>
        <v>14.182656947210145</v>
      </c>
      <c r="W53" s="148">
        <f>H53+M53</f>
        <v>136805.114684</v>
      </c>
      <c r="X53" s="202">
        <v>7447.9800000000005</v>
      </c>
      <c r="Y53" s="146">
        <v>40.173999999999978</v>
      </c>
      <c r="Z53" s="146">
        <v>7407.8060000000005</v>
      </c>
      <c r="AA53" s="149">
        <v>14.038999999999998</v>
      </c>
      <c r="AB53" s="143">
        <v>103998.188434</v>
      </c>
      <c r="AC53" s="33"/>
      <c r="AD53" s="27"/>
    </row>
    <row r="54" spans="1:30" s="14" customFormat="1" ht="15.75" customHeight="1">
      <c r="A54" s="5">
        <v>3</v>
      </c>
      <c r="B54" s="3" t="s">
        <v>199</v>
      </c>
      <c r="C54" s="23" t="s">
        <v>10</v>
      </c>
      <c r="D54" s="142">
        <v>2480.9949999999999</v>
      </c>
      <c r="E54" s="142">
        <v>45.463999999999942</v>
      </c>
      <c r="F54" s="391">
        <v>2435.5309999999999</v>
      </c>
      <c r="G54" s="144">
        <v>21.405845611080295</v>
      </c>
      <c r="H54" s="195">
        <v>52134.600567000001</v>
      </c>
      <c r="I54" s="97">
        <v>178.328</v>
      </c>
      <c r="J54" s="68">
        <f t="shared" si="8"/>
        <v>4.5600000000000023</v>
      </c>
      <c r="K54" s="60">
        <v>173.768</v>
      </c>
      <c r="L54" s="71">
        <v>23.631</v>
      </c>
      <c r="M54" s="89">
        <f t="shared" ref="M54:M117" si="11">K54*L54</f>
        <v>4106.311608</v>
      </c>
      <c r="N54" s="97">
        <v>132.96600000000001</v>
      </c>
      <c r="O54" s="68">
        <v>19.496000000000009</v>
      </c>
      <c r="P54" s="60">
        <v>113.47</v>
      </c>
      <c r="Q54" s="71">
        <v>21.061</v>
      </c>
      <c r="R54" s="68">
        <v>2389.7916700000001</v>
      </c>
      <c r="S54" s="172">
        <f t="shared" si="9"/>
        <v>2659.3229999999999</v>
      </c>
      <c r="T54" s="146">
        <f t="shared" si="10"/>
        <v>50.023999999999887</v>
      </c>
      <c r="U54" s="146">
        <f t="shared" ref="U54:U117" si="12">F54+K54</f>
        <v>2609.299</v>
      </c>
      <c r="V54" s="147">
        <f t="shared" si="7"/>
        <v>21.554031245556757</v>
      </c>
      <c r="W54" s="148">
        <f t="shared" ref="W54:W117" si="13">H54+M54</f>
        <v>56240.912175000005</v>
      </c>
      <c r="X54" s="202">
        <v>2578.0929999999998</v>
      </c>
      <c r="Y54" s="146">
        <v>232.48399999999992</v>
      </c>
      <c r="Z54" s="146">
        <v>2345.6089999999999</v>
      </c>
      <c r="AA54" s="149">
        <v>21.061000000000003</v>
      </c>
      <c r="AB54" s="143">
        <v>49400.871149000006</v>
      </c>
      <c r="AC54" s="33"/>
      <c r="AD54" s="27"/>
    </row>
    <row r="55" spans="1:30" s="14" customFormat="1" ht="15.75" customHeight="1">
      <c r="A55" s="5">
        <v>4</v>
      </c>
      <c r="B55" s="3" t="s">
        <v>55</v>
      </c>
      <c r="C55" s="23" t="s">
        <v>10</v>
      </c>
      <c r="D55" s="142">
        <v>1035.097</v>
      </c>
      <c r="E55" s="142">
        <v>63.420000000000073</v>
      </c>
      <c r="F55" s="391">
        <v>971.67699999999991</v>
      </c>
      <c r="G55" s="144">
        <v>14.308562829005934</v>
      </c>
      <c r="H55" s="195">
        <v>13903.301403999998</v>
      </c>
      <c r="I55" s="97">
        <v>140.68700000000001</v>
      </c>
      <c r="J55" s="68">
        <f t="shared" si="8"/>
        <v>9.9010000000000105</v>
      </c>
      <c r="K55" s="60">
        <v>130.786</v>
      </c>
      <c r="L55" s="71">
        <v>15.750999999999999</v>
      </c>
      <c r="M55" s="89">
        <f t="shared" si="11"/>
        <v>2060.0102859999997</v>
      </c>
      <c r="N55" s="97">
        <v>103.855</v>
      </c>
      <c r="O55" s="68">
        <v>9.8430000000000035</v>
      </c>
      <c r="P55" s="60">
        <v>94.012</v>
      </c>
      <c r="Q55" s="71">
        <v>14.039</v>
      </c>
      <c r="R55" s="68">
        <v>1319.834468</v>
      </c>
      <c r="S55" s="172">
        <f t="shared" si="9"/>
        <v>1175.7840000000001</v>
      </c>
      <c r="T55" s="146">
        <f t="shared" si="10"/>
        <v>73.32100000000014</v>
      </c>
      <c r="U55" s="146">
        <f t="shared" si="12"/>
        <v>1102.463</v>
      </c>
      <c r="V55" s="147">
        <f t="shared" si="7"/>
        <v>14.47968021602539</v>
      </c>
      <c r="W55" s="148">
        <f t="shared" si="13"/>
        <v>15963.311689999999</v>
      </c>
      <c r="X55" s="202">
        <v>1142.7730000000001</v>
      </c>
      <c r="Y55" s="146">
        <v>25.337000000000216</v>
      </c>
      <c r="Z55" s="146">
        <v>1117.4359999999999</v>
      </c>
      <c r="AA55" s="149">
        <v>14.039</v>
      </c>
      <c r="AB55" s="143">
        <v>15687.684003999999</v>
      </c>
      <c r="AC55" s="33"/>
      <c r="AD55" s="27"/>
    </row>
    <row r="56" spans="1:30" s="14" customFormat="1" ht="15.75" customHeight="1">
      <c r="A56" s="5">
        <v>5</v>
      </c>
      <c r="B56" s="3" t="s">
        <v>57</v>
      </c>
      <c r="C56" s="23" t="s">
        <v>10</v>
      </c>
      <c r="D56" s="142">
        <v>1578.1000000000001</v>
      </c>
      <c r="E56" s="142">
        <v>62.410999999999831</v>
      </c>
      <c r="F56" s="391">
        <v>1515.6890000000003</v>
      </c>
      <c r="G56" s="144">
        <v>14.259760065554341</v>
      </c>
      <c r="H56" s="195">
        <v>21613.361473999998</v>
      </c>
      <c r="I56" s="97">
        <v>150.46799999999999</v>
      </c>
      <c r="J56" s="68">
        <f t="shared" si="8"/>
        <v>3.4979999999999905</v>
      </c>
      <c r="K56" s="60">
        <v>146.97</v>
      </c>
      <c r="L56" s="71">
        <v>15.750999999999999</v>
      </c>
      <c r="M56" s="89">
        <f t="shared" si="11"/>
        <v>2314.9244699999999</v>
      </c>
      <c r="N56" s="97">
        <v>212.10400000000001</v>
      </c>
      <c r="O56" s="68">
        <v>12.347000000000008</v>
      </c>
      <c r="P56" s="60">
        <v>199.75700000000001</v>
      </c>
      <c r="Q56" s="71">
        <v>14.039</v>
      </c>
      <c r="R56" s="68">
        <v>2804.3885230000001</v>
      </c>
      <c r="S56" s="172">
        <f t="shared" si="9"/>
        <v>1728.5680000000002</v>
      </c>
      <c r="T56" s="146">
        <f t="shared" si="10"/>
        <v>65.908999999999878</v>
      </c>
      <c r="U56" s="146">
        <f t="shared" si="12"/>
        <v>1662.6590000000003</v>
      </c>
      <c r="V56" s="147">
        <f t="shared" si="7"/>
        <v>14.391577553785828</v>
      </c>
      <c r="W56" s="148">
        <f t="shared" si="13"/>
        <v>23928.285943999996</v>
      </c>
      <c r="X56" s="202">
        <v>1957.4640000000002</v>
      </c>
      <c r="Y56" s="146">
        <v>90.755000000000109</v>
      </c>
      <c r="Z56" s="146">
        <v>1866.7090000000001</v>
      </c>
      <c r="AA56" s="149">
        <v>14.039</v>
      </c>
      <c r="AB56" s="143">
        <v>26206.727651000001</v>
      </c>
      <c r="AC56" s="33"/>
      <c r="AD56" s="27"/>
    </row>
    <row r="57" spans="1:30" s="14" customFormat="1" ht="15.75" customHeight="1">
      <c r="A57" s="5">
        <v>6</v>
      </c>
      <c r="B57" s="3" t="s">
        <v>200</v>
      </c>
      <c r="C57" s="23" t="s">
        <v>10</v>
      </c>
      <c r="D57" s="142">
        <v>9908.9669999999987</v>
      </c>
      <c r="E57" s="142">
        <v>340.28599999999824</v>
      </c>
      <c r="F57" s="391">
        <v>9568.6810000000005</v>
      </c>
      <c r="G57" s="144">
        <v>14.343948649348846</v>
      </c>
      <c r="H57" s="195">
        <v>137252.66890599998</v>
      </c>
      <c r="I57" s="97">
        <v>1105.0450000000001</v>
      </c>
      <c r="J57" s="68">
        <f t="shared" si="8"/>
        <v>33.817000000000007</v>
      </c>
      <c r="K57" s="60">
        <v>1071.2280000000001</v>
      </c>
      <c r="L57" s="71">
        <v>15.750999999999999</v>
      </c>
      <c r="M57" s="89">
        <f t="shared" si="11"/>
        <v>16872.912228000001</v>
      </c>
      <c r="N57" s="97">
        <v>913.26599999999996</v>
      </c>
      <c r="O57" s="68">
        <v>38.940999999999917</v>
      </c>
      <c r="P57" s="60">
        <v>874.32500000000005</v>
      </c>
      <c r="Q57" s="71">
        <v>14.039</v>
      </c>
      <c r="R57" s="68">
        <v>12274.648675</v>
      </c>
      <c r="S57" s="172">
        <f t="shared" si="9"/>
        <v>11014.011999999999</v>
      </c>
      <c r="T57" s="146">
        <f t="shared" si="10"/>
        <v>374.10299999999916</v>
      </c>
      <c r="U57" s="146">
        <f t="shared" si="12"/>
        <v>10639.909</v>
      </c>
      <c r="V57" s="147">
        <f t="shared" si="7"/>
        <v>14.485610838776909</v>
      </c>
      <c r="W57" s="148">
        <f t="shared" si="13"/>
        <v>154125.58113399998</v>
      </c>
      <c r="X57" s="202">
        <v>10125.303</v>
      </c>
      <c r="Y57" s="146">
        <v>344.28600000000006</v>
      </c>
      <c r="Z57" s="146">
        <v>9781.0169999999998</v>
      </c>
      <c r="AA57" s="149">
        <v>14.039</v>
      </c>
      <c r="AB57" s="143">
        <v>137315.697663</v>
      </c>
      <c r="AC57" s="254"/>
      <c r="AD57" s="27"/>
    </row>
    <row r="58" spans="1:30" s="14" customFormat="1" ht="15.75" customHeight="1">
      <c r="A58" s="5">
        <v>7</v>
      </c>
      <c r="B58" s="1" t="s">
        <v>58</v>
      </c>
      <c r="C58" s="23" t="s">
        <v>10</v>
      </c>
      <c r="D58" s="142">
        <v>3093.6480000000001</v>
      </c>
      <c r="E58" s="142">
        <v>91.716000000000349</v>
      </c>
      <c r="F58" s="391">
        <v>3001.9319999999998</v>
      </c>
      <c r="G58" s="144">
        <v>16.399999999999999</v>
      </c>
      <c r="H58" s="195">
        <v>49231.684799999988</v>
      </c>
      <c r="I58" s="97">
        <v>401.31799999999998</v>
      </c>
      <c r="J58" s="68">
        <f t="shared" si="8"/>
        <v>15.630999999999972</v>
      </c>
      <c r="K58" s="70">
        <v>385.68700000000001</v>
      </c>
      <c r="L58" s="71">
        <v>16.399999999999999</v>
      </c>
      <c r="M58" s="89">
        <f t="shared" si="11"/>
        <v>6325.2667999999994</v>
      </c>
      <c r="N58" s="97">
        <v>348.92500000000001</v>
      </c>
      <c r="O58" s="68">
        <v>5.5960000000000036</v>
      </c>
      <c r="P58" s="60">
        <v>343.32900000000001</v>
      </c>
      <c r="Q58" s="71">
        <v>14.344662670499725</v>
      </c>
      <c r="R58" s="68">
        <v>4924.93869</v>
      </c>
      <c r="S58" s="172">
        <f t="shared" si="9"/>
        <v>3494.9660000000003</v>
      </c>
      <c r="T58" s="146">
        <f t="shared" si="10"/>
        <v>107.34700000000066</v>
      </c>
      <c r="U58" s="146">
        <f t="shared" si="12"/>
        <v>3387.6189999999997</v>
      </c>
      <c r="V58" s="147">
        <f t="shared" si="7"/>
        <v>16.399999999999999</v>
      </c>
      <c r="W58" s="148">
        <f t="shared" si="13"/>
        <v>55556.951599999986</v>
      </c>
      <c r="X58" s="202">
        <v>3085.0420000000004</v>
      </c>
      <c r="Y58" s="146">
        <v>82.555000000000291</v>
      </c>
      <c r="Z58" s="146">
        <v>3002.4870000000001</v>
      </c>
      <c r="AA58" s="149">
        <v>13.801171225054429</v>
      </c>
      <c r="AB58" s="143">
        <v>41437.837187999998</v>
      </c>
      <c r="AC58" s="33"/>
      <c r="AD58" s="27"/>
    </row>
    <row r="59" spans="1:30" s="14" customFormat="1" ht="15.75" customHeight="1">
      <c r="A59" s="5">
        <v>8</v>
      </c>
      <c r="B59" s="1" t="s">
        <v>59</v>
      </c>
      <c r="C59" s="23" t="s">
        <v>10</v>
      </c>
      <c r="D59" s="142">
        <v>5091.0599999999995</v>
      </c>
      <c r="E59" s="142">
        <v>17.447999999999411</v>
      </c>
      <c r="F59" s="391">
        <v>5073.6120000000001</v>
      </c>
      <c r="G59" s="144">
        <v>21.531964964013806</v>
      </c>
      <c r="H59" s="195">
        <v>109244.83582500002</v>
      </c>
      <c r="I59" s="97">
        <v>774.64800000000002</v>
      </c>
      <c r="J59" s="68">
        <f t="shared" si="8"/>
        <v>4.5529999999999973</v>
      </c>
      <c r="K59" s="70">
        <v>770.09500000000003</v>
      </c>
      <c r="L59" s="71">
        <v>23.631</v>
      </c>
      <c r="M59" s="89">
        <f t="shared" si="11"/>
        <v>18198.114945000001</v>
      </c>
      <c r="N59" s="97">
        <v>792.28800000000001</v>
      </c>
      <c r="O59" s="68">
        <v>4.5600000000000591</v>
      </c>
      <c r="P59" s="60">
        <v>787.72799999999995</v>
      </c>
      <c r="Q59" s="71">
        <v>21.061</v>
      </c>
      <c r="R59" s="68">
        <v>16590.339408</v>
      </c>
      <c r="S59" s="172">
        <f t="shared" si="9"/>
        <v>5865.7079999999996</v>
      </c>
      <c r="T59" s="146">
        <f t="shared" si="10"/>
        <v>22.000999999999294</v>
      </c>
      <c r="U59" s="146">
        <f t="shared" si="12"/>
        <v>5843.7070000000003</v>
      </c>
      <c r="V59" s="147">
        <f t="shared" si="7"/>
        <v>21.80857985692986</v>
      </c>
      <c r="W59" s="148">
        <f t="shared" si="13"/>
        <v>127442.95077000002</v>
      </c>
      <c r="X59" s="202">
        <v>6097.0920000000006</v>
      </c>
      <c r="Y59" s="146">
        <v>68.427000000000589</v>
      </c>
      <c r="Z59" s="146">
        <v>6028.665</v>
      </c>
      <c r="AA59" s="149">
        <v>21.061000000000003</v>
      </c>
      <c r="AB59" s="143">
        <v>126969.71356500001</v>
      </c>
      <c r="AC59" s="33"/>
      <c r="AD59" s="27"/>
    </row>
    <row r="60" spans="1:30" s="14" customFormat="1" ht="15.75" customHeight="1">
      <c r="A60" s="5">
        <v>9</v>
      </c>
      <c r="B60" s="1" t="s">
        <v>201</v>
      </c>
      <c r="C60" s="23" t="s">
        <v>10</v>
      </c>
      <c r="D60" s="142">
        <v>31810.554999999997</v>
      </c>
      <c r="E60" s="142">
        <v>564.91999999999825</v>
      </c>
      <c r="F60" s="391">
        <v>31245.634999999998</v>
      </c>
      <c r="G60" s="144">
        <v>14.405444057833998</v>
      </c>
      <c r="H60" s="195">
        <v>450107.24704399996</v>
      </c>
      <c r="I60" s="97">
        <v>901.98699999999997</v>
      </c>
      <c r="J60" s="68">
        <f t="shared" si="8"/>
        <v>41.956000000000017</v>
      </c>
      <c r="K60" s="70">
        <v>860.03099999999995</v>
      </c>
      <c r="L60" s="71">
        <v>15.750999999999999</v>
      </c>
      <c r="M60" s="89">
        <f t="shared" si="11"/>
        <v>13546.348280999999</v>
      </c>
      <c r="N60" s="97">
        <v>272.90199999999999</v>
      </c>
      <c r="O60" s="68">
        <v>11.435999999999979</v>
      </c>
      <c r="P60" s="70">
        <v>261.46600000000001</v>
      </c>
      <c r="Q60" s="71">
        <v>14.039</v>
      </c>
      <c r="R60" s="68">
        <v>3670.7211740000002</v>
      </c>
      <c r="S60" s="172">
        <f t="shared" si="9"/>
        <v>32712.541999999998</v>
      </c>
      <c r="T60" s="146">
        <f t="shared" si="10"/>
        <v>606.8760000000002</v>
      </c>
      <c r="U60" s="146">
        <f t="shared" si="12"/>
        <v>32105.665999999997</v>
      </c>
      <c r="V60" s="147">
        <f t="shared" si="7"/>
        <v>14.441488157417448</v>
      </c>
      <c r="W60" s="148">
        <f t="shared" si="13"/>
        <v>463653.59532499994</v>
      </c>
      <c r="X60" s="202">
        <v>31629.276000000002</v>
      </c>
      <c r="Y60" s="146">
        <v>534.66100000000733</v>
      </c>
      <c r="Z60" s="146">
        <v>31094.614999999994</v>
      </c>
      <c r="AA60" s="149">
        <v>14.039000000000003</v>
      </c>
      <c r="AB60" s="143">
        <v>436537.29998500005</v>
      </c>
      <c r="AC60" s="33"/>
      <c r="AD60" s="27"/>
    </row>
    <row r="61" spans="1:30" s="14" customFormat="1" ht="15.75" customHeight="1">
      <c r="A61" s="5">
        <v>10</v>
      </c>
      <c r="B61" s="1" t="s">
        <v>60</v>
      </c>
      <c r="C61" s="23" t="s">
        <v>10</v>
      </c>
      <c r="D61" s="142">
        <v>1641.4559999999999</v>
      </c>
      <c r="E61" s="142">
        <v>51.528999999999769</v>
      </c>
      <c r="F61" s="391">
        <v>1589.9270000000001</v>
      </c>
      <c r="G61" s="144">
        <v>19.527000000000001</v>
      </c>
      <c r="H61" s="195">
        <v>31046.504529000002</v>
      </c>
      <c r="I61" s="97">
        <v>68.88</v>
      </c>
      <c r="J61" s="68">
        <f t="shared" si="8"/>
        <v>3.75</v>
      </c>
      <c r="K61" s="68">
        <v>65.13</v>
      </c>
      <c r="L61" s="71">
        <v>19.527000000000001</v>
      </c>
      <c r="M61" s="89">
        <f t="shared" si="11"/>
        <v>1271.79351</v>
      </c>
      <c r="N61" s="97">
        <v>104.616</v>
      </c>
      <c r="O61" s="68">
        <v>4.7270000000000039</v>
      </c>
      <c r="P61" s="70">
        <v>99.888999999999996</v>
      </c>
      <c r="Q61" s="71">
        <v>19.527000000000001</v>
      </c>
      <c r="R61" s="68">
        <v>1950.5325030000001</v>
      </c>
      <c r="S61" s="172">
        <f t="shared" si="9"/>
        <v>1710.3359999999998</v>
      </c>
      <c r="T61" s="146">
        <f t="shared" si="10"/>
        <v>55.278999999999542</v>
      </c>
      <c r="U61" s="146">
        <f t="shared" si="12"/>
        <v>1655.0570000000002</v>
      </c>
      <c r="V61" s="147">
        <f t="shared" si="7"/>
        <v>19.526999999999997</v>
      </c>
      <c r="W61" s="148">
        <f t="shared" si="13"/>
        <v>32318.298039000001</v>
      </c>
      <c r="X61" s="202">
        <v>2041.2839999999997</v>
      </c>
      <c r="Y61" s="146">
        <v>72.130999999999631</v>
      </c>
      <c r="Z61" s="146">
        <v>1969.153</v>
      </c>
      <c r="AA61" s="149">
        <v>17.00121733862224</v>
      </c>
      <c r="AB61" s="143">
        <v>33477.998125999999</v>
      </c>
      <c r="AC61" s="33"/>
      <c r="AD61" s="27"/>
    </row>
    <row r="62" spans="1:30" s="14" customFormat="1" ht="15.75" customHeight="1">
      <c r="A62" s="5">
        <v>11</v>
      </c>
      <c r="B62" s="3" t="s">
        <v>61</v>
      </c>
      <c r="C62" s="23" t="s">
        <v>10</v>
      </c>
      <c r="D62" s="142">
        <v>1498.0819999999999</v>
      </c>
      <c r="E62" s="142">
        <v>73.513999999999669</v>
      </c>
      <c r="F62" s="150">
        <v>1424.5680000000002</v>
      </c>
      <c r="G62" s="144">
        <v>22.416896646562321</v>
      </c>
      <c r="H62" s="195">
        <v>31934.393622</v>
      </c>
      <c r="I62" s="97">
        <v>561.54</v>
      </c>
      <c r="J62" s="68">
        <f t="shared" si="8"/>
        <v>29.01299999999992</v>
      </c>
      <c r="K62" s="68">
        <v>532.52700000000004</v>
      </c>
      <c r="L62" s="71">
        <v>23.631</v>
      </c>
      <c r="M62" s="89">
        <f t="shared" si="11"/>
        <v>12584.145537</v>
      </c>
      <c r="N62" s="97">
        <v>775.30799999999999</v>
      </c>
      <c r="O62" s="68">
        <v>44.765999999999963</v>
      </c>
      <c r="P62" s="70">
        <v>730.54200000000003</v>
      </c>
      <c r="Q62" s="71">
        <v>21.061</v>
      </c>
      <c r="R62" s="68">
        <v>15385.945062000001</v>
      </c>
      <c r="S62" s="172">
        <f t="shared" si="9"/>
        <v>2059.6219999999998</v>
      </c>
      <c r="T62" s="146">
        <f t="shared" si="10"/>
        <v>102.52699999999959</v>
      </c>
      <c r="U62" s="146">
        <f t="shared" si="12"/>
        <v>1957.0950000000003</v>
      </c>
      <c r="V62" s="147">
        <f t="shared" si="7"/>
        <v>22.747255068864821</v>
      </c>
      <c r="W62" s="148">
        <f t="shared" si="13"/>
        <v>44518.539159</v>
      </c>
      <c r="X62" s="202">
        <v>2488.4279999999999</v>
      </c>
      <c r="Y62" s="146">
        <v>142.23900000000003</v>
      </c>
      <c r="Z62" s="146">
        <v>2346.1889999999999</v>
      </c>
      <c r="AA62" s="149">
        <v>21.061</v>
      </c>
      <c r="AB62" s="143">
        <v>49413.086529</v>
      </c>
      <c r="AC62" s="33"/>
      <c r="AD62" s="27"/>
    </row>
    <row r="63" spans="1:30" s="14" customFormat="1" ht="15.75" customHeight="1">
      <c r="A63" s="5">
        <v>12</v>
      </c>
      <c r="B63" s="1" t="s">
        <v>62</v>
      </c>
      <c r="C63" s="23" t="s">
        <v>10</v>
      </c>
      <c r="D63" s="142">
        <v>3451.8850000000002</v>
      </c>
      <c r="E63" s="142">
        <v>91.000000000000455</v>
      </c>
      <c r="F63" s="391">
        <v>3360.8849999999998</v>
      </c>
      <c r="G63" s="144">
        <v>11.658333333333333</v>
      </c>
      <c r="H63" s="195">
        <v>39182.317624999996</v>
      </c>
      <c r="I63" s="97">
        <v>324.95299999999997</v>
      </c>
      <c r="J63" s="68">
        <f t="shared" si="8"/>
        <v>10.687999999999988</v>
      </c>
      <c r="K63" s="70">
        <v>314.26499999999999</v>
      </c>
      <c r="L63" s="71">
        <f>13.99/1.2</f>
        <v>11.658333333333333</v>
      </c>
      <c r="M63" s="89">
        <f t="shared" si="11"/>
        <v>3663.8061249999996</v>
      </c>
      <c r="N63" s="97">
        <v>115.902</v>
      </c>
      <c r="O63" s="68">
        <v>6.9030000000000058</v>
      </c>
      <c r="P63" s="70">
        <v>108.999</v>
      </c>
      <c r="Q63" s="71">
        <v>11.658333333333333</v>
      </c>
      <c r="R63" s="68">
        <v>1270.7466749999999</v>
      </c>
      <c r="S63" s="172">
        <f t="shared" si="9"/>
        <v>3776.8380000000002</v>
      </c>
      <c r="T63" s="146">
        <f t="shared" si="10"/>
        <v>101.68800000000056</v>
      </c>
      <c r="U63" s="146">
        <f t="shared" si="12"/>
        <v>3675.1499999999996</v>
      </c>
      <c r="V63" s="147">
        <f t="shared" si="7"/>
        <v>11.658333333333335</v>
      </c>
      <c r="W63" s="148">
        <f t="shared" si="13"/>
        <v>42846.123749999999</v>
      </c>
      <c r="X63" s="202">
        <v>1986.318</v>
      </c>
      <c r="Y63" s="146">
        <v>65.427999999999884</v>
      </c>
      <c r="Z63" s="146">
        <v>1920.89</v>
      </c>
      <c r="AA63" s="149">
        <v>11.658333333333333</v>
      </c>
      <c r="AB63" s="143">
        <v>22394.375916666668</v>
      </c>
      <c r="AC63" s="33"/>
      <c r="AD63" s="27"/>
    </row>
    <row r="64" spans="1:30" s="14" customFormat="1" ht="15.75" customHeight="1">
      <c r="A64" s="7">
        <v>13</v>
      </c>
      <c r="B64" s="303" t="s">
        <v>220</v>
      </c>
      <c r="C64" s="28" t="s">
        <v>10</v>
      </c>
      <c r="D64" s="135">
        <v>1718.28</v>
      </c>
      <c r="E64" s="135">
        <v>152.1690000000001</v>
      </c>
      <c r="F64" s="389">
        <v>1566.1109999999999</v>
      </c>
      <c r="G64" s="144">
        <v>21.46063272909775</v>
      </c>
      <c r="H64" s="145">
        <v>33609.732984000002</v>
      </c>
      <c r="I64" s="97">
        <v>145.19999999999999</v>
      </c>
      <c r="J64" s="68">
        <f t="shared" si="8"/>
        <v>20.873999999999995</v>
      </c>
      <c r="K64" s="68">
        <v>124.32599999999999</v>
      </c>
      <c r="L64" s="71">
        <v>23.631</v>
      </c>
      <c r="M64" s="89">
        <f t="shared" si="11"/>
        <v>2937.9477059999999</v>
      </c>
      <c r="N64" s="97">
        <v>167.4</v>
      </c>
      <c r="O64" s="68">
        <v>17.703000000000003</v>
      </c>
      <c r="P64" s="98">
        <v>149.697</v>
      </c>
      <c r="Q64" s="71">
        <v>21.061</v>
      </c>
      <c r="R64" s="68">
        <v>3152.768517</v>
      </c>
      <c r="S64" s="172">
        <f t="shared" si="9"/>
        <v>1863.48</v>
      </c>
      <c r="T64" s="146">
        <f t="shared" si="10"/>
        <v>173.04300000000012</v>
      </c>
      <c r="U64" s="146">
        <f t="shared" si="12"/>
        <v>1690.4369999999999</v>
      </c>
      <c r="V64" s="147">
        <f t="shared" si="7"/>
        <v>21.620255998892596</v>
      </c>
      <c r="W64" s="148">
        <f t="shared" si="13"/>
        <v>36547.680690000001</v>
      </c>
      <c r="X64" s="202">
        <v>1607.7600000000002</v>
      </c>
      <c r="Y64" s="146">
        <v>199.26800000000048</v>
      </c>
      <c r="Z64" s="146">
        <v>1408.4919999999997</v>
      </c>
      <c r="AA64" s="149">
        <v>21.061000000000003</v>
      </c>
      <c r="AB64" s="143">
        <v>29664.250012</v>
      </c>
      <c r="AC64" s="33"/>
      <c r="AD64" s="27"/>
    </row>
    <row r="65" spans="1:30" s="14" customFormat="1" ht="15.75" customHeight="1">
      <c r="A65" s="5">
        <v>14</v>
      </c>
      <c r="B65" s="303" t="s">
        <v>63</v>
      </c>
      <c r="C65" s="23" t="s">
        <v>10</v>
      </c>
      <c r="D65" s="142">
        <v>3681.6749999999997</v>
      </c>
      <c r="E65" s="142">
        <v>17.296999999999116</v>
      </c>
      <c r="F65" s="391">
        <v>3664.3780000000006</v>
      </c>
      <c r="G65" s="144">
        <v>14.372827136556324</v>
      </c>
      <c r="H65" s="195">
        <v>52667.471556999997</v>
      </c>
      <c r="I65" s="97">
        <v>437.774</v>
      </c>
      <c r="J65" s="68">
        <f t="shared" si="8"/>
        <v>1.0090000000000146</v>
      </c>
      <c r="K65" s="60">
        <v>436.76499999999999</v>
      </c>
      <c r="L65" s="71">
        <v>15.750999999999999</v>
      </c>
      <c r="M65" s="89">
        <f t="shared" si="11"/>
        <v>6879.4855149999994</v>
      </c>
      <c r="N65" s="97">
        <v>156.36600000000001</v>
      </c>
      <c r="O65" s="68">
        <v>0.75</v>
      </c>
      <c r="P65" s="60">
        <v>155.61600000000001</v>
      </c>
      <c r="Q65" s="71">
        <v>14.039</v>
      </c>
      <c r="R65" s="68">
        <v>2184.6930240000002</v>
      </c>
      <c r="S65" s="172">
        <f t="shared" si="9"/>
        <v>4119.4489999999996</v>
      </c>
      <c r="T65" s="146">
        <f t="shared" si="10"/>
        <v>18.305999999998676</v>
      </c>
      <c r="U65" s="146">
        <f t="shared" si="12"/>
        <v>4101.1430000000009</v>
      </c>
      <c r="V65" s="147">
        <f t="shared" si="7"/>
        <v>14.519600285091251</v>
      </c>
      <c r="W65" s="148">
        <f t="shared" si="13"/>
        <v>59546.957071999997</v>
      </c>
      <c r="X65" s="202">
        <v>2848.0059999999999</v>
      </c>
      <c r="Y65" s="146">
        <v>15.89699999999948</v>
      </c>
      <c r="Z65" s="146">
        <v>2832.1090000000004</v>
      </c>
      <c r="AA65" s="149">
        <v>14.038999999999998</v>
      </c>
      <c r="AB65" s="143">
        <v>39759.978251</v>
      </c>
      <c r="AC65" s="33"/>
      <c r="AD65" s="27"/>
    </row>
    <row r="66" spans="1:30" s="14" customFormat="1" ht="15.75" customHeight="1">
      <c r="A66" s="5">
        <v>15</v>
      </c>
      <c r="B66" s="297" t="s">
        <v>74</v>
      </c>
      <c r="C66" s="28" t="s">
        <v>10</v>
      </c>
      <c r="D66" s="135">
        <v>0</v>
      </c>
      <c r="E66" s="135">
        <v>0</v>
      </c>
      <c r="F66" s="389">
        <v>0</v>
      </c>
      <c r="G66" s="144" t="e">
        <v>#DIV/0!</v>
      </c>
      <c r="H66" s="145">
        <v>0</v>
      </c>
      <c r="I66" s="262">
        <v>0</v>
      </c>
      <c r="J66" s="82">
        <f t="shared" si="8"/>
        <v>0</v>
      </c>
      <c r="K66" s="82">
        <v>0</v>
      </c>
      <c r="L66" s="71"/>
      <c r="M66" s="89">
        <f t="shared" si="11"/>
        <v>0</v>
      </c>
      <c r="N66" s="97">
        <v>0</v>
      </c>
      <c r="O66" s="68">
        <v>0</v>
      </c>
      <c r="P66" s="68">
        <v>0</v>
      </c>
      <c r="Q66" s="71">
        <v>10.11</v>
      </c>
      <c r="R66" s="68">
        <v>0</v>
      </c>
      <c r="S66" s="172">
        <f t="shared" si="9"/>
        <v>0</v>
      </c>
      <c r="T66" s="146">
        <f t="shared" si="10"/>
        <v>0</v>
      </c>
      <c r="U66" s="143">
        <f t="shared" si="12"/>
        <v>0</v>
      </c>
      <c r="V66" s="144" t="e">
        <f t="shared" si="7"/>
        <v>#DIV/0!</v>
      </c>
      <c r="W66" s="160">
        <f t="shared" si="13"/>
        <v>0</v>
      </c>
      <c r="X66" s="202">
        <v>0</v>
      </c>
      <c r="Y66" s="146">
        <v>0</v>
      </c>
      <c r="Z66" s="146">
        <v>0</v>
      </c>
      <c r="AA66" s="149" t="e">
        <v>#DIV/0!</v>
      </c>
      <c r="AB66" s="143">
        <v>0</v>
      </c>
      <c r="AC66" s="33"/>
      <c r="AD66" s="27"/>
    </row>
    <row r="67" spans="1:30" s="14" customFormat="1" ht="15.75" customHeight="1">
      <c r="A67" s="5">
        <v>16</v>
      </c>
      <c r="B67" s="298" t="s">
        <v>75</v>
      </c>
      <c r="C67" s="23" t="s">
        <v>10</v>
      </c>
      <c r="D67" s="142">
        <v>0</v>
      </c>
      <c r="E67" s="142">
        <v>0</v>
      </c>
      <c r="F67" s="391">
        <v>0</v>
      </c>
      <c r="G67" s="144" t="e">
        <v>#DIV/0!</v>
      </c>
      <c r="H67" s="195">
        <v>0</v>
      </c>
      <c r="I67" s="262">
        <v>0</v>
      </c>
      <c r="J67" s="68">
        <f t="shared" si="8"/>
        <v>0</v>
      </c>
      <c r="K67" s="82">
        <v>0</v>
      </c>
      <c r="L67" s="71"/>
      <c r="M67" s="89">
        <f t="shared" si="11"/>
        <v>0</v>
      </c>
      <c r="N67" s="97">
        <v>0</v>
      </c>
      <c r="O67" s="68">
        <v>0</v>
      </c>
      <c r="P67" s="68">
        <v>0</v>
      </c>
      <c r="Q67" s="71">
        <v>14.039</v>
      </c>
      <c r="R67" s="68">
        <v>0</v>
      </c>
      <c r="S67" s="172">
        <f t="shared" si="9"/>
        <v>0</v>
      </c>
      <c r="T67" s="146">
        <f t="shared" si="10"/>
        <v>0</v>
      </c>
      <c r="U67" s="146">
        <f t="shared" si="12"/>
        <v>0</v>
      </c>
      <c r="V67" s="147" t="e">
        <f t="shared" si="7"/>
        <v>#DIV/0!</v>
      </c>
      <c r="W67" s="148">
        <f t="shared" si="13"/>
        <v>0</v>
      </c>
      <c r="X67" s="202">
        <v>2360.02</v>
      </c>
      <c r="Y67" s="146">
        <v>113.45200000000023</v>
      </c>
      <c r="Z67" s="146">
        <v>2246.5679999999998</v>
      </c>
      <c r="AA67" s="149">
        <v>14.039000000000001</v>
      </c>
      <c r="AB67" s="143">
        <v>31539.568152</v>
      </c>
      <c r="AC67" s="33"/>
      <c r="AD67" s="27"/>
    </row>
    <row r="68" spans="1:30" s="14" customFormat="1" ht="15.75" customHeight="1">
      <c r="A68" s="6">
        <v>17</v>
      </c>
      <c r="B68" s="308" t="s">
        <v>65</v>
      </c>
      <c r="C68" s="34" t="s">
        <v>10</v>
      </c>
      <c r="D68" s="203">
        <v>2223.9090000000001</v>
      </c>
      <c r="E68" s="203">
        <v>17.169000000000324</v>
      </c>
      <c r="F68" s="206">
        <v>2206.7399999999998</v>
      </c>
      <c r="G68" s="171">
        <v>21.525090020120182</v>
      </c>
      <c r="H68" s="205">
        <v>47500.277151000002</v>
      </c>
      <c r="I68" s="103">
        <v>18.332999999999998</v>
      </c>
      <c r="J68" s="101">
        <f t="shared" si="8"/>
        <v>4.399999999999693E-2</v>
      </c>
      <c r="K68" s="104">
        <v>18.289000000000001</v>
      </c>
      <c r="L68" s="102">
        <v>23.631</v>
      </c>
      <c r="M68" s="275">
        <f t="shared" si="11"/>
        <v>432.18735900000001</v>
      </c>
      <c r="N68" s="103">
        <v>18.234000000000002</v>
      </c>
      <c r="O68" s="101">
        <v>0.15800000000000125</v>
      </c>
      <c r="P68" s="104">
        <v>18.076000000000001</v>
      </c>
      <c r="Q68" s="102">
        <v>21.061</v>
      </c>
      <c r="R68" s="101">
        <v>380.69863600000002</v>
      </c>
      <c r="S68" s="285">
        <f t="shared" si="9"/>
        <v>2242.2420000000002</v>
      </c>
      <c r="T68" s="207">
        <f t="shared" si="10"/>
        <v>17.213000000000193</v>
      </c>
      <c r="U68" s="207">
        <f t="shared" si="12"/>
        <v>2225.029</v>
      </c>
      <c r="V68" s="144">
        <f t="shared" si="7"/>
        <v>21.542399901304659</v>
      </c>
      <c r="W68" s="208">
        <f t="shared" si="13"/>
        <v>47932.464510000005</v>
      </c>
      <c r="X68" s="295">
        <v>2012.607</v>
      </c>
      <c r="Y68" s="207">
        <v>21.503999999999678</v>
      </c>
      <c r="Z68" s="207">
        <v>1991.1030000000003</v>
      </c>
      <c r="AA68" s="279">
        <v>19.197275471434676</v>
      </c>
      <c r="AB68" s="207">
        <v>38223.752783000004</v>
      </c>
      <c r="AC68" s="33"/>
      <c r="AD68" s="27"/>
    </row>
    <row r="69" spans="1:30" s="14" customFormat="1" ht="15.75" customHeight="1">
      <c r="A69" s="7">
        <v>18</v>
      </c>
      <c r="B69" s="3" t="s">
        <v>64</v>
      </c>
      <c r="C69" s="23" t="s">
        <v>10</v>
      </c>
      <c r="D69" s="142">
        <v>695.60399999999993</v>
      </c>
      <c r="E69" s="142">
        <v>57.225999999999885</v>
      </c>
      <c r="F69" s="391">
        <v>638.37800000000004</v>
      </c>
      <c r="G69" s="144">
        <v>14.338447205260831</v>
      </c>
      <c r="H69" s="195">
        <v>9153.3492499999993</v>
      </c>
      <c r="I69" s="97">
        <v>73.8</v>
      </c>
      <c r="J69" s="68">
        <f t="shared" si="8"/>
        <v>4.0159999999999911</v>
      </c>
      <c r="K69" s="70">
        <v>69.784000000000006</v>
      </c>
      <c r="L69" s="71">
        <v>15.750999999999999</v>
      </c>
      <c r="M69" s="89">
        <f t="shared" si="11"/>
        <v>1099.167784</v>
      </c>
      <c r="N69" s="97">
        <v>106.608</v>
      </c>
      <c r="O69" s="68">
        <v>7.2199999999999989</v>
      </c>
      <c r="P69" s="60">
        <v>99.388000000000005</v>
      </c>
      <c r="Q69" s="71">
        <v>14.039</v>
      </c>
      <c r="R69" s="68">
        <v>1395.3081320000001</v>
      </c>
      <c r="S69" s="172">
        <f t="shared" si="9"/>
        <v>769.40399999999988</v>
      </c>
      <c r="T69" s="146">
        <f t="shared" si="10"/>
        <v>61.241999999999848</v>
      </c>
      <c r="U69" s="146">
        <f t="shared" si="12"/>
        <v>708.16200000000003</v>
      </c>
      <c r="V69" s="144">
        <f t="shared" si="7"/>
        <v>14.477643581553371</v>
      </c>
      <c r="W69" s="148">
        <f t="shared" si="13"/>
        <v>10252.517033999999</v>
      </c>
      <c r="X69" s="202">
        <v>778.39200000000005</v>
      </c>
      <c r="Y69" s="146">
        <v>55.141999999999939</v>
      </c>
      <c r="Z69" s="146">
        <v>723.25000000000011</v>
      </c>
      <c r="AA69" s="149">
        <v>14.038999999999996</v>
      </c>
      <c r="AB69" s="143">
        <v>10153.706749999999</v>
      </c>
      <c r="AC69" s="33"/>
      <c r="AD69" s="27"/>
    </row>
    <row r="70" spans="1:30" s="14" customFormat="1" ht="15.75" customHeight="1">
      <c r="A70" s="7">
        <v>19</v>
      </c>
      <c r="B70" s="3" t="s">
        <v>66</v>
      </c>
      <c r="C70" s="23" t="s">
        <v>10</v>
      </c>
      <c r="D70" s="142">
        <v>8790.48</v>
      </c>
      <c r="E70" s="142">
        <v>246.33099999999831</v>
      </c>
      <c r="F70" s="391">
        <v>8544.1490000000013</v>
      </c>
      <c r="G70" s="144">
        <v>9.5642031645281431</v>
      </c>
      <c r="H70" s="195">
        <v>81717.976903999981</v>
      </c>
      <c r="I70" s="97">
        <v>1231.92</v>
      </c>
      <c r="J70" s="68">
        <f t="shared" si="8"/>
        <v>24.104000000000042</v>
      </c>
      <c r="K70" s="70">
        <v>1207.816</v>
      </c>
      <c r="L70" s="71">
        <v>10.502000000000001</v>
      </c>
      <c r="M70" s="89">
        <f t="shared" si="11"/>
        <v>12684.483632000001</v>
      </c>
      <c r="N70" s="97">
        <v>1328.76</v>
      </c>
      <c r="O70" s="68">
        <v>44.483999999999924</v>
      </c>
      <c r="P70" s="60">
        <v>1284.2760000000001</v>
      </c>
      <c r="Q70" s="71">
        <v>9.3610000000000007</v>
      </c>
      <c r="R70" s="68">
        <v>12022.107636000001</v>
      </c>
      <c r="S70" s="172">
        <f t="shared" si="9"/>
        <v>10022.4</v>
      </c>
      <c r="T70" s="146">
        <f t="shared" si="10"/>
        <v>270.43499999999767</v>
      </c>
      <c r="U70" s="146">
        <f t="shared" si="12"/>
        <v>9751.965000000002</v>
      </c>
      <c r="V70" s="144">
        <f t="shared" si="7"/>
        <v>9.6803526813313994</v>
      </c>
      <c r="W70" s="148">
        <f t="shared" si="13"/>
        <v>94402.460535999984</v>
      </c>
      <c r="X70" s="202">
        <v>9812.6999999999989</v>
      </c>
      <c r="Y70" s="146">
        <v>268.1299999999992</v>
      </c>
      <c r="Z70" s="146">
        <v>9544.57</v>
      </c>
      <c r="AA70" s="149">
        <v>7.9135006221338431</v>
      </c>
      <c r="AB70" s="143">
        <v>75530.96063300001</v>
      </c>
      <c r="AC70" s="33"/>
      <c r="AD70" s="27"/>
    </row>
    <row r="71" spans="1:30" s="14" customFormat="1" ht="15.75" customHeight="1">
      <c r="A71" s="7">
        <v>20</v>
      </c>
      <c r="B71" s="3" t="s">
        <v>226</v>
      </c>
      <c r="C71" s="23" t="s">
        <v>10</v>
      </c>
      <c r="D71" s="142">
        <v>1799.8509999999997</v>
      </c>
      <c r="E71" s="142">
        <v>26.746999999999616</v>
      </c>
      <c r="F71" s="391">
        <v>1773.104</v>
      </c>
      <c r="G71" s="144">
        <v>22.076890928563696</v>
      </c>
      <c r="H71" s="195">
        <v>39144.623613000003</v>
      </c>
      <c r="I71" s="97">
        <v>459.79399999999998</v>
      </c>
      <c r="J71" s="68">
        <f t="shared" si="8"/>
        <v>6.8039999999999736</v>
      </c>
      <c r="K71" s="70">
        <v>452.99</v>
      </c>
      <c r="L71" s="71">
        <v>23.631</v>
      </c>
      <c r="M71" s="89">
        <f t="shared" si="11"/>
        <v>10704.606690000001</v>
      </c>
      <c r="N71" s="97">
        <v>390.63099999999997</v>
      </c>
      <c r="O71" s="68">
        <v>5.2229999999999563</v>
      </c>
      <c r="P71" s="70">
        <v>385.40800000000002</v>
      </c>
      <c r="Q71" s="71">
        <v>21.061</v>
      </c>
      <c r="R71" s="68">
        <v>8117.0778880000007</v>
      </c>
      <c r="S71" s="172">
        <f t="shared" si="9"/>
        <v>2259.6449999999995</v>
      </c>
      <c r="T71" s="146">
        <f t="shared" si="10"/>
        <v>33.550999999999476</v>
      </c>
      <c r="U71" s="146">
        <f t="shared" si="12"/>
        <v>2226.0940000000001</v>
      </c>
      <c r="V71" s="144">
        <f t="shared" si="7"/>
        <v>22.393138071887353</v>
      </c>
      <c r="W71" s="148">
        <f t="shared" si="13"/>
        <v>49849.230303000004</v>
      </c>
      <c r="X71" s="202">
        <v>2383.2779999999998</v>
      </c>
      <c r="Y71" s="146">
        <v>34.905999999999949</v>
      </c>
      <c r="Z71" s="146">
        <v>2348.3719999999998</v>
      </c>
      <c r="AA71" s="149">
        <v>21.061</v>
      </c>
      <c r="AB71" s="143">
        <v>49459.062692</v>
      </c>
      <c r="AC71" s="33"/>
      <c r="AD71" s="27"/>
    </row>
    <row r="72" spans="1:30" s="14" customFormat="1" ht="15.75" customHeight="1">
      <c r="A72" s="7">
        <v>21</v>
      </c>
      <c r="B72" s="3" t="s">
        <v>253</v>
      </c>
      <c r="C72" s="23" t="s">
        <v>10</v>
      </c>
      <c r="D72" s="142">
        <v>778.53</v>
      </c>
      <c r="E72" s="142">
        <v>58.018000000000029</v>
      </c>
      <c r="F72" s="391">
        <v>720.51199999999994</v>
      </c>
      <c r="G72" s="144">
        <v>18.115000000000002</v>
      </c>
      <c r="H72" s="195">
        <v>13052.07488</v>
      </c>
      <c r="I72" s="97">
        <v>81.66</v>
      </c>
      <c r="J72" s="68">
        <f t="shared" si="8"/>
        <v>5.8010000000000019</v>
      </c>
      <c r="K72" s="98">
        <v>75.858999999999995</v>
      </c>
      <c r="L72" s="71">
        <v>18.114999999999998</v>
      </c>
      <c r="M72" s="89">
        <f t="shared" si="11"/>
        <v>1374.1857849999999</v>
      </c>
      <c r="N72" s="97">
        <v>68.64</v>
      </c>
      <c r="O72" s="68">
        <v>5.4960000000000022</v>
      </c>
      <c r="P72" s="98">
        <v>63.143999999999998</v>
      </c>
      <c r="Q72" s="71">
        <v>18.114999999999998</v>
      </c>
      <c r="R72" s="68">
        <v>1143.8535599999998</v>
      </c>
      <c r="S72" s="172">
        <f t="shared" si="9"/>
        <v>860.18999999999994</v>
      </c>
      <c r="T72" s="146">
        <f t="shared" si="10"/>
        <v>63.81899999999996</v>
      </c>
      <c r="U72" s="146">
        <f t="shared" si="12"/>
        <v>796.37099999999998</v>
      </c>
      <c r="V72" s="144">
        <f t="shared" si="7"/>
        <v>18.114999999999998</v>
      </c>
      <c r="W72" s="148">
        <f t="shared" si="13"/>
        <v>14426.260665</v>
      </c>
      <c r="X72" s="202">
        <v>960.38599999999997</v>
      </c>
      <c r="Y72" s="146">
        <v>60.614000000000033</v>
      </c>
      <c r="Z72" s="146">
        <v>899.77199999999993</v>
      </c>
      <c r="AA72" s="149">
        <v>17.088146268165712</v>
      </c>
      <c r="AB72" s="143">
        <v>15375.435543999998</v>
      </c>
      <c r="AC72" s="33"/>
      <c r="AD72" s="27"/>
    </row>
    <row r="73" spans="1:30" s="14" customFormat="1" ht="15.75" customHeight="1">
      <c r="A73" s="7">
        <v>22</v>
      </c>
      <c r="B73" s="3" t="s">
        <v>254</v>
      </c>
      <c r="C73" s="23" t="s">
        <v>10</v>
      </c>
      <c r="D73" s="142">
        <v>2146.6510000000003</v>
      </c>
      <c r="E73" s="142">
        <v>57.719000000000051</v>
      </c>
      <c r="F73" s="391">
        <v>2088.9320000000002</v>
      </c>
      <c r="G73" s="144">
        <v>21.438015606539604</v>
      </c>
      <c r="H73" s="195">
        <v>44782.556816999997</v>
      </c>
      <c r="I73" s="97">
        <v>200.77</v>
      </c>
      <c r="J73" s="68">
        <f t="shared" si="8"/>
        <v>4.1009999999999991</v>
      </c>
      <c r="K73" s="60">
        <v>196.66900000000001</v>
      </c>
      <c r="L73" s="71">
        <v>23.631</v>
      </c>
      <c r="M73" s="89">
        <f t="shared" si="11"/>
        <v>4647.4851390000003</v>
      </c>
      <c r="N73" s="97">
        <v>91.16</v>
      </c>
      <c r="O73" s="68">
        <v>1.3119999999999976</v>
      </c>
      <c r="P73" s="60">
        <v>89.847999999999999</v>
      </c>
      <c r="Q73" s="71">
        <v>21.061</v>
      </c>
      <c r="R73" s="68">
        <v>1892.288728</v>
      </c>
      <c r="S73" s="172">
        <f t="shared" si="9"/>
        <v>2347.4210000000003</v>
      </c>
      <c r="T73" s="146">
        <f t="shared" si="10"/>
        <v>61.820000000000164</v>
      </c>
      <c r="U73" s="146">
        <f t="shared" si="12"/>
        <v>2285.6010000000001</v>
      </c>
      <c r="V73" s="144">
        <f t="shared" si="7"/>
        <v>21.626715229823578</v>
      </c>
      <c r="W73" s="148">
        <f t="shared" si="13"/>
        <v>49430.041956000001</v>
      </c>
      <c r="X73" s="202">
        <v>2156.3919999999998</v>
      </c>
      <c r="Y73" s="146">
        <v>69.547999999999774</v>
      </c>
      <c r="Z73" s="146">
        <v>2086.8440000000001</v>
      </c>
      <c r="AA73" s="149">
        <v>21.061</v>
      </c>
      <c r="AB73" s="143">
        <v>43951.021484000004</v>
      </c>
      <c r="AC73" s="33"/>
      <c r="AD73" s="27"/>
    </row>
    <row r="74" spans="1:30" s="14" customFormat="1" ht="15.75" customHeight="1">
      <c r="A74" s="7">
        <v>23</v>
      </c>
      <c r="B74" s="3" t="s">
        <v>68</v>
      </c>
      <c r="C74" s="23" t="s">
        <v>10</v>
      </c>
      <c r="D74" s="142">
        <v>2545.75</v>
      </c>
      <c r="E74" s="142">
        <v>90.402000000000044</v>
      </c>
      <c r="F74" s="391">
        <v>2455.348</v>
      </c>
      <c r="G74" s="144">
        <v>14.23317986208065</v>
      </c>
      <c r="H74" s="195">
        <v>34947.409707999999</v>
      </c>
      <c r="I74" s="97">
        <v>146.13999999999999</v>
      </c>
      <c r="J74" s="68">
        <f t="shared" si="8"/>
        <v>6.3439999999999941</v>
      </c>
      <c r="K74" s="70">
        <v>139.79599999999999</v>
      </c>
      <c r="L74" s="71">
        <v>15.750999999999999</v>
      </c>
      <c r="M74" s="89">
        <f t="shared" si="11"/>
        <v>2201.9267959999997</v>
      </c>
      <c r="N74" s="97">
        <v>0</v>
      </c>
      <c r="O74" s="68">
        <v>0</v>
      </c>
      <c r="P74" s="60">
        <v>0</v>
      </c>
      <c r="Q74" s="71">
        <v>14.039</v>
      </c>
      <c r="R74" s="68">
        <v>0</v>
      </c>
      <c r="S74" s="172">
        <f t="shared" si="9"/>
        <v>2691.89</v>
      </c>
      <c r="T74" s="146">
        <f t="shared" si="10"/>
        <v>96.746000000000095</v>
      </c>
      <c r="U74" s="146">
        <f t="shared" si="12"/>
        <v>2595.1439999999998</v>
      </c>
      <c r="V74" s="144">
        <f t="shared" si="7"/>
        <v>14.314942255227457</v>
      </c>
      <c r="W74" s="148">
        <f t="shared" si="13"/>
        <v>37149.336503999999</v>
      </c>
      <c r="X74" s="202">
        <v>1968.3389999999999</v>
      </c>
      <c r="Y74" s="146">
        <v>107.70700000000011</v>
      </c>
      <c r="Z74" s="146">
        <v>1860.6319999999998</v>
      </c>
      <c r="AA74" s="149">
        <v>14.039000000000001</v>
      </c>
      <c r="AB74" s="143">
        <v>26121.412648000001</v>
      </c>
      <c r="AC74" s="33"/>
      <c r="AD74" s="27"/>
    </row>
    <row r="75" spans="1:30" s="14" customFormat="1" ht="15.75" customHeight="1">
      <c r="A75" s="8">
        <v>24</v>
      </c>
      <c r="B75" s="309" t="s">
        <v>227</v>
      </c>
      <c r="C75" s="34" t="s">
        <v>10</v>
      </c>
      <c r="D75" s="203">
        <v>76.373999999999995</v>
      </c>
      <c r="E75" s="203">
        <v>8.867999999999995</v>
      </c>
      <c r="F75" s="204">
        <v>67.506</v>
      </c>
      <c r="G75" s="144">
        <v>21.168000000000003</v>
      </c>
      <c r="H75" s="205">
        <v>1428.9670080000001</v>
      </c>
      <c r="I75" s="100">
        <v>0</v>
      </c>
      <c r="J75" s="101">
        <f t="shared" si="8"/>
        <v>0</v>
      </c>
      <c r="K75" s="101">
        <v>0</v>
      </c>
      <c r="L75" s="102">
        <v>23.631</v>
      </c>
      <c r="M75" s="275">
        <f t="shared" si="11"/>
        <v>0</v>
      </c>
      <c r="N75" s="100">
        <v>4.3440000000000003</v>
      </c>
      <c r="O75" s="101">
        <v>1.2710000000000004</v>
      </c>
      <c r="P75" s="101">
        <v>3.073</v>
      </c>
      <c r="Q75" s="102">
        <v>21.061</v>
      </c>
      <c r="R75" s="101">
        <v>64.720452999999992</v>
      </c>
      <c r="S75" s="285">
        <f t="shared" si="9"/>
        <v>76.373999999999995</v>
      </c>
      <c r="T75" s="207">
        <f t="shared" si="10"/>
        <v>8.867999999999995</v>
      </c>
      <c r="U75" s="207">
        <f t="shared" si="12"/>
        <v>67.506</v>
      </c>
      <c r="V75" s="144">
        <f t="shared" si="7"/>
        <v>21.168000000000003</v>
      </c>
      <c r="W75" s="208">
        <f t="shared" si="13"/>
        <v>1428.9670080000001</v>
      </c>
      <c r="X75" s="295">
        <v>116.17999999999999</v>
      </c>
      <c r="Y75" s="207">
        <v>13.018999999999991</v>
      </c>
      <c r="Z75" s="207">
        <v>103.161</v>
      </c>
      <c r="AA75" s="279">
        <v>21.061</v>
      </c>
      <c r="AB75" s="207">
        <v>2172.6738209999999</v>
      </c>
      <c r="AC75" s="33"/>
      <c r="AD75" s="27"/>
    </row>
    <row r="76" spans="1:30" s="14" customFormat="1" ht="15.75" customHeight="1">
      <c r="A76" s="7">
        <v>25</v>
      </c>
      <c r="B76" s="3" t="s">
        <v>69</v>
      </c>
      <c r="C76" s="23" t="s">
        <v>10</v>
      </c>
      <c r="D76" s="142">
        <v>55.201999999999998</v>
      </c>
      <c r="E76" s="142">
        <v>0</v>
      </c>
      <c r="F76" s="391">
        <v>55.201999999999998</v>
      </c>
      <c r="G76" s="144">
        <v>16.255000000000003</v>
      </c>
      <c r="H76" s="195">
        <v>897.30851000000007</v>
      </c>
      <c r="I76" s="97">
        <v>0</v>
      </c>
      <c r="J76" s="66">
        <f t="shared" si="8"/>
        <v>0</v>
      </c>
      <c r="K76" s="70">
        <v>0</v>
      </c>
      <c r="L76" s="71">
        <f>19.506/1.2</f>
        <v>16.255000000000003</v>
      </c>
      <c r="M76" s="89">
        <f t="shared" si="11"/>
        <v>0</v>
      </c>
      <c r="N76" s="97">
        <v>0</v>
      </c>
      <c r="O76" s="68">
        <v>0</v>
      </c>
      <c r="P76" s="70">
        <v>0</v>
      </c>
      <c r="Q76" s="71">
        <v>16.255000000000003</v>
      </c>
      <c r="R76" s="68">
        <v>0</v>
      </c>
      <c r="S76" s="172">
        <f t="shared" si="9"/>
        <v>55.201999999999998</v>
      </c>
      <c r="T76" s="146">
        <f t="shared" si="10"/>
        <v>0</v>
      </c>
      <c r="U76" s="146">
        <f t="shared" si="12"/>
        <v>55.201999999999998</v>
      </c>
      <c r="V76" s="144">
        <f t="shared" si="7"/>
        <v>16.255000000000003</v>
      </c>
      <c r="W76" s="148">
        <f t="shared" si="13"/>
        <v>897.30851000000007</v>
      </c>
      <c r="X76" s="202">
        <v>0</v>
      </c>
      <c r="Y76" s="146">
        <v>0</v>
      </c>
      <c r="Z76" s="146">
        <v>0</v>
      </c>
      <c r="AA76" s="149" t="e">
        <v>#DIV/0!</v>
      </c>
      <c r="AB76" s="143">
        <v>0</v>
      </c>
      <c r="AC76" s="33"/>
      <c r="AD76" s="27"/>
    </row>
    <row r="77" spans="1:30" s="14" customFormat="1" ht="15.75" customHeight="1">
      <c r="A77" s="7">
        <v>26</v>
      </c>
      <c r="B77" s="3" t="s">
        <v>70</v>
      </c>
      <c r="C77" s="23" t="s">
        <v>10</v>
      </c>
      <c r="D77" s="142">
        <v>3206.46</v>
      </c>
      <c r="E77" s="142">
        <v>91.69800000000032</v>
      </c>
      <c r="F77" s="391">
        <v>3114.7619999999997</v>
      </c>
      <c r="G77" s="144">
        <v>17.250000000000004</v>
      </c>
      <c r="H77" s="195">
        <v>53729.644500000002</v>
      </c>
      <c r="I77" s="97">
        <v>489.42</v>
      </c>
      <c r="J77" s="68">
        <f>I77-K77</f>
        <v>15.19300000000004</v>
      </c>
      <c r="K77" s="70">
        <v>474.22699999999998</v>
      </c>
      <c r="L77" s="71">
        <f>20.7/1.2</f>
        <v>17.25</v>
      </c>
      <c r="M77" s="89">
        <f t="shared" si="11"/>
        <v>8180.4157499999992</v>
      </c>
      <c r="N77" s="97">
        <v>491.97</v>
      </c>
      <c r="O77" s="68">
        <v>15.248000000000047</v>
      </c>
      <c r="P77" s="70">
        <v>476.72199999999998</v>
      </c>
      <c r="Q77" s="71">
        <v>17.25</v>
      </c>
      <c r="R77" s="68">
        <v>8223.4544999999998</v>
      </c>
      <c r="S77" s="172">
        <f t="shared" si="9"/>
        <v>3695.88</v>
      </c>
      <c r="T77" s="146">
        <f t="shared" si="10"/>
        <v>106.89100000000053</v>
      </c>
      <c r="U77" s="146">
        <f t="shared" si="12"/>
        <v>3588.9889999999996</v>
      </c>
      <c r="V77" s="144">
        <f t="shared" si="7"/>
        <v>17.250000000000004</v>
      </c>
      <c r="W77" s="148">
        <f t="shared" si="13"/>
        <v>61910.060250000002</v>
      </c>
      <c r="X77" s="202">
        <v>3774.42</v>
      </c>
      <c r="Y77" s="146">
        <v>101.78300000000036</v>
      </c>
      <c r="Z77" s="146">
        <v>3672.6369999999997</v>
      </c>
      <c r="AA77" s="149">
        <v>17.250000000000004</v>
      </c>
      <c r="AB77" s="143">
        <v>63352.988250000002</v>
      </c>
      <c r="AC77" s="33"/>
      <c r="AD77" s="27"/>
    </row>
    <row r="78" spans="1:30" s="14" customFormat="1" ht="15.75" customHeight="1">
      <c r="A78" s="7">
        <v>27</v>
      </c>
      <c r="B78" s="3" t="s">
        <v>71</v>
      </c>
      <c r="C78" s="28" t="s">
        <v>10</v>
      </c>
      <c r="D78" s="135">
        <v>2855.7</v>
      </c>
      <c r="E78" s="135">
        <v>116.90200000000004</v>
      </c>
      <c r="F78" s="389">
        <v>2738.7979999999998</v>
      </c>
      <c r="G78" s="144">
        <v>21.545735517186738</v>
      </c>
      <c r="H78" s="145">
        <v>59009.417343000001</v>
      </c>
      <c r="I78" s="97">
        <v>257.76</v>
      </c>
      <c r="J78" s="68">
        <f t="shared" si="8"/>
        <v>19.228999999999985</v>
      </c>
      <c r="K78" s="70">
        <v>238.53100000000001</v>
      </c>
      <c r="L78" s="71">
        <v>23.631</v>
      </c>
      <c r="M78" s="89">
        <f t="shared" si="11"/>
        <v>5636.7260610000003</v>
      </c>
      <c r="N78" s="97">
        <v>263.52</v>
      </c>
      <c r="O78" s="68">
        <v>22.942999999999984</v>
      </c>
      <c r="P78" s="70">
        <v>240.577</v>
      </c>
      <c r="Q78" s="71">
        <v>21.061</v>
      </c>
      <c r="R78" s="68">
        <v>5066.7921969999998</v>
      </c>
      <c r="S78" s="172">
        <f t="shared" si="9"/>
        <v>3113.46</v>
      </c>
      <c r="T78" s="143">
        <f t="shared" si="10"/>
        <v>136.13100000000031</v>
      </c>
      <c r="U78" s="143">
        <f t="shared" si="12"/>
        <v>2977.3289999999997</v>
      </c>
      <c r="V78" s="144">
        <f t="shared" si="7"/>
        <v>21.712798083114095</v>
      </c>
      <c r="W78" s="148">
        <f t="shared" si="13"/>
        <v>64646.143404000002</v>
      </c>
      <c r="X78" s="202">
        <v>3136.59</v>
      </c>
      <c r="Y78" s="146">
        <v>144.10999999999967</v>
      </c>
      <c r="Z78" s="146">
        <v>2992.4800000000005</v>
      </c>
      <c r="AA78" s="149">
        <v>21.060999999999996</v>
      </c>
      <c r="AB78" s="143">
        <v>63024.621279999999</v>
      </c>
      <c r="AC78" s="33"/>
      <c r="AD78" s="27"/>
    </row>
    <row r="79" spans="1:30" s="14" customFormat="1" ht="15.75" customHeight="1">
      <c r="A79" s="9">
        <v>28</v>
      </c>
      <c r="B79" s="3" t="s">
        <v>198</v>
      </c>
      <c r="C79" s="28" t="s">
        <v>10</v>
      </c>
      <c r="D79" s="135">
        <v>126.48000000000002</v>
      </c>
      <c r="E79" s="135">
        <v>9.2270000000000039</v>
      </c>
      <c r="F79" s="209">
        <v>117.25300000000001</v>
      </c>
      <c r="G79" s="171">
        <v>21.662463246142956</v>
      </c>
      <c r="H79" s="145">
        <v>2539.9888030000002</v>
      </c>
      <c r="I79" s="99">
        <v>19.931999999999999</v>
      </c>
      <c r="J79" s="68">
        <f>I79-K79</f>
        <v>1.2519999999999989</v>
      </c>
      <c r="K79" s="105">
        <v>18.68</v>
      </c>
      <c r="L79" s="71">
        <v>23.631</v>
      </c>
      <c r="M79" s="89">
        <f t="shared" si="11"/>
        <v>441.42707999999999</v>
      </c>
      <c r="N79" s="99">
        <v>0</v>
      </c>
      <c r="O79" s="68">
        <v>0</v>
      </c>
      <c r="P79" s="105">
        <v>0</v>
      </c>
      <c r="Q79" s="71">
        <v>15.401</v>
      </c>
      <c r="R79" s="68">
        <v>0</v>
      </c>
      <c r="S79" s="172">
        <f t="shared" si="9"/>
        <v>146.41200000000001</v>
      </c>
      <c r="T79" s="143">
        <f t="shared" si="10"/>
        <v>10.478999999999985</v>
      </c>
      <c r="U79" s="143">
        <f t="shared" si="12"/>
        <v>135.93300000000002</v>
      </c>
      <c r="V79" s="144">
        <f t="shared" si="7"/>
        <v>21.932980828790651</v>
      </c>
      <c r="W79" s="148">
        <f t="shared" si="13"/>
        <v>2981.4158830000001</v>
      </c>
      <c r="X79" s="202">
        <v>321.96000000000004</v>
      </c>
      <c r="Y79" s="146">
        <v>19.744000000000085</v>
      </c>
      <c r="Z79" s="146">
        <v>302.21599999999995</v>
      </c>
      <c r="AA79" s="149">
        <v>15.401000000000003</v>
      </c>
      <c r="AB79" s="143">
        <v>4654.4286160000001</v>
      </c>
      <c r="AC79" s="33"/>
      <c r="AD79" s="27"/>
    </row>
    <row r="80" spans="1:30" s="14" customFormat="1" ht="15.75" customHeight="1">
      <c r="A80" s="7">
        <v>29</v>
      </c>
      <c r="B80" s="3" t="s">
        <v>72</v>
      </c>
      <c r="C80" s="23" t="s">
        <v>10</v>
      </c>
      <c r="D80" s="142">
        <v>0</v>
      </c>
      <c r="E80" s="142">
        <v>0</v>
      </c>
      <c r="F80" s="391">
        <v>0</v>
      </c>
      <c r="G80" s="144" t="e">
        <v>#DIV/0!</v>
      </c>
      <c r="H80" s="195">
        <v>0</v>
      </c>
      <c r="I80" s="97">
        <v>0</v>
      </c>
      <c r="J80" s="68">
        <f>I80-K80</f>
        <v>0</v>
      </c>
      <c r="K80" s="70">
        <v>0</v>
      </c>
      <c r="L80" s="71">
        <f>20.6244/1.2</f>
        <v>17.187000000000001</v>
      </c>
      <c r="M80" s="89">
        <f t="shared" si="11"/>
        <v>0</v>
      </c>
      <c r="N80" s="97">
        <v>0</v>
      </c>
      <c r="O80" s="68">
        <v>0</v>
      </c>
      <c r="P80" s="70">
        <v>0</v>
      </c>
      <c r="Q80" s="71">
        <v>17.187000000000001</v>
      </c>
      <c r="R80" s="68">
        <v>0</v>
      </c>
      <c r="S80" s="172">
        <f t="shared" si="9"/>
        <v>0</v>
      </c>
      <c r="T80" s="146">
        <f t="shared" si="10"/>
        <v>0</v>
      </c>
      <c r="U80" s="146">
        <f t="shared" si="12"/>
        <v>0</v>
      </c>
      <c r="V80" s="144" t="e">
        <f t="shared" si="7"/>
        <v>#DIV/0!</v>
      </c>
      <c r="W80" s="148">
        <f t="shared" si="13"/>
        <v>0</v>
      </c>
      <c r="X80" s="202">
        <v>0</v>
      </c>
      <c r="Y80" s="146">
        <v>0</v>
      </c>
      <c r="Z80" s="146">
        <v>0</v>
      </c>
      <c r="AA80" s="149" t="e">
        <v>#DIV/0!</v>
      </c>
      <c r="AB80" s="143">
        <v>0</v>
      </c>
      <c r="AC80" s="33"/>
      <c r="AD80" s="27"/>
    </row>
    <row r="81" spans="1:30" s="14" customFormat="1" ht="15.75" customHeight="1">
      <c r="A81" s="7">
        <v>30</v>
      </c>
      <c r="B81" s="3" t="s">
        <v>73</v>
      </c>
      <c r="C81" s="23" t="s">
        <v>10</v>
      </c>
      <c r="D81" s="142">
        <v>3389.8800000000006</v>
      </c>
      <c r="E81" s="142">
        <v>80.955999999999676</v>
      </c>
      <c r="F81" s="391">
        <v>3308.9240000000009</v>
      </c>
      <c r="G81" s="144">
        <v>15.645999999999995</v>
      </c>
      <c r="H81" s="195">
        <v>51771.424904</v>
      </c>
      <c r="I81" s="97">
        <v>0</v>
      </c>
      <c r="J81" s="68">
        <f t="shared" ref="J81:J144" si="14">I81-K81</f>
        <v>0</v>
      </c>
      <c r="K81" s="68">
        <v>0</v>
      </c>
      <c r="L81" s="71">
        <v>15.646000000000001</v>
      </c>
      <c r="M81" s="89">
        <f t="shared" si="11"/>
        <v>0</v>
      </c>
      <c r="N81" s="97">
        <v>0</v>
      </c>
      <c r="O81" s="68">
        <v>0</v>
      </c>
      <c r="P81" s="68">
        <v>0</v>
      </c>
      <c r="Q81" s="71">
        <v>15.646000000000001</v>
      </c>
      <c r="R81" s="68">
        <v>0</v>
      </c>
      <c r="S81" s="172">
        <f t="shared" si="9"/>
        <v>3389.8800000000006</v>
      </c>
      <c r="T81" s="146">
        <f t="shared" si="10"/>
        <v>80.955999999999676</v>
      </c>
      <c r="U81" s="146">
        <f t="shared" si="12"/>
        <v>3308.9240000000009</v>
      </c>
      <c r="V81" s="144">
        <f t="shared" si="7"/>
        <v>15.645999999999995</v>
      </c>
      <c r="W81" s="148">
        <f t="shared" si="13"/>
        <v>51771.424904</v>
      </c>
      <c r="X81" s="202">
        <v>3476.5540000000001</v>
      </c>
      <c r="Y81" s="146">
        <v>88.271999999999935</v>
      </c>
      <c r="Z81" s="146">
        <v>3388.2820000000002</v>
      </c>
      <c r="AA81" s="149">
        <v>15.086020860719387</v>
      </c>
      <c r="AB81" s="143">
        <v>51115.692934000006</v>
      </c>
      <c r="AC81" s="33"/>
      <c r="AD81" s="27"/>
    </row>
    <row r="82" spans="1:30" s="14" customFormat="1" ht="15.75" customHeight="1">
      <c r="A82" s="7">
        <v>31</v>
      </c>
      <c r="B82" s="3" t="s">
        <v>76</v>
      </c>
      <c r="C82" s="23" t="s">
        <v>10</v>
      </c>
      <c r="D82" s="142">
        <v>18688.331999999999</v>
      </c>
      <c r="E82" s="142">
        <v>122.19599999999991</v>
      </c>
      <c r="F82" s="391">
        <v>18566.135999999999</v>
      </c>
      <c r="G82" s="144">
        <v>21.397302612078249</v>
      </c>
      <c r="H82" s="195">
        <v>397265.23032899998</v>
      </c>
      <c r="I82" s="97">
        <v>1165.1279999999999</v>
      </c>
      <c r="J82" s="68">
        <f t="shared" si="14"/>
        <v>11.718999999999824</v>
      </c>
      <c r="K82" s="68">
        <v>1153.4090000000001</v>
      </c>
      <c r="L82" s="71">
        <v>23.631</v>
      </c>
      <c r="M82" s="89">
        <f t="shared" si="11"/>
        <v>27256.208079000004</v>
      </c>
      <c r="N82" s="97">
        <v>1209.5999999999999</v>
      </c>
      <c r="O82" s="68">
        <v>5.4749999999999091</v>
      </c>
      <c r="P82" s="70">
        <v>1204.125</v>
      </c>
      <c r="Q82" s="71">
        <v>21.061</v>
      </c>
      <c r="R82" s="68">
        <v>25360.076625000002</v>
      </c>
      <c r="S82" s="172">
        <f t="shared" si="9"/>
        <v>19853.46</v>
      </c>
      <c r="T82" s="146">
        <f t="shared" si="10"/>
        <v>133.91500000000087</v>
      </c>
      <c r="U82" s="146">
        <f t="shared" si="12"/>
        <v>19719.544999999998</v>
      </c>
      <c r="V82" s="144">
        <f t="shared" si="7"/>
        <v>21.527953023662565</v>
      </c>
      <c r="W82" s="148">
        <f t="shared" si="13"/>
        <v>424521.43840799999</v>
      </c>
      <c r="X82" s="202">
        <v>20895.179999999997</v>
      </c>
      <c r="Y82" s="146">
        <v>97.883999999994558</v>
      </c>
      <c r="Z82" s="146">
        <v>20797.296000000002</v>
      </c>
      <c r="AA82" s="149">
        <v>21.060999999999996</v>
      </c>
      <c r="AB82" s="143">
        <v>438011.85105599998</v>
      </c>
      <c r="AC82" s="33"/>
      <c r="AD82" s="27"/>
    </row>
    <row r="83" spans="1:30" s="14" customFormat="1" ht="15.75" customHeight="1">
      <c r="A83" s="7">
        <v>32</v>
      </c>
      <c r="B83" s="3" t="s">
        <v>77</v>
      </c>
      <c r="C83" s="23" t="s">
        <v>10</v>
      </c>
      <c r="D83" s="142">
        <v>0</v>
      </c>
      <c r="E83" s="142">
        <v>0</v>
      </c>
      <c r="F83" s="391">
        <v>0</v>
      </c>
      <c r="G83" s="144" t="e">
        <v>#DIV/0!</v>
      </c>
      <c r="H83" s="195">
        <v>0</v>
      </c>
      <c r="I83" s="97">
        <v>0</v>
      </c>
      <c r="J83" s="68">
        <f t="shared" si="14"/>
        <v>0</v>
      </c>
      <c r="K83" s="70">
        <v>0</v>
      </c>
      <c r="L83" s="71">
        <f>15.891</f>
        <v>15.891</v>
      </c>
      <c r="M83" s="89">
        <f t="shared" si="11"/>
        <v>0</v>
      </c>
      <c r="N83" s="97">
        <v>0</v>
      </c>
      <c r="O83" s="68">
        <v>0</v>
      </c>
      <c r="P83" s="70">
        <v>0</v>
      </c>
      <c r="Q83" s="71">
        <v>15.891</v>
      </c>
      <c r="R83" s="68">
        <v>0</v>
      </c>
      <c r="S83" s="172">
        <f t="shared" si="9"/>
        <v>0</v>
      </c>
      <c r="T83" s="146">
        <f t="shared" si="10"/>
        <v>0</v>
      </c>
      <c r="U83" s="146">
        <f t="shared" si="12"/>
        <v>0</v>
      </c>
      <c r="V83" s="144" t="e">
        <f t="shared" si="7"/>
        <v>#DIV/0!</v>
      </c>
      <c r="W83" s="148">
        <f t="shared" si="13"/>
        <v>0</v>
      </c>
      <c r="X83" s="202">
        <v>0</v>
      </c>
      <c r="Y83" s="146">
        <v>0</v>
      </c>
      <c r="Z83" s="146">
        <v>0</v>
      </c>
      <c r="AA83" s="149" t="e">
        <v>#DIV/0!</v>
      </c>
      <c r="AB83" s="143">
        <v>0</v>
      </c>
      <c r="AC83" s="33"/>
      <c r="AD83" s="27"/>
    </row>
    <row r="84" spans="1:30" s="14" customFormat="1" ht="15.75" customHeight="1">
      <c r="A84" s="7">
        <v>33</v>
      </c>
      <c r="B84" s="3" t="s">
        <v>78</v>
      </c>
      <c r="C84" s="23" t="s">
        <v>10</v>
      </c>
      <c r="D84" s="142">
        <v>3096.3999999999996</v>
      </c>
      <c r="E84" s="142">
        <v>106.44799999999941</v>
      </c>
      <c r="F84" s="391">
        <v>2989.9520000000002</v>
      </c>
      <c r="G84" s="144">
        <v>17.609000000000002</v>
      </c>
      <c r="H84" s="195">
        <v>52650.064768000011</v>
      </c>
      <c r="I84" s="97">
        <v>908</v>
      </c>
      <c r="J84" s="68">
        <f t="shared" si="14"/>
        <v>38.768000000000029</v>
      </c>
      <c r="K84" s="70">
        <v>869.23199999999997</v>
      </c>
      <c r="L84" s="71">
        <v>17.609000000000002</v>
      </c>
      <c r="M84" s="89">
        <f t="shared" si="11"/>
        <v>15306.306288000002</v>
      </c>
      <c r="N84" s="97">
        <v>407.4</v>
      </c>
      <c r="O84" s="68">
        <v>25.157999999999959</v>
      </c>
      <c r="P84" s="70">
        <v>382.24200000000002</v>
      </c>
      <c r="Q84" s="71">
        <v>17.609000000000002</v>
      </c>
      <c r="R84" s="68">
        <v>6730.899378000001</v>
      </c>
      <c r="S84" s="172">
        <f t="shared" si="9"/>
        <v>4004.3999999999996</v>
      </c>
      <c r="T84" s="146">
        <f t="shared" si="10"/>
        <v>145.21599999999944</v>
      </c>
      <c r="U84" s="146">
        <f t="shared" si="12"/>
        <v>3859.1840000000002</v>
      </c>
      <c r="V84" s="144">
        <f t="shared" si="7"/>
        <v>17.609000000000005</v>
      </c>
      <c r="W84" s="148">
        <f t="shared" si="13"/>
        <v>67956.371056000018</v>
      </c>
      <c r="X84" s="202">
        <v>2898</v>
      </c>
      <c r="Y84" s="146">
        <v>127.52599999999984</v>
      </c>
      <c r="Z84" s="146">
        <v>2770.4740000000002</v>
      </c>
      <c r="AA84" s="149">
        <v>17.609000000000002</v>
      </c>
      <c r="AB84" s="143">
        <v>48785.276666000005</v>
      </c>
      <c r="AC84" s="33"/>
      <c r="AD84" s="27"/>
    </row>
    <row r="85" spans="1:30" s="14" customFormat="1" ht="15.75" customHeight="1">
      <c r="A85" s="7">
        <v>34</v>
      </c>
      <c r="B85" s="317" t="s">
        <v>221</v>
      </c>
      <c r="C85" s="23" t="s">
        <v>10</v>
      </c>
      <c r="D85" s="142">
        <v>1215.6209999999999</v>
      </c>
      <c r="E85" s="142">
        <v>15.864999999999782</v>
      </c>
      <c r="F85" s="391">
        <v>1199.7560000000001</v>
      </c>
      <c r="G85" s="144">
        <v>12.928393416661388</v>
      </c>
      <c r="H85" s="195">
        <v>15510.917572</v>
      </c>
      <c r="I85" s="97">
        <v>183.02500000000001</v>
      </c>
      <c r="J85" s="68">
        <f t="shared" si="14"/>
        <v>3.3689999999999998</v>
      </c>
      <c r="K85" s="68">
        <v>179.65600000000001</v>
      </c>
      <c r="L85" s="318">
        <f>M85/K85</f>
        <v>14.403075878345282</v>
      </c>
      <c r="M85" s="89">
        <v>2587.5990000000002</v>
      </c>
      <c r="N85" s="97">
        <v>234.09399999999999</v>
      </c>
      <c r="O85" s="68">
        <v>0</v>
      </c>
      <c r="P85" s="70">
        <v>234.09399999999999</v>
      </c>
      <c r="Q85" s="71">
        <v>9.9416666666666664</v>
      </c>
      <c r="R85" s="68">
        <v>2327.2845166666666</v>
      </c>
      <c r="S85" s="172">
        <f t="shared" si="9"/>
        <v>1398.646</v>
      </c>
      <c r="T85" s="146">
        <f t="shared" si="10"/>
        <v>19.233999999999924</v>
      </c>
      <c r="U85" s="146">
        <f>F85+K85</f>
        <v>1379.412</v>
      </c>
      <c r="V85" s="144">
        <f t="shared" si="7"/>
        <v>13.120457536979524</v>
      </c>
      <c r="W85" s="148">
        <f t="shared" si="13"/>
        <v>18098.516572</v>
      </c>
      <c r="X85" s="202">
        <v>1195.845</v>
      </c>
      <c r="Y85" s="146">
        <v>8.3489999999999327</v>
      </c>
      <c r="Z85" s="146">
        <v>1187.4960000000001</v>
      </c>
      <c r="AA85" s="149">
        <v>9.9416666666666647</v>
      </c>
      <c r="AB85" s="143">
        <v>11805.689399999999</v>
      </c>
      <c r="AC85" s="33"/>
      <c r="AD85" s="27"/>
    </row>
    <row r="86" spans="1:30" s="14" customFormat="1" ht="15.75" customHeight="1">
      <c r="A86" s="7">
        <v>35</v>
      </c>
      <c r="B86" s="3" t="s">
        <v>79</v>
      </c>
      <c r="C86" s="28" t="s">
        <v>10</v>
      </c>
      <c r="D86" s="135">
        <v>1411.5719999999999</v>
      </c>
      <c r="E86" s="135">
        <v>70.121000000000095</v>
      </c>
      <c r="F86" s="389">
        <v>1341.4509999999998</v>
      </c>
      <c r="G86" s="144">
        <v>13.212000000000002</v>
      </c>
      <c r="H86" s="145">
        <v>17723.250612</v>
      </c>
      <c r="I86" s="97">
        <v>0</v>
      </c>
      <c r="J86" s="82">
        <f t="shared" si="14"/>
        <v>0</v>
      </c>
      <c r="K86" s="68">
        <v>0</v>
      </c>
      <c r="L86" s="71">
        <f>13.212</f>
        <v>13.212</v>
      </c>
      <c r="M86" s="89">
        <f t="shared" si="11"/>
        <v>0</v>
      </c>
      <c r="N86" s="100">
        <v>0</v>
      </c>
      <c r="O86" s="101">
        <v>0</v>
      </c>
      <c r="P86" s="101">
        <v>0</v>
      </c>
      <c r="Q86" s="102">
        <v>13.212</v>
      </c>
      <c r="R86" s="101">
        <v>0</v>
      </c>
      <c r="S86" s="285">
        <f t="shared" si="9"/>
        <v>1411.5719999999999</v>
      </c>
      <c r="T86" s="207">
        <f t="shared" si="10"/>
        <v>70.121000000000095</v>
      </c>
      <c r="U86" s="207">
        <f t="shared" si="12"/>
        <v>1341.4509999999998</v>
      </c>
      <c r="V86" s="144">
        <f t="shared" si="7"/>
        <v>13.212000000000002</v>
      </c>
      <c r="W86" s="208">
        <f t="shared" si="13"/>
        <v>17723.250612</v>
      </c>
      <c r="X86" s="295">
        <v>1326.9499999999998</v>
      </c>
      <c r="Y86" s="207">
        <v>73.076999999999771</v>
      </c>
      <c r="Z86" s="207">
        <v>1253.873</v>
      </c>
      <c r="AA86" s="279">
        <v>13.211999999999998</v>
      </c>
      <c r="AB86" s="207">
        <v>16566.170075999999</v>
      </c>
      <c r="AC86" s="33"/>
      <c r="AD86" s="27"/>
    </row>
    <row r="87" spans="1:30" s="14" customFormat="1" ht="15.75" customHeight="1">
      <c r="A87" s="7">
        <v>36</v>
      </c>
      <c r="B87" s="3" t="s">
        <v>214</v>
      </c>
      <c r="C87" s="23" t="s">
        <v>10</v>
      </c>
      <c r="D87" s="142">
        <v>3748.0150000000003</v>
      </c>
      <c r="E87" s="142">
        <v>50.301000000000386</v>
      </c>
      <c r="F87" s="391">
        <v>3697.7139999999999</v>
      </c>
      <c r="G87" s="144">
        <v>21.489183255925148</v>
      </c>
      <c r="H87" s="195">
        <v>79460.853774000003</v>
      </c>
      <c r="I87" s="97">
        <v>403.99200000000002</v>
      </c>
      <c r="J87" s="68">
        <f t="shared" si="14"/>
        <v>4.5459999999999923</v>
      </c>
      <c r="K87" s="70">
        <v>399.44600000000003</v>
      </c>
      <c r="L87" s="71">
        <v>23.631</v>
      </c>
      <c r="M87" s="89">
        <f t="shared" si="11"/>
        <v>9439.3084260000014</v>
      </c>
      <c r="N87" s="97">
        <v>530.39</v>
      </c>
      <c r="O87" s="68">
        <v>0</v>
      </c>
      <c r="P87" s="70">
        <v>530.39</v>
      </c>
      <c r="Q87" s="71">
        <v>21.061</v>
      </c>
      <c r="R87" s="68">
        <v>11170.54379</v>
      </c>
      <c r="S87" s="172">
        <f t="shared" si="9"/>
        <v>4152.0070000000005</v>
      </c>
      <c r="T87" s="146">
        <f t="shared" si="10"/>
        <v>54.847000000000662</v>
      </c>
      <c r="U87" s="146">
        <f t="shared" si="12"/>
        <v>4097.16</v>
      </c>
      <c r="V87" s="144">
        <f t="shared" si="7"/>
        <v>21.697996221773131</v>
      </c>
      <c r="W87" s="148">
        <f t="shared" si="13"/>
        <v>88900.162200000006</v>
      </c>
      <c r="X87" s="202">
        <v>4079.4329999999995</v>
      </c>
      <c r="Y87" s="146">
        <v>0</v>
      </c>
      <c r="Z87" s="146">
        <v>4079.4329999999995</v>
      </c>
      <c r="AA87" s="149">
        <v>21.061000000000003</v>
      </c>
      <c r="AB87" s="143">
        <v>85916.938413000011</v>
      </c>
      <c r="AC87" s="33"/>
      <c r="AD87" s="27"/>
    </row>
    <row r="88" spans="1:30" s="14" customFormat="1" ht="15.75" customHeight="1">
      <c r="A88" s="7">
        <v>37</v>
      </c>
      <c r="B88" s="3" t="s">
        <v>80</v>
      </c>
      <c r="C88" s="23" t="s">
        <v>10</v>
      </c>
      <c r="D88" s="142">
        <v>513.96199999999999</v>
      </c>
      <c r="E88" s="142">
        <v>7.1379999999999768</v>
      </c>
      <c r="F88" s="391">
        <v>506.82400000000001</v>
      </c>
      <c r="G88" s="144">
        <v>21.358460388616162</v>
      </c>
      <c r="H88" s="195">
        <v>10824.980327999998</v>
      </c>
      <c r="I88" s="97">
        <v>47.719000000000001</v>
      </c>
      <c r="J88" s="68">
        <f t="shared" si="14"/>
        <v>1.0530000000000044</v>
      </c>
      <c r="K88" s="70">
        <v>46.665999999999997</v>
      </c>
      <c r="L88" s="71">
        <v>23.631</v>
      </c>
      <c r="M88" s="89">
        <f t="shared" si="11"/>
        <v>1102.764246</v>
      </c>
      <c r="N88" s="97">
        <v>50.24</v>
      </c>
      <c r="O88" s="68">
        <v>1.0140000000000029</v>
      </c>
      <c r="P88" s="70">
        <v>49.225999999999999</v>
      </c>
      <c r="Q88" s="71">
        <v>21.061</v>
      </c>
      <c r="R88" s="68">
        <v>1036.7487859999999</v>
      </c>
      <c r="S88" s="172">
        <f t="shared" si="9"/>
        <v>561.68100000000004</v>
      </c>
      <c r="T88" s="146">
        <f t="shared" si="10"/>
        <v>8.1910000000000309</v>
      </c>
      <c r="U88" s="146">
        <f t="shared" si="12"/>
        <v>553.49</v>
      </c>
      <c r="V88" s="144">
        <f t="shared" si="7"/>
        <v>21.550063368805215</v>
      </c>
      <c r="W88" s="148">
        <f t="shared" si="13"/>
        <v>11927.744573999998</v>
      </c>
      <c r="X88" s="202">
        <v>607.76</v>
      </c>
      <c r="Y88" s="146">
        <v>8.34599999999989</v>
      </c>
      <c r="Z88" s="146">
        <v>599.4140000000001</v>
      </c>
      <c r="AA88" s="149">
        <v>21.060999999999993</v>
      </c>
      <c r="AB88" s="143">
        <v>12624.258253999998</v>
      </c>
      <c r="AC88" s="33"/>
      <c r="AD88" s="27"/>
    </row>
    <row r="89" spans="1:30" s="14" customFormat="1" ht="15.75" customHeight="1">
      <c r="A89" s="7">
        <v>38</v>
      </c>
      <c r="B89" s="3" t="s">
        <v>81</v>
      </c>
      <c r="C89" s="23" t="s">
        <v>10</v>
      </c>
      <c r="D89" s="142">
        <v>1290.96</v>
      </c>
      <c r="E89" s="142">
        <v>54.732999999999947</v>
      </c>
      <c r="F89" s="391">
        <v>1236.2270000000001</v>
      </c>
      <c r="G89" s="144">
        <v>14.11</v>
      </c>
      <c r="H89" s="195">
        <v>17443.162970000001</v>
      </c>
      <c r="I89" s="97">
        <v>0</v>
      </c>
      <c r="J89" s="68">
        <f t="shared" si="14"/>
        <v>0</v>
      </c>
      <c r="K89" s="70">
        <v>0</v>
      </c>
      <c r="L89" s="71">
        <v>15.750999999999999</v>
      </c>
      <c r="M89" s="89">
        <f t="shared" si="11"/>
        <v>0</v>
      </c>
      <c r="N89" s="97">
        <v>0</v>
      </c>
      <c r="O89" s="68">
        <v>0</v>
      </c>
      <c r="P89" s="70">
        <v>0</v>
      </c>
      <c r="Q89" s="71">
        <v>14.039</v>
      </c>
      <c r="R89" s="68">
        <v>0</v>
      </c>
      <c r="S89" s="172">
        <f t="shared" si="9"/>
        <v>1290.96</v>
      </c>
      <c r="T89" s="146">
        <f t="shared" si="10"/>
        <v>54.732999999999947</v>
      </c>
      <c r="U89" s="146">
        <f t="shared" si="12"/>
        <v>1236.2270000000001</v>
      </c>
      <c r="V89" s="144">
        <f t="shared" si="7"/>
        <v>14.11</v>
      </c>
      <c r="W89" s="148">
        <f t="shared" si="13"/>
        <v>17443.162970000001</v>
      </c>
      <c r="X89" s="202">
        <v>1327.7670000000001</v>
      </c>
      <c r="Y89" s="146">
        <v>42.997000000000071</v>
      </c>
      <c r="Z89" s="146">
        <v>1284.77</v>
      </c>
      <c r="AA89" s="149">
        <v>14.039000000000001</v>
      </c>
      <c r="AB89" s="143">
        <v>18036.886030000001</v>
      </c>
      <c r="AC89" s="33"/>
      <c r="AD89" s="27"/>
    </row>
    <row r="90" spans="1:30" s="14" customFormat="1" ht="15.75" customHeight="1">
      <c r="A90" s="6">
        <v>39</v>
      </c>
      <c r="B90" s="309" t="s">
        <v>87</v>
      </c>
      <c r="C90" s="34" t="s">
        <v>10</v>
      </c>
      <c r="D90" s="203">
        <v>1293.3120000000001</v>
      </c>
      <c r="E90" s="203">
        <v>38.442000000000007</v>
      </c>
      <c r="F90" s="206">
        <v>1254.8700000000001</v>
      </c>
      <c r="G90" s="171">
        <v>21.403155487819451</v>
      </c>
      <c r="H90" s="205">
        <v>26858.177726999998</v>
      </c>
      <c r="I90" s="103">
        <v>104.208</v>
      </c>
      <c r="J90" s="101">
        <f t="shared" si="14"/>
        <v>5.8359999999999985</v>
      </c>
      <c r="K90" s="104">
        <v>98.372</v>
      </c>
      <c r="L90" s="102">
        <v>23.631</v>
      </c>
      <c r="M90" s="275">
        <f t="shared" si="11"/>
        <v>2324.6287320000001</v>
      </c>
      <c r="N90" s="103">
        <v>107.652</v>
      </c>
      <c r="O90" s="101">
        <v>5.203000000000003</v>
      </c>
      <c r="P90" s="104">
        <v>102.449</v>
      </c>
      <c r="Q90" s="102">
        <v>21.061</v>
      </c>
      <c r="R90" s="101">
        <v>2157.6783890000002</v>
      </c>
      <c r="S90" s="285">
        <f t="shared" si="9"/>
        <v>1397.5200000000002</v>
      </c>
      <c r="T90" s="207">
        <f t="shared" si="10"/>
        <v>44.27800000000002</v>
      </c>
      <c r="U90" s="207">
        <f t="shared" si="12"/>
        <v>1353.2420000000002</v>
      </c>
      <c r="V90" s="144">
        <f t="shared" si="7"/>
        <v>21.565105471896377</v>
      </c>
      <c r="W90" s="208">
        <f t="shared" si="13"/>
        <v>29182.806458999999</v>
      </c>
      <c r="X90" s="295">
        <v>1388.816</v>
      </c>
      <c r="Y90" s="207">
        <v>15.973000000000184</v>
      </c>
      <c r="Z90" s="207">
        <v>1372.8429999999998</v>
      </c>
      <c r="AA90" s="279">
        <v>21.061</v>
      </c>
      <c r="AB90" s="207">
        <v>28913.446422999998</v>
      </c>
      <c r="AC90" s="33"/>
      <c r="AD90" s="27"/>
    </row>
    <row r="91" spans="1:30" s="14" customFormat="1" ht="15.75" customHeight="1">
      <c r="A91" s="7">
        <v>40</v>
      </c>
      <c r="B91" s="3" t="s">
        <v>88</v>
      </c>
      <c r="C91" s="23" t="s">
        <v>10</v>
      </c>
      <c r="D91" s="142">
        <v>0</v>
      </c>
      <c r="E91" s="142">
        <v>0</v>
      </c>
      <c r="F91" s="391">
        <v>0</v>
      </c>
      <c r="G91" s="144" t="e">
        <v>#DIV/0!</v>
      </c>
      <c r="H91" s="195">
        <v>0</v>
      </c>
      <c r="I91" s="97">
        <v>0</v>
      </c>
      <c r="J91" s="68">
        <f t="shared" si="14"/>
        <v>0</v>
      </c>
      <c r="K91" s="70">
        <v>0</v>
      </c>
      <c r="L91" s="71">
        <v>15.750999999999999</v>
      </c>
      <c r="M91" s="89">
        <f t="shared" si="11"/>
        <v>0</v>
      </c>
      <c r="N91" s="97">
        <v>0</v>
      </c>
      <c r="O91" s="68">
        <v>0</v>
      </c>
      <c r="P91" s="70">
        <v>0</v>
      </c>
      <c r="Q91" s="71">
        <v>14.039</v>
      </c>
      <c r="R91" s="68">
        <v>0</v>
      </c>
      <c r="S91" s="172">
        <f t="shared" si="9"/>
        <v>0</v>
      </c>
      <c r="T91" s="146">
        <f t="shared" si="10"/>
        <v>0</v>
      </c>
      <c r="U91" s="146">
        <f t="shared" si="12"/>
        <v>0</v>
      </c>
      <c r="V91" s="144" t="e">
        <f t="shared" si="7"/>
        <v>#DIV/0!</v>
      </c>
      <c r="W91" s="148">
        <f t="shared" si="13"/>
        <v>0</v>
      </c>
      <c r="X91" s="202">
        <v>0</v>
      </c>
      <c r="Y91" s="146">
        <v>0</v>
      </c>
      <c r="Z91" s="146">
        <v>0</v>
      </c>
      <c r="AA91" s="149" t="e">
        <v>#DIV/0!</v>
      </c>
      <c r="AB91" s="143">
        <v>0</v>
      </c>
      <c r="AC91" s="33"/>
      <c r="AD91" s="27"/>
    </row>
    <row r="92" spans="1:30" s="14" customFormat="1" ht="15.75" customHeight="1">
      <c r="A92" s="7">
        <v>41</v>
      </c>
      <c r="B92" s="3" t="s">
        <v>108</v>
      </c>
      <c r="C92" s="23" t="s">
        <v>10</v>
      </c>
      <c r="D92" s="142">
        <v>1427.902</v>
      </c>
      <c r="E92" s="142">
        <v>85.837999999999965</v>
      </c>
      <c r="F92" s="391">
        <v>1342.0640000000001</v>
      </c>
      <c r="G92" s="144">
        <v>14.70579765421023</v>
      </c>
      <c r="H92" s="195">
        <v>19736.121622999999</v>
      </c>
      <c r="I92" s="97">
        <v>420.50700000000001</v>
      </c>
      <c r="J92" s="68">
        <f t="shared" si="14"/>
        <v>9.5000000000027285E-2</v>
      </c>
      <c r="K92" s="70">
        <v>420.41199999999998</v>
      </c>
      <c r="L92" s="71">
        <v>15.750999999999999</v>
      </c>
      <c r="M92" s="89">
        <f t="shared" si="11"/>
        <v>6621.9094119999991</v>
      </c>
      <c r="N92" s="97">
        <v>402.92</v>
      </c>
      <c r="O92" s="68">
        <v>9.0000000000031832E-2</v>
      </c>
      <c r="P92" s="70">
        <v>402.83</v>
      </c>
      <c r="Q92" s="71">
        <v>14.039</v>
      </c>
      <c r="R92" s="68">
        <v>5655.3303699999997</v>
      </c>
      <c r="S92" s="172">
        <f t="shared" si="9"/>
        <v>1848.4090000000001</v>
      </c>
      <c r="T92" s="146">
        <f t="shared" si="10"/>
        <v>85.932999999999993</v>
      </c>
      <c r="U92" s="146">
        <f t="shared" si="12"/>
        <v>1762.4760000000001</v>
      </c>
      <c r="V92" s="144">
        <f t="shared" si="7"/>
        <v>14.955114869649288</v>
      </c>
      <c r="W92" s="148">
        <f t="shared" si="13"/>
        <v>26358.031035</v>
      </c>
      <c r="X92" s="202">
        <v>1546.9070000000002</v>
      </c>
      <c r="Y92" s="146">
        <v>0.30500000000006366</v>
      </c>
      <c r="Z92" s="146">
        <v>1546.6020000000001</v>
      </c>
      <c r="AA92" s="149">
        <v>14.038999999999998</v>
      </c>
      <c r="AB92" s="143">
        <v>21712.745477999997</v>
      </c>
      <c r="AC92" s="33"/>
      <c r="AD92" s="27"/>
    </row>
    <row r="93" spans="1:30" s="14" customFormat="1" ht="15.75" customHeight="1">
      <c r="A93" s="7">
        <v>42</v>
      </c>
      <c r="B93" s="298" t="s">
        <v>89</v>
      </c>
      <c r="C93" s="23" t="s">
        <v>10</v>
      </c>
      <c r="D93" s="142">
        <v>995.51800000000003</v>
      </c>
      <c r="E93" s="142">
        <v>16.055999999999926</v>
      </c>
      <c r="F93" s="391">
        <v>979.4620000000001</v>
      </c>
      <c r="G93" s="144">
        <v>16.083999999999996</v>
      </c>
      <c r="H93" s="195">
        <v>15753.666807999998</v>
      </c>
      <c r="I93" s="97">
        <v>145.26499999999999</v>
      </c>
      <c r="J93" s="68">
        <f t="shared" si="14"/>
        <v>1.5089999999999861</v>
      </c>
      <c r="K93" s="68">
        <v>143.756</v>
      </c>
      <c r="L93" s="71">
        <v>16.084</v>
      </c>
      <c r="M93" s="89">
        <f t="shared" si="11"/>
        <v>2312.1715039999999</v>
      </c>
      <c r="N93" s="97">
        <v>147.03800000000001</v>
      </c>
      <c r="O93" s="68">
        <v>1.0670000000000073</v>
      </c>
      <c r="P93" s="68">
        <v>145.971</v>
      </c>
      <c r="Q93" s="71">
        <v>16.084</v>
      </c>
      <c r="R93" s="68">
        <v>2347.797564</v>
      </c>
      <c r="S93" s="172">
        <f t="shared" si="9"/>
        <v>1140.7829999999999</v>
      </c>
      <c r="T93" s="146">
        <f t="shared" si="10"/>
        <v>17.564999999999827</v>
      </c>
      <c r="U93" s="146">
        <f t="shared" si="12"/>
        <v>1123.2180000000001</v>
      </c>
      <c r="V93" s="144">
        <f t="shared" si="7"/>
        <v>16.084</v>
      </c>
      <c r="W93" s="148">
        <f t="shared" si="13"/>
        <v>18065.838312</v>
      </c>
      <c r="X93" s="202">
        <v>1121.723</v>
      </c>
      <c r="Y93" s="146">
        <v>14.733999999999924</v>
      </c>
      <c r="Z93" s="146">
        <v>1106.989</v>
      </c>
      <c r="AA93" s="149">
        <v>13.578192346988089</v>
      </c>
      <c r="AB93" s="143">
        <v>15030.909567999999</v>
      </c>
      <c r="AC93" s="33"/>
      <c r="AD93" s="27"/>
    </row>
    <row r="94" spans="1:30" s="14" customFormat="1" ht="15.75" customHeight="1">
      <c r="A94" s="7">
        <v>43</v>
      </c>
      <c r="B94" s="298" t="s">
        <v>90</v>
      </c>
      <c r="C94" s="23" t="s">
        <v>10</v>
      </c>
      <c r="D94" s="142">
        <v>1109.296</v>
      </c>
      <c r="E94" s="142">
        <v>99.185000000000059</v>
      </c>
      <c r="F94" s="391">
        <v>1010.111</v>
      </c>
      <c r="G94" s="144">
        <v>14.408435856059382</v>
      </c>
      <c r="H94" s="195">
        <v>14554.119550999998</v>
      </c>
      <c r="I94" s="97">
        <v>192.6</v>
      </c>
      <c r="J94" s="68">
        <f t="shared" si="14"/>
        <v>18.85899999999998</v>
      </c>
      <c r="K94" s="68">
        <v>173.74100000000001</v>
      </c>
      <c r="L94" s="71">
        <v>15.750999999999999</v>
      </c>
      <c r="M94" s="89">
        <f t="shared" si="11"/>
        <v>2736.5944910000003</v>
      </c>
      <c r="N94" s="97">
        <v>161.65899999999999</v>
      </c>
      <c r="O94" s="68">
        <v>3.0149999999999864</v>
      </c>
      <c r="P94" s="70">
        <v>158.64400000000001</v>
      </c>
      <c r="Q94" s="71">
        <v>14.039</v>
      </c>
      <c r="R94" s="68">
        <v>2227.2031160000001</v>
      </c>
      <c r="S94" s="172">
        <f t="shared" si="9"/>
        <v>1301.896</v>
      </c>
      <c r="T94" s="146">
        <f t="shared" si="10"/>
        <v>118.04399999999987</v>
      </c>
      <c r="U94" s="146">
        <f t="shared" si="12"/>
        <v>1183.8520000000001</v>
      </c>
      <c r="V94" s="144">
        <f t="shared" si="7"/>
        <v>14.60546930021658</v>
      </c>
      <c r="W94" s="148">
        <f t="shared" si="13"/>
        <v>17290.714042</v>
      </c>
      <c r="X94" s="202">
        <v>1191.549</v>
      </c>
      <c r="Y94" s="146">
        <v>34.690999999999804</v>
      </c>
      <c r="Z94" s="146">
        <v>1156.8580000000002</v>
      </c>
      <c r="AA94" s="149">
        <v>12.418257305563861</v>
      </c>
      <c r="AB94" s="143">
        <v>14366.160309999999</v>
      </c>
      <c r="AC94" s="33"/>
      <c r="AD94" s="27"/>
    </row>
    <row r="95" spans="1:30" s="14" customFormat="1" ht="15.75" customHeight="1">
      <c r="A95" s="7">
        <v>44</v>
      </c>
      <c r="B95" s="3" t="s">
        <v>91</v>
      </c>
      <c r="C95" s="23" t="s">
        <v>10</v>
      </c>
      <c r="D95" s="142">
        <v>9093.871000000001</v>
      </c>
      <c r="E95" s="142">
        <v>67.2549999999992</v>
      </c>
      <c r="F95" s="391">
        <v>9026.6160000000018</v>
      </c>
      <c r="G95" s="144">
        <v>21.295570109330001</v>
      </c>
      <c r="H95" s="195">
        <v>192226.93387799998</v>
      </c>
      <c r="I95" s="97">
        <v>257.27999999999997</v>
      </c>
      <c r="J95" s="68">
        <f t="shared" si="14"/>
        <v>3.2659999999999627</v>
      </c>
      <c r="K95" s="70">
        <v>254.01400000000001</v>
      </c>
      <c r="L95" s="71">
        <v>23.631</v>
      </c>
      <c r="M95" s="89">
        <f t="shared" si="11"/>
        <v>6002.6048340000007</v>
      </c>
      <c r="N95" s="97">
        <v>167.52</v>
      </c>
      <c r="O95" s="68">
        <v>8.0060000000000002</v>
      </c>
      <c r="P95" s="70">
        <v>159.51400000000001</v>
      </c>
      <c r="Q95" s="71">
        <v>21.061</v>
      </c>
      <c r="R95" s="68">
        <v>3359.5243540000001</v>
      </c>
      <c r="S95" s="172">
        <f t="shared" si="9"/>
        <v>9351.1510000000017</v>
      </c>
      <c r="T95" s="146">
        <f t="shared" si="10"/>
        <v>70.52100000000064</v>
      </c>
      <c r="U95" s="146">
        <f t="shared" si="12"/>
        <v>9280.630000000001</v>
      </c>
      <c r="V95" s="144">
        <f t="shared" si="7"/>
        <v>21.3594916198577</v>
      </c>
      <c r="W95" s="148">
        <f t="shared" si="13"/>
        <v>198229.53871199998</v>
      </c>
      <c r="X95" s="202">
        <v>6662.1600000000008</v>
      </c>
      <c r="Y95" s="146">
        <v>86.005000000000109</v>
      </c>
      <c r="Z95" s="146">
        <v>6576.1550000000007</v>
      </c>
      <c r="AA95" s="149">
        <v>21.060999999999996</v>
      </c>
      <c r="AB95" s="143">
        <v>138500.400455</v>
      </c>
      <c r="AC95" s="33"/>
      <c r="AD95" s="27"/>
    </row>
    <row r="96" spans="1:30" s="14" customFormat="1" ht="15.75" customHeight="1">
      <c r="A96" s="8">
        <v>45</v>
      </c>
      <c r="B96" s="309" t="s">
        <v>92</v>
      </c>
      <c r="C96" s="34" t="s">
        <v>10</v>
      </c>
      <c r="D96" s="203">
        <v>333.32599999999996</v>
      </c>
      <c r="E96" s="203">
        <v>12.795000000000016</v>
      </c>
      <c r="F96" s="204">
        <v>320.53099999999995</v>
      </c>
      <c r="G96" s="144">
        <v>14.346875023008698</v>
      </c>
      <c r="H96" s="205">
        <v>4598.6181980000001</v>
      </c>
      <c r="I96" s="100">
        <v>48.87</v>
      </c>
      <c r="J96" s="101">
        <f t="shared" si="14"/>
        <v>0.42499999999999716</v>
      </c>
      <c r="K96" s="101">
        <v>48.445</v>
      </c>
      <c r="L96" s="102">
        <v>15.750999999999999</v>
      </c>
      <c r="M96" s="275">
        <f t="shared" si="11"/>
        <v>763.05719499999998</v>
      </c>
      <c r="N96" s="97">
        <v>48.351999999999997</v>
      </c>
      <c r="O96" s="68">
        <v>0.80999999999999517</v>
      </c>
      <c r="P96" s="68">
        <v>47.542000000000002</v>
      </c>
      <c r="Q96" s="71">
        <v>14.039</v>
      </c>
      <c r="R96" s="68">
        <v>667.442138</v>
      </c>
      <c r="S96" s="285">
        <f>D96+I96</f>
        <v>382.19599999999997</v>
      </c>
      <c r="T96" s="207">
        <f t="shared" si="10"/>
        <v>13.220000000000027</v>
      </c>
      <c r="U96" s="207">
        <f>F96+K96</f>
        <v>368.97599999999994</v>
      </c>
      <c r="V96" s="144">
        <f t="shared" si="7"/>
        <v>14.531230738584627</v>
      </c>
      <c r="W96" s="208">
        <f>H96+M96</f>
        <v>5361.6753930000004</v>
      </c>
      <c r="X96" s="295">
        <v>383.67299999999994</v>
      </c>
      <c r="Y96" s="207">
        <v>5.8229999999999222</v>
      </c>
      <c r="Z96" s="207">
        <v>377.85</v>
      </c>
      <c r="AA96" s="279">
        <v>14.039</v>
      </c>
      <c r="AB96" s="207">
        <v>5304.6361500000003</v>
      </c>
      <c r="AC96" s="33"/>
      <c r="AD96" s="27"/>
    </row>
    <row r="97" spans="1:30" s="14" customFormat="1" ht="15.75" customHeight="1">
      <c r="A97" s="8">
        <v>46</v>
      </c>
      <c r="B97" s="309" t="s">
        <v>94</v>
      </c>
      <c r="C97" s="34" t="s">
        <v>10</v>
      </c>
      <c r="D97" s="203">
        <v>722.76</v>
      </c>
      <c r="E97" s="203">
        <v>32.432999999999993</v>
      </c>
      <c r="F97" s="204">
        <v>690.327</v>
      </c>
      <c r="G97" s="144">
        <v>21.414911176877048</v>
      </c>
      <c r="H97" s="205">
        <v>14783.291388000001</v>
      </c>
      <c r="I97" s="100">
        <v>76.927999999999997</v>
      </c>
      <c r="J97" s="101">
        <f t="shared" si="14"/>
        <v>3.8909999999999911</v>
      </c>
      <c r="K97" s="101">
        <v>73.037000000000006</v>
      </c>
      <c r="L97" s="102">
        <v>23.631</v>
      </c>
      <c r="M97" s="275">
        <f t="shared" si="11"/>
        <v>1725.9373470000003</v>
      </c>
      <c r="N97" s="100">
        <v>74.12</v>
      </c>
      <c r="O97" s="101">
        <v>4.4879999999999995</v>
      </c>
      <c r="P97" s="101">
        <v>69.632000000000005</v>
      </c>
      <c r="Q97" s="102">
        <v>21.061</v>
      </c>
      <c r="R97" s="101">
        <v>1466.5195520000002</v>
      </c>
      <c r="S97" s="285">
        <f t="shared" si="9"/>
        <v>799.68799999999999</v>
      </c>
      <c r="T97" s="207">
        <f t="shared" si="10"/>
        <v>36.323999999999955</v>
      </c>
      <c r="U97" s="207">
        <f t="shared" si="12"/>
        <v>763.36400000000003</v>
      </c>
      <c r="V97" s="144">
        <f t="shared" si="7"/>
        <v>21.626941714568673</v>
      </c>
      <c r="W97" s="208">
        <f t="shared" si="13"/>
        <v>16509.228735000001</v>
      </c>
      <c r="X97" s="295">
        <v>775.84799999999996</v>
      </c>
      <c r="Y97" s="207">
        <v>38.128999999999905</v>
      </c>
      <c r="Z97" s="207">
        <v>737.71900000000005</v>
      </c>
      <c r="AA97" s="279">
        <v>21.061</v>
      </c>
      <c r="AB97" s="207">
        <v>15537.099859</v>
      </c>
      <c r="AC97" s="33"/>
      <c r="AD97" s="27"/>
    </row>
    <row r="98" spans="1:30" s="14" customFormat="1" ht="15.75" customHeight="1">
      <c r="A98" s="7">
        <v>47</v>
      </c>
      <c r="B98" s="3" t="s">
        <v>93</v>
      </c>
      <c r="C98" s="23" t="s">
        <v>10</v>
      </c>
      <c r="D98" s="142">
        <v>43.596000000000004</v>
      </c>
      <c r="E98" s="142">
        <v>3.2290000000000063</v>
      </c>
      <c r="F98" s="391">
        <v>40.366999999999997</v>
      </c>
      <c r="G98" s="144">
        <v>14.11</v>
      </c>
      <c r="H98" s="195">
        <v>569.57836999999995</v>
      </c>
      <c r="I98" s="97">
        <v>0</v>
      </c>
      <c r="J98" s="68">
        <f t="shared" si="14"/>
        <v>0</v>
      </c>
      <c r="K98" s="70">
        <v>0</v>
      </c>
      <c r="L98" s="71">
        <v>15.750999999999999</v>
      </c>
      <c r="M98" s="89">
        <f t="shared" si="11"/>
        <v>0</v>
      </c>
      <c r="N98" s="97">
        <v>0</v>
      </c>
      <c r="O98" s="68">
        <v>0</v>
      </c>
      <c r="P98" s="70">
        <v>0</v>
      </c>
      <c r="Q98" s="71">
        <v>14.039</v>
      </c>
      <c r="R98" s="68">
        <v>0</v>
      </c>
      <c r="S98" s="172">
        <f t="shared" si="9"/>
        <v>43.596000000000004</v>
      </c>
      <c r="T98" s="146">
        <f t="shared" si="10"/>
        <v>3.2290000000000063</v>
      </c>
      <c r="U98" s="146">
        <f t="shared" si="12"/>
        <v>40.366999999999997</v>
      </c>
      <c r="V98" s="144">
        <f t="shared" si="7"/>
        <v>14.11</v>
      </c>
      <c r="W98" s="148">
        <f t="shared" si="13"/>
        <v>569.57836999999995</v>
      </c>
      <c r="X98" s="202">
        <v>0</v>
      </c>
      <c r="Y98" s="146">
        <v>0</v>
      </c>
      <c r="Z98" s="146">
        <v>0</v>
      </c>
      <c r="AA98" s="149" t="e">
        <v>#DIV/0!</v>
      </c>
      <c r="AB98" s="143">
        <v>0</v>
      </c>
      <c r="AC98" s="33"/>
      <c r="AD98" s="27"/>
    </row>
    <row r="99" spans="1:30" s="14" customFormat="1" ht="15.75" customHeight="1">
      <c r="A99" s="8">
        <v>48</v>
      </c>
      <c r="B99" s="309" t="s">
        <v>95</v>
      </c>
      <c r="C99" s="34" t="s">
        <v>10</v>
      </c>
      <c r="D99" s="203">
        <v>559.17600000000004</v>
      </c>
      <c r="E99" s="203">
        <v>13.104000000000156</v>
      </c>
      <c r="F99" s="204">
        <v>546.07199999999989</v>
      </c>
      <c r="G99" s="144">
        <v>21.524483518656883</v>
      </c>
      <c r="H99" s="205">
        <v>11753.917763999998</v>
      </c>
      <c r="I99" s="100">
        <v>80.376000000000005</v>
      </c>
      <c r="J99" s="101">
        <f t="shared" si="14"/>
        <v>1.4939999999999998</v>
      </c>
      <c r="K99" s="101">
        <v>78.882000000000005</v>
      </c>
      <c r="L99" s="102">
        <v>23.631</v>
      </c>
      <c r="M99" s="275">
        <f t="shared" si="11"/>
        <v>1864.0605420000002</v>
      </c>
      <c r="N99" s="100">
        <v>84.331999999999994</v>
      </c>
      <c r="O99" s="101">
        <v>1.7759999999999962</v>
      </c>
      <c r="P99" s="101">
        <v>82.555999999999997</v>
      </c>
      <c r="Q99" s="102">
        <v>21.061</v>
      </c>
      <c r="R99" s="101">
        <v>1738.711916</v>
      </c>
      <c r="S99" s="285">
        <f t="shared" si="9"/>
        <v>639.55200000000002</v>
      </c>
      <c r="T99" s="207">
        <f t="shared" si="10"/>
        <v>14.59800000000007</v>
      </c>
      <c r="U99" s="207">
        <f t="shared" si="12"/>
        <v>624.95399999999995</v>
      </c>
      <c r="V99" s="144">
        <f t="shared" si="7"/>
        <v>21.79036906076287</v>
      </c>
      <c r="W99" s="208">
        <f t="shared" si="13"/>
        <v>13617.978305999997</v>
      </c>
      <c r="X99" s="295">
        <v>653.76400000000001</v>
      </c>
      <c r="Y99" s="207">
        <v>16.125999999999976</v>
      </c>
      <c r="Z99" s="207">
        <v>637.63800000000003</v>
      </c>
      <c r="AA99" s="279">
        <v>21.060999999999996</v>
      </c>
      <c r="AB99" s="207">
        <v>13429.293917999999</v>
      </c>
      <c r="AC99" s="33"/>
      <c r="AD99" s="27"/>
    </row>
    <row r="100" spans="1:30" s="14" customFormat="1" ht="15.75" customHeight="1">
      <c r="A100" s="7">
        <v>49</v>
      </c>
      <c r="B100" s="3" t="s">
        <v>237</v>
      </c>
      <c r="C100" s="23" t="s">
        <v>10</v>
      </c>
      <c r="D100" s="142">
        <v>267.29700000000003</v>
      </c>
      <c r="E100" s="142">
        <v>0.29300000000000637</v>
      </c>
      <c r="F100" s="391">
        <v>267.00400000000002</v>
      </c>
      <c r="G100" s="144">
        <v>21.167999999999999</v>
      </c>
      <c r="H100" s="195">
        <v>5651.9406720000006</v>
      </c>
      <c r="I100" s="97">
        <v>0</v>
      </c>
      <c r="J100" s="82">
        <f t="shared" si="14"/>
        <v>0</v>
      </c>
      <c r="K100" s="70">
        <v>0</v>
      </c>
      <c r="L100" s="71">
        <v>23.631</v>
      </c>
      <c r="M100" s="89">
        <f t="shared" si="11"/>
        <v>0</v>
      </c>
      <c r="N100" s="97">
        <v>2.3690000000000002</v>
      </c>
      <c r="O100" s="68">
        <v>0</v>
      </c>
      <c r="P100" s="70">
        <v>2.3690000000000002</v>
      </c>
      <c r="Q100" s="71">
        <v>21.061</v>
      </c>
      <c r="R100" s="68">
        <v>49.893509000000002</v>
      </c>
      <c r="S100" s="172">
        <f t="shared" si="9"/>
        <v>267.29700000000003</v>
      </c>
      <c r="T100" s="146">
        <f t="shared" si="10"/>
        <v>0.29300000000000637</v>
      </c>
      <c r="U100" s="146">
        <f t="shared" si="12"/>
        <v>267.00400000000002</v>
      </c>
      <c r="V100" s="144">
        <f t="shared" si="7"/>
        <v>21.167999999999999</v>
      </c>
      <c r="W100" s="148">
        <f t="shared" si="13"/>
        <v>5651.9406720000006</v>
      </c>
      <c r="X100" s="202">
        <v>361.85500000000002</v>
      </c>
      <c r="Y100" s="146">
        <v>14.245999999999981</v>
      </c>
      <c r="Z100" s="146">
        <v>347.60900000000004</v>
      </c>
      <c r="AA100" s="149">
        <v>21.061</v>
      </c>
      <c r="AB100" s="143">
        <v>7320.9931490000008</v>
      </c>
      <c r="AC100" s="33"/>
      <c r="AD100" s="27"/>
    </row>
    <row r="101" spans="1:30" s="14" customFormat="1" ht="15.75" customHeight="1">
      <c r="A101" s="6">
        <v>50</v>
      </c>
      <c r="B101" s="309" t="s">
        <v>96</v>
      </c>
      <c r="C101" s="34" t="s">
        <v>10</v>
      </c>
      <c r="D101" s="203">
        <v>60.27</v>
      </c>
      <c r="E101" s="203">
        <v>2.2169999999999987</v>
      </c>
      <c r="F101" s="206">
        <v>58.053000000000004</v>
      </c>
      <c r="G101" s="171">
        <v>21.167999999999999</v>
      </c>
      <c r="H101" s="205">
        <v>1228.865904</v>
      </c>
      <c r="I101" s="103">
        <v>0</v>
      </c>
      <c r="J101" s="101">
        <f t="shared" si="14"/>
        <v>0</v>
      </c>
      <c r="K101" s="104">
        <v>0</v>
      </c>
      <c r="L101" s="102">
        <v>23.631</v>
      </c>
      <c r="M101" s="275">
        <f t="shared" si="11"/>
        <v>0</v>
      </c>
      <c r="N101" s="103">
        <v>0</v>
      </c>
      <c r="O101" s="101">
        <v>0</v>
      </c>
      <c r="P101" s="104">
        <v>0</v>
      </c>
      <c r="Q101" s="102">
        <v>21.061</v>
      </c>
      <c r="R101" s="101">
        <v>0</v>
      </c>
      <c r="S101" s="285">
        <f t="shared" si="9"/>
        <v>60.27</v>
      </c>
      <c r="T101" s="207">
        <f t="shared" si="10"/>
        <v>2.2169999999999987</v>
      </c>
      <c r="U101" s="207">
        <f t="shared" si="12"/>
        <v>58.053000000000004</v>
      </c>
      <c r="V101" s="144">
        <f t="shared" si="7"/>
        <v>21.167999999999999</v>
      </c>
      <c r="W101" s="208">
        <f t="shared" si="13"/>
        <v>1228.865904</v>
      </c>
      <c r="X101" s="295">
        <v>128.21</v>
      </c>
      <c r="Y101" s="207">
        <v>11.269000000000005</v>
      </c>
      <c r="Z101" s="207">
        <v>116.941</v>
      </c>
      <c r="AA101" s="279">
        <v>21.060999999999996</v>
      </c>
      <c r="AB101" s="207">
        <v>2462.8944009999996</v>
      </c>
      <c r="AC101" s="33"/>
      <c r="AD101" s="27"/>
    </row>
    <row r="102" spans="1:30" s="14" customFormat="1" ht="15.75" customHeight="1">
      <c r="A102" s="7">
        <v>51</v>
      </c>
      <c r="B102" s="3" t="s">
        <v>97</v>
      </c>
      <c r="C102" s="23" t="s">
        <v>10</v>
      </c>
      <c r="D102" s="142">
        <v>3594.6400000000003</v>
      </c>
      <c r="E102" s="142">
        <v>75.782000000000153</v>
      </c>
      <c r="F102" s="391">
        <v>3518.8580000000002</v>
      </c>
      <c r="G102" s="144">
        <v>21.270994511571651</v>
      </c>
      <c r="H102" s="195">
        <v>74849.609205000001</v>
      </c>
      <c r="I102" s="97">
        <v>31.175999999999998</v>
      </c>
      <c r="J102" s="68">
        <f t="shared" si="14"/>
        <v>1.4539999999999971</v>
      </c>
      <c r="K102" s="70">
        <v>29.722000000000001</v>
      </c>
      <c r="L102" s="71">
        <v>23.631</v>
      </c>
      <c r="M102" s="89">
        <f t="shared" si="11"/>
        <v>702.36058200000002</v>
      </c>
      <c r="N102" s="97">
        <v>19.367999999999999</v>
      </c>
      <c r="O102" s="68">
        <v>1.3219999999999992</v>
      </c>
      <c r="P102" s="70">
        <v>18.045999999999999</v>
      </c>
      <c r="Q102" s="71">
        <v>21.061</v>
      </c>
      <c r="R102" s="68">
        <v>380.06680599999999</v>
      </c>
      <c r="S102" s="172">
        <f t="shared" si="9"/>
        <v>3625.8160000000003</v>
      </c>
      <c r="T102" s="143">
        <f t="shared" si="10"/>
        <v>77.235999999999876</v>
      </c>
      <c r="U102" s="146">
        <f t="shared" si="12"/>
        <v>3548.5800000000004</v>
      </c>
      <c r="V102" s="144">
        <f t="shared" si="7"/>
        <v>21.290761314948512</v>
      </c>
      <c r="W102" s="148">
        <f t="shared" si="13"/>
        <v>75551.969786999995</v>
      </c>
      <c r="X102" s="202">
        <v>3130.194</v>
      </c>
      <c r="Y102" s="146">
        <v>5.7720000000003893</v>
      </c>
      <c r="Z102" s="146">
        <v>3124.4219999999996</v>
      </c>
      <c r="AA102" s="149">
        <v>21.061000000000003</v>
      </c>
      <c r="AB102" s="143">
        <v>65803.451742000005</v>
      </c>
      <c r="AC102" s="33"/>
      <c r="AD102" s="27"/>
    </row>
    <row r="103" spans="1:30" s="14" customFormat="1" ht="15.75" customHeight="1">
      <c r="A103" s="7">
        <v>52</v>
      </c>
      <c r="B103" s="3" t="s">
        <v>98</v>
      </c>
      <c r="C103" s="23" t="s">
        <v>10</v>
      </c>
      <c r="D103" s="142">
        <v>7404.442</v>
      </c>
      <c r="E103" s="142">
        <v>260.43800000000101</v>
      </c>
      <c r="F103" s="391">
        <v>7144.003999999999</v>
      </c>
      <c r="G103" s="144">
        <v>14.219853219567069</v>
      </c>
      <c r="H103" s="195">
        <v>101586.68828</v>
      </c>
      <c r="I103" s="97">
        <v>433.404</v>
      </c>
      <c r="J103" s="68">
        <f t="shared" si="14"/>
        <v>14.062000000000012</v>
      </c>
      <c r="K103" s="70">
        <v>419.34199999999998</v>
      </c>
      <c r="L103" s="71">
        <v>15.750999999999999</v>
      </c>
      <c r="M103" s="89">
        <f t="shared" si="11"/>
        <v>6605.0558419999998</v>
      </c>
      <c r="N103" s="97">
        <v>438.11099999999999</v>
      </c>
      <c r="O103" s="68">
        <v>11.558999999999969</v>
      </c>
      <c r="P103" s="70">
        <v>426.55200000000002</v>
      </c>
      <c r="Q103" s="71">
        <v>14.039</v>
      </c>
      <c r="R103" s="68">
        <v>5988.3635279999999</v>
      </c>
      <c r="S103" s="172">
        <f t="shared" si="9"/>
        <v>7837.8459999999995</v>
      </c>
      <c r="T103" s="146">
        <f t="shared" si="10"/>
        <v>274.50000000000091</v>
      </c>
      <c r="U103" s="146">
        <f t="shared" si="12"/>
        <v>7563.3459999999986</v>
      </c>
      <c r="V103" s="144">
        <f t="shared" si="7"/>
        <v>14.304746090156398</v>
      </c>
      <c r="W103" s="148">
        <f t="shared" si="13"/>
        <v>108191.744122</v>
      </c>
      <c r="X103" s="202">
        <v>6444.9</v>
      </c>
      <c r="Y103" s="146">
        <v>211.19000000000051</v>
      </c>
      <c r="Z103" s="146">
        <v>6233.7099999999991</v>
      </c>
      <c r="AA103" s="149">
        <v>14.039</v>
      </c>
      <c r="AB103" s="143">
        <v>87515.05468999999</v>
      </c>
      <c r="AC103" s="33"/>
      <c r="AD103" s="27"/>
    </row>
    <row r="104" spans="1:30" s="14" customFormat="1" ht="15.75" customHeight="1">
      <c r="A104" s="7">
        <v>53</v>
      </c>
      <c r="B104" s="298" t="s">
        <v>99</v>
      </c>
      <c r="C104" s="23" t="s">
        <v>10</v>
      </c>
      <c r="D104" s="142">
        <v>1904.1220000000001</v>
      </c>
      <c r="E104" s="142">
        <v>27.976000000000113</v>
      </c>
      <c r="F104" s="391">
        <v>1876.146</v>
      </c>
      <c r="G104" s="144">
        <v>21.397907621261883</v>
      </c>
      <c r="H104" s="195">
        <v>40145.598791999997</v>
      </c>
      <c r="I104" s="97">
        <v>69.66</v>
      </c>
      <c r="J104" s="68">
        <f t="shared" si="14"/>
        <v>1.6799999999999926</v>
      </c>
      <c r="K104" s="70">
        <v>67.98</v>
      </c>
      <c r="L104" s="71">
        <v>23.631</v>
      </c>
      <c r="M104" s="89">
        <f t="shared" si="11"/>
        <v>1606.4353800000001</v>
      </c>
      <c r="N104" s="97">
        <v>29.68</v>
      </c>
      <c r="O104" s="68">
        <v>1.1920000000000002</v>
      </c>
      <c r="P104" s="70">
        <v>28.488</v>
      </c>
      <c r="Q104" s="71">
        <v>21.061</v>
      </c>
      <c r="R104" s="68">
        <v>599.98576800000001</v>
      </c>
      <c r="S104" s="172">
        <f t="shared" si="9"/>
        <v>1973.7820000000002</v>
      </c>
      <c r="T104" s="146">
        <f t="shared" si="10"/>
        <v>29.656000000000176</v>
      </c>
      <c r="U104" s="146">
        <f t="shared" si="12"/>
        <v>1944.126</v>
      </c>
      <c r="V104" s="144">
        <f t="shared" si="7"/>
        <v>21.475991870897257</v>
      </c>
      <c r="W104" s="148">
        <f t="shared" si="13"/>
        <v>41752.034172</v>
      </c>
      <c r="X104" s="202">
        <v>1603.66</v>
      </c>
      <c r="Y104" s="146">
        <v>41.176000000000158</v>
      </c>
      <c r="Z104" s="146">
        <v>1562.4839999999999</v>
      </c>
      <c r="AA104" s="149">
        <v>21.061000000000003</v>
      </c>
      <c r="AB104" s="143">
        <v>32907.475524000001</v>
      </c>
      <c r="AC104" s="33"/>
      <c r="AD104" s="27"/>
    </row>
    <row r="105" spans="1:30" s="14" customFormat="1" ht="15.75" customHeight="1">
      <c r="A105" s="7">
        <v>54</v>
      </c>
      <c r="B105" s="298" t="s">
        <v>100</v>
      </c>
      <c r="C105" s="23" t="s">
        <v>10</v>
      </c>
      <c r="D105" s="142">
        <v>2168.4290000000001</v>
      </c>
      <c r="E105" s="142">
        <v>10.157000000000153</v>
      </c>
      <c r="F105" s="391">
        <v>2158.2719999999999</v>
      </c>
      <c r="G105" s="144">
        <v>21.179203069399964</v>
      </c>
      <c r="H105" s="195">
        <v>45710.480966999996</v>
      </c>
      <c r="I105" s="97">
        <v>0</v>
      </c>
      <c r="J105" s="68">
        <f t="shared" si="14"/>
        <v>0</v>
      </c>
      <c r="K105" s="70">
        <v>0</v>
      </c>
      <c r="L105" s="71">
        <v>23.631</v>
      </c>
      <c r="M105" s="89">
        <f t="shared" si="11"/>
        <v>0</v>
      </c>
      <c r="N105" s="97">
        <v>0</v>
      </c>
      <c r="O105" s="68">
        <v>0</v>
      </c>
      <c r="P105" s="70">
        <v>0</v>
      </c>
      <c r="Q105" s="71">
        <v>21.061</v>
      </c>
      <c r="R105" s="68">
        <v>0</v>
      </c>
      <c r="S105" s="172">
        <f t="shared" si="9"/>
        <v>2168.4290000000001</v>
      </c>
      <c r="T105" s="146">
        <f t="shared" si="10"/>
        <v>10.157000000000153</v>
      </c>
      <c r="U105" s="146">
        <f t="shared" si="12"/>
        <v>2158.2719999999999</v>
      </c>
      <c r="V105" s="144">
        <f t="shared" si="7"/>
        <v>21.179203069399964</v>
      </c>
      <c r="W105" s="148">
        <f t="shared" si="13"/>
        <v>45710.480966999996</v>
      </c>
      <c r="X105" s="202">
        <v>1732.0529999999999</v>
      </c>
      <c r="Y105" s="146">
        <v>0.41399999999998727</v>
      </c>
      <c r="Z105" s="146">
        <v>1731.6389999999999</v>
      </c>
      <c r="AA105" s="149">
        <v>21.061</v>
      </c>
      <c r="AB105" s="143">
        <v>36470.048978999999</v>
      </c>
      <c r="AC105" s="33"/>
      <c r="AD105" s="27"/>
    </row>
    <row r="106" spans="1:30" s="14" customFormat="1" ht="15.75" customHeight="1">
      <c r="A106" s="7">
        <v>55</v>
      </c>
      <c r="B106" s="298" t="s">
        <v>101</v>
      </c>
      <c r="C106" s="23" t="s">
        <v>10</v>
      </c>
      <c r="D106" s="142">
        <v>375.41</v>
      </c>
      <c r="E106" s="142">
        <v>6.4999999999997726E-2</v>
      </c>
      <c r="F106" s="391">
        <v>375.34500000000003</v>
      </c>
      <c r="G106" s="144">
        <v>14.109999999999998</v>
      </c>
      <c r="H106" s="195">
        <v>5296.1179499999998</v>
      </c>
      <c r="I106" s="97">
        <v>0</v>
      </c>
      <c r="J106" s="68">
        <f t="shared" si="14"/>
        <v>0</v>
      </c>
      <c r="K106" s="70">
        <v>0</v>
      </c>
      <c r="L106" s="71">
        <v>15.750999999999999</v>
      </c>
      <c r="M106" s="89">
        <f t="shared" si="11"/>
        <v>0</v>
      </c>
      <c r="N106" s="97">
        <v>0</v>
      </c>
      <c r="O106" s="68">
        <v>0</v>
      </c>
      <c r="P106" s="70">
        <v>0</v>
      </c>
      <c r="Q106" s="71">
        <v>14.039</v>
      </c>
      <c r="R106" s="68">
        <v>0</v>
      </c>
      <c r="S106" s="172">
        <f t="shared" si="9"/>
        <v>375.41</v>
      </c>
      <c r="T106" s="146">
        <f t="shared" si="10"/>
        <v>6.4999999999997726E-2</v>
      </c>
      <c r="U106" s="146">
        <f t="shared" si="12"/>
        <v>375.34500000000003</v>
      </c>
      <c r="V106" s="144">
        <f t="shared" si="7"/>
        <v>14.109999999999998</v>
      </c>
      <c r="W106" s="148">
        <f t="shared" si="13"/>
        <v>5296.1179499999998</v>
      </c>
      <c r="X106" s="202">
        <v>0</v>
      </c>
      <c r="Y106" s="146">
        <v>0</v>
      </c>
      <c r="Z106" s="146">
        <v>0</v>
      </c>
      <c r="AA106" s="149" t="e">
        <v>#DIV/0!</v>
      </c>
      <c r="AB106" s="143">
        <v>0</v>
      </c>
      <c r="AC106" s="33"/>
      <c r="AD106" s="27"/>
    </row>
    <row r="107" spans="1:30" s="14" customFormat="1" ht="15.75" customHeight="1">
      <c r="A107" s="7">
        <v>56</v>
      </c>
      <c r="B107" s="298" t="s">
        <v>102</v>
      </c>
      <c r="C107" s="23" t="s">
        <v>10</v>
      </c>
      <c r="D107" s="142">
        <v>1320.1039999999998</v>
      </c>
      <c r="E107" s="142">
        <v>77.181999999999789</v>
      </c>
      <c r="F107" s="391">
        <v>1242.922</v>
      </c>
      <c r="G107" s="144">
        <v>9.600650262848351</v>
      </c>
      <c r="H107" s="195">
        <v>11932.859425999999</v>
      </c>
      <c r="I107" s="97">
        <v>216</v>
      </c>
      <c r="J107" s="68">
        <f t="shared" si="14"/>
        <v>10.625</v>
      </c>
      <c r="K107" s="70">
        <v>205.375</v>
      </c>
      <c r="L107" s="71">
        <v>10.502000000000001</v>
      </c>
      <c r="M107" s="89">
        <f t="shared" si="11"/>
        <v>2156.84825</v>
      </c>
      <c r="N107" s="97">
        <v>208.14</v>
      </c>
      <c r="O107" s="68">
        <v>2.8259999999999934</v>
      </c>
      <c r="P107" s="70">
        <v>205.31399999999999</v>
      </c>
      <c r="Q107" s="71">
        <v>9.3610000000000007</v>
      </c>
      <c r="R107" s="68">
        <v>1921.944354</v>
      </c>
      <c r="S107" s="172">
        <f t="shared" si="9"/>
        <v>1536.1039999999998</v>
      </c>
      <c r="T107" s="146">
        <f t="shared" si="10"/>
        <v>87.806999999999789</v>
      </c>
      <c r="U107" s="146">
        <f t="shared" si="12"/>
        <v>1448.297</v>
      </c>
      <c r="V107" s="144">
        <f t="shared" si="7"/>
        <v>9.7284656917745451</v>
      </c>
      <c r="W107" s="148">
        <f t="shared" si="13"/>
        <v>14089.707675999998</v>
      </c>
      <c r="X107" s="202">
        <v>1467.12</v>
      </c>
      <c r="Y107" s="146">
        <v>35.557999999999765</v>
      </c>
      <c r="Z107" s="146">
        <v>1431.5620000000001</v>
      </c>
      <c r="AA107" s="149">
        <v>9.3609999999999989</v>
      </c>
      <c r="AB107" s="143">
        <v>13400.851881999999</v>
      </c>
      <c r="AC107" s="33"/>
      <c r="AD107" s="27"/>
    </row>
    <row r="108" spans="1:30" s="14" customFormat="1" ht="15.75" customHeight="1">
      <c r="A108" s="8">
        <v>57</v>
      </c>
      <c r="B108" s="310" t="s">
        <v>103</v>
      </c>
      <c r="C108" s="34" t="s">
        <v>10</v>
      </c>
      <c r="D108" s="203">
        <v>475.08</v>
      </c>
      <c r="E108" s="203">
        <v>22.113999999999976</v>
      </c>
      <c r="F108" s="204">
        <v>452.96600000000001</v>
      </c>
      <c r="G108" s="144">
        <v>21.31050584812105</v>
      </c>
      <c r="H108" s="205">
        <v>9652.9345919999996</v>
      </c>
      <c r="I108" s="100">
        <v>0</v>
      </c>
      <c r="J108" s="101">
        <f t="shared" si="14"/>
        <v>0</v>
      </c>
      <c r="K108" s="101">
        <v>0</v>
      </c>
      <c r="L108" s="102">
        <v>23.631</v>
      </c>
      <c r="M108" s="275">
        <f t="shared" si="11"/>
        <v>0</v>
      </c>
      <c r="N108" s="100">
        <v>0</v>
      </c>
      <c r="O108" s="101">
        <v>0</v>
      </c>
      <c r="P108" s="101">
        <v>0</v>
      </c>
      <c r="Q108" s="102">
        <v>21.061</v>
      </c>
      <c r="R108" s="101">
        <v>0</v>
      </c>
      <c r="S108" s="285">
        <f t="shared" si="9"/>
        <v>475.08</v>
      </c>
      <c r="T108" s="207">
        <f t="shared" si="10"/>
        <v>22.113999999999976</v>
      </c>
      <c r="U108" s="207">
        <f t="shared" si="12"/>
        <v>452.96600000000001</v>
      </c>
      <c r="V108" s="144">
        <f t="shared" si="7"/>
        <v>21.31050584812105</v>
      </c>
      <c r="W108" s="208">
        <f t="shared" si="13"/>
        <v>9652.9345919999996</v>
      </c>
      <c r="X108" s="295">
        <v>370.48</v>
      </c>
      <c r="Y108" s="207">
        <v>13.377999999999986</v>
      </c>
      <c r="Z108" s="207">
        <v>357.10200000000003</v>
      </c>
      <c r="AA108" s="279">
        <v>21.060999999999996</v>
      </c>
      <c r="AB108" s="207">
        <v>7520.9252219999998</v>
      </c>
      <c r="AC108" s="33"/>
      <c r="AD108" s="27"/>
    </row>
    <row r="109" spans="1:30" s="14" customFormat="1" ht="15.75" customHeight="1">
      <c r="A109" s="8">
        <v>58</v>
      </c>
      <c r="B109" s="310" t="s">
        <v>104</v>
      </c>
      <c r="C109" s="34" t="s">
        <v>10</v>
      </c>
      <c r="D109" s="203">
        <v>1648.7340000000002</v>
      </c>
      <c r="E109" s="203">
        <v>66.038999999999987</v>
      </c>
      <c r="F109" s="204">
        <v>1582.6950000000002</v>
      </c>
      <c r="G109" s="144">
        <v>14.338403203396735</v>
      </c>
      <c r="H109" s="205">
        <v>22693.319057999997</v>
      </c>
      <c r="I109" s="100">
        <v>180.655</v>
      </c>
      <c r="J109" s="101">
        <f t="shared" si="14"/>
        <v>5.2930000000000064</v>
      </c>
      <c r="K109" s="101">
        <v>175.36199999999999</v>
      </c>
      <c r="L109" s="102">
        <v>15.750999999999999</v>
      </c>
      <c r="M109" s="275">
        <f t="shared" si="11"/>
        <v>2762.1268619999996</v>
      </c>
      <c r="N109" s="97">
        <v>164.71</v>
      </c>
      <c r="O109" s="68">
        <v>4.7280000000000086</v>
      </c>
      <c r="P109" s="70">
        <v>159.982</v>
      </c>
      <c r="Q109" s="71">
        <v>14.039</v>
      </c>
      <c r="R109" s="68">
        <v>2245.987298</v>
      </c>
      <c r="S109" s="172">
        <f t="shared" si="9"/>
        <v>1829.3890000000001</v>
      </c>
      <c r="T109" s="146">
        <f t="shared" si="10"/>
        <v>71.33199999999988</v>
      </c>
      <c r="U109" s="146">
        <f t="shared" si="12"/>
        <v>1758.0570000000002</v>
      </c>
      <c r="V109" s="144">
        <f t="shared" si="7"/>
        <v>14.479306370612553</v>
      </c>
      <c r="W109" s="148">
        <f t="shared" si="13"/>
        <v>25455.445919999998</v>
      </c>
      <c r="X109" s="202">
        <v>1371.422</v>
      </c>
      <c r="Y109" s="146">
        <v>39.401000000000067</v>
      </c>
      <c r="Z109" s="146">
        <v>1332.021</v>
      </c>
      <c r="AA109" s="149">
        <v>14.039</v>
      </c>
      <c r="AB109" s="143">
        <v>18700.242818999999</v>
      </c>
      <c r="AC109" s="33"/>
      <c r="AD109" s="27"/>
    </row>
    <row r="110" spans="1:30" s="14" customFormat="1" ht="15.75" customHeight="1">
      <c r="A110" s="7">
        <v>59</v>
      </c>
      <c r="B110" s="297" t="s">
        <v>106</v>
      </c>
      <c r="C110" s="23" t="s">
        <v>10</v>
      </c>
      <c r="D110" s="142">
        <v>882.11999999999989</v>
      </c>
      <c r="E110" s="142">
        <v>56.767999999999802</v>
      </c>
      <c r="F110" s="391">
        <v>825.35200000000009</v>
      </c>
      <c r="G110" s="144">
        <v>21.503383183175174</v>
      </c>
      <c r="H110" s="195">
        <v>17747.860316999999</v>
      </c>
      <c r="I110" s="97">
        <v>65.88</v>
      </c>
      <c r="J110" s="68">
        <f t="shared" si="14"/>
        <v>0.16400000000000148</v>
      </c>
      <c r="K110" s="70">
        <v>65.715999999999994</v>
      </c>
      <c r="L110" s="71">
        <v>23.631</v>
      </c>
      <c r="M110" s="89">
        <f t="shared" si="11"/>
        <v>1552.9347959999998</v>
      </c>
      <c r="N110" s="97">
        <v>41.56</v>
      </c>
      <c r="O110" s="68">
        <v>3.1370000000000005</v>
      </c>
      <c r="P110" s="70">
        <v>38.423000000000002</v>
      </c>
      <c r="Q110" s="71">
        <v>21.061</v>
      </c>
      <c r="R110" s="68">
        <v>809.22680300000002</v>
      </c>
      <c r="S110" s="172">
        <f t="shared" si="9"/>
        <v>947.99999999999989</v>
      </c>
      <c r="T110" s="146">
        <f t="shared" si="10"/>
        <v>56.931999999999789</v>
      </c>
      <c r="U110" s="146">
        <f t="shared" si="12"/>
        <v>891.0680000000001</v>
      </c>
      <c r="V110" s="144">
        <f t="shared" si="7"/>
        <v>21.660294290671416</v>
      </c>
      <c r="W110" s="148">
        <f t="shared" si="13"/>
        <v>19300.795113</v>
      </c>
      <c r="X110" s="202">
        <v>491.18300000000005</v>
      </c>
      <c r="Y110" s="146">
        <v>21.781000000000063</v>
      </c>
      <c r="Z110" s="146">
        <v>469.40199999999999</v>
      </c>
      <c r="AA110" s="149">
        <v>21.061000000000003</v>
      </c>
      <c r="AB110" s="143">
        <v>9886.075522000001</v>
      </c>
      <c r="AC110" s="33"/>
      <c r="AD110" s="27"/>
    </row>
    <row r="111" spans="1:30" s="14" customFormat="1" ht="15.75" customHeight="1">
      <c r="A111" s="7">
        <v>60</v>
      </c>
      <c r="B111" s="3" t="s">
        <v>215</v>
      </c>
      <c r="C111" s="23" t="s">
        <v>10</v>
      </c>
      <c r="D111" s="142">
        <v>1886.4019999999998</v>
      </c>
      <c r="E111" s="142">
        <v>35.649999999999864</v>
      </c>
      <c r="F111" s="391">
        <v>1850.752</v>
      </c>
      <c r="G111" s="144">
        <v>21.314944091374752</v>
      </c>
      <c r="H111" s="195">
        <v>39448.675407000002</v>
      </c>
      <c r="I111" s="97">
        <v>30.06</v>
      </c>
      <c r="J111" s="68">
        <f t="shared" si="14"/>
        <v>0.9599999999999973</v>
      </c>
      <c r="K111" s="70">
        <v>29.1</v>
      </c>
      <c r="L111" s="71">
        <v>23.631</v>
      </c>
      <c r="M111" s="89">
        <f t="shared" si="11"/>
        <v>687.66210000000001</v>
      </c>
      <c r="N111" s="97">
        <v>20.015999999999998</v>
      </c>
      <c r="O111" s="68">
        <v>1.014999999999997</v>
      </c>
      <c r="P111" s="70">
        <v>19.001000000000001</v>
      </c>
      <c r="Q111" s="71">
        <v>21.061</v>
      </c>
      <c r="R111" s="68">
        <v>400.18006100000002</v>
      </c>
      <c r="S111" s="172">
        <f t="shared" si="9"/>
        <v>1916.4619999999998</v>
      </c>
      <c r="T111" s="146">
        <f t="shared" si="10"/>
        <v>36.6099999999999</v>
      </c>
      <c r="U111" s="146">
        <f t="shared" si="12"/>
        <v>1879.8519999999999</v>
      </c>
      <c r="V111" s="144">
        <f t="shared" ref="V111:V174" si="15">W111/U111</f>
        <v>21.350796502597017</v>
      </c>
      <c r="W111" s="148">
        <f t="shared" si="13"/>
        <v>40136.337507000004</v>
      </c>
      <c r="X111" s="202">
        <v>1773.5219999999999</v>
      </c>
      <c r="Y111" s="146">
        <v>26.185999999999922</v>
      </c>
      <c r="Z111" s="146">
        <v>1747.336</v>
      </c>
      <c r="AA111" s="149">
        <v>21.060999999999996</v>
      </c>
      <c r="AB111" s="143">
        <v>36800.643495999997</v>
      </c>
      <c r="AC111" s="33"/>
      <c r="AD111" s="27"/>
    </row>
    <row r="112" spans="1:30" s="14" customFormat="1" ht="15.75" customHeight="1">
      <c r="A112" s="9">
        <v>61</v>
      </c>
      <c r="B112" s="3" t="s">
        <v>107</v>
      </c>
      <c r="C112" s="23" t="s">
        <v>10</v>
      </c>
      <c r="D112" s="142">
        <v>5855.1799999999994</v>
      </c>
      <c r="E112" s="142">
        <v>14.890999999999622</v>
      </c>
      <c r="F112" s="201">
        <v>5840.2889999999998</v>
      </c>
      <c r="G112" s="171">
        <v>14.44763646319557</v>
      </c>
      <c r="H112" s="195">
        <v>84378.372311999992</v>
      </c>
      <c r="I112" s="99">
        <v>1405.877</v>
      </c>
      <c r="J112" s="68">
        <f t="shared" si="14"/>
        <v>3.1019999999998618</v>
      </c>
      <c r="K112" s="105">
        <v>1402.7750000000001</v>
      </c>
      <c r="L112" s="71">
        <v>15.750999999999999</v>
      </c>
      <c r="M112" s="89">
        <f t="shared" si="11"/>
        <v>22095.109025000002</v>
      </c>
      <c r="N112" s="99">
        <v>823.24199999999996</v>
      </c>
      <c r="O112" s="68">
        <v>2.3779999999999291</v>
      </c>
      <c r="P112" s="105">
        <v>820.86400000000003</v>
      </c>
      <c r="Q112" s="71">
        <v>14.039</v>
      </c>
      <c r="R112" s="68">
        <v>11524.109696</v>
      </c>
      <c r="S112" s="172">
        <f t="shared" si="9"/>
        <v>7261.0569999999989</v>
      </c>
      <c r="T112" s="146">
        <f t="shared" si="10"/>
        <v>17.992999999998574</v>
      </c>
      <c r="U112" s="146">
        <f t="shared" si="12"/>
        <v>7243.0640000000003</v>
      </c>
      <c r="V112" s="144">
        <f t="shared" si="15"/>
        <v>14.70006082191183</v>
      </c>
      <c r="W112" s="148">
        <f t="shared" si="13"/>
        <v>106473.48133699999</v>
      </c>
      <c r="X112" s="202">
        <v>5758.2849999999999</v>
      </c>
      <c r="Y112" s="146">
        <v>15.567000000000917</v>
      </c>
      <c r="Z112" s="146">
        <v>5742.7179999999989</v>
      </c>
      <c r="AA112" s="149">
        <v>14.039000000000001</v>
      </c>
      <c r="AB112" s="143">
        <v>80622.018001999997</v>
      </c>
      <c r="AC112" s="33"/>
      <c r="AD112" s="27"/>
    </row>
    <row r="113" spans="1:30" s="14" customFormat="1" ht="15.75" customHeight="1">
      <c r="A113" s="7">
        <v>62</v>
      </c>
      <c r="B113" s="3" t="s">
        <v>216</v>
      </c>
      <c r="C113" s="23" t="s">
        <v>10</v>
      </c>
      <c r="D113" s="142">
        <v>4244.7300000000005</v>
      </c>
      <c r="E113" s="142">
        <v>205.15500000000111</v>
      </c>
      <c r="F113" s="391">
        <v>4039.5749999999994</v>
      </c>
      <c r="G113" s="144">
        <v>21.36028237351702</v>
      </c>
      <c r="H113" s="195">
        <v>86286.462669</v>
      </c>
      <c r="I113" s="97">
        <v>177.18</v>
      </c>
      <c r="J113" s="68">
        <f t="shared" si="14"/>
        <v>15.350999999999999</v>
      </c>
      <c r="K113" s="70">
        <v>161.82900000000001</v>
      </c>
      <c r="L113" s="71">
        <v>23.631</v>
      </c>
      <c r="M113" s="89">
        <f t="shared" si="11"/>
        <v>3824.1810990000004</v>
      </c>
      <c r="N113" s="97">
        <v>140.65199999999999</v>
      </c>
      <c r="O113" s="68">
        <v>5.8649999999999807</v>
      </c>
      <c r="P113" s="70">
        <v>134.78700000000001</v>
      </c>
      <c r="Q113" s="71">
        <v>21.061</v>
      </c>
      <c r="R113" s="68">
        <v>2838.7490070000003</v>
      </c>
      <c r="S113" s="172">
        <f t="shared" si="9"/>
        <v>4421.9100000000008</v>
      </c>
      <c r="T113" s="146">
        <f t="shared" si="10"/>
        <v>220.50600000000122</v>
      </c>
      <c r="U113" s="146">
        <f t="shared" si="12"/>
        <v>4201.4039999999995</v>
      </c>
      <c r="V113" s="144">
        <f t="shared" si="15"/>
        <v>21.447745507930208</v>
      </c>
      <c r="W113" s="148">
        <f t="shared" si="13"/>
        <v>90110.643767999994</v>
      </c>
      <c r="X113" s="202">
        <v>4172.6039999999994</v>
      </c>
      <c r="Y113" s="146">
        <v>142.61200000000008</v>
      </c>
      <c r="Z113" s="146">
        <v>4029.9919999999993</v>
      </c>
      <c r="AA113" s="149">
        <v>21.061000000000003</v>
      </c>
      <c r="AB113" s="143">
        <v>84875.661512000006</v>
      </c>
      <c r="AC113" s="33"/>
      <c r="AD113" s="27"/>
    </row>
    <row r="114" spans="1:30" s="14" customFormat="1" ht="15.75" customHeight="1">
      <c r="A114" s="7">
        <v>63</v>
      </c>
      <c r="B114" s="3" t="s">
        <v>105</v>
      </c>
      <c r="C114" s="23" t="s">
        <v>10</v>
      </c>
      <c r="D114" s="142">
        <v>1007.814</v>
      </c>
      <c r="E114" s="142">
        <v>44.269999999999982</v>
      </c>
      <c r="F114" s="391">
        <v>963.54399999999998</v>
      </c>
      <c r="G114" s="144">
        <v>16.095907478018649</v>
      </c>
      <c r="H114" s="195">
        <v>15509.115075</v>
      </c>
      <c r="I114" s="97">
        <v>194.76</v>
      </c>
      <c r="J114" s="68">
        <f t="shared" si="14"/>
        <v>14.414999999999992</v>
      </c>
      <c r="K114" s="68">
        <v>180.345</v>
      </c>
      <c r="L114" s="71">
        <v>15.731</v>
      </c>
      <c r="M114" s="89">
        <f t="shared" si="11"/>
        <v>2837.0071950000001</v>
      </c>
      <c r="N114" s="97">
        <v>179.49600000000001</v>
      </c>
      <c r="O114" s="68">
        <v>9.2820000000000107</v>
      </c>
      <c r="P114" s="68">
        <v>170.214</v>
      </c>
      <c r="Q114" s="71">
        <v>16.812999999999999</v>
      </c>
      <c r="R114" s="68">
        <v>2861.8079819999998</v>
      </c>
      <c r="S114" s="172">
        <f t="shared" si="9"/>
        <v>1202.5740000000001</v>
      </c>
      <c r="T114" s="146">
        <f t="shared" si="10"/>
        <v>58.685000000000173</v>
      </c>
      <c r="U114" s="146">
        <f t="shared" si="12"/>
        <v>1143.8889999999999</v>
      </c>
      <c r="V114" s="144">
        <f t="shared" si="15"/>
        <v>16.03837633721454</v>
      </c>
      <c r="W114" s="148">
        <f t="shared" si="13"/>
        <v>18346.12227</v>
      </c>
      <c r="X114" s="202">
        <v>1213.317</v>
      </c>
      <c r="Y114" s="146">
        <v>34.08199999999988</v>
      </c>
      <c r="Z114" s="146">
        <v>1179.2350000000001</v>
      </c>
      <c r="AA114" s="149">
        <v>15.251429221486806</v>
      </c>
      <c r="AB114" s="143">
        <v>17985.019137999996</v>
      </c>
      <c r="AC114" s="33"/>
      <c r="AD114" s="27"/>
    </row>
    <row r="115" spans="1:30" s="14" customFormat="1" ht="15.75" customHeight="1">
      <c r="A115" s="7">
        <v>64</v>
      </c>
      <c r="B115" s="303" t="s">
        <v>217</v>
      </c>
      <c r="C115" s="23" t="s">
        <v>10</v>
      </c>
      <c r="D115" s="142">
        <v>5369.4120000000003</v>
      </c>
      <c r="E115" s="142">
        <v>114.94900000000052</v>
      </c>
      <c r="F115" s="391">
        <v>5254.4629999999997</v>
      </c>
      <c r="G115" s="144">
        <v>21.495344356407116</v>
      </c>
      <c r="H115" s="195">
        <v>112946.491593</v>
      </c>
      <c r="I115" s="97">
        <v>795.096</v>
      </c>
      <c r="J115" s="68">
        <f t="shared" si="14"/>
        <v>17.801000000000045</v>
      </c>
      <c r="K115" s="70">
        <v>777.29499999999996</v>
      </c>
      <c r="L115" s="71">
        <v>23.631</v>
      </c>
      <c r="M115" s="89">
        <f t="shared" si="11"/>
        <v>18368.258145</v>
      </c>
      <c r="N115" s="97">
        <v>833.50800000000004</v>
      </c>
      <c r="O115" s="68">
        <v>24.516000000000076</v>
      </c>
      <c r="P115" s="70">
        <v>808.99199999999996</v>
      </c>
      <c r="Q115" s="71">
        <v>21.061</v>
      </c>
      <c r="R115" s="68">
        <v>17038.180511999999</v>
      </c>
      <c r="S115" s="172">
        <f t="shared" si="9"/>
        <v>6164.5079999999998</v>
      </c>
      <c r="T115" s="146">
        <f t="shared" si="10"/>
        <v>132.75</v>
      </c>
      <c r="U115" s="146">
        <f t="shared" si="12"/>
        <v>6031.7579999999998</v>
      </c>
      <c r="V115" s="144">
        <f t="shared" si="15"/>
        <v>21.770560048662428</v>
      </c>
      <c r="W115" s="148">
        <f t="shared" si="13"/>
        <v>131314.74973799998</v>
      </c>
      <c r="X115" s="202">
        <v>6270.6480000000001</v>
      </c>
      <c r="Y115" s="146">
        <v>140.81400000000031</v>
      </c>
      <c r="Z115" s="146">
        <v>6129.8339999999998</v>
      </c>
      <c r="AA115" s="149">
        <v>21.060999999999996</v>
      </c>
      <c r="AB115" s="143">
        <v>129100.43387399998</v>
      </c>
      <c r="AC115" s="33"/>
      <c r="AD115" s="27"/>
    </row>
    <row r="116" spans="1:30" s="14" customFormat="1" ht="15.75" customHeight="1">
      <c r="A116" s="8">
        <v>65</v>
      </c>
      <c r="B116" s="310" t="s">
        <v>218</v>
      </c>
      <c r="C116" s="34" t="s">
        <v>10</v>
      </c>
      <c r="D116" s="203">
        <v>599.4</v>
      </c>
      <c r="E116" s="203">
        <v>40.488000000000056</v>
      </c>
      <c r="F116" s="204">
        <v>558.91199999999992</v>
      </c>
      <c r="G116" s="144">
        <v>21.406186243988323</v>
      </c>
      <c r="H116" s="205">
        <v>11964.174365999999</v>
      </c>
      <c r="I116" s="100">
        <v>40.176000000000002</v>
      </c>
      <c r="J116" s="101">
        <f t="shared" si="14"/>
        <v>3.2510000000000048</v>
      </c>
      <c r="K116" s="101">
        <v>36.924999999999997</v>
      </c>
      <c r="L116" s="102">
        <v>23.631</v>
      </c>
      <c r="M116" s="275">
        <f t="shared" si="11"/>
        <v>872.57467499999996</v>
      </c>
      <c r="N116" s="100">
        <v>10.811999999999999</v>
      </c>
      <c r="O116" s="101">
        <v>3.4789999999999992</v>
      </c>
      <c r="P116" s="101">
        <v>7.3330000000000002</v>
      </c>
      <c r="Q116" s="102">
        <v>21.061</v>
      </c>
      <c r="R116" s="101">
        <v>154.440313</v>
      </c>
      <c r="S116" s="285">
        <f t="shared" si="9"/>
        <v>639.57600000000002</v>
      </c>
      <c r="T116" s="207">
        <f t="shared" si="10"/>
        <v>43.739000000000146</v>
      </c>
      <c r="U116" s="207">
        <f t="shared" si="12"/>
        <v>595.83699999999988</v>
      </c>
      <c r="V116" s="144">
        <f t="shared" si="15"/>
        <v>21.544061615844605</v>
      </c>
      <c r="W116" s="208">
        <f t="shared" si="13"/>
        <v>12836.749040999999</v>
      </c>
      <c r="X116" s="295">
        <v>292.62099999999998</v>
      </c>
      <c r="Y116" s="207">
        <v>35.947999999999979</v>
      </c>
      <c r="Z116" s="207">
        <v>256.673</v>
      </c>
      <c r="AA116" s="279">
        <v>21.061</v>
      </c>
      <c r="AB116" s="207">
        <v>5405.7900529999997</v>
      </c>
      <c r="AC116" s="33"/>
      <c r="AD116" s="27"/>
    </row>
    <row r="117" spans="1:30" s="14" customFormat="1" ht="15.75" customHeight="1">
      <c r="A117" s="7">
        <v>66</v>
      </c>
      <c r="B117" s="303" t="s">
        <v>109</v>
      </c>
      <c r="C117" s="23" t="s">
        <v>10</v>
      </c>
      <c r="D117" s="142">
        <v>2038.46</v>
      </c>
      <c r="E117" s="142">
        <v>22.211000000000013</v>
      </c>
      <c r="F117" s="391">
        <v>2016.249</v>
      </c>
      <c r="G117" s="144">
        <v>14.359349107178726</v>
      </c>
      <c r="H117" s="195">
        <v>28952.023278000001</v>
      </c>
      <c r="I117" s="97">
        <v>306.2</v>
      </c>
      <c r="J117" s="68">
        <f t="shared" si="14"/>
        <v>2.2239999999999895</v>
      </c>
      <c r="K117" s="70">
        <v>303.976</v>
      </c>
      <c r="L117" s="71">
        <v>15.750999999999999</v>
      </c>
      <c r="M117" s="89">
        <f t="shared" si="11"/>
        <v>4787.9259759999995</v>
      </c>
      <c r="N117" s="97">
        <v>291.52</v>
      </c>
      <c r="O117" s="68">
        <v>2.1970000000000027</v>
      </c>
      <c r="P117" s="70">
        <v>289.32299999999998</v>
      </c>
      <c r="Q117" s="71">
        <v>14.039</v>
      </c>
      <c r="R117" s="68">
        <v>4061.8055969999996</v>
      </c>
      <c r="S117" s="172">
        <f t="shared" ref="S117:S180" si="16">D117+I117</f>
        <v>2344.66</v>
      </c>
      <c r="T117" s="146">
        <f t="shared" ref="T117:T180" si="17">S117-U117</f>
        <v>24.434999999999945</v>
      </c>
      <c r="U117" s="146">
        <f t="shared" si="12"/>
        <v>2320.2249999999999</v>
      </c>
      <c r="V117" s="144">
        <f t="shared" si="15"/>
        <v>14.541671283603961</v>
      </c>
      <c r="W117" s="148">
        <f t="shared" si="13"/>
        <v>33739.949253999999</v>
      </c>
      <c r="X117" s="202">
        <v>2594.2400000000002</v>
      </c>
      <c r="Y117" s="146">
        <v>16.621000000000549</v>
      </c>
      <c r="Z117" s="146">
        <v>2577.6189999999997</v>
      </c>
      <c r="AA117" s="149">
        <v>14.039</v>
      </c>
      <c r="AB117" s="143">
        <v>36187.193140999996</v>
      </c>
      <c r="AC117" s="33"/>
      <c r="AD117" s="27"/>
    </row>
    <row r="118" spans="1:30" s="14" customFormat="1" ht="15.75" customHeight="1">
      <c r="A118" s="7">
        <v>67</v>
      </c>
      <c r="B118" s="303" t="s">
        <v>110</v>
      </c>
      <c r="C118" s="23" t="s">
        <v>10</v>
      </c>
      <c r="D118" s="142">
        <v>2850.3389999999999</v>
      </c>
      <c r="E118" s="142">
        <v>3.0799999999999272</v>
      </c>
      <c r="F118" s="391">
        <v>2847.259</v>
      </c>
      <c r="G118" s="144">
        <v>21.535391328642739</v>
      </c>
      <c r="H118" s="195">
        <v>61316.836778999997</v>
      </c>
      <c r="I118" s="97">
        <v>424.91699999999997</v>
      </c>
      <c r="J118" s="68">
        <f t="shared" si="14"/>
        <v>1.0819999999999936</v>
      </c>
      <c r="K118" s="70">
        <v>423.83499999999998</v>
      </c>
      <c r="L118" s="71">
        <v>23.631</v>
      </c>
      <c r="M118" s="89">
        <f t="shared" ref="M118:M181" si="18">K118*L118</f>
        <v>10015.644885</v>
      </c>
      <c r="N118" s="97">
        <v>422.46</v>
      </c>
      <c r="O118" s="68">
        <v>1.8309999999999604</v>
      </c>
      <c r="P118" s="70">
        <v>420.62900000000002</v>
      </c>
      <c r="Q118" s="71">
        <v>21.061</v>
      </c>
      <c r="R118" s="68">
        <v>8858.8673689999996</v>
      </c>
      <c r="S118" s="172">
        <f t="shared" si="16"/>
        <v>3275.2559999999999</v>
      </c>
      <c r="T118" s="146">
        <f t="shared" si="17"/>
        <v>4.1619999999998072</v>
      </c>
      <c r="U118" s="146">
        <f t="shared" ref="U118:U181" si="19">F118+K118</f>
        <v>3271.0940000000001</v>
      </c>
      <c r="V118" s="144">
        <f t="shared" si="15"/>
        <v>21.806918928040584</v>
      </c>
      <c r="W118" s="148">
        <f t="shared" ref="W118:W181" si="20">H118+M118</f>
        <v>71332.481663999992</v>
      </c>
      <c r="X118" s="202">
        <v>3052.3390000000004</v>
      </c>
      <c r="Y118" s="146">
        <v>4.0650000000005093</v>
      </c>
      <c r="Z118" s="146">
        <v>3048.2739999999999</v>
      </c>
      <c r="AA118" s="149">
        <v>21.061</v>
      </c>
      <c r="AB118" s="143">
        <v>64199.698713999998</v>
      </c>
      <c r="AC118" s="33"/>
      <c r="AD118" s="27"/>
    </row>
    <row r="119" spans="1:30" s="14" customFormat="1" ht="15.75" customHeight="1">
      <c r="A119" s="7">
        <v>68</v>
      </c>
      <c r="B119" s="303" t="s">
        <v>111</v>
      </c>
      <c r="C119" s="23" t="s">
        <v>10</v>
      </c>
      <c r="D119" s="142">
        <v>2271.7200000000003</v>
      </c>
      <c r="E119" s="142">
        <v>50.463999999999942</v>
      </c>
      <c r="F119" s="391">
        <v>2221.2560000000003</v>
      </c>
      <c r="G119" s="144">
        <v>21.362600037096126</v>
      </c>
      <c r="H119" s="195">
        <v>47451.803507999997</v>
      </c>
      <c r="I119" s="97">
        <v>70.128</v>
      </c>
      <c r="J119" s="68">
        <f t="shared" si="14"/>
        <v>0</v>
      </c>
      <c r="K119" s="70">
        <v>70.128</v>
      </c>
      <c r="L119" s="71">
        <v>23.631</v>
      </c>
      <c r="M119" s="89">
        <f t="shared" si="18"/>
        <v>1657.1947680000001</v>
      </c>
      <c r="N119" s="97">
        <v>54.015999999999998</v>
      </c>
      <c r="O119" s="68">
        <v>0</v>
      </c>
      <c r="P119" s="70">
        <v>54.015999999999998</v>
      </c>
      <c r="Q119" s="71">
        <v>21.061</v>
      </c>
      <c r="R119" s="68">
        <v>1137.6309759999999</v>
      </c>
      <c r="S119" s="172">
        <f t="shared" si="16"/>
        <v>2341.8480000000004</v>
      </c>
      <c r="T119" s="146">
        <f t="shared" si="17"/>
        <v>50.463999999999942</v>
      </c>
      <c r="U119" s="146">
        <f t="shared" si="19"/>
        <v>2291.3840000000005</v>
      </c>
      <c r="V119" s="144">
        <f t="shared" si="15"/>
        <v>21.432024608708094</v>
      </c>
      <c r="W119" s="148">
        <f t="shared" si="20"/>
        <v>49108.998275999998</v>
      </c>
      <c r="X119" s="202">
        <v>1776.5160000000003</v>
      </c>
      <c r="Y119" s="146">
        <v>22.878000000000156</v>
      </c>
      <c r="Z119" s="146">
        <v>1753.6380000000001</v>
      </c>
      <c r="AA119" s="149">
        <v>21.060999999999996</v>
      </c>
      <c r="AB119" s="143">
        <v>36933.369917999997</v>
      </c>
      <c r="AC119" s="33"/>
      <c r="AD119" s="27"/>
    </row>
    <row r="120" spans="1:30" s="14" customFormat="1" ht="15.75" customHeight="1">
      <c r="A120" s="7">
        <v>69</v>
      </c>
      <c r="B120" s="303" t="s">
        <v>112</v>
      </c>
      <c r="C120" s="23" t="s">
        <v>10</v>
      </c>
      <c r="D120" s="142">
        <v>1781.723</v>
      </c>
      <c r="E120" s="142">
        <v>16.942000000000007</v>
      </c>
      <c r="F120" s="391">
        <v>1764.7809999999999</v>
      </c>
      <c r="G120" s="144">
        <v>21.260508641015516</v>
      </c>
      <c r="H120" s="195">
        <v>37520.1417</v>
      </c>
      <c r="I120" s="97">
        <v>20.314</v>
      </c>
      <c r="J120" s="68">
        <f t="shared" si="14"/>
        <v>8.6999999999999744E-2</v>
      </c>
      <c r="K120" s="70">
        <v>20.227</v>
      </c>
      <c r="L120" s="71">
        <v>23.631</v>
      </c>
      <c r="M120" s="89">
        <f t="shared" si="18"/>
        <v>477.98423700000001</v>
      </c>
      <c r="N120" s="97">
        <v>33.095999999999997</v>
      </c>
      <c r="O120" s="68">
        <v>8.9999999999932356E-3</v>
      </c>
      <c r="P120" s="70">
        <v>33.087000000000003</v>
      </c>
      <c r="Q120" s="71">
        <v>21.061</v>
      </c>
      <c r="R120" s="68">
        <v>696.84530700000005</v>
      </c>
      <c r="S120" s="172">
        <f t="shared" si="16"/>
        <v>1802.037</v>
      </c>
      <c r="T120" s="146">
        <f t="shared" si="17"/>
        <v>17.028999999999996</v>
      </c>
      <c r="U120" s="146">
        <f t="shared" si="19"/>
        <v>1785.008</v>
      </c>
      <c r="V120" s="144">
        <f t="shared" si="15"/>
        <v>21.287370105344063</v>
      </c>
      <c r="W120" s="148">
        <f t="shared" si="20"/>
        <v>37998.125936999997</v>
      </c>
      <c r="X120" s="202">
        <v>1633.4649999999999</v>
      </c>
      <c r="Y120" s="146">
        <v>48.852000000000089</v>
      </c>
      <c r="Z120" s="146">
        <v>1584.6129999999998</v>
      </c>
      <c r="AA120" s="149">
        <v>21.061000000000003</v>
      </c>
      <c r="AB120" s="143">
        <v>33373.534393000002</v>
      </c>
      <c r="AC120" s="33"/>
      <c r="AD120" s="27"/>
    </row>
    <row r="121" spans="1:30" s="14" customFormat="1" ht="15.75" customHeight="1">
      <c r="A121" s="7">
        <v>70</v>
      </c>
      <c r="B121" s="3" t="s">
        <v>122</v>
      </c>
      <c r="C121" s="23" t="s">
        <v>10</v>
      </c>
      <c r="D121" s="142">
        <v>2289.27</v>
      </c>
      <c r="E121" s="142">
        <v>36.98700000000008</v>
      </c>
      <c r="F121" s="391">
        <v>2252.2829999999999</v>
      </c>
      <c r="G121" s="144">
        <v>14.110000000000001</v>
      </c>
      <c r="H121" s="195">
        <v>31779.71313</v>
      </c>
      <c r="I121" s="97">
        <v>0</v>
      </c>
      <c r="J121" s="68">
        <f t="shared" si="14"/>
        <v>0</v>
      </c>
      <c r="K121" s="70">
        <v>0</v>
      </c>
      <c r="L121" s="71">
        <v>15.750999999999999</v>
      </c>
      <c r="M121" s="89">
        <f t="shared" si="18"/>
        <v>0</v>
      </c>
      <c r="N121" s="97">
        <v>0</v>
      </c>
      <c r="O121" s="68">
        <v>0</v>
      </c>
      <c r="P121" s="70">
        <v>0</v>
      </c>
      <c r="Q121" s="71">
        <v>14.039</v>
      </c>
      <c r="R121" s="68">
        <v>0</v>
      </c>
      <c r="S121" s="172">
        <f t="shared" si="16"/>
        <v>2289.27</v>
      </c>
      <c r="T121" s="146">
        <f t="shared" si="17"/>
        <v>36.98700000000008</v>
      </c>
      <c r="U121" s="146">
        <f t="shared" si="19"/>
        <v>2252.2829999999999</v>
      </c>
      <c r="V121" s="144">
        <f t="shared" si="15"/>
        <v>14.110000000000001</v>
      </c>
      <c r="W121" s="148">
        <f t="shared" si="20"/>
        <v>31779.71313</v>
      </c>
      <c r="X121" s="202">
        <v>2276.0700000000002</v>
      </c>
      <c r="Y121" s="146">
        <v>26.7150000000006</v>
      </c>
      <c r="Z121" s="146">
        <v>2249.3549999999996</v>
      </c>
      <c r="AA121" s="149">
        <v>14.039000000000001</v>
      </c>
      <c r="AB121" s="143">
        <v>31578.694844999998</v>
      </c>
      <c r="AC121" s="33"/>
      <c r="AD121" s="27"/>
    </row>
    <row r="122" spans="1:30" s="14" customFormat="1" ht="15.75" customHeight="1">
      <c r="A122" s="8">
        <v>71</v>
      </c>
      <c r="B122" s="310" t="s">
        <v>116</v>
      </c>
      <c r="C122" s="34" t="s">
        <v>10</v>
      </c>
      <c r="D122" s="203">
        <v>1519.3050000000001</v>
      </c>
      <c r="E122" s="203">
        <v>109.14500000000021</v>
      </c>
      <c r="F122" s="204">
        <v>1410.1599999999999</v>
      </c>
      <c r="G122" s="144">
        <v>22.228367121461396</v>
      </c>
      <c r="H122" s="205">
        <v>31345.554179999999</v>
      </c>
      <c r="I122" s="100">
        <v>235.584</v>
      </c>
      <c r="J122" s="101">
        <f t="shared" si="14"/>
        <v>7.671999999999997</v>
      </c>
      <c r="K122" s="101">
        <v>227.91200000000001</v>
      </c>
      <c r="L122" s="102">
        <v>23.631</v>
      </c>
      <c r="M122" s="275">
        <f t="shared" si="18"/>
        <v>5385.7884720000002</v>
      </c>
      <c r="N122" s="100">
        <v>210.50399999999999</v>
      </c>
      <c r="O122" s="101">
        <v>4.7399999999999807</v>
      </c>
      <c r="P122" s="101">
        <v>205.76400000000001</v>
      </c>
      <c r="Q122" s="102">
        <v>21.061</v>
      </c>
      <c r="R122" s="101">
        <v>4333.5956040000001</v>
      </c>
      <c r="S122" s="285">
        <f t="shared" si="16"/>
        <v>1754.8890000000001</v>
      </c>
      <c r="T122" s="207">
        <f t="shared" si="17"/>
        <v>116.81700000000023</v>
      </c>
      <c r="U122" s="207">
        <f t="shared" si="19"/>
        <v>1638.0719999999999</v>
      </c>
      <c r="V122" s="144">
        <f t="shared" si="15"/>
        <v>22.423521464257984</v>
      </c>
      <c r="W122" s="208">
        <f t="shared" si="20"/>
        <v>36731.342651999999</v>
      </c>
      <c r="X122" s="295">
        <v>2410.7089999999998</v>
      </c>
      <c r="Y122" s="207">
        <v>53.996999999999844</v>
      </c>
      <c r="Z122" s="207">
        <v>2356.712</v>
      </c>
      <c r="AA122" s="279">
        <v>21.061</v>
      </c>
      <c r="AB122" s="207">
        <v>49634.711431999996</v>
      </c>
      <c r="AC122" s="33"/>
      <c r="AD122" s="27"/>
    </row>
    <row r="123" spans="1:30" s="14" customFormat="1" ht="15.75" customHeight="1">
      <c r="A123" s="7">
        <v>72</v>
      </c>
      <c r="B123" s="303" t="s">
        <v>113</v>
      </c>
      <c r="C123" s="23" t="s">
        <v>10</v>
      </c>
      <c r="D123" s="142">
        <v>14654.800999999998</v>
      </c>
      <c r="E123" s="142">
        <v>95.934999999997672</v>
      </c>
      <c r="F123" s="391">
        <v>14558.866</v>
      </c>
      <c r="G123" s="144">
        <v>14.396010706603109</v>
      </c>
      <c r="H123" s="195">
        <v>209589.59081199998</v>
      </c>
      <c r="I123" s="97">
        <v>2591.7429999999999</v>
      </c>
      <c r="J123" s="68">
        <f t="shared" si="14"/>
        <v>21.161000000000058</v>
      </c>
      <c r="K123" s="70">
        <v>2570.5819999999999</v>
      </c>
      <c r="L123" s="71">
        <v>15.750999999999999</v>
      </c>
      <c r="M123" s="89">
        <f t="shared" si="18"/>
        <v>40489.237082</v>
      </c>
      <c r="N123" s="97">
        <v>2479.6379999999999</v>
      </c>
      <c r="O123" s="68">
        <v>46.577999999999975</v>
      </c>
      <c r="P123" s="70">
        <v>2433.06</v>
      </c>
      <c r="Q123" s="71">
        <v>14.039</v>
      </c>
      <c r="R123" s="68">
        <v>34157.729339999998</v>
      </c>
      <c r="S123" s="172">
        <f t="shared" si="16"/>
        <v>17246.543999999998</v>
      </c>
      <c r="T123" s="146">
        <f t="shared" si="17"/>
        <v>117.09599999999773</v>
      </c>
      <c r="U123" s="146">
        <f t="shared" si="19"/>
        <v>17129.448</v>
      </c>
      <c r="V123" s="144">
        <f t="shared" si="15"/>
        <v>14.599351239689684</v>
      </c>
      <c r="W123" s="148">
        <f t="shared" si="20"/>
        <v>250078.82789399999</v>
      </c>
      <c r="X123" s="202">
        <v>16033.576999999997</v>
      </c>
      <c r="Y123" s="146">
        <v>245.70699999999852</v>
      </c>
      <c r="Z123" s="146">
        <v>15787.869999999999</v>
      </c>
      <c r="AA123" s="149">
        <v>14.039000000000001</v>
      </c>
      <c r="AB123" s="143">
        <v>221645.90693</v>
      </c>
      <c r="AC123" s="33"/>
      <c r="AD123" s="27"/>
    </row>
    <row r="124" spans="1:30" s="14" customFormat="1" ht="15.75" customHeight="1">
      <c r="A124" s="7">
        <v>73</v>
      </c>
      <c r="B124" s="303" t="s">
        <v>114</v>
      </c>
      <c r="C124" s="23" t="s">
        <v>10</v>
      </c>
      <c r="D124" s="142">
        <v>1602.9599999999998</v>
      </c>
      <c r="E124" s="142">
        <v>19.759999999999764</v>
      </c>
      <c r="F124" s="391">
        <v>1583.2</v>
      </c>
      <c r="G124" s="144">
        <v>21.413565704901462</v>
      </c>
      <c r="H124" s="195">
        <v>33901.957223999998</v>
      </c>
      <c r="I124" s="97">
        <v>147.1</v>
      </c>
      <c r="J124" s="68">
        <f t="shared" si="14"/>
        <v>3.8400000000000034</v>
      </c>
      <c r="K124" s="70">
        <v>143.26</v>
      </c>
      <c r="L124" s="71">
        <v>23.631</v>
      </c>
      <c r="M124" s="89">
        <f t="shared" si="18"/>
        <v>3385.3770599999998</v>
      </c>
      <c r="N124" s="97">
        <v>36.159999999999997</v>
      </c>
      <c r="O124" s="68">
        <v>2.0999999999999943</v>
      </c>
      <c r="P124" s="70">
        <v>34.06</v>
      </c>
      <c r="Q124" s="71">
        <v>21.061</v>
      </c>
      <c r="R124" s="68">
        <v>717.33766000000003</v>
      </c>
      <c r="S124" s="172">
        <f t="shared" si="16"/>
        <v>1750.0599999999997</v>
      </c>
      <c r="T124" s="146">
        <f t="shared" si="17"/>
        <v>23.599999999999682</v>
      </c>
      <c r="U124" s="146">
        <f t="shared" si="19"/>
        <v>1726.46</v>
      </c>
      <c r="V124" s="144">
        <f t="shared" si="15"/>
        <v>21.597566282450792</v>
      </c>
      <c r="W124" s="148">
        <f t="shared" si="20"/>
        <v>37287.334283999997</v>
      </c>
      <c r="X124" s="202">
        <v>1526.0800000000002</v>
      </c>
      <c r="Y124" s="146">
        <v>17.980000000000246</v>
      </c>
      <c r="Z124" s="146">
        <v>1508.1</v>
      </c>
      <c r="AA124" s="149">
        <v>21.061000000000003</v>
      </c>
      <c r="AB124" s="143">
        <v>31762.094100000002</v>
      </c>
      <c r="AC124" s="33"/>
      <c r="AD124" s="27"/>
    </row>
    <row r="125" spans="1:30" s="14" customFormat="1" ht="15.75" customHeight="1">
      <c r="A125" s="7">
        <v>74</v>
      </c>
      <c r="B125" s="303" t="s">
        <v>117</v>
      </c>
      <c r="C125" s="23" t="s">
        <v>10</v>
      </c>
      <c r="D125" s="142">
        <v>2363.779</v>
      </c>
      <c r="E125" s="142">
        <v>42.421000000000276</v>
      </c>
      <c r="F125" s="391">
        <v>2321.3579999999997</v>
      </c>
      <c r="G125" s="144">
        <v>21.337416807747882</v>
      </c>
      <c r="H125" s="195">
        <v>49531.783206</v>
      </c>
      <c r="I125" s="97">
        <v>148.41</v>
      </c>
      <c r="J125" s="68">
        <f t="shared" si="14"/>
        <v>3.9780000000000086</v>
      </c>
      <c r="K125" s="70">
        <v>144.43199999999999</v>
      </c>
      <c r="L125" s="71">
        <v>23.631</v>
      </c>
      <c r="M125" s="89">
        <f t="shared" si="18"/>
        <v>3413.0725919999995</v>
      </c>
      <c r="N125" s="97">
        <v>151.488</v>
      </c>
      <c r="O125" s="68">
        <v>0.79200000000000159</v>
      </c>
      <c r="P125" s="70">
        <v>150.696</v>
      </c>
      <c r="Q125" s="71">
        <v>21.061</v>
      </c>
      <c r="R125" s="68">
        <v>3173.8084559999998</v>
      </c>
      <c r="S125" s="172">
        <f t="shared" si="16"/>
        <v>2512.1889999999999</v>
      </c>
      <c r="T125" s="146">
        <f t="shared" si="17"/>
        <v>46.399000000000342</v>
      </c>
      <c r="U125" s="146">
        <f t="shared" si="19"/>
        <v>2465.7899999999995</v>
      </c>
      <c r="V125" s="144">
        <f t="shared" si="15"/>
        <v>21.471761909165018</v>
      </c>
      <c r="W125" s="148">
        <f>H125+M125</f>
        <v>52944.855797999997</v>
      </c>
      <c r="X125" s="202">
        <v>1237.769</v>
      </c>
      <c r="Y125" s="146">
        <v>31.919000000000096</v>
      </c>
      <c r="Z125" s="146">
        <v>1205.8499999999999</v>
      </c>
      <c r="AA125" s="149">
        <v>21.061</v>
      </c>
      <c r="AB125" s="143">
        <v>25396.406849999999</v>
      </c>
      <c r="AC125" s="33"/>
      <c r="AD125" s="27"/>
    </row>
    <row r="126" spans="1:30" s="14" customFormat="1" ht="15.75" customHeight="1">
      <c r="A126" s="7">
        <v>75</v>
      </c>
      <c r="B126" s="303" t="s">
        <v>118</v>
      </c>
      <c r="C126" s="23" t="s">
        <v>10</v>
      </c>
      <c r="D126" s="142">
        <v>4063.951</v>
      </c>
      <c r="E126" s="142">
        <v>195.62099999999964</v>
      </c>
      <c r="F126" s="391">
        <v>3868.3300000000004</v>
      </c>
      <c r="G126" s="144">
        <v>21.342834523683344</v>
      </c>
      <c r="H126" s="195">
        <v>82561.127072999996</v>
      </c>
      <c r="I126" s="97">
        <v>162.184</v>
      </c>
      <c r="J126" s="68">
        <f t="shared" si="14"/>
        <v>25.611999999999995</v>
      </c>
      <c r="K126" s="70">
        <v>136.572</v>
      </c>
      <c r="L126" s="71">
        <v>23.631</v>
      </c>
      <c r="M126" s="89">
        <f t="shared" si="18"/>
        <v>3227.3329320000003</v>
      </c>
      <c r="N126" s="97">
        <v>182.39</v>
      </c>
      <c r="O126" s="68">
        <v>28.716999999999985</v>
      </c>
      <c r="P126" s="70">
        <v>153.673</v>
      </c>
      <c r="Q126" s="71">
        <v>21.061</v>
      </c>
      <c r="R126" s="68">
        <v>3236.5070529999998</v>
      </c>
      <c r="S126" s="172">
        <f t="shared" si="16"/>
        <v>4226.1350000000002</v>
      </c>
      <c r="T126" s="146">
        <f t="shared" si="17"/>
        <v>221.23299999999972</v>
      </c>
      <c r="U126" s="146">
        <f t="shared" si="19"/>
        <v>4004.9020000000005</v>
      </c>
      <c r="V126" s="144">
        <f t="shared" si="15"/>
        <v>21.420863732745516</v>
      </c>
      <c r="W126" s="148">
        <f t="shared" si="20"/>
        <v>85788.460005000001</v>
      </c>
      <c r="X126" s="202">
        <v>3514.634</v>
      </c>
      <c r="Y126" s="146">
        <v>169.8090000000002</v>
      </c>
      <c r="Z126" s="146">
        <v>3344.8249999999998</v>
      </c>
      <c r="AA126" s="149">
        <v>21.061</v>
      </c>
      <c r="AB126" s="143">
        <v>70445.359324999998</v>
      </c>
      <c r="AC126" s="33"/>
      <c r="AD126" s="27"/>
    </row>
    <row r="127" spans="1:30" s="14" customFormat="1" ht="15.75" customHeight="1">
      <c r="A127" s="8">
        <v>76</v>
      </c>
      <c r="B127" s="310" t="s">
        <v>219</v>
      </c>
      <c r="C127" s="34" t="s">
        <v>10</v>
      </c>
      <c r="D127" s="203">
        <v>929.80799999999999</v>
      </c>
      <c r="E127" s="203">
        <v>27.865999999999985</v>
      </c>
      <c r="F127" s="204">
        <v>901.94200000000001</v>
      </c>
      <c r="G127" s="144">
        <v>21.307138410230369</v>
      </c>
      <c r="H127" s="205">
        <v>19217.803032</v>
      </c>
      <c r="I127" s="100">
        <v>38.795999999999999</v>
      </c>
      <c r="J127" s="101">
        <f t="shared" si="14"/>
        <v>3.4660000000000011</v>
      </c>
      <c r="K127" s="101">
        <v>35.33</v>
      </c>
      <c r="L127" s="102">
        <v>23.631</v>
      </c>
      <c r="M127" s="275">
        <f t="shared" si="18"/>
        <v>834.88322999999991</v>
      </c>
      <c r="N127" s="100">
        <v>24.468</v>
      </c>
      <c r="O127" s="101">
        <v>3.1939999999999991</v>
      </c>
      <c r="P127" s="101">
        <v>21.274000000000001</v>
      </c>
      <c r="Q127" s="102">
        <v>21.061</v>
      </c>
      <c r="R127" s="101">
        <v>448.051714</v>
      </c>
      <c r="S127" s="285">
        <f t="shared" si="16"/>
        <v>968.60400000000004</v>
      </c>
      <c r="T127" s="207">
        <f t="shared" si="17"/>
        <v>31.331999999999994</v>
      </c>
      <c r="U127" s="207">
        <f t="shared" si="19"/>
        <v>937.27200000000005</v>
      </c>
      <c r="V127" s="144">
        <f t="shared" si="15"/>
        <v>21.394735212403656</v>
      </c>
      <c r="W127" s="208">
        <f t="shared" si="20"/>
        <v>20052.686261999999</v>
      </c>
      <c r="X127" s="295">
        <v>767.59299999999985</v>
      </c>
      <c r="Y127" s="207">
        <v>36.091999999999757</v>
      </c>
      <c r="Z127" s="207">
        <v>731.50100000000009</v>
      </c>
      <c r="AA127" s="279">
        <v>21.060999999999996</v>
      </c>
      <c r="AB127" s="207">
        <v>15406.142560999999</v>
      </c>
      <c r="AC127" s="33"/>
      <c r="AD127" s="27"/>
    </row>
    <row r="128" spans="1:30" s="14" customFormat="1" ht="15.75" customHeight="1">
      <c r="A128" s="7">
        <v>77</v>
      </c>
      <c r="B128" s="303" t="s">
        <v>119</v>
      </c>
      <c r="C128" s="23" t="s">
        <v>10</v>
      </c>
      <c r="D128" s="142">
        <v>2572.2180000000003</v>
      </c>
      <c r="E128" s="142">
        <v>39.607000000000426</v>
      </c>
      <c r="F128" s="391">
        <v>2532.6109999999999</v>
      </c>
      <c r="G128" s="144">
        <v>14.350314159971665</v>
      </c>
      <c r="H128" s="195">
        <v>36343.763494999999</v>
      </c>
      <c r="I128" s="97">
        <v>372.036</v>
      </c>
      <c r="J128" s="82">
        <f t="shared" si="14"/>
        <v>7.3870000000000005</v>
      </c>
      <c r="K128" s="70">
        <v>364.649</v>
      </c>
      <c r="L128" s="71">
        <v>15.750999999999999</v>
      </c>
      <c r="M128" s="89">
        <f t="shared" si="18"/>
        <v>5743.5863989999998</v>
      </c>
      <c r="N128" s="97">
        <v>346.32</v>
      </c>
      <c r="O128" s="68">
        <v>5.1329999999999814</v>
      </c>
      <c r="P128" s="70">
        <v>341.18700000000001</v>
      </c>
      <c r="Q128" s="71">
        <v>14.039</v>
      </c>
      <c r="R128" s="68">
        <v>4789.924293</v>
      </c>
      <c r="S128" s="172">
        <f t="shared" si="16"/>
        <v>2944.2540000000004</v>
      </c>
      <c r="T128" s="146">
        <f t="shared" si="17"/>
        <v>46.994000000000597</v>
      </c>
      <c r="U128" s="146">
        <f t="shared" si="19"/>
        <v>2897.2599999999998</v>
      </c>
      <c r="V128" s="144">
        <f t="shared" si="15"/>
        <v>14.52660441037394</v>
      </c>
      <c r="W128" s="148">
        <f t="shared" si="20"/>
        <v>42087.349893999999</v>
      </c>
      <c r="X128" s="202">
        <v>3155.4659999999999</v>
      </c>
      <c r="Y128" s="146">
        <v>53.460999999999785</v>
      </c>
      <c r="Z128" s="146">
        <v>3102.0050000000001</v>
      </c>
      <c r="AA128" s="149">
        <v>14.038999999999998</v>
      </c>
      <c r="AB128" s="143">
        <v>43549.048194999996</v>
      </c>
      <c r="AC128" s="33"/>
      <c r="AD128" s="27"/>
    </row>
    <row r="129" spans="1:30" s="14" customFormat="1" ht="15.75" customHeight="1">
      <c r="A129" s="7">
        <v>78</v>
      </c>
      <c r="B129" s="303" t="s">
        <v>120</v>
      </c>
      <c r="C129" s="23" t="s">
        <v>10</v>
      </c>
      <c r="D129" s="142">
        <v>3630.1369999999997</v>
      </c>
      <c r="E129" s="142">
        <v>121.17399999999998</v>
      </c>
      <c r="F129" s="391">
        <v>3508.9629999999997</v>
      </c>
      <c r="G129" s="144">
        <v>21.317087825377467</v>
      </c>
      <c r="H129" s="195">
        <v>74800.872446999987</v>
      </c>
      <c r="I129" s="97">
        <v>175.00899999999999</v>
      </c>
      <c r="J129" s="68">
        <f t="shared" si="14"/>
        <v>4.8349999999999795</v>
      </c>
      <c r="K129" s="70">
        <v>170.17400000000001</v>
      </c>
      <c r="L129" s="71">
        <v>23.631</v>
      </c>
      <c r="M129" s="89">
        <f t="shared" si="18"/>
        <v>4021.3817940000004</v>
      </c>
      <c r="N129" s="97">
        <v>134.47800000000001</v>
      </c>
      <c r="O129" s="68">
        <v>6.1310000000000002</v>
      </c>
      <c r="P129" s="70">
        <v>128.34700000000001</v>
      </c>
      <c r="Q129" s="71">
        <v>21.061</v>
      </c>
      <c r="R129" s="68">
        <v>2703.1161670000001</v>
      </c>
      <c r="S129" s="172">
        <f t="shared" si="16"/>
        <v>3805.1459999999997</v>
      </c>
      <c r="T129" s="146">
        <f t="shared" si="17"/>
        <v>126.00900000000001</v>
      </c>
      <c r="U129" s="146">
        <f t="shared" si="19"/>
        <v>3679.1369999999997</v>
      </c>
      <c r="V129" s="144">
        <f t="shared" si="15"/>
        <v>21.424115014200339</v>
      </c>
      <c r="W129" s="148">
        <f t="shared" si="20"/>
        <v>78822.254240999988</v>
      </c>
      <c r="X129" s="202">
        <v>3433.1970000000006</v>
      </c>
      <c r="Y129" s="146">
        <v>146.77199999999993</v>
      </c>
      <c r="Z129" s="146">
        <v>3286.4250000000006</v>
      </c>
      <c r="AA129" s="149">
        <v>21.060999999999993</v>
      </c>
      <c r="AB129" s="143">
        <v>69215.396924999994</v>
      </c>
      <c r="AC129" s="33"/>
      <c r="AD129" s="27"/>
    </row>
    <row r="130" spans="1:30" s="14" customFormat="1" ht="15.75" customHeight="1">
      <c r="A130" s="7">
        <v>79</v>
      </c>
      <c r="B130" s="303" t="s">
        <v>121</v>
      </c>
      <c r="C130" s="23" t="s">
        <v>10</v>
      </c>
      <c r="D130" s="142">
        <v>5296.518</v>
      </c>
      <c r="E130" s="142">
        <v>24.010000000000218</v>
      </c>
      <c r="F130" s="391">
        <v>5272.5079999999998</v>
      </c>
      <c r="G130" s="144">
        <v>21.831949984333832</v>
      </c>
      <c r="H130" s="195">
        <v>115109.13094800001</v>
      </c>
      <c r="I130" s="97">
        <v>507.86399999999998</v>
      </c>
      <c r="J130" s="68">
        <f t="shared" si="14"/>
        <v>0</v>
      </c>
      <c r="K130" s="70">
        <v>507.86399999999998</v>
      </c>
      <c r="L130" s="71">
        <v>23.631</v>
      </c>
      <c r="M130" s="89">
        <f t="shared" si="18"/>
        <v>12001.334183999999</v>
      </c>
      <c r="N130" s="97">
        <v>422.55099999999999</v>
      </c>
      <c r="O130" s="68">
        <v>0</v>
      </c>
      <c r="P130" s="70">
        <v>422.55099999999999</v>
      </c>
      <c r="Q130" s="71">
        <v>21.061</v>
      </c>
      <c r="R130" s="68">
        <v>8899.346610999999</v>
      </c>
      <c r="S130" s="172">
        <f t="shared" si="16"/>
        <v>5804.3819999999996</v>
      </c>
      <c r="T130" s="146">
        <f t="shared" si="17"/>
        <v>24.010000000000218</v>
      </c>
      <c r="U130" s="146">
        <f t="shared" si="19"/>
        <v>5780.3719999999994</v>
      </c>
      <c r="V130" s="144">
        <f t="shared" si="15"/>
        <v>21.990014679332063</v>
      </c>
      <c r="W130" s="148">
        <f t="shared" si="20"/>
        <v>127110.46513200001</v>
      </c>
      <c r="X130" s="202">
        <v>5773.3239999999996</v>
      </c>
      <c r="Y130" s="146">
        <v>0</v>
      </c>
      <c r="Z130" s="146">
        <v>5773.3239999999996</v>
      </c>
      <c r="AA130" s="149">
        <v>21.061</v>
      </c>
      <c r="AB130" s="143">
        <v>121591.97676399999</v>
      </c>
      <c r="AC130" s="33"/>
      <c r="AD130" s="27"/>
    </row>
    <row r="131" spans="1:30" s="14" customFormat="1" ht="15.75" customHeight="1">
      <c r="A131" s="7">
        <v>80</v>
      </c>
      <c r="B131" s="303" t="s">
        <v>160</v>
      </c>
      <c r="C131" s="23" t="s">
        <v>10</v>
      </c>
      <c r="D131" s="142">
        <v>1288.32</v>
      </c>
      <c r="E131" s="142">
        <v>14.554000000000087</v>
      </c>
      <c r="F131" s="391">
        <v>1273.7659999999998</v>
      </c>
      <c r="G131" s="144">
        <v>21.326473085323368</v>
      </c>
      <c r="H131" s="195">
        <v>27164.936316000003</v>
      </c>
      <c r="I131" s="97">
        <v>34.764000000000003</v>
      </c>
      <c r="J131" s="68">
        <f t="shared" si="14"/>
        <v>0.84300000000000352</v>
      </c>
      <c r="K131" s="70">
        <v>33.920999999999999</v>
      </c>
      <c r="L131" s="71">
        <v>23.631</v>
      </c>
      <c r="M131" s="89">
        <f t="shared" si="18"/>
        <v>801.58715099999995</v>
      </c>
      <c r="N131" s="97">
        <v>22.98</v>
      </c>
      <c r="O131" s="68">
        <v>2.9589999999999996</v>
      </c>
      <c r="P131" s="70">
        <v>20.021000000000001</v>
      </c>
      <c r="Q131" s="71">
        <v>21.061</v>
      </c>
      <c r="R131" s="68">
        <v>421.66228100000001</v>
      </c>
      <c r="S131" s="172">
        <f t="shared" si="16"/>
        <v>1323.0839999999998</v>
      </c>
      <c r="T131" s="146">
        <f t="shared" si="17"/>
        <v>15.396999999999935</v>
      </c>
      <c r="U131" s="146">
        <f t="shared" si="19"/>
        <v>1307.6869999999999</v>
      </c>
      <c r="V131" s="144">
        <f t="shared" si="15"/>
        <v>21.386251807198516</v>
      </c>
      <c r="W131" s="148">
        <f t="shared" si="20"/>
        <v>27966.523467000003</v>
      </c>
      <c r="X131" s="202">
        <v>1329.2950000000003</v>
      </c>
      <c r="Y131" s="146">
        <v>16.055000000000518</v>
      </c>
      <c r="Z131" s="146">
        <v>1313.2399999999998</v>
      </c>
      <c r="AA131" s="149">
        <v>21.061000000000003</v>
      </c>
      <c r="AB131" s="143">
        <v>27658.147639999999</v>
      </c>
      <c r="AC131" s="33"/>
      <c r="AD131" s="27"/>
    </row>
    <row r="132" spans="1:30" s="14" customFormat="1" ht="15.75" customHeight="1">
      <c r="A132" s="8">
        <v>81</v>
      </c>
      <c r="B132" s="311" t="s">
        <v>123</v>
      </c>
      <c r="C132" s="34" t="s">
        <v>10</v>
      </c>
      <c r="D132" s="142">
        <v>560.899</v>
      </c>
      <c r="E132" s="142">
        <v>0.47699999999997544</v>
      </c>
      <c r="F132" s="391">
        <v>560.42200000000003</v>
      </c>
      <c r="G132" s="144">
        <v>14.382435129241891</v>
      </c>
      <c r="H132" s="195">
        <v>8060.2330599999996</v>
      </c>
      <c r="I132" s="100">
        <v>0</v>
      </c>
      <c r="J132" s="101">
        <f t="shared" si="14"/>
        <v>0</v>
      </c>
      <c r="K132" s="101">
        <v>0</v>
      </c>
      <c r="L132" s="102">
        <v>15.750999999999999</v>
      </c>
      <c r="M132" s="275">
        <f t="shared" si="18"/>
        <v>0</v>
      </c>
      <c r="N132" s="97">
        <v>0</v>
      </c>
      <c r="O132" s="68">
        <v>0</v>
      </c>
      <c r="P132" s="70">
        <v>0</v>
      </c>
      <c r="Q132" s="71">
        <v>14.039</v>
      </c>
      <c r="R132" s="68">
        <v>0</v>
      </c>
      <c r="S132" s="172">
        <f t="shared" si="16"/>
        <v>560.899</v>
      </c>
      <c r="T132" s="146">
        <f t="shared" si="17"/>
        <v>0.47699999999997544</v>
      </c>
      <c r="U132" s="146">
        <f t="shared" si="19"/>
        <v>560.42200000000003</v>
      </c>
      <c r="V132" s="144">
        <f t="shared" si="15"/>
        <v>14.382435129241891</v>
      </c>
      <c r="W132" s="148">
        <f t="shared" si="20"/>
        <v>8060.2330599999996</v>
      </c>
      <c r="X132" s="202">
        <v>507.33099999999996</v>
      </c>
      <c r="Y132" s="146">
        <v>0.6099999999999568</v>
      </c>
      <c r="Z132" s="146">
        <v>506.721</v>
      </c>
      <c r="AA132" s="149">
        <v>14.039</v>
      </c>
      <c r="AB132" s="143">
        <v>7113.856119</v>
      </c>
      <c r="AC132" s="33"/>
      <c r="AD132" s="27"/>
    </row>
    <row r="133" spans="1:30" s="14" customFormat="1" ht="15.75" customHeight="1">
      <c r="A133" s="7">
        <v>82</v>
      </c>
      <c r="B133" s="303" t="s">
        <v>124</v>
      </c>
      <c r="C133" s="23" t="s">
        <v>10</v>
      </c>
      <c r="D133" s="142">
        <v>1270.6020000000001</v>
      </c>
      <c r="E133" s="142">
        <v>50.506000000000313</v>
      </c>
      <c r="F133" s="391">
        <v>1220.0959999999998</v>
      </c>
      <c r="G133" s="144">
        <v>21.305759689401494</v>
      </c>
      <c r="H133" s="195">
        <v>25995.072174000001</v>
      </c>
      <c r="I133" s="97">
        <v>47.634</v>
      </c>
      <c r="J133" s="68">
        <f t="shared" si="14"/>
        <v>3.8000000000003809E-2</v>
      </c>
      <c r="K133" s="70">
        <v>47.595999999999997</v>
      </c>
      <c r="L133" s="71">
        <v>23.631</v>
      </c>
      <c r="M133" s="89">
        <f t="shared" si="18"/>
        <v>1124.741076</v>
      </c>
      <c r="N133" s="97">
        <v>53.558</v>
      </c>
      <c r="O133" s="68">
        <v>0</v>
      </c>
      <c r="P133" s="70">
        <v>53.558</v>
      </c>
      <c r="Q133" s="71">
        <v>21.061</v>
      </c>
      <c r="R133" s="68">
        <v>1127.985038</v>
      </c>
      <c r="S133" s="172">
        <f t="shared" si="16"/>
        <v>1318.2360000000001</v>
      </c>
      <c r="T133" s="146">
        <f t="shared" si="17"/>
        <v>50.544000000000324</v>
      </c>
      <c r="U133" s="146">
        <f t="shared" si="19"/>
        <v>1267.6919999999998</v>
      </c>
      <c r="V133" s="144">
        <f t="shared" si="15"/>
        <v>21.393061761058682</v>
      </c>
      <c r="W133" s="148">
        <f t="shared" si="20"/>
        <v>27119.813249999999</v>
      </c>
      <c r="X133" s="202">
        <v>1159.8920000000001</v>
      </c>
      <c r="Y133" s="146">
        <v>17.614000000000033</v>
      </c>
      <c r="Z133" s="146">
        <v>1142.278</v>
      </c>
      <c r="AA133" s="149">
        <v>21.060999999999996</v>
      </c>
      <c r="AB133" s="143">
        <v>24057.516957999997</v>
      </c>
      <c r="AC133" s="33"/>
      <c r="AD133" s="27"/>
    </row>
    <row r="134" spans="1:30" s="14" customFormat="1" ht="15.75" customHeight="1">
      <c r="A134" s="7">
        <v>83</v>
      </c>
      <c r="B134" s="3" t="s">
        <v>125</v>
      </c>
      <c r="C134" s="23" t="s">
        <v>10</v>
      </c>
      <c r="D134" s="142">
        <v>1505.6999999999998</v>
      </c>
      <c r="E134" s="142">
        <v>56.31699999999978</v>
      </c>
      <c r="F134" s="391">
        <v>1449.383</v>
      </c>
      <c r="G134" s="144">
        <v>21.516875280032949</v>
      </c>
      <c r="H134" s="195">
        <v>31186.193243999998</v>
      </c>
      <c r="I134" s="97">
        <v>0</v>
      </c>
      <c r="J134" s="68">
        <f t="shared" si="14"/>
        <v>0</v>
      </c>
      <c r="K134" s="70">
        <v>0</v>
      </c>
      <c r="L134" s="71">
        <v>23.631</v>
      </c>
      <c r="M134" s="89">
        <f t="shared" si="18"/>
        <v>0</v>
      </c>
      <c r="N134" s="97">
        <v>0</v>
      </c>
      <c r="O134" s="68">
        <v>0</v>
      </c>
      <c r="P134" s="70">
        <v>0</v>
      </c>
      <c r="Q134" s="71">
        <v>21.061</v>
      </c>
      <c r="R134" s="68">
        <v>0</v>
      </c>
      <c r="S134" s="172">
        <f t="shared" si="16"/>
        <v>1505.6999999999998</v>
      </c>
      <c r="T134" s="146">
        <f t="shared" si="17"/>
        <v>56.31699999999978</v>
      </c>
      <c r="U134" s="146">
        <f t="shared" si="19"/>
        <v>1449.383</v>
      </c>
      <c r="V134" s="144">
        <f t="shared" si="15"/>
        <v>21.516875280032949</v>
      </c>
      <c r="W134" s="148">
        <f t="shared" si="20"/>
        <v>31186.193243999998</v>
      </c>
      <c r="X134" s="202">
        <v>1542.962</v>
      </c>
      <c r="Y134" s="146">
        <v>43.856999999999971</v>
      </c>
      <c r="Z134" s="146">
        <v>1499.105</v>
      </c>
      <c r="AA134" s="149">
        <v>21.061</v>
      </c>
      <c r="AB134" s="143">
        <v>31572.650405</v>
      </c>
      <c r="AC134" s="33"/>
      <c r="AD134" s="27"/>
    </row>
    <row r="135" spans="1:30" s="14" customFormat="1" ht="15.75" customHeight="1">
      <c r="A135" s="7">
        <v>84</v>
      </c>
      <c r="B135" s="297" t="s">
        <v>126</v>
      </c>
      <c r="C135" s="23" t="s">
        <v>10</v>
      </c>
      <c r="D135" s="142">
        <v>2785.9199999999996</v>
      </c>
      <c r="E135" s="142">
        <v>109.0359999999996</v>
      </c>
      <c r="F135" s="391">
        <v>2676.884</v>
      </c>
      <c r="G135" s="144">
        <v>21.58026352430662</v>
      </c>
      <c r="H135" s="195">
        <v>57767.862143999999</v>
      </c>
      <c r="I135" s="97">
        <v>424.10399999999998</v>
      </c>
      <c r="J135" s="68">
        <f t="shared" si="14"/>
        <v>16.671999999999969</v>
      </c>
      <c r="K135" s="70">
        <v>407.43200000000002</v>
      </c>
      <c r="L135" s="71">
        <v>23.631</v>
      </c>
      <c r="M135" s="89">
        <f t="shared" si="18"/>
        <v>9628.025592</v>
      </c>
      <c r="N135" s="97">
        <v>475.608</v>
      </c>
      <c r="O135" s="68">
        <v>24.331999999999994</v>
      </c>
      <c r="P135" s="70">
        <v>451.27600000000001</v>
      </c>
      <c r="Q135" s="71">
        <v>21.061</v>
      </c>
      <c r="R135" s="68">
        <v>9504.3238359999996</v>
      </c>
      <c r="S135" s="172">
        <f t="shared" si="16"/>
        <v>3210.0239999999994</v>
      </c>
      <c r="T135" s="146">
        <f t="shared" si="17"/>
        <v>125.70799999999963</v>
      </c>
      <c r="U135" s="146">
        <f t="shared" si="19"/>
        <v>3084.3159999999998</v>
      </c>
      <c r="V135" s="144">
        <f t="shared" si="15"/>
        <v>21.851161727916338</v>
      </c>
      <c r="W135" s="148">
        <f t="shared" si="20"/>
        <v>67395.887736000004</v>
      </c>
      <c r="X135" s="202">
        <v>3654.2070000000003</v>
      </c>
      <c r="Y135" s="146">
        <v>188.16900000000078</v>
      </c>
      <c r="Z135" s="146">
        <v>3466.0379999999996</v>
      </c>
      <c r="AA135" s="149">
        <v>21.061000000000003</v>
      </c>
      <c r="AB135" s="143">
        <v>72998.226318000001</v>
      </c>
      <c r="AC135" s="33"/>
      <c r="AD135" s="27"/>
    </row>
    <row r="136" spans="1:30" s="14" customFormat="1" ht="15.75" customHeight="1">
      <c r="A136" s="7">
        <v>85</v>
      </c>
      <c r="B136" s="297" t="s">
        <v>127</v>
      </c>
      <c r="C136" s="23" t="s">
        <v>10</v>
      </c>
      <c r="D136" s="142">
        <v>2945.7240000000002</v>
      </c>
      <c r="E136" s="142">
        <v>118.26300000000037</v>
      </c>
      <c r="F136" s="391">
        <v>2827.4609999999998</v>
      </c>
      <c r="G136" s="144">
        <v>21.167999999999999</v>
      </c>
      <c r="H136" s="195">
        <v>59851.694447999995</v>
      </c>
      <c r="I136" s="97">
        <v>0</v>
      </c>
      <c r="J136" s="68">
        <f t="shared" si="14"/>
        <v>0</v>
      </c>
      <c r="K136" s="70">
        <v>0</v>
      </c>
      <c r="L136" s="71">
        <v>23.631</v>
      </c>
      <c r="M136" s="89">
        <f t="shared" si="18"/>
        <v>0</v>
      </c>
      <c r="N136" s="97">
        <v>0</v>
      </c>
      <c r="O136" s="68">
        <v>0</v>
      </c>
      <c r="P136" s="70">
        <v>0</v>
      </c>
      <c r="Q136" s="71">
        <v>21.061</v>
      </c>
      <c r="R136" s="68">
        <v>0</v>
      </c>
      <c r="S136" s="172">
        <f t="shared" si="16"/>
        <v>2945.7240000000002</v>
      </c>
      <c r="T136" s="146">
        <f t="shared" si="17"/>
        <v>118.26300000000037</v>
      </c>
      <c r="U136" s="146">
        <f t="shared" si="19"/>
        <v>2827.4609999999998</v>
      </c>
      <c r="V136" s="144">
        <f t="shared" si="15"/>
        <v>21.167999999999999</v>
      </c>
      <c r="W136" s="148">
        <f t="shared" si="20"/>
        <v>59851.694447999995</v>
      </c>
      <c r="X136" s="202">
        <v>3249.0280000000002</v>
      </c>
      <c r="Y136" s="146">
        <v>71.480000000000473</v>
      </c>
      <c r="Z136" s="146">
        <v>3177.5479999999998</v>
      </c>
      <c r="AA136" s="149">
        <v>21.060999999999996</v>
      </c>
      <c r="AB136" s="143">
        <v>66922.338427999988</v>
      </c>
      <c r="AC136" s="33"/>
      <c r="AD136" s="27"/>
    </row>
    <row r="137" spans="1:30" s="14" customFormat="1" ht="15.75" customHeight="1">
      <c r="A137" s="7">
        <v>86</v>
      </c>
      <c r="B137" s="303" t="s">
        <v>128</v>
      </c>
      <c r="C137" s="23" t="s">
        <v>10</v>
      </c>
      <c r="D137" s="142">
        <v>2568.971</v>
      </c>
      <c r="E137" s="142">
        <v>11.195000000000164</v>
      </c>
      <c r="F137" s="391">
        <v>2557.7759999999998</v>
      </c>
      <c r="G137" s="144">
        <v>21.167999999999996</v>
      </c>
      <c r="H137" s="195">
        <v>54143.002367999987</v>
      </c>
      <c r="I137" s="97">
        <v>0</v>
      </c>
      <c r="J137" s="68">
        <f t="shared" si="14"/>
        <v>0</v>
      </c>
      <c r="K137" s="70">
        <v>0</v>
      </c>
      <c r="L137" s="71">
        <v>23.631</v>
      </c>
      <c r="M137" s="89">
        <f t="shared" si="18"/>
        <v>0</v>
      </c>
      <c r="N137" s="97">
        <v>0</v>
      </c>
      <c r="O137" s="68">
        <v>0</v>
      </c>
      <c r="P137" s="70">
        <v>0</v>
      </c>
      <c r="Q137" s="71">
        <v>21.061</v>
      </c>
      <c r="R137" s="68">
        <v>0</v>
      </c>
      <c r="S137" s="172">
        <f t="shared" si="16"/>
        <v>2568.971</v>
      </c>
      <c r="T137" s="146">
        <f t="shared" si="17"/>
        <v>11.195000000000164</v>
      </c>
      <c r="U137" s="146">
        <f t="shared" si="19"/>
        <v>2557.7759999999998</v>
      </c>
      <c r="V137" s="144">
        <f t="shared" si="15"/>
        <v>21.167999999999996</v>
      </c>
      <c r="W137" s="148">
        <f t="shared" si="20"/>
        <v>54143.002367999987</v>
      </c>
      <c r="X137" s="202">
        <v>2637.9850000000001</v>
      </c>
      <c r="Y137" s="146">
        <v>10.60300000000052</v>
      </c>
      <c r="Z137" s="146">
        <v>2627.3819999999996</v>
      </c>
      <c r="AA137" s="149">
        <v>21.061</v>
      </c>
      <c r="AB137" s="143">
        <v>55335.292301999994</v>
      </c>
      <c r="AC137" s="33"/>
      <c r="AD137" s="27"/>
    </row>
    <row r="138" spans="1:30" s="14" customFormat="1" ht="15.75" customHeight="1">
      <c r="A138" s="7">
        <v>87</v>
      </c>
      <c r="B138" s="303" t="s">
        <v>129</v>
      </c>
      <c r="C138" s="28" t="s">
        <v>10</v>
      </c>
      <c r="D138" s="135">
        <v>1150.0550000000001</v>
      </c>
      <c r="E138" s="135">
        <v>54.853000000000065</v>
      </c>
      <c r="F138" s="389">
        <v>1095.202</v>
      </c>
      <c r="G138" s="144">
        <v>21.496393403226069</v>
      </c>
      <c r="H138" s="145">
        <v>23542.893047999998</v>
      </c>
      <c r="I138" s="97">
        <v>140.66</v>
      </c>
      <c r="J138" s="68">
        <f t="shared" si="14"/>
        <v>6.4890000000000043</v>
      </c>
      <c r="K138" s="68">
        <v>134.17099999999999</v>
      </c>
      <c r="L138" s="71">
        <v>23.631</v>
      </c>
      <c r="M138" s="89">
        <f t="shared" si="18"/>
        <v>3170.5949009999999</v>
      </c>
      <c r="N138" s="100">
        <v>138.89500000000001</v>
      </c>
      <c r="O138" s="101">
        <v>5.4210000000000207</v>
      </c>
      <c r="P138" s="101">
        <v>133.47399999999999</v>
      </c>
      <c r="Q138" s="102">
        <v>21.061</v>
      </c>
      <c r="R138" s="101">
        <v>2811.095914</v>
      </c>
      <c r="S138" s="285">
        <f t="shared" si="16"/>
        <v>1290.7150000000001</v>
      </c>
      <c r="T138" s="207">
        <f t="shared" si="17"/>
        <v>61.342000000000098</v>
      </c>
      <c r="U138" s="207">
        <f t="shared" si="19"/>
        <v>1229.373</v>
      </c>
      <c r="V138" s="144">
        <f t="shared" si="15"/>
        <v>21.729359558897094</v>
      </c>
      <c r="W138" s="208">
        <f t="shared" si="20"/>
        <v>26713.487948999998</v>
      </c>
      <c r="X138" s="295">
        <v>1258.335</v>
      </c>
      <c r="Y138" s="207">
        <v>52.750000000000227</v>
      </c>
      <c r="Z138" s="207">
        <v>1205.5849999999998</v>
      </c>
      <c r="AA138" s="279">
        <v>21.061000000000003</v>
      </c>
      <c r="AB138" s="207">
        <v>25390.825685</v>
      </c>
      <c r="AC138" s="33"/>
      <c r="AD138" s="27"/>
    </row>
    <row r="139" spans="1:30" s="14" customFormat="1" ht="15.75" customHeight="1">
      <c r="A139" s="8">
        <v>88</v>
      </c>
      <c r="B139" s="310" t="s">
        <v>222</v>
      </c>
      <c r="C139" s="34" t="s">
        <v>10</v>
      </c>
      <c r="D139" s="203">
        <v>2497.1039999999998</v>
      </c>
      <c r="E139" s="203">
        <v>139.30600000000004</v>
      </c>
      <c r="F139" s="204">
        <v>2357.7979999999998</v>
      </c>
      <c r="G139" s="144">
        <v>14.23783775285245</v>
      </c>
      <c r="H139" s="205">
        <v>33569.945377999997</v>
      </c>
      <c r="I139" s="100">
        <v>26.628</v>
      </c>
      <c r="J139" s="101">
        <f t="shared" si="14"/>
        <v>1.1819999999999986</v>
      </c>
      <c r="K139" s="101">
        <v>25.446000000000002</v>
      </c>
      <c r="L139" s="102">
        <v>15.750999999999999</v>
      </c>
      <c r="M139" s="275">
        <f t="shared" si="18"/>
        <v>400.79994600000003</v>
      </c>
      <c r="N139" s="97">
        <v>41.374000000000002</v>
      </c>
      <c r="O139" s="68">
        <v>2.9640000000000057</v>
      </c>
      <c r="P139" s="70">
        <v>38.409999999999997</v>
      </c>
      <c r="Q139" s="71">
        <v>14.039</v>
      </c>
      <c r="R139" s="68">
        <v>539.23798999999997</v>
      </c>
      <c r="S139" s="285">
        <f t="shared" si="16"/>
        <v>2523.732</v>
      </c>
      <c r="T139" s="207">
        <f t="shared" si="17"/>
        <v>140.48800000000028</v>
      </c>
      <c r="U139" s="207">
        <f t="shared" si="19"/>
        <v>2383.2439999999997</v>
      </c>
      <c r="V139" s="144">
        <f t="shared" si="15"/>
        <v>14.253993852077253</v>
      </c>
      <c r="W139" s="208">
        <f t="shared" si="20"/>
        <v>33970.745323999996</v>
      </c>
      <c r="X139" s="202">
        <v>2402.7319999999995</v>
      </c>
      <c r="Y139" s="146">
        <v>137.07399999999961</v>
      </c>
      <c r="Z139" s="146">
        <v>2265.6579999999999</v>
      </c>
      <c r="AA139" s="149">
        <v>14.039000000000001</v>
      </c>
      <c r="AB139" s="143">
        <v>31807.572662000002</v>
      </c>
      <c r="AC139" s="33"/>
      <c r="AD139" s="27"/>
    </row>
    <row r="140" spans="1:30" s="14" customFormat="1" ht="15.75" customHeight="1">
      <c r="A140" s="7">
        <v>89</v>
      </c>
      <c r="B140" s="303" t="s">
        <v>130</v>
      </c>
      <c r="C140" s="23" t="s">
        <v>10</v>
      </c>
      <c r="D140" s="142">
        <v>2335.9430000000002</v>
      </c>
      <c r="E140" s="142">
        <v>34.949000000000524</v>
      </c>
      <c r="F140" s="391">
        <v>2300.9939999999997</v>
      </c>
      <c r="G140" s="144">
        <v>21.480620916873317</v>
      </c>
      <c r="H140" s="195">
        <v>49426.779845999998</v>
      </c>
      <c r="I140" s="97">
        <v>309.21300000000002</v>
      </c>
      <c r="J140" s="68">
        <f t="shared" si="14"/>
        <v>4.0990000000000464</v>
      </c>
      <c r="K140" s="70">
        <v>305.11399999999998</v>
      </c>
      <c r="L140" s="71">
        <v>23.631</v>
      </c>
      <c r="M140" s="89">
        <f t="shared" si="18"/>
        <v>7210.1489339999998</v>
      </c>
      <c r="N140" s="97">
        <v>148.65199999999999</v>
      </c>
      <c r="O140" s="68">
        <v>1.4109999999999729</v>
      </c>
      <c r="P140" s="70">
        <v>147.24100000000001</v>
      </c>
      <c r="Q140" s="71">
        <v>21.061</v>
      </c>
      <c r="R140" s="68">
        <v>3101.0427010000003</v>
      </c>
      <c r="S140" s="172">
        <f t="shared" si="16"/>
        <v>2645.1560000000004</v>
      </c>
      <c r="T140" s="146">
        <f t="shared" si="17"/>
        <v>39.048000000000684</v>
      </c>
      <c r="U140" s="146">
        <f t="shared" si="19"/>
        <v>2606.1079999999997</v>
      </c>
      <c r="V140" s="144">
        <f t="shared" si="15"/>
        <v>21.732379770907421</v>
      </c>
      <c r="W140" s="148">
        <f t="shared" si="20"/>
        <v>56636.928779999995</v>
      </c>
      <c r="X140" s="202">
        <v>2230.761</v>
      </c>
      <c r="Y140" s="146">
        <v>28.166000000000167</v>
      </c>
      <c r="Z140" s="146">
        <v>2202.5949999999998</v>
      </c>
      <c r="AA140" s="149">
        <v>21.061</v>
      </c>
      <c r="AB140" s="143">
        <v>46388.853294999994</v>
      </c>
      <c r="AC140" s="33"/>
      <c r="AD140" s="27"/>
    </row>
    <row r="141" spans="1:30" s="14" customFormat="1" ht="15.75" customHeight="1">
      <c r="A141" s="7">
        <v>90</v>
      </c>
      <c r="B141" s="303" t="s">
        <v>131</v>
      </c>
      <c r="C141" s="23" t="s">
        <v>10</v>
      </c>
      <c r="D141" s="142">
        <v>1311.6</v>
      </c>
      <c r="E141" s="142">
        <v>41.824999999999818</v>
      </c>
      <c r="F141" s="391">
        <v>1269.7750000000001</v>
      </c>
      <c r="G141" s="144">
        <v>14.452992294697879</v>
      </c>
      <c r="H141" s="195">
        <v>18352.048290999999</v>
      </c>
      <c r="I141" s="97">
        <v>264.16699999999997</v>
      </c>
      <c r="J141" s="68">
        <f t="shared" si="14"/>
        <v>1.1129999999999995</v>
      </c>
      <c r="K141" s="70">
        <v>263.05399999999997</v>
      </c>
      <c r="L141" s="71">
        <v>15.750999999999999</v>
      </c>
      <c r="M141" s="89">
        <f t="shared" si="18"/>
        <v>4143.3635539999996</v>
      </c>
      <c r="N141" s="97">
        <v>283.68</v>
      </c>
      <c r="O141" s="68">
        <v>8.4650000000000318</v>
      </c>
      <c r="P141" s="70">
        <v>275.21499999999997</v>
      </c>
      <c r="Q141" s="71">
        <v>14.039</v>
      </c>
      <c r="R141" s="68">
        <v>3863.7433849999998</v>
      </c>
      <c r="S141" s="172">
        <f t="shared" si="16"/>
        <v>1575.7669999999998</v>
      </c>
      <c r="T141" s="146">
        <f t="shared" si="17"/>
        <v>42.937999999999647</v>
      </c>
      <c r="U141" s="146">
        <f t="shared" si="19"/>
        <v>1532.8290000000002</v>
      </c>
      <c r="V141" s="144">
        <f t="shared" si="15"/>
        <v>14.675747813356869</v>
      </c>
      <c r="W141" s="148">
        <f t="shared" si="20"/>
        <v>22495.411844999999</v>
      </c>
      <c r="X141" s="202">
        <v>1560.1200000000001</v>
      </c>
      <c r="Y141" s="146">
        <v>41.47400000000016</v>
      </c>
      <c r="Z141" s="146">
        <v>1518.646</v>
      </c>
      <c r="AA141" s="149">
        <v>14.039000000000001</v>
      </c>
      <c r="AB141" s="143">
        <v>21320.271194000001</v>
      </c>
      <c r="AC141" s="33"/>
      <c r="AD141" s="27"/>
    </row>
    <row r="142" spans="1:30" s="14" customFormat="1" ht="15.75" customHeight="1">
      <c r="A142" s="7">
        <v>91</v>
      </c>
      <c r="B142" s="303" t="s">
        <v>132</v>
      </c>
      <c r="C142" s="23" t="s">
        <v>10</v>
      </c>
      <c r="D142" s="142">
        <v>3448.5649999999996</v>
      </c>
      <c r="E142" s="142">
        <v>17.318999999999505</v>
      </c>
      <c r="F142" s="391">
        <v>3431.2460000000001</v>
      </c>
      <c r="G142" s="144">
        <v>21.218926106143368</v>
      </c>
      <c r="H142" s="195">
        <v>72807.355326000004</v>
      </c>
      <c r="I142" s="97">
        <v>45.552</v>
      </c>
      <c r="J142" s="68">
        <f t="shared" si="14"/>
        <v>0.66499999999999915</v>
      </c>
      <c r="K142" s="70">
        <v>44.887</v>
      </c>
      <c r="L142" s="71">
        <v>23.631</v>
      </c>
      <c r="M142" s="89">
        <f t="shared" si="18"/>
        <v>1060.7246970000001</v>
      </c>
      <c r="N142" s="97">
        <v>42.468000000000004</v>
      </c>
      <c r="O142" s="68">
        <v>0.26900000000000546</v>
      </c>
      <c r="P142" s="70">
        <v>42.198999999999998</v>
      </c>
      <c r="Q142" s="71">
        <v>21.061</v>
      </c>
      <c r="R142" s="68">
        <v>888.75313899999992</v>
      </c>
      <c r="S142" s="172">
        <f t="shared" si="16"/>
        <v>3494.1169999999997</v>
      </c>
      <c r="T142" s="146">
        <f t="shared" si="17"/>
        <v>17.983999999999469</v>
      </c>
      <c r="U142" s="146">
        <f t="shared" si="19"/>
        <v>3476.1330000000003</v>
      </c>
      <c r="V142" s="144">
        <f t="shared" si="15"/>
        <v>21.250073004398853</v>
      </c>
      <c r="W142" s="148">
        <f t="shared" si="20"/>
        <v>73868.080023000002</v>
      </c>
      <c r="X142" s="202">
        <v>2971.8989999999994</v>
      </c>
      <c r="Y142" s="146">
        <v>8.614999999999327</v>
      </c>
      <c r="Z142" s="146">
        <v>2963.2840000000001</v>
      </c>
      <c r="AA142" s="149">
        <v>21.060999999999996</v>
      </c>
      <c r="AB142" s="143">
        <v>62409.724323999995</v>
      </c>
      <c r="AC142" s="33"/>
      <c r="AD142" s="27"/>
    </row>
    <row r="143" spans="1:30" s="14" customFormat="1" ht="15.75" customHeight="1">
      <c r="A143" s="7">
        <v>92</v>
      </c>
      <c r="B143" s="303" t="s">
        <v>133</v>
      </c>
      <c r="C143" s="23" t="s">
        <v>10</v>
      </c>
      <c r="D143" s="142">
        <v>542.61800000000005</v>
      </c>
      <c r="E143" s="142">
        <v>31.8780000000001</v>
      </c>
      <c r="F143" s="391">
        <v>510.73999999999995</v>
      </c>
      <c r="G143" s="144">
        <v>14.384607408857738</v>
      </c>
      <c r="H143" s="195">
        <v>7346.7943880000003</v>
      </c>
      <c r="I143" s="97">
        <v>35.024000000000001</v>
      </c>
      <c r="J143" s="68">
        <f t="shared" si="14"/>
        <v>3.0240000000000009</v>
      </c>
      <c r="K143" s="70">
        <v>32</v>
      </c>
      <c r="L143" s="71">
        <v>15.750999999999999</v>
      </c>
      <c r="M143" s="89">
        <f t="shared" si="18"/>
        <v>504.03199999999998</v>
      </c>
      <c r="N143" s="97">
        <v>37.103999999999999</v>
      </c>
      <c r="O143" s="68">
        <v>3.4879999999999995</v>
      </c>
      <c r="P143" s="70">
        <v>33.616</v>
      </c>
      <c r="Q143" s="71">
        <v>14.039</v>
      </c>
      <c r="R143" s="68">
        <v>471.935024</v>
      </c>
      <c r="S143" s="172">
        <f t="shared" si="16"/>
        <v>577.64200000000005</v>
      </c>
      <c r="T143" s="146">
        <f t="shared" si="17"/>
        <v>34.902000000000044</v>
      </c>
      <c r="U143" s="146">
        <f t="shared" si="19"/>
        <v>542.74</v>
      </c>
      <c r="V143" s="144">
        <f t="shared" si="15"/>
        <v>14.465170040903564</v>
      </c>
      <c r="W143" s="148">
        <f t="shared" si="20"/>
        <v>7850.8263880000004</v>
      </c>
      <c r="X143" s="202">
        <v>532.82600000000002</v>
      </c>
      <c r="Y143" s="146">
        <v>7.2580000000000382</v>
      </c>
      <c r="Z143" s="146">
        <v>525.56799999999998</v>
      </c>
      <c r="AA143" s="149">
        <v>14.039000000000001</v>
      </c>
      <c r="AB143" s="143">
        <v>7378.4491520000001</v>
      </c>
      <c r="AC143" s="33"/>
      <c r="AD143" s="27"/>
    </row>
    <row r="144" spans="1:30" s="14" customFormat="1" ht="15.75" customHeight="1">
      <c r="A144" s="7">
        <v>93</v>
      </c>
      <c r="B144" s="303" t="s">
        <v>161</v>
      </c>
      <c r="C144" s="23" t="s">
        <v>10</v>
      </c>
      <c r="D144" s="142">
        <v>4097.5199999999995</v>
      </c>
      <c r="E144" s="142">
        <v>522.51799999999957</v>
      </c>
      <c r="F144" s="391">
        <v>3575.002</v>
      </c>
      <c r="G144" s="144">
        <v>21.545252848529877</v>
      </c>
      <c r="H144" s="195">
        <v>77024.322024000008</v>
      </c>
      <c r="I144" s="97">
        <v>573.67200000000003</v>
      </c>
      <c r="J144" s="68">
        <f t="shared" si="14"/>
        <v>44.512000000000057</v>
      </c>
      <c r="K144" s="70">
        <v>529.16</v>
      </c>
      <c r="L144" s="71">
        <v>23.631</v>
      </c>
      <c r="M144" s="89">
        <f t="shared" si="18"/>
        <v>12504.579959999999</v>
      </c>
      <c r="N144" s="97">
        <v>419.35199999999998</v>
      </c>
      <c r="O144" s="68">
        <v>26.155999999999949</v>
      </c>
      <c r="P144" s="70">
        <v>393.19600000000003</v>
      </c>
      <c r="Q144" s="71">
        <v>21.061</v>
      </c>
      <c r="R144" s="68">
        <v>8281.1009560000002</v>
      </c>
      <c r="S144" s="172">
        <f t="shared" si="16"/>
        <v>4671.1919999999991</v>
      </c>
      <c r="T144" s="146">
        <f t="shared" si="17"/>
        <v>567.02999999999884</v>
      </c>
      <c r="U144" s="146">
        <f t="shared" si="19"/>
        <v>4104.1620000000003</v>
      </c>
      <c r="V144" s="144">
        <f t="shared" si="15"/>
        <v>21.814173510694754</v>
      </c>
      <c r="W144" s="148">
        <f t="shared" si="20"/>
        <v>89528.901984000011</v>
      </c>
      <c r="X144" s="202">
        <v>4651.848</v>
      </c>
      <c r="Y144" s="146">
        <v>341.30599999999959</v>
      </c>
      <c r="Z144" s="146">
        <v>4310.5420000000004</v>
      </c>
      <c r="AA144" s="149">
        <v>21.060999999999996</v>
      </c>
      <c r="AB144" s="143">
        <v>90784.325061999989</v>
      </c>
      <c r="AC144" s="33"/>
      <c r="AD144" s="27"/>
    </row>
    <row r="145" spans="1:30" s="14" customFormat="1" ht="15.75" customHeight="1">
      <c r="A145" s="7">
        <v>94</v>
      </c>
      <c r="B145" s="303" t="s">
        <v>162</v>
      </c>
      <c r="C145" s="23" t="s">
        <v>10</v>
      </c>
      <c r="D145" s="142">
        <v>5006.3850000000002</v>
      </c>
      <c r="E145" s="142">
        <v>64.796000000001186</v>
      </c>
      <c r="F145" s="391">
        <v>4941.588999999999</v>
      </c>
      <c r="G145" s="144">
        <v>21.256645469301478</v>
      </c>
      <c r="H145" s="195">
        <v>105041.605428</v>
      </c>
      <c r="I145" s="97">
        <v>6.7560000000000002</v>
      </c>
      <c r="J145" s="68">
        <f t="shared" ref="J145:J232" si="21">I145-K145</f>
        <v>0.77800000000000047</v>
      </c>
      <c r="K145" s="70">
        <v>5.9779999999999998</v>
      </c>
      <c r="L145" s="71">
        <v>23.631</v>
      </c>
      <c r="M145" s="89">
        <f t="shared" si="18"/>
        <v>141.26611800000001</v>
      </c>
      <c r="N145" s="97">
        <v>12.252000000000001</v>
      </c>
      <c r="O145" s="68">
        <v>1.5280000000000005</v>
      </c>
      <c r="P145" s="70">
        <v>10.724</v>
      </c>
      <c r="Q145" s="71">
        <v>21.061</v>
      </c>
      <c r="R145" s="68">
        <v>225.85816400000002</v>
      </c>
      <c r="S145" s="172">
        <f t="shared" si="16"/>
        <v>5013.1410000000005</v>
      </c>
      <c r="T145" s="146">
        <f t="shared" si="17"/>
        <v>65.574000000001433</v>
      </c>
      <c r="U145" s="146">
        <f t="shared" si="19"/>
        <v>4947.5669999999991</v>
      </c>
      <c r="V145" s="144">
        <f t="shared" si="15"/>
        <v>21.259514332196009</v>
      </c>
      <c r="W145" s="148">
        <f t="shared" si="20"/>
        <v>105182.87154599999</v>
      </c>
      <c r="X145" s="202">
        <v>4546.8960000000015</v>
      </c>
      <c r="Y145" s="146">
        <v>109.96300000000156</v>
      </c>
      <c r="Z145" s="146">
        <v>4436.933</v>
      </c>
      <c r="AA145" s="149">
        <v>21.061</v>
      </c>
      <c r="AB145" s="143">
        <v>93446.245913000006</v>
      </c>
      <c r="AC145" s="33"/>
      <c r="AD145" s="27"/>
    </row>
    <row r="146" spans="1:30" s="14" customFormat="1" ht="15.75" customHeight="1">
      <c r="A146" s="7">
        <v>95</v>
      </c>
      <c r="B146" s="303" t="s">
        <v>134</v>
      </c>
      <c r="C146" s="23" t="s">
        <v>10</v>
      </c>
      <c r="D146" s="142">
        <v>442.9</v>
      </c>
      <c r="E146" s="142">
        <v>4.9029999999999063</v>
      </c>
      <c r="F146" s="391">
        <v>437.99700000000007</v>
      </c>
      <c r="G146" s="144">
        <v>21.364923259748352</v>
      </c>
      <c r="H146" s="195">
        <v>9357.772293</v>
      </c>
      <c r="I146" s="97">
        <v>3.08</v>
      </c>
      <c r="J146" s="68">
        <f t="shared" si="21"/>
        <v>0.53400000000000025</v>
      </c>
      <c r="K146" s="70">
        <v>2.5459999999999998</v>
      </c>
      <c r="L146" s="71">
        <v>23.631</v>
      </c>
      <c r="M146" s="89">
        <f t="shared" si="18"/>
        <v>60.164525999999995</v>
      </c>
      <c r="N146" s="97">
        <v>16.78</v>
      </c>
      <c r="O146" s="68">
        <v>1.9480000000000004</v>
      </c>
      <c r="P146" s="70">
        <v>14.832000000000001</v>
      </c>
      <c r="Q146" s="71">
        <v>21.061</v>
      </c>
      <c r="R146" s="68">
        <v>312.37675200000001</v>
      </c>
      <c r="S146" s="172">
        <f t="shared" si="16"/>
        <v>445.97999999999996</v>
      </c>
      <c r="T146" s="146">
        <f t="shared" si="17"/>
        <v>5.4369999999998981</v>
      </c>
      <c r="U146" s="146">
        <f t="shared" si="19"/>
        <v>440.54300000000006</v>
      </c>
      <c r="V146" s="144">
        <f t="shared" si="15"/>
        <v>21.378019441915995</v>
      </c>
      <c r="W146" s="148">
        <f t="shared" si="20"/>
        <v>9417.9368190000005</v>
      </c>
      <c r="X146" s="202">
        <v>470.91999999999996</v>
      </c>
      <c r="Y146" s="146">
        <v>9.05499999999995</v>
      </c>
      <c r="Z146" s="146">
        <v>461.86500000000001</v>
      </c>
      <c r="AA146" s="149">
        <v>21.061</v>
      </c>
      <c r="AB146" s="143">
        <v>9727.3387650000004</v>
      </c>
      <c r="AC146" s="33"/>
      <c r="AD146" s="27"/>
    </row>
    <row r="147" spans="1:30" s="14" customFormat="1" ht="15.75" customHeight="1">
      <c r="A147" s="7">
        <v>96</v>
      </c>
      <c r="B147" s="303" t="s">
        <v>156</v>
      </c>
      <c r="C147" s="23" t="s">
        <v>10</v>
      </c>
      <c r="D147" s="142">
        <v>6155.0240000000003</v>
      </c>
      <c r="E147" s="142">
        <v>140.04000000000087</v>
      </c>
      <c r="F147" s="391">
        <v>6014.9839999999995</v>
      </c>
      <c r="G147" s="144">
        <v>21.416195716563834</v>
      </c>
      <c r="H147" s="195">
        <v>128818.07457599998</v>
      </c>
      <c r="I147" s="97">
        <v>523.98400000000004</v>
      </c>
      <c r="J147" s="68">
        <f t="shared" si="21"/>
        <v>14.58400000000006</v>
      </c>
      <c r="K147" s="70">
        <v>509.4</v>
      </c>
      <c r="L147" s="71">
        <v>23.631</v>
      </c>
      <c r="M147" s="89">
        <f t="shared" si="18"/>
        <v>12037.6314</v>
      </c>
      <c r="N147" s="97">
        <v>340.17500000000001</v>
      </c>
      <c r="O147" s="68">
        <v>6.6150000000000091</v>
      </c>
      <c r="P147" s="70">
        <v>333.56</v>
      </c>
      <c r="Q147" s="71">
        <v>21.061</v>
      </c>
      <c r="R147" s="68">
        <v>7025.1071600000005</v>
      </c>
      <c r="S147" s="172">
        <f t="shared" si="16"/>
        <v>6679.0080000000007</v>
      </c>
      <c r="T147" s="146">
        <f t="shared" si="17"/>
        <v>154.62400000000162</v>
      </c>
      <c r="U147" s="146">
        <f t="shared" si="19"/>
        <v>6524.3839999999991</v>
      </c>
      <c r="V147" s="144">
        <f t="shared" si="15"/>
        <v>21.589119520862049</v>
      </c>
      <c r="W147" s="148">
        <f t="shared" si="20"/>
        <v>140855.705976</v>
      </c>
      <c r="X147" s="202">
        <v>6163.7440000000006</v>
      </c>
      <c r="Y147" s="146">
        <v>136.97199999999975</v>
      </c>
      <c r="Z147" s="146">
        <v>6026.7720000000008</v>
      </c>
      <c r="AA147" s="149">
        <v>21.060999999999996</v>
      </c>
      <c r="AB147" s="143">
        <v>126929.845092</v>
      </c>
      <c r="AC147" s="33"/>
      <c r="AD147" s="27"/>
    </row>
    <row r="148" spans="1:30" s="14" customFormat="1" ht="15.75" customHeight="1">
      <c r="A148" s="7">
        <v>97</v>
      </c>
      <c r="B148" s="303" t="s">
        <v>157</v>
      </c>
      <c r="C148" s="23" t="s">
        <v>10</v>
      </c>
      <c r="D148" s="142">
        <v>3947.4780000000001</v>
      </c>
      <c r="E148" s="142">
        <v>59.978999999999814</v>
      </c>
      <c r="F148" s="391">
        <v>3887.4990000000003</v>
      </c>
      <c r="G148" s="144">
        <v>21.248778817949535</v>
      </c>
      <c r="H148" s="195">
        <v>82604.606406000006</v>
      </c>
      <c r="I148" s="97">
        <v>87.444000000000003</v>
      </c>
      <c r="J148" s="68">
        <f t="shared" si="21"/>
        <v>5.5720000000000027</v>
      </c>
      <c r="K148" s="70">
        <v>81.872</v>
      </c>
      <c r="L148" s="71">
        <v>23.631</v>
      </c>
      <c r="M148" s="89">
        <f t="shared" si="18"/>
        <v>1934.717232</v>
      </c>
      <c r="N148" s="97">
        <v>96.408000000000001</v>
      </c>
      <c r="O148" s="68">
        <v>6.409000000000006</v>
      </c>
      <c r="P148" s="70">
        <v>89.998999999999995</v>
      </c>
      <c r="Q148" s="71">
        <v>21.061</v>
      </c>
      <c r="R148" s="68">
        <v>1895.4689389999999</v>
      </c>
      <c r="S148" s="172">
        <f t="shared" si="16"/>
        <v>4034.922</v>
      </c>
      <c r="T148" s="146">
        <f t="shared" si="17"/>
        <v>65.550999999999931</v>
      </c>
      <c r="U148" s="146">
        <f t="shared" si="19"/>
        <v>3969.3710000000001</v>
      </c>
      <c r="V148" s="144">
        <f t="shared" si="15"/>
        <v>21.297914364265775</v>
      </c>
      <c r="W148" s="148">
        <f t="shared" si="20"/>
        <v>84539.323638000002</v>
      </c>
      <c r="X148" s="202">
        <v>3970.4339999999997</v>
      </c>
      <c r="Y148" s="146">
        <v>62.967999999999392</v>
      </c>
      <c r="Z148" s="146">
        <v>3907.4660000000003</v>
      </c>
      <c r="AA148" s="149">
        <v>21.061</v>
      </c>
      <c r="AB148" s="143">
        <v>82295.141426000002</v>
      </c>
      <c r="AC148" s="33"/>
      <c r="AD148" s="27"/>
    </row>
    <row r="149" spans="1:30" s="14" customFormat="1" ht="15.75" customHeight="1">
      <c r="A149" s="7">
        <v>98</v>
      </c>
      <c r="B149" s="303" t="s">
        <v>135</v>
      </c>
      <c r="C149" s="23" t="s">
        <v>10</v>
      </c>
      <c r="D149" s="142">
        <v>2729.0699999999997</v>
      </c>
      <c r="E149" s="142">
        <v>71.442999999999302</v>
      </c>
      <c r="F149" s="391">
        <v>2657.6270000000004</v>
      </c>
      <c r="G149" s="144">
        <v>21.354583143909959</v>
      </c>
      <c r="H149" s="195">
        <v>56752.516736999998</v>
      </c>
      <c r="I149" s="97">
        <v>26.297999999999998</v>
      </c>
      <c r="J149" s="68">
        <f t="shared" si="21"/>
        <v>7.6709999999999994</v>
      </c>
      <c r="K149" s="70">
        <v>18.626999999999999</v>
      </c>
      <c r="L149" s="71">
        <v>23.631</v>
      </c>
      <c r="M149" s="89">
        <f t="shared" si="18"/>
        <v>440.17463699999996</v>
      </c>
      <c r="N149" s="97">
        <v>24.696000000000002</v>
      </c>
      <c r="O149" s="68">
        <v>1.953000000000003</v>
      </c>
      <c r="P149" s="70">
        <v>22.742999999999999</v>
      </c>
      <c r="Q149" s="71">
        <v>21.061</v>
      </c>
      <c r="R149" s="68">
        <v>478.99032299999999</v>
      </c>
      <c r="S149" s="172">
        <f t="shared" si="16"/>
        <v>2755.3679999999995</v>
      </c>
      <c r="T149" s="146">
        <f t="shared" si="17"/>
        <v>79.113999999999123</v>
      </c>
      <c r="U149" s="146">
        <f t="shared" si="19"/>
        <v>2676.2540000000004</v>
      </c>
      <c r="V149" s="144">
        <f t="shared" si="15"/>
        <v>21.370427236727153</v>
      </c>
      <c r="W149" s="148">
        <f t="shared" si="20"/>
        <v>57192.691373999995</v>
      </c>
      <c r="X149" s="202">
        <v>2725.3440000000001</v>
      </c>
      <c r="Y149" s="146">
        <v>60.353000000000065</v>
      </c>
      <c r="Z149" s="146">
        <v>2664.991</v>
      </c>
      <c r="AA149" s="149">
        <v>21.061</v>
      </c>
      <c r="AB149" s="143">
        <v>56127.375451</v>
      </c>
      <c r="AC149" s="33"/>
      <c r="AD149" s="27"/>
    </row>
    <row r="150" spans="1:30" s="14" customFormat="1" ht="15.75" customHeight="1">
      <c r="A150" s="8">
        <v>99</v>
      </c>
      <c r="B150" s="310" t="s">
        <v>164</v>
      </c>
      <c r="C150" s="34" t="s">
        <v>10</v>
      </c>
      <c r="D150" s="203">
        <v>276.75</v>
      </c>
      <c r="E150" s="203">
        <v>5.7259999999999991</v>
      </c>
      <c r="F150" s="204">
        <v>271.024</v>
      </c>
      <c r="G150" s="144">
        <v>21.545505386976796</v>
      </c>
      <c r="H150" s="205">
        <v>5839.3490519999996</v>
      </c>
      <c r="I150" s="100">
        <v>41.518000000000001</v>
      </c>
      <c r="J150" s="101">
        <f t="shared" si="21"/>
        <v>1.0470000000000041</v>
      </c>
      <c r="K150" s="101">
        <v>40.470999999999997</v>
      </c>
      <c r="L150" s="102">
        <v>23.631</v>
      </c>
      <c r="M150" s="275">
        <f t="shared" si="18"/>
        <v>956.37020099999995</v>
      </c>
      <c r="N150" s="100">
        <v>42.8</v>
      </c>
      <c r="O150" s="101">
        <v>0.10599999999999454</v>
      </c>
      <c r="P150" s="101">
        <v>42.694000000000003</v>
      </c>
      <c r="Q150" s="102">
        <v>21.061</v>
      </c>
      <c r="R150" s="101">
        <v>899.17833400000006</v>
      </c>
      <c r="S150" s="285">
        <f t="shared" si="16"/>
        <v>318.26800000000003</v>
      </c>
      <c r="T150" s="207">
        <f t="shared" si="17"/>
        <v>6.7730000000000246</v>
      </c>
      <c r="U150" s="207">
        <f t="shared" si="19"/>
        <v>311.495</v>
      </c>
      <c r="V150" s="144">
        <f t="shared" si="15"/>
        <v>21.816463355752095</v>
      </c>
      <c r="W150" s="208">
        <f t="shared" si="20"/>
        <v>6795.7192529999993</v>
      </c>
      <c r="X150" s="295">
        <v>345.25400000000002</v>
      </c>
      <c r="Y150" s="207">
        <v>8.3179999999999836</v>
      </c>
      <c r="Z150" s="207">
        <v>336.93600000000004</v>
      </c>
      <c r="AA150" s="279">
        <v>21.061</v>
      </c>
      <c r="AB150" s="207">
        <v>7096.2090960000005</v>
      </c>
      <c r="AC150" s="33"/>
      <c r="AD150" s="27"/>
    </row>
    <row r="151" spans="1:30" s="14" customFormat="1" ht="15.75" customHeight="1">
      <c r="A151" s="7">
        <v>100</v>
      </c>
      <c r="B151" s="303" t="s">
        <v>163</v>
      </c>
      <c r="C151" s="23" t="s">
        <v>10</v>
      </c>
      <c r="D151" s="142">
        <v>1110.037</v>
      </c>
      <c r="E151" s="142">
        <v>9.4660000000001219</v>
      </c>
      <c r="F151" s="391">
        <v>1100.5709999999999</v>
      </c>
      <c r="G151" s="144">
        <v>14.265620282562416</v>
      </c>
      <c r="H151" s="195">
        <v>15700.32798</v>
      </c>
      <c r="I151" s="97">
        <v>15.611000000000001</v>
      </c>
      <c r="J151" s="68">
        <f t="shared" si="21"/>
        <v>0.31400000000000006</v>
      </c>
      <c r="K151" s="70">
        <v>15.297000000000001</v>
      </c>
      <c r="L151" s="71">
        <v>15.750999999999999</v>
      </c>
      <c r="M151" s="89">
        <f t="shared" si="18"/>
        <v>240.94304700000001</v>
      </c>
      <c r="N151" s="97">
        <v>8.2629999999999999</v>
      </c>
      <c r="O151" s="68">
        <v>0.16000000000000014</v>
      </c>
      <c r="P151" s="70">
        <v>8.1029999999999998</v>
      </c>
      <c r="Q151" s="71">
        <v>14.039</v>
      </c>
      <c r="R151" s="68">
        <v>113.758017</v>
      </c>
      <c r="S151" s="172">
        <f t="shared" si="16"/>
        <v>1125.6480000000001</v>
      </c>
      <c r="T151" s="146">
        <f t="shared" si="17"/>
        <v>9.7800000000002001</v>
      </c>
      <c r="U151" s="146">
        <f t="shared" si="19"/>
        <v>1115.8679999999999</v>
      </c>
      <c r="V151" s="144">
        <f t="shared" si="15"/>
        <v>14.285982774844339</v>
      </c>
      <c r="W151" s="148">
        <f t="shared" si="20"/>
        <v>15941.271027000001</v>
      </c>
      <c r="X151" s="202">
        <v>1255.375</v>
      </c>
      <c r="Y151" s="146">
        <v>6.2049999999996999</v>
      </c>
      <c r="Z151" s="146">
        <v>1249.1700000000003</v>
      </c>
      <c r="AA151" s="149">
        <v>14.038999999999996</v>
      </c>
      <c r="AB151" s="143">
        <v>17537.09763</v>
      </c>
      <c r="AC151" s="33"/>
      <c r="AD151" s="27"/>
    </row>
    <row r="152" spans="1:30" s="14" customFormat="1" ht="15.75" customHeight="1">
      <c r="A152" s="7">
        <v>101</v>
      </c>
      <c r="B152" s="303" t="s">
        <v>224</v>
      </c>
      <c r="C152" s="23" t="s">
        <v>10</v>
      </c>
      <c r="D152" s="142">
        <v>3574.1400000000003</v>
      </c>
      <c r="E152" s="142">
        <v>99.288000000000466</v>
      </c>
      <c r="F152" s="391">
        <v>3474.8519999999999</v>
      </c>
      <c r="G152" s="144">
        <v>21.365859267675287</v>
      </c>
      <c r="H152" s="195">
        <v>74243.198808000001</v>
      </c>
      <c r="I152" s="97">
        <v>492.48</v>
      </c>
      <c r="J152" s="68">
        <f t="shared" si="21"/>
        <v>22.032000000000039</v>
      </c>
      <c r="K152" s="70">
        <v>470.44799999999998</v>
      </c>
      <c r="L152" s="71">
        <v>23.631</v>
      </c>
      <c r="M152" s="89">
        <f t="shared" si="18"/>
        <v>11117.156687999999</v>
      </c>
      <c r="N152" s="97">
        <v>784.14</v>
      </c>
      <c r="O152" s="68">
        <v>23.024000000000001</v>
      </c>
      <c r="P152" s="70">
        <v>761.11599999999999</v>
      </c>
      <c r="Q152" s="71">
        <v>21.061</v>
      </c>
      <c r="R152" s="68">
        <v>16029.864076</v>
      </c>
      <c r="S152" s="172">
        <f t="shared" si="16"/>
        <v>4066.6200000000003</v>
      </c>
      <c r="T152" s="146">
        <f t="shared" si="17"/>
        <v>121.32000000000062</v>
      </c>
      <c r="U152" s="146">
        <f t="shared" si="19"/>
        <v>3945.2999999999997</v>
      </c>
      <c r="V152" s="144">
        <f t="shared" si="15"/>
        <v>21.635960635693106</v>
      </c>
      <c r="W152" s="148">
        <f t="shared" si="20"/>
        <v>85360.355496000004</v>
      </c>
      <c r="X152" s="202">
        <v>1922.6880000000001</v>
      </c>
      <c r="Y152" s="146">
        <v>154.68000000000029</v>
      </c>
      <c r="Z152" s="146">
        <v>1768.0079999999998</v>
      </c>
      <c r="AA152" s="149">
        <v>21.061000000000003</v>
      </c>
      <c r="AB152" s="143">
        <v>37236.016488000001</v>
      </c>
      <c r="AC152" s="33"/>
      <c r="AD152" s="27"/>
    </row>
    <row r="153" spans="1:30" s="14" customFormat="1" ht="15.75" customHeight="1">
      <c r="A153" s="7">
        <v>102</v>
      </c>
      <c r="B153" s="303" t="s">
        <v>223</v>
      </c>
      <c r="C153" s="23" t="s">
        <v>10</v>
      </c>
      <c r="D153" s="142">
        <v>2684.0590000000002</v>
      </c>
      <c r="E153" s="142">
        <v>64.69399999999996</v>
      </c>
      <c r="F153" s="391">
        <v>2619.3650000000002</v>
      </c>
      <c r="G153" s="144">
        <v>14.642599762156095</v>
      </c>
      <c r="H153" s="195">
        <v>38354.313326000003</v>
      </c>
      <c r="I153" s="97">
        <v>742.02499999999998</v>
      </c>
      <c r="J153" s="68">
        <f t="shared" si="21"/>
        <v>19.649999999999977</v>
      </c>
      <c r="K153" s="70">
        <v>722.375</v>
      </c>
      <c r="L153" s="71">
        <v>15.750999999999999</v>
      </c>
      <c r="M153" s="89">
        <f t="shared" si="18"/>
        <v>11378.128624999999</v>
      </c>
      <c r="N153" s="97">
        <v>268.81200000000001</v>
      </c>
      <c r="O153" s="68">
        <v>6.4800000000000182</v>
      </c>
      <c r="P153" s="70">
        <v>262.33199999999999</v>
      </c>
      <c r="Q153" s="71">
        <v>14.039</v>
      </c>
      <c r="R153" s="68">
        <v>3682.878948</v>
      </c>
      <c r="S153" s="172">
        <f t="shared" si="16"/>
        <v>3426.0840000000003</v>
      </c>
      <c r="T153" s="146">
        <f t="shared" si="17"/>
        <v>84.344000000000051</v>
      </c>
      <c r="U153" s="146">
        <f t="shared" si="19"/>
        <v>3341.7400000000002</v>
      </c>
      <c r="V153" s="144">
        <f t="shared" si="15"/>
        <v>14.882199677712807</v>
      </c>
      <c r="W153" s="148">
        <f t="shared" si="20"/>
        <v>49732.441951000001</v>
      </c>
      <c r="X153" s="202">
        <v>2007.806</v>
      </c>
      <c r="Y153" s="146">
        <v>43.760000000000218</v>
      </c>
      <c r="Z153" s="146">
        <v>1964.0459999999998</v>
      </c>
      <c r="AA153" s="149">
        <v>14.039000000000001</v>
      </c>
      <c r="AB153" s="143">
        <v>27573.241794000001</v>
      </c>
      <c r="AC153" s="33"/>
      <c r="AD153" s="27"/>
    </row>
    <row r="154" spans="1:30" s="14" customFormat="1" ht="15.75" customHeight="1">
      <c r="A154" s="8">
        <v>103</v>
      </c>
      <c r="B154" s="310" t="s">
        <v>225</v>
      </c>
      <c r="C154" s="34" t="s">
        <v>10</v>
      </c>
      <c r="D154" s="203">
        <v>1678.7939999999999</v>
      </c>
      <c r="E154" s="203">
        <v>2.2759999999998399</v>
      </c>
      <c r="F154" s="204">
        <v>1676.518</v>
      </c>
      <c r="G154" s="144">
        <v>21.462715023041802</v>
      </c>
      <c r="H154" s="205">
        <v>35982.628064999997</v>
      </c>
      <c r="I154" s="100">
        <v>110.313</v>
      </c>
      <c r="J154" s="101">
        <f t="shared" si="21"/>
        <v>1.5570000000000022</v>
      </c>
      <c r="K154" s="101">
        <v>108.756</v>
      </c>
      <c r="L154" s="102">
        <v>23.631</v>
      </c>
      <c r="M154" s="275">
        <f t="shared" si="18"/>
        <v>2570.0130359999998</v>
      </c>
      <c r="N154" s="100">
        <v>50.844000000000001</v>
      </c>
      <c r="O154" s="101">
        <v>0</v>
      </c>
      <c r="P154" s="101">
        <v>50.844000000000001</v>
      </c>
      <c r="Q154" s="102">
        <v>21.061</v>
      </c>
      <c r="R154" s="101">
        <v>1070.825484</v>
      </c>
      <c r="S154" s="285">
        <f t="shared" si="16"/>
        <v>1789.107</v>
      </c>
      <c r="T154" s="207">
        <f t="shared" si="17"/>
        <v>3.8329999999998563</v>
      </c>
      <c r="U154" s="207">
        <f t="shared" si="19"/>
        <v>1785.2740000000001</v>
      </c>
      <c r="V154" s="144">
        <f t="shared" si="15"/>
        <v>21.594803431294014</v>
      </c>
      <c r="W154" s="208">
        <f t="shared" si="20"/>
        <v>38552.641100999994</v>
      </c>
      <c r="X154" s="295">
        <v>1248.7179999999998</v>
      </c>
      <c r="Y154" s="207">
        <v>1.1639999999995325</v>
      </c>
      <c r="Z154" s="207">
        <v>1247.5540000000003</v>
      </c>
      <c r="AA154" s="279">
        <v>21.060999999999996</v>
      </c>
      <c r="AB154" s="207">
        <v>26274.734794000004</v>
      </c>
      <c r="AC154" s="33"/>
      <c r="AD154" s="27"/>
    </row>
    <row r="155" spans="1:30" s="14" customFormat="1" ht="24.75" customHeight="1">
      <c r="A155" s="7">
        <v>104</v>
      </c>
      <c r="B155" s="313" t="s">
        <v>244</v>
      </c>
      <c r="C155" s="24" t="s">
        <v>10</v>
      </c>
      <c r="D155" s="142">
        <v>2302.7249999999999</v>
      </c>
      <c r="E155" s="142">
        <v>51.436999999999898</v>
      </c>
      <c r="F155" s="391">
        <v>2251.288</v>
      </c>
      <c r="G155" s="300">
        <v>23.631</v>
      </c>
      <c r="H155" s="301">
        <v>53200.186728000001</v>
      </c>
      <c r="I155" s="67">
        <v>0</v>
      </c>
      <c r="J155" s="68">
        <f t="shared" si="21"/>
        <v>0</v>
      </c>
      <c r="K155" s="70">
        <v>0</v>
      </c>
      <c r="L155" s="71">
        <v>23.631</v>
      </c>
      <c r="M155" s="89">
        <f t="shared" si="18"/>
        <v>0</v>
      </c>
      <c r="N155" s="67">
        <v>25.968</v>
      </c>
      <c r="O155" s="68">
        <v>2.9349999999999987</v>
      </c>
      <c r="P155" s="70">
        <v>23.033000000000001</v>
      </c>
      <c r="Q155" s="71">
        <v>21.061</v>
      </c>
      <c r="R155" s="68">
        <v>485.09801300000004</v>
      </c>
      <c r="S155" s="172">
        <f t="shared" si="16"/>
        <v>2302.7249999999999</v>
      </c>
      <c r="T155" s="146">
        <f t="shared" si="17"/>
        <v>51.436999999999898</v>
      </c>
      <c r="U155" s="146">
        <f t="shared" si="19"/>
        <v>2251.288</v>
      </c>
      <c r="V155" s="144">
        <f t="shared" si="15"/>
        <v>23.631</v>
      </c>
      <c r="W155" s="148">
        <f t="shared" si="20"/>
        <v>53200.186728000001</v>
      </c>
      <c r="X155" s="86">
        <v>2301.5329999999999</v>
      </c>
      <c r="Y155" s="146">
        <v>111.85399999999981</v>
      </c>
      <c r="Z155" s="146">
        <v>2189.6790000000001</v>
      </c>
      <c r="AA155" s="149">
        <v>21.061</v>
      </c>
      <c r="AB155" s="143">
        <v>46116.829419000002</v>
      </c>
      <c r="AC155" s="33"/>
      <c r="AD155" s="27"/>
    </row>
    <row r="156" spans="1:30" s="14" customFormat="1" ht="15.75" customHeight="1">
      <c r="A156" s="7">
        <v>105</v>
      </c>
      <c r="B156" s="303" t="s">
        <v>136</v>
      </c>
      <c r="C156" s="23" t="s">
        <v>10</v>
      </c>
      <c r="D156" s="142">
        <v>3890.0519999999997</v>
      </c>
      <c r="E156" s="142">
        <v>57.851999999999862</v>
      </c>
      <c r="F156" s="391">
        <v>3832.2</v>
      </c>
      <c r="G156" s="144">
        <v>21.397987332863629</v>
      </c>
      <c r="H156" s="195">
        <v>82001.367056999996</v>
      </c>
      <c r="I156" s="97">
        <v>255.34800000000001</v>
      </c>
      <c r="J156" s="68">
        <f t="shared" si="21"/>
        <v>5.2230000000000132</v>
      </c>
      <c r="K156" s="70">
        <v>250.125</v>
      </c>
      <c r="L156" s="71">
        <v>23.631</v>
      </c>
      <c r="M156" s="89">
        <f t="shared" si="18"/>
        <v>5910.7038750000002</v>
      </c>
      <c r="N156" s="97">
        <v>16.02</v>
      </c>
      <c r="O156" s="68">
        <v>0.73099999999999987</v>
      </c>
      <c r="P156" s="70">
        <v>15.289</v>
      </c>
      <c r="Q156" s="71">
        <v>21.061</v>
      </c>
      <c r="R156" s="68">
        <v>322.00162899999998</v>
      </c>
      <c r="S156" s="172">
        <f t="shared" si="16"/>
        <v>4145.3999999999996</v>
      </c>
      <c r="T156" s="146">
        <f t="shared" si="17"/>
        <v>63.074999999999818</v>
      </c>
      <c r="U156" s="146">
        <f t="shared" si="19"/>
        <v>4082.3249999999998</v>
      </c>
      <c r="V156" s="144">
        <f t="shared" si="15"/>
        <v>21.534804537120394</v>
      </c>
      <c r="W156" s="148">
        <f t="shared" si="20"/>
        <v>87912.070932000002</v>
      </c>
      <c r="X156" s="202">
        <v>3476.6279999999997</v>
      </c>
      <c r="Y156" s="146">
        <v>55.8149999999996</v>
      </c>
      <c r="Z156" s="146">
        <v>3420.8130000000001</v>
      </c>
      <c r="AA156" s="149">
        <v>21.061</v>
      </c>
      <c r="AB156" s="143">
        <v>72045.742593000003</v>
      </c>
      <c r="AC156" s="33"/>
      <c r="AD156" s="27"/>
    </row>
    <row r="157" spans="1:30" s="14" customFormat="1" ht="15.75" customHeight="1">
      <c r="A157" s="7">
        <v>106</v>
      </c>
      <c r="B157" s="303" t="s">
        <v>137</v>
      </c>
      <c r="C157" s="23" t="s">
        <v>10</v>
      </c>
      <c r="D157" s="142">
        <v>3025.0830000000001</v>
      </c>
      <c r="E157" s="142">
        <v>292.80799999999999</v>
      </c>
      <c r="F157" s="391">
        <v>2732.2750000000001</v>
      </c>
      <c r="G157" s="144">
        <v>21.392756778508751</v>
      </c>
      <c r="H157" s="195">
        <v>58450.894526999997</v>
      </c>
      <c r="I157" s="97">
        <v>2.2480000000000002</v>
      </c>
      <c r="J157" s="68">
        <f t="shared" si="21"/>
        <v>0.27300000000000013</v>
      </c>
      <c r="K157" s="70">
        <v>1.9750000000000001</v>
      </c>
      <c r="L157" s="71">
        <v>23.631</v>
      </c>
      <c r="M157" s="89">
        <f t="shared" si="18"/>
        <v>46.671225</v>
      </c>
      <c r="N157" s="97">
        <v>3.996</v>
      </c>
      <c r="O157" s="68">
        <v>1.5910000000000002</v>
      </c>
      <c r="P157" s="70">
        <v>2.4049999999999998</v>
      </c>
      <c r="Q157" s="71">
        <v>21.061</v>
      </c>
      <c r="R157" s="68">
        <v>50.651704999999993</v>
      </c>
      <c r="S157" s="172">
        <f t="shared" si="16"/>
        <v>3027.3310000000001</v>
      </c>
      <c r="T157" s="146">
        <f t="shared" si="17"/>
        <v>293.08100000000013</v>
      </c>
      <c r="U157" s="146">
        <f t="shared" si="19"/>
        <v>2734.25</v>
      </c>
      <c r="V157" s="144">
        <f t="shared" si="15"/>
        <v>21.394373503520161</v>
      </c>
      <c r="W157" s="148">
        <f t="shared" si="20"/>
        <v>58497.565751999995</v>
      </c>
      <c r="X157" s="202">
        <v>2520.1089999999999</v>
      </c>
      <c r="Y157" s="146">
        <v>35.092999999999392</v>
      </c>
      <c r="Z157" s="146">
        <v>2485.0160000000005</v>
      </c>
      <c r="AA157" s="149">
        <v>21.060999999999996</v>
      </c>
      <c r="AB157" s="143">
        <v>52336.921975999998</v>
      </c>
      <c r="AC157" s="33"/>
      <c r="AD157" s="27"/>
    </row>
    <row r="158" spans="1:30" s="14" customFormat="1" ht="15.75" customHeight="1">
      <c r="A158" s="7">
        <v>107</v>
      </c>
      <c r="B158" s="303" t="s">
        <v>138</v>
      </c>
      <c r="C158" s="23" t="s">
        <v>10</v>
      </c>
      <c r="D158" s="142">
        <v>2846.268</v>
      </c>
      <c r="E158" s="142">
        <v>13.823999999999614</v>
      </c>
      <c r="F158" s="391">
        <v>2832.4440000000004</v>
      </c>
      <c r="G158" s="144">
        <v>21.37834305426691</v>
      </c>
      <c r="H158" s="195">
        <v>60552.959513999995</v>
      </c>
      <c r="I158" s="97">
        <v>94.524000000000001</v>
      </c>
      <c r="J158" s="68">
        <f t="shared" si="21"/>
        <v>4.3179999999999978</v>
      </c>
      <c r="K158" s="70">
        <v>90.206000000000003</v>
      </c>
      <c r="L158" s="71">
        <v>23.631</v>
      </c>
      <c r="M158" s="89">
        <f t="shared" si="18"/>
        <v>2131.6579860000002</v>
      </c>
      <c r="N158" s="97">
        <v>7.7880000000000003</v>
      </c>
      <c r="O158" s="68">
        <v>0.58000000000000007</v>
      </c>
      <c r="P158" s="70">
        <v>7.2080000000000002</v>
      </c>
      <c r="Q158" s="71">
        <v>21.061</v>
      </c>
      <c r="R158" s="68">
        <v>151.80768800000001</v>
      </c>
      <c r="S158" s="172">
        <f t="shared" si="16"/>
        <v>2940.7919999999999</v>
      </c>
      <c r="T158" s="146">
        <f t="shared" si="17"/>
        <v>18.141999999999371</v>
      </c>
      <c r="U158" s="146">
        <f t="shared" si="19"/>
        <v>2922.6500000000005</v>
      </c>
      <c r="V158" s="144">
        <f t="shared" si="15"/>
        <v>21.447870083656948</v>
      </c>
      <c r="W158" s="148">
        <f t="shared" si="20"/>
        <v>62684.617499999993</v>
      </c>
      <c r="X158" s="202">
        <v>2878.7829999999994</v>
      </c>
      <c r="Y158" s="146">
        <v>16.640999999999622</v>
      </c>
      <c r="Z158" s="146">
        <v>2862.1419999999998</v>
      </c>
      <c r="AA158" s="149">
        <v>21.061000000000003</v>
      </c>
      <c r="AB158" s="143">
        <v>60279.572662000006</v>
      </c>
      <c r="AC158" s="33"/>
      <c r="AD158" s="27"/>
    </row>
    <row r="159" spans="1:30" s="14" customFormat="1" ht="15.75" customHeight="1">
      <c r="A159" s="7">
        <v>108</v>
      </c>
      <c r="B159" s="297" t="s">
        <v>158</v>
      </c>
      <c r="C159" s="23" t="s">
        <v>10</v>
      </c>
      <c r="D159" s="142">
        <v>5896.1880000000001</v>
      </c>
      <c r="E159" s="142">
        <v>62.936999999999898</v>
      </c>
      <c r="F159" s="391">
        <v>5833.2510000000002</v>
      </c>
      <c r="G159" s="144">
        <v>21.475809395309749</v>
      </c>
      <c r="H159" s="195">
        <v>125273.786631</v>
      </c>
      <c r="I159" s="97">
        <v>591.69600000000003</v>
      </c>
      <c r="J159" s="68">
        <f t="shared" si="21"/>
        <v>5.3380000000000791</v>
      </c>
      <c r="K159" s="70">
        <v>586.35799999999995</v>
      </c>
      <c r="L159" s="71">
        <v>23.631</v>
      </c>
      <c r="M159" s="89">
        <f t="shared" si="18"/>
        <v>13856.225897999999</v>
      </c>
      <c r="N159" s="97">
        <v>604.29600000000005</v>
      </c>
      <c r="O159" s="68">
        <v>5.9360000000000355</v>
      </c>
      <c r="P159" s="70">
        <v>598.36</v>
      </c>
      <c r="Q159" s="71">
        <v>21.061</v>
      </c>
      <c r="R159" s="68">
        <v>12602.059960000001</v>
      </c>
      <c r="S159" s="172">
        <f t="shared" si="16"/>
        <v>6487.884</v>
      </c>
      <c r="T159" s="146">
        <f t="shared" si="17"/>
        <v>68.274999999999636</v>
      </c>
      <c r="U159" s="146">
        <f t="shared" si="19"/>
        <v>6419.6090000000004</v>
      </c>
      <c r="V159" s="144">
        <f t="shared" si="15"/>
        <v>21.672661454770843</v>
      </c>
      <c r="W159" s="148">
        <f t="shared" si="20"/>
        <v>139130.012529</v>
      </c>
      <c r="X159" s="202">
        <v>6918.5800000000008</v>
      </c>
      <c r="Y159" s="146">
        <v>111.66800000000057</v>
      </c>
      <c r="Z159" s="146">
        <v>6806.9120000000003</v>
      </c>
      <c r="AA159" s="149">
        <v>21.061</v>
      </c>
      <c r="AB159" s="143">
        <v>143360.373632</v>
      </c>
      <c r="AC159" s="33"/>
      <c r="AD159" s="27"/>
    </row>
    <row r="160" spans="1:30" s="14" customFormat="1" ht="15.75" customHeight="1">
      <c r="A160" s="7">
        <v>109</v>
      </c>
      <c r="B160" s="303" t="s">
        <v>139</v>
      </c>
      <c r="C160" s="28" t="s">
        <v>10</v>
      </c>
      <c r="D160" s="203">
        <v>1475.645</v>
      </c>
      <c r="E160" s="203">
        <v>73.733000000000175</v>
      </c>
      <c r="F160" s="204">
        <v>1401.9119999999998</v>
      </c>
      <c r="G160" s="144">
        <v>21.277944188365606</v>
      </c>
      <c r="H160" s="205">
        <v>29829.805292999998</v>
      </c>
      <c r="I160" s="97">
        <v>12.44</v>
      </c>
      <c r="J160" s="68">
        <f t="shared" si="21"/>
        <v>0.42900000000000027</v>
      </c>
      <c r="K160" s="68">
        <v>12.010999999999999</v>
      </c>
      <c r="L160" s="82">
        <v>23.631</v>
      </c>
      <c r="M160" s="89">
        <f t="shared" si="18"/>
        <v>283.83194099999997</v>
      </c>
      <c r="N160" s="100">
        <v>7.4580000000000002</v>
      </c>
      <c r="O160" s="101">
        <v>0.85500000000000043</v>
      </c>
      <c r="P160" s="101">
        <v>6.6029999999999998</v>
      </c>
      <c r="Q160" s="106">
        <v>21.061</v>
      </c>
      <c r="R160" s="101">
        <v>139.06578299999998</v>
      </c>
      <c r="S160" s="285">
        <f t="shared" si="16"/>
        <v>1488.085</v>
      </c>
      <c r="T160" s="207">
        <f t="shared" si="17"/>
        <v>74.162000000000262</v>
      </c>
      <c r="U160" s="207">
        <f t="shared" si="19"/>
        <v>1413.9229999999998</v>
      </c>
      <c r="V160" s="144">
        <f t="shared" si="15"/>
        <v>21.297932938356617</v>
      </c>
      <c r="W160" s="208">
        <f t="shared" si="20"/>
        <v>30113.637233999998</v>
      </c>
      <c r="X160" s="295">
        <v>1555.28</v>
      </c>
      <c r="Y160" s="207">
        <v>62.4849999999999</v>
      </c>
      <c r="Z160" s="207">
        <v>1492.7950000000001</v>
      </c>
      <c r="AA160" s="279">
        <v>21.061</v>
      </c>
      <c r="AB160" s="207">
        <v>31439.755495000001</v>
      </c>
      <c r="AC160" s="33"/>
      <c r="AD160" s="27"/>
    </row>
    <row r="161" spans="1:30" s="14" customFormat="1" ht="15.75" customHeight="1">
      <c r="A161" s="7">
        <v>110</v>
      </c>
      <c r="B161" s="303" t="s">
        <v>140</v>
      </c>
      <c r="C161" s="23" t="s">
        <v>10</v>
      </c>
      <c r="D161" s="142">
        <v>764.16</v>
      </c>
      <c r="E161" s="142">
        <v>27.364000000000033</v>
      </c>
      <c r="F161" s="391">
        <v>736.79599999999994</v>
      </c>
      <c r="G161" s="144">
        <v>14.474097738044183</v>
      </c>
      <c r="H161" s="195">
        <v>10664.457317</v>
      </c>
      <c r="I161" s="97">
        <v>160.80000000000001</v>
      </c>
      <c r="J161" s="68">
        <f t="shared" si="21"/>
        <v>5.3980000000000246</v>
      </c>
      <c r="K161" s="70">
        <v>155.40199999999999</v>
      </c>
      <c r="L161" s="71">
        <v>15.750999999999999</v>
      </c>
      <c r="M161" s="89">
        <f t="shared" si="18"/>
        <v>2447.7369019999996</v>
      </c>
      <c r="N161" s="97">
        <v>158.72</v>
      </c>
      <c r="O161" s="68">
        <v>6.6740000000000066</v>
      </c>
      <c r="P161" s="70">
        <v>152.04599999999999</v>
      </c>
      <c r="Q161" s="71">
        <v>14.039</v>
      </c>
      <c r="R161" s="68">
        <v>2134.5737939999999</v>
      </c>
      <c r="S161" s="172">
        <f t="shared" si="16"/>
        <v>924.96</v>
      </c>
      <c r="T161" s="146">
        <f t="shared" si="17"/>
        <v>32.762000000000171</v>
      </c>
      <c r="U161" s="146">
        <f t="shared" si="19"/>
        <v>892.19799999999987</v>
      </c>
      <c r="V161" s="144">
        <f t="shared" si="15"/>
        <v>14.696507074662803</v>
      </c>
      <c r="W161" s="148">
        <f t="shared" si="20"/>
        <v>13112.194219000001</v>
      </c>
      <c r="X161" s="202">
        <v>940.48</v>
      </c>
      <c r="Y161" s="146">
        <v>34.117999999999938</v>
      </c>
      <c r="Z161" s="146">
        <v>906.36200000000008</v>
      </c>
      <c r="AA161" s="149">
        <v>14.038999999999998</v>
      </c>
      <c r="AB161" s="143">
        <v>12724.416117999999</v>
      </c>
      <c r="AC161" s="33"/>
      <c r="AD161" s="27"/>
    </row>
    <row r="162" spans="1:30" s="14" customFormat="1" ht="15.75" customHeight="1">
      <c r="A162" s="7">
        <v>111</v>
      </c>
      <c r="B162" s="4" t="s">
        <v>141</v>
      </c>
      <c r="C162" s="23" t="s">
        <v>10</v>
      </c>
      <c r="D162" s="142">
        <v>7148.6420000000007</v>
      </c>
      <c r="E162" s="142">
        <v>34.668000000000575</v>
      </c>
      <c r="F162" s="391">
        <v>7113.9740000000002</v>
      </c>
      <c r="G162" s="144">
        <v>21.413174992767757</v>
      </c>
      <c r="H162" s="195">
        <v>152332.77015600001</v>
      </c>
      <c r="I162" s="97">
        <v>330.41199999999998</v>
      </c>
      <c r="J162" s="68">
        <f t="shared" si="21"/>
        <v>1.4819999999999709</v>
      </c>
      <c r="K162" s="70">
        <v>328.93</v>
      </c>
      <c r="L162" s="71">
        <v>23.631</v>
      </c>
      <c r="M162" s="89">
        <f t="shared" si="18"/>
        <v>7772.9448300000004</v>
      </c>
      <c r="N162" s="97">
        <v>271.416</v>
      </c>
      <c r="O162" s="68">
        <v>51.126000000000005</v>
      </c>
      <c r="P162" s="70">
        <v>220.29</v>
      </c>
      <c r="Q162" s="71">
        <v>21.061</v>
      </c>
      <c r="R162" s="68">
        <v>4639.5276899999999</v>
      </c>
      <c r="S162" s="172">
        <f t="shared" si="16"/>
        <v>7479.054000000001</v>
      </c>
      <c r="T162" s="146">
        <f t="shared" si="17"/>
        <v>36.150000000000546</v>
      </c>
      <c r="U162" s="146">
        <f t="shared" si="19"/>
        <v>7442.9040000000005</v>
      </c>
      <c r="V162" s="144">
        <f t="shared" si="15"/>
        <v>21.511189044759949</v>
      </c>
      <c r="W162" s="148">
        <f t="shared" si="20"/>
        <v>160105.71498600001</v>
      </c>
      <c r="X162" s="202">
        <v>6830.2260000000006</v>
      </c>
      <c r="Y162" s="146">
        <v>89.030000000000655</v>
      </c>
      <c r="Z162" s="146">
        <v>6741.1959999999999</v>
      </c>
      <c r="AA162" s="149">
        <v>21.060999999999996</v>
      </c>
      <c r="AB162" s="143">
        <v>141976.32895599998</v>
      </c>
      <c r="AC162" s="33"/>
      <c r="AD162" s="27"/>
    </row>
    <row r="163" spans="1:30" s="14" customFormat="1" ht="15.75" customHeight="1">
      <c r="A163" s="7">
        <v>112</v>
      </c>
      <c r="B163" s="4" t="s">
        <v>142</v>
      </c>
      <c r="C163" s="23" t="s">
        <v>10</v>
      </c>
      <c r="D163" s="142">
        <v>5448.1439999999993</v>
      </c>
      <c r="E163" s="142">
        <v>247.61399999999867</v>
      </c>
      <c r="F163" s="391">
        <v>5200.5300000000007</v>
      </c>
      <c r="G163" s="144">
        <v>21.413679576696989</v>
      </c>
      <c r="H163" s="195">
        <v>111362.483049</v>
      </c>
      <c r="I163" s="97">
        <v>554.20799999999997</v>
      </c>
      <c r="J163" s="68">
        <f t="shared" si="21"/>
        <v>18.682000000000016</v>
      </c>
      <c r="K163" s="70">
        <v>535.52599999999995</v>
      </c>
      <c r="L163" s="71">
        <v>23.631</v>
      </c>
      <c r="M163" s="89">
        <f t="shared" si="18"/>
        <v>12655.014905999999</v>
      </c>
      <c r="N163" s="97">
        <v>440.49599999999998</v>
      </c>
      <c r="O163" s="68">
        <v>11.48599999999999</v>
      </c>
      <c r="P163" s="70">
        <v>429.01</v>
      </c>
      <c r="Q163" s="71">
        <v>21.061</v>
      </c>
      <c r="R163" s="68">
        <v>9035.37961</v>
      </c>
      <c r="S163" s="172">
        <f t="shared" si="16"/>
        <v>6002.351999999999</v>
      </c>
      <c r="T163" s="146">
        <f t="shared" si="17"/>
        <v>266.29599999999846</v>
      </c>
      <c r="U163" s="146">
        <f t="shared" si="19"/>
        <v>5736.0560000000005</v>
      </c>
      <c r="V163" s="144">
        <f t="shared" si="15"/>
        <v>21.620691631148649</v>
      </c>
      <c r="W163" s="148">
        <f t="shared" si="20"/>
        <v>124017.497955</v>
      </c>
      <c r="X163" s="202">
        <v>5651.0879999999997</v>
      </c>
      <c r="Y163" s="146">
        <v>229.74300000000039</v>
      </c>
      <c r="Z163" s="146">
        <v>5421.3449999999993</v>
      </c>
      <c r="AA163" s="149">
        <v>21.061000000000003</v>
      </c>
      <c r="AB163" s="143">
        <v>114178.94704500001</v>
      </c>
      <c r="AC163" s="33"/>
      <c r="AD163" s="27"/>
    </row>
    <row r="164" spans="1:30" s="14" customFormat="1" ht="15.75" customHeight="1">
      <c r="A164" s="7">
        <v>113</v>
      </c>
      <c r="B164" s="3" t="s">
        <v>159</v>
      </c>
      <c r="C164" s="23" t="s">
        <v>10</v>
      </c>
      <c r="D164" s="142">
        <v>2669</v>
      </c>
      <c r="E164" s="142">
        <v>133.81399999999985</v>
      </c>
      <c r="F164" s="391">
        <v>2535.1860000000001</v>
      </c>
      <c r="G164" s="144">
        <v>14.115448885407222</v>
      </c>
      <c r="H164" s="195">
        <v>35785.288397999997</v>
      </c>
      <c r="I164" s="97">
        <v>0</v>
      </c>
      <c r="J164" s="68">
        <f t="shared" si="21"/>
        <v>0</v>
      </c>
      <c r="K164" s="70">
        <v>0</v>
      </c>
      <c r="L164" s="71">
        <v>15.750999999999999</v>
      </c>
      <c r="M164" s="89">
        <f t="shared" si="18"/>
        <v>0</v>
      </c>
      <c r="N164" s="97">
        <v>203.6</v>
      </c>
      <c r="O164" s="68">
        <v>10.117999999999995</v>
      </c>
      <c r="P164" s="70">
        <v>193.482</v>
      </c>
      <c r="Q164" s="71">
        <v>14.039</v>
      </c>
      <c r="R164" s="68">
        <v>2716.2937980000002</v>
      </c>
      <c r="S164" s="172">
        <f t="shared" si="16"/>
        <v>2669</v>
      </c>
      <c r="T164" s="146">
        <f t="shared" si="17"/>
        <v>133.81399999999985</v>
      </c>
      <c r="U164" s="146">
        <f t="shared" si="19"/>
        <v>2535.1860000000001</v>
      </c>
      <c r="V164" s="144">
        <f t="shared" si="15"/>
        <v>14.115448885407222</v>
      </c>
      <c r="W164" s="148">
        <f t="shared" si="20"/>
        <v>35785.288397999997</v>
      </c>
      <c r="X164" s="202">
        <v>1566</v>
      </c>
      <c r="Y164" s="146">
        <v>74.871000000000095</v>
      </c>
      <c r="Z164" s="146">
        <v>1491.1289999999999</v>
      </c>
      <c r="AA164" s="149">
        <v>14.039</v>
      </c>
      <c r="AB164" s="143">
        <v>20933.960030999999</v>
      </c>
      <c r="AC164" s="33"/>
      <c r="AD164" s="27"/>
    </row>
    <row r="165" spans="1:30" s="14" customFormat="1" ht="15.75" customHeight="1">
      <c r="A165" s="8">
        <v>114</v>
      </c>
      <c r="B165" s="312" t="s">
        <v>143</v>
      </c>
      <c r="C165" s="34" t="s">
        <v>10</v>
      </c>
      <c r="D165" s="203">
        <v>13.17</v>
      </c>
      <c r="E165" s="203">
        <v>1.6859999999999999</v>
      </c>
      <c r="F165" s="204">
        <v>11.484</v>
      </c>
      <c r="G165" s="144">
        <v>21.167999999999996</v>
      </c>
      <c r="H165" s="205">
        <v>243.09331199999997</v>
      </c>
      <c r="I165" s="100">
        <v>0</v>
      </c>
      <c r="J165" s="101">
        <f t="shared" si="21"/>
        <v>0</v>
      </c>
      <c r="K165" s="101">
        <v>0</v>
      </c>
      <c r="L165" s="102">
        <v>23.631</v>
      </c>
      <c r="M165" s="275">
        <f t="shared" si="18"/>
        <v>0</v>
      </c>
      <c r="N165" s="100">
        <v>0</v>
      </c>
      <c r="O165" s="101">
        <v>0</v>
      </c>
      <c r="P165" s="101">
        <v>0</v>
      </c>
      <c r="Q165" s="102">
        <v>21.061</v>
      </c>
      <c r="R165" s="101">
        <v>0</v>
      </c>
      <c r="S165" s="285">
        <f t="shared" si="16"/>
        <v>13.17</v>
      </c>
      <c r="T165" s="207">
        <f t="shared" si="17"/>
        <v>1.6859999999999999</v>
      </c>
      <c r="U165" s="207">
        <f t="shared" si="19"/>
        <v>11.484</v>
      </c>
      <c r="V165" s="144">
        <f t="shared" si="15"/>
        <v>21.167999999999996</v>
      </c>
      <c r="W165" s="208">
        <f t="shared" si="20"/>
        <v>243.09331199999997</v>
      </c>
      <c r="X165" s="295">
        <v>16.8</v>
      </c>
      <c r="Y165" s="207">
        <v>2.0720000000000027</v>
      </c>
      <c r="Z165" s="207">
        <v>14.727999999999998</v>
      </c>
      <c r="AA165" s="279">
        <v>21.061</v>
      </c>
      <c r="AB165" s="207">
        <v>310.18640799999997</v>
      </c>
      <c r="AC165" s="33"/>
      <c r="AD165" s="27"/>
    </row>
    <row r="166" spans="1:30" s="14" customFormat="1" ht="15.75" customHeight="1">
      <c r="A166" s="12">
        <v>115</v>
      </c>
      <c r="B166" s="4" t="s">
        <v>144</v>
      </c>
      <c r="C166" s="23" t="s">
        <v>10</v>
      </c>
      <c r="D166" s="142">
        <v>860.00900000000001</v>
      </c>
      <c r="E166" s="142">
        <v>20.055000000000064</v>
      </c>
      <c r="F166" s="391">
        <v>839.95399999999995</v>
      </c>
      <c r="G166" s="144">
        <v>21.522137218228618</v>
      </c>
      <c r="H166" s="195">
        <v>18077.605244999999</v>
      </c>
      <c r="I166" s="97">
        <v>90.822999999999993</v>
      </c>
      <c r="J166" s="68">
        <f t="shared" si="21"/>
        <v>4.4109999999999872</v>
      </c>
      <c r="K166" s="70">
        <v>86.412000000000006</v>
      </c>
      <c r="L166" s="71">
        <v>23.631</v>
      </c>
      <c r="M166" s="89">
        <f t="shared" si="18"/>
        <v>2042.0019720000003</v>
      </c>
      <c r="N166" s="97">
        <v>53.082999999999998</v>
      </c>
      <c r="O166" s="68">
        <v>3.0139999999999958</v>
      </c>
      <c r="P166" s="70">
        <v>50.069000000000003</v>
      </c>
      <c r="Q166" s="71">
        <v>21.061</v>
      </c>
      <c r="R166" s="68">
        <v>1054.503209</v>
      </c>
      <c r="S166" s="172">
        <f t="shared" si="16"/>
        <v>950.83199999999999</v>
      </c>
      <c r="T166" s="146">
        <f t="shared" si="17"/>
        <v>24.466000000000008</v>
      </c>
      <c r="U166" s="146">
        <f t="shared" si="19"/>
        <v>926.36599999999999</v>
      </c>
      <c r="V166" s="144">
        <f t="shared" si="15"/>
        <v>21.718853257783643</v>
      </c>
      <c r="W166" s="148">
        <f t="shared" si="20"/>
        <v>20119.607217000001</v>
      </c>
      <c r="X166" s="202">
        <v>965.274</v>
      </c>
      <c r="Y166" s="146">
        <v>24.704000000000065</v>
      </c>
      <c r="Z166" s="146">
        <v>940.56999999999994</v>
      </c>
      <c r="AA166" s="149">
        <v>21.060999999999996</v>
      </c>
      <c r="AB166" s="143">
        <v>19809.344769999996</v>
      </c>
      <c r="AC166" s="33"/>
      <c r="AD166" s="27"/>
    </row>
    <row r="167" spans="1:30" s="14" customFormat="1" ht="15.75" customHeight="1">
      <c r="A167" s="12">
        <v>116</v>
      </c>
      <c r="B167" s="4" t="s">
        <v>145</v>
      </c>
      <c r="C167" s="23" t="s">
        <v>10</v>
      </c>
      <c r="D167" s="142">
        <v>638.12400000000002</v>
      </c>
      <c r="E167" s="142">
        <v>26.140999999999963</v>
      </c>
      <c r="F167" s="391">
        <v>611.98300000000006</v>
      </c>
      <c r="G167" s="144">
        <v>21.525740564688885</v>
      </c>
      <c r="H167" s="195">
        <v>13173.387288</v>
      </c>
      <c r="I167" s="97">
        <v>67.908000000000001</v>
      </c>
      <c r="J167" s="68">
        <f t="shared" si="21"/>
        <v>2.7120000000000033</v>
      </c>
      <c r="K167" s="70">
        <v>65.195999999999998</v>
      </c>
      <c r="L167" s="71">
        <v>23.631</v>
      </c>
      <c r="M167" s="89">
        <f t="shared" si="18"/>
        <v>1540.6466760000001</v>
      </c>
      <c r="N167" s="97">
        <v>35.090000000000003</v>
      </c>
      <c r="O167" s="68">
        <v>1.9490000000000052</v>
      </c>
      <c r="P167" s="70">
        <v>33.140999999999998</v>
      </c>
      <c r="Q167" s="71">
        <v>21.061</v>
      </c>
      <c r="R167" s="68">
        <v>697.98260099999993</v>
      </c>
      <c r="S167" s="172">
        <f t="shared" si="16"/>
        <v>706.03200000000004</v>
      </c>
      <c r="T167" s="146">
        <f t="shared" si="17"/>
        <v>28.852999999999952</v>
      </c>
      <c r="U167" s="146">
        <f t="shared" si="19"/>
        <v>677.17900000000009</v>
      </c>
      <c r="V167" s="144">
        <f t="shared" si="15"/>
        <v>21.728426256573222</v>
      </c>
      <c r="W167" s="148">
        <f t="shared" si="20"/>
        <v>14714.033964</v>
      </c>
      <c r="X167" s="202">
        <v>732.49900000000002</v>
      </c>
      <c r="Y167" s="146">
        <v>26.833000000000084</v>
      </c>
      <c r="Z167" s="146">
        <v>705.66599999999994</v>
      </c>
      <c r="AA167" s="149">
        <v>21.061000000000003</v>
      </c>
      <c r="AB167" s="143">
        <v>14862.031626</v>
      </c>
      <c r="AC167" s="33"/>
      <c r="AD167" s="27"/>
    </row>
    <row r="168" spans="1:30" s="14" customFormat="1" ht="15.75" customHeight="1">
      <c r="A168" s="12">
        <v>117</v>
      </c>
      <c r="B168" s="4" t="s">
        <v>165</v>
      </c>
      <c r="C168" s="23" t="s">
        <v>10</v>
      </c>
      <c r="D168" s="142">
        <v>1254.2860000000001</v>
      </c>
      <c r="E168" s="142">
        <v>20.214000000000169</v>
      </c>
      <c r="F168" s="391">
        <v>1234.0719999999999</v>
      </c>
      <c r="G168" s="144">
        <v>21.684331636241648</v>
      </c>
      <c r="H168" s="195">
        <v>26760.026511</v>
      </c>
      <c r="I168" s="97">
        <v>227.68799999999999</v>
      </c>
      <c r="J168" s="68">
        <f t="shared" si="21"/>
        <v>6.1490000000000009</v>
      </c>
      <c r="K168" s="70">
        <v>221.53899999999999</v>
      </c>
      <c r="L168" s="71">
        <v>23.631</v>
      </c>
      <c r="M168" s="89">
        <f t="shared" si="18"/>
        <v>5235.1881089999997</v>
      </c>
      <c r="N168" s="97">
        <v>177.941</v>
      </c>
      <c r="O168" s="68">
        <v>5.3930000000000007</v>
      </c>
      <c r="P168" s="70">
        <v>172.548</v>
      </c>
      <c r="Q168" s="71">
        <v>21.061</v>
      </c>
      <c r="R168" s="68">
        <v>3634.0334280000002</v>
      </c>
      <c r="S168" s="172">
        <f t="shared" si="16"/>
        <v>1481.9740000000002</v>
      </c>
      <c r="T168" s="146">
        <f t="shared" si="17"/>
        <v>26.363000000000284</v>
      </c>
      <c r="U168" s="146">
        <f t="shared" si="19"/>
        <v>1455.6109999999999</v>
      </c>
      <c r="V168" s="144">
        <f t="shared" si="15"/>
        <v>21.980607882188306</v>
      </c>
      <c r="W168" s="148">
        <f t="shared" si="20"/>
        <v>31995.214619999999</v>
      </c>
      <c r="X168" s="202">
        <v>1458.8550000000002</v>
      </c>
      <c r="Y168" s="146">
        <v>24.950000000000273</v>
      </c>
      <c r="Z168" s="146">
        <v>1433.905</v>
      </c>
      <c r="AA168" s="149">
        <v>21.061</v>
      </c>
      <c r="AB168" s="143">
        <v>30199.473204999998</v>
      </c>
      <c r="AC168" s="33"/>
      <c r="AD168" s="27"/>
    </row>
    <row r="169" spans="1:30" s="14" customFormat="1" ht="15.75" customHeight="1">
      <c r="A169" s="12">
        <v>118</v>
      </c>
      <c r="B169" s="4" t="s">
        <v>181</v>
      </c>
      <c r="C169" s="23" t="s">
        <v>10</v>
      </c>
      <c r="D169" s="142">
        <v>625.68000000000006</v>
      </c>
      <c r="E169" s="142">
        <v>35.586000000000126</v>
      </c>
      <c r="F169" s="391">
        <v>590.09399999999994</v>
      </c>
      <c r="G169" s="144">
        <v>14.11</v>
      </c>
      <c r="H169" s="195">
        <v>8326.2263399999993</v>
      </c>
      <c r="I169" s="97">
        <v>0</v>
      </c>
      <c r="J169" s="68">
        <f t="shared" si="21"/>
        <v>0</v>
      </c>
      <c r="K169" s="70">
        <v>0</v>
      </c>
      <c r="L169" s="71">
        <v>15.750999999999999</v>
      </c>
      <c r="M169" s="89">
        <f t="shared" si="18"/>
        <v>0</v>
      </c>
      <c r="N169" s="97">
        <v>0</v>
      </c>
      <c r="O169" s="68">
        <v>0</v>
      </c>
      <c r="P169" s="70">
        <v>0</v>
      </c>
      <c r="Q169" s="71">
        <v>14.039</v>
      </c>
      <c r="R169" s="68">
        <v>0</v>
      </c>
      <c r="S169" s="172">
        <f t="shared" si="16"/>
        <v>625.68000000000006</v>
      </c>
      <c r="T169" s="146">
        <f t="shared" si="17"/>
        <v>35.586000000000126</v>
      </c>
      <c r="U169" s="146">
        <f t="shared" si="19"/>
        <v>590.09399999999994</v>
      </c>
      <c r="V169" s="144">
        <f t="shared" si="15"/>
        <v>14.11</v>
      </c>
      <c r="W169" s="148">
        <f t="shared" si="20"/>
        <v>8326.2263399999993</v>
      </c>
      <c r="X169" s="202">
        <v>595.27499999999998</v>
      </c>
      <c r="Y169" s="146">
        <v>37.715999999999894</v>
      </c>
      <c r="Z169" s="146">
        <v>557.55900000000008</v>
      </c>
      <c r="AA169" s="149">
        <v>14.039</v>
      </c>
      <c r="AB169" s="143">
        <v>7827.5708010000008</v>
      </c>
      <c r="AC169" s="33"/>
      <c r="AD169" s="27"/>
    </row>
    <row r="170" spans="1:30" s="14" customFormat="1" ht="15.75" customHeight="1">
      <c r="A170" s="12">
        <v>119</v>
      </c>
      <c r="B170" s="304" t="s">
        <v>146</v>
      </c>
      <c r="C170" s="23" t="s">
        <v>10</v>
      </c>
      <c r="D170" s="142">
        <v>1101.566</v>
      </c>
      <c r="E170" s="142">
        <v>12.375</v>
      </c>
      <c r="F170" s="391">
        <v>1089.191</v>
      </c>
      <c r="G170" s="144">
        <v>21.686496085626853</v>
      </c>
      <c r="H170" s="195">
        <v>23620.736357999998</v>
      </c>
      <c r="I170" s="97">
        <v>202.577</v>
      </c>
      <c r="J170" s="68">
        <f t="shared" si="21"/>
        <v>5.0120000000000005</v>
      </c>
      <c r="K170" s="70">
        <v>197.565</v>
      </c>
      <c r="L170" s="71">
        <v>23.631</v>
      </c>
      <c r="M170" s="89">
        <f t="shared" si="18"/>
        <v>4668.6585150000001</v>
      </c>
      <c r="N170" s="97">
        <v>159.45099999999999</v>
      </c>
      <c r="O170" s="68">
        <v>4.2279999999999802</v>
      </c>
      <c r="P170" s="70">
        <v>155.22300000000001</v>
      </c>
      <c r="Q170" s="71">
        <v>21.061</v>
      </c>
      <c r="R170" s="68">
        <v>3269.1516030000003</v>
      </c>
      <c r="S170" s="172">
        <f t="shared" si="16"/>
        <v>1304.143</v>
      </c>
      <c r="T170" s="146">
        <f t="shared" si="17"/>
        <v>17.386999999999944</v>
      </c>
      <c r="U170" s="146">
        <f t="shared" si="19"/>
        <v>1286.7560000000001</v>
      </c>
      <c r="V170" s="144">
        <f t="shared" si="15"/>
        <v>21.985049903011912</v>
      </c>
      <c r="W170" s="148">
        <f t="shared" si="20"/>
        <v>28289.394872999997</v>
      </c>
      <c r="X170" s="202">
        <v>1327.1690000000001</v>
      </c>
      <c r="Y170" s="146">
        <v>38.709000000000287</v>
      </c>
      <c r="Z170" s="146">
        <v>1288.4599999999998</v>
      </c>
      <c r="AA170" s="149">
        <v>21.061000000000003</v>
      </c>
      <c r="AB170" s="143">
        <v>27136.25606</v>
      </c>
      <c r="AC170" s="33"/>
      <c r="AD170" s="27"/>
    </row>
    <row r="171" spans="1:30" s="14" customFormat="1" ht="15.75" customHeight="1">
      <c r="A171" s="12">
        <v>120</v>
      </c>
      <c r="B171" s="4" t="s">
        <v>182</v>
      </c>
      <c r="C171" s="23" t="s">
        <v>10</v>
      </c>
      <c r="D171" s="142">
        <v>1448.44</v>
      </c>
      <c r="E171" s="142">
        <v>151.47700000000032</v>
      </c>
      <c r="F171" s="391">
        <v>1296.9629999999997</v>
      </c>
      <c r="G171" s="144">
        <v>21.246687213898937</v>
      </c>
      <c r="H171" s="195">
        <v>27556.167189</v>
      </c>
      <c r="I171" s="97">
        <v>23.76</v>
      </c>
      <c r="J171" s="68">
        <f t="shared" si="21"/>
        <v>4.4410000000000025</v>
      </c>
      <c r="K171" s="70">
        <v>19.318999999999999</v>
      </c>
      <c r="L171" s="71">
        <v>23.631</v>
      </c>
      <c r="M171" s="89">
        <f t="shared" si="18"/>
        <v>456.527289</v>
      </c>
      <c r="N171" s="97">
        <v>18.72</v>
      </c>
      <c r="O171" s="68">
        <v>5.9689999999999994</v>
      </c>
      <c r="P171" s="70">
        <v>12.750999999999999</v>
      </c>
      <c r="Q171" s="71">
        <v>21.061</v>
      </c>
      <c r="R171" s="68">
        <v>268.548811</v>
      </c>
      <c r="S171" s="172">
        <f t="shared" si="16"/>
        <v>1472.2</v>
      </c>
      <c r="T171" s="146">
        <f t="shared" si="17"/>
        <v>155.91800000000035</v>
      </c>
      <c r="U171" s="146">
        <f t="shared" si="19"/>
        <v>1316.2819999999997</v>
      </c>
      <c r="V171" s="144">
        <f t="shared" si="15"/>
        <v>21.281681644206945</v>
      </c>
      <c r="W171" s="148">
        <f t="shared" si="20"/>
        <v>28012.694478000001</v>
      </c>
      <c r="X171" s="202">
        <v>1146.848</v>
      </c>
      <c r="Y171" s="146">
        <v>125.18899999999996</v>
      </c>
      <c r="Z171" s="146">
        <v>1021.659</v>
      </c>
      <c r="AA171" s="149">
        <v>21.061000000000003</v>
      </c>
      <c r="AB171" s="143">
        <v>21517.160199000002</v>
      </c>
      <c r="AC171" s="33"/>
      <c r="AD171" s="27"/>
    </row>
    <row r="172" spans="1:30" s="14" customFormat="1" ht="15.75" customHeight="1">
      <c r="A172" s="12">
        <v>121</v>
      </c>
      <c r="B172" s="4" t="s">
        <v>147</v>
      </c>
      <c r="C172" s="23" t="s">
        <v>10</v>
      </c>
      <c r="D172" s="142">
        <v>3254.3880000000004</v>
      </c>
      <c r="E172" s="142">
        <v>4.443000000000211</v>
      </c>
      <c r="F172" s="391">
        <v>3249.9450000000002</v>
      </c>
      <c r="G172" s="144">
        <v>21.363179759349773</v>
      </c>
      <c r="H172" s="195">
        <v>69429.159243000002</v>
      </c>
      <c r="I172" s="97">
        <v>108.57599999999999</v>
      </c>
      <c r="J172" s="68">
        <f t="shared" si="21"/>
        <v>0</v>
      </c>
      <c r="K172" s="70">
        <v>108.57599999999999</v>
      </c>
      <c r="L172" s="71">
        <v>23.631</v>
      </c>
      <c r="M172" s="89">
        <f t="shared" si="18"/>
        <v>2565.7594559999998</v>
      </c>
      <c r="N172" s="97">
        <v>107.538</v>
      </c>
      <c r="O172" s="68">
        <v>0</v>
      </c>
      <c r="P172" s="70">
        <v>107.538</v>
      </c>
      <c r="Q172" s="71">
        <v>21.061</v>
      </c>
      <c r="R172" s="68">
        <v>2264.857818</v>
      </c>
      <c r="S172" s="172">
        <f t="shared" si="16"/>
        <v>3362.9640000000004</v>
      </c>
      <c r="T172" s="146">
        <f t="shared" si="17"/>
        <v>4.443000000000211</v>
      </c>
      <c r="U172" s="146">
        <f t="shared" si="19"/>
        <v>3358.5210000000002</v>
      </c>
      <c r="V172" s="144">
        <f t="shared" si="15"/>
        <v>21.436495022362521</v>
      </c>
      <c r="W172" s="148">
        <f t="shared" si="20"/>
        <v>71994.918699000002</v>
      </c>
      <c r="X172" s="202">
        <v>3187.107</v>
      </c>
      <c r="Y172" s="146">
        <v>31.092000000000098</v>
      </c>
      <c r="Z172" s="146">
        <v>3156.0149999999999</v>
      </c>
      <c r="AA172" s="149">
        <v>21.061</v>
      </c>
      <c r="AB172" s="143">
        <v>66468.831915000002</v>
      </c>
      <c r="AC172" s="33"/>
      <c r="AD172" s="27"/>
    </row>
    <row r="173" spans="1:30" s="14" customFormat="1" ht="15.75" customHeight="1">
      <c r="A173" s="12">
        <v>122</v>
      </c>
      <c r="B173" s="4" t="s">
        <v>148</v>
      </c>
      <c r="C173" s="23" t="s">
        <v>10</v>
      </c>
      <c r="D173" s="142">
        <v>4579.1639999999998</v>
      </c>
      <c r="E173" s="142">
        <v>121.02700000000004</v>
      </c>
      <c r="F173" s="391">
        <v>4458.1369999999997</v>
      </c>
      <c r="G173" s="144">
        <v>21.319912375954353</v>
      </c>
      <c r="H173" s="195">
        <v>95047.090200000006</v>
      </c>
      <c r="I173" s="97">
        <v>127.44</v>
      </c>
      <c r="J173" s="68">
        <f t="shared" si="21"/>
        <v>10.155999999999992</v>
      </c>
      <c r="K173" s="70">
        <v>117.28400000000001</v>
      </c>
      <c r="L173" s="71">
        <v>23.631</v>
      </c>
      <c r="M173" s="89">
        <f t="shared" si="18"/>
        <v>2771.538204</v>
      </c>
      <c r="N173" s="97">
        <v>147.018</v>
      </c>
      <c r="O173" s="68">
        <v>7.8189999999999884</v>
      </c>
      <c r="P173" s="70">
        <v>139.19900000000001</v>
      </c>
      <c r="Q173" s="71">
        <v>21.061</v>
      </c>
      <c r="R173" s="68">
        <v>2931.6701390000003</v>
      </c>
      <c r="S173" s="172">
        <f t="shared" si="16"/>
        <v>4706.6039999999994</v>
      </c>
      <c r="T173" s="146">
        <f t="shared" si="17"/>
        <v>131.18299999999999</v>
      </c>
      <c r="U173" s="146">
        <f t="shared" si="19"/>
        <v>4575.4209999999994</v>
      </c>
      <c r="V173" s="144">
        <f t="shared" si="15"/>
        <v>21.379153613186638</v>
      </c>
      <c r="W173" s="148">
        <f t="shared" si="20"/>
        <v>97818.628404000003</v>
      </c>
      <c r="X173" s="202">
        <v>5058.3</v>
      </c>
      <c r="Y173" s="146">
        <v>175.90499999999975</v>
      </c>
      <c r="Z173" s="146">
        <v>4882.3950000000004</v>
      </c>
      <c r="AA173" s="149">
        <v>21.061</v>
      </c>
      <c r="AB173" s="143">
        <v>102828.12109500001</v>
      </c>
      <c r="AC173" s="33"/>
      <c r="AD173" s="27"/>
    </row>
    <row r="174" spans="1:30" s="14" customFormat="1" ht="15.75" customHeight="1">
      <c r="A174" s="12">
        <v>123</v>
      </c>
      <c r="B174" s="4" t="s">
        <v>149</v>
      </c>
      <c r="C174" s="23" t="s">
        <v>10</v>
      </c>
      <c r="D174" s="142">
        <v>387.98899999999998</v>
      </c>
      <c r="E174" s="142">
        <v>14.579000000000008</v>
      </c>
      <c r="F174" s="391">
        <v>373.40999999999997</v>
      </c>
      <c r="G174" s="144">
        <v>14.350909399855388</v>
      </c>
      <c r="H174" s="195">
        <v>5358.7730789999996</v>
      </c>
      <c r="I174" s="97">
        <v>38.582000000000001</v>
      </c>
      <c r="J174" s="68">
        <f t="shared" si="21"/>
        <v>7.4200000000000017</v>
      </c>
      <c r="K174" s="70">
        <v>31.161999999999999</v>
      </c>
      <c r="L174" s="71">
        <v>15.750999999999999</v>
      </c>
      <c r="M174" s="89">
        <f t="shared" si="18"/>
        <v>490.83266199999997</v>
      </c>
      <c r="N174" s="97">
        <v>35.302</v>
      </c>
      <c r="O174" s="68">
        <v>7.0509999999999984</v>
      </c>
      <c r="P174" s="70">
        <v>28.251000000000001</v>
      </c>
      <c r="Q174" s="71">
        <v>14.039</v>
      </c>
      <c r="R174" s="68">
        <v>396.61578900000001</v>
      </c>
      <c r="S174" s="172">
        <f t="shared" si="16"/>
        <v>426.57099999999997</v>
      </c>
      <c r="T174" s="146">
        <f t="shared" si="17"/>
        <v>21.999000000000024</v>
      </c>
      <c r="U174" s="146">
        <f t="shared" si="19"/>
        <v>404.57199999999995</v>
      </c>
      <c r="V174" s="144">
        <f t="shared" si="15"/>
        <v>14.458750830507302</v>
      </c>
      <c r="W174" s="148">
        <f t="shared" si="20"/>
        <v>5849.6057409999994</v>
      </c>
      <c r="X174" s="202">
        <v>202.77200000000002</v>
      </c>
      <c r="Y174" s="146">
        <v>11.737000000000023</v>
      </c>
      <c r="Z174" s="146">
        <v>191.035</v>
      </c>
      <c r="AA174" s="149">
        <v>14.039</v>
      </c>
      <c r="AB174" s="143">
        <v>2681.9403649999999</v>
      </c>
      <c r="AC174" s="33"/>
      <c r="AD174" s="27"/>
    </row>
    <row r="175" spans="1:30" s="14" customFormat="1" ht="15.75" customHeight="1">
      <c r="A175" s="299">
        <v>124</v>
      </c>
      <c r="B175" s="312" t="s">
        <v>150</v>
      </c>
      <c r="C175" s="34" t="s">
        <v>10</v>
      </c>
      <c r="D175" s="203">
        <v>1187.625</v>
      </c>
      <c r="E175" s="203">
        <v>128.56400000000008</v>
      </c>
      <c r="F175" s="204">
        <v>1059.0609999999999</v>
      </c>
      <c r="G175" s="144">
        <v>21.184812088255537</v>
      </c>
      <c r="H175" s="205">
        <v>22436.008274999997</v>
      </c>
      <c r="I175" s="100">
        <v>0</v>
      </c>
      <c r="J175" s="101">
        <f t="shared" si="21"/>
        <v>0</v>
      </c>
      <c r="K175" s="101">
        <v>0</v>
      </c>
      <c r="L175" s="102">
        <v>23.631</v>
      </c>
      <c r="M175" s="275">
        <f t="shared" si="18"/>
        <v>0</v>
      </c>
      <c r="N175" s="100">
        <v>8.19</v>
      </c>
      <c r="O175" s="101">
        <v>4.2319999999999993</v>
      </c>
      <c r="P175" s="101">
        <v>3.9580000000000002</v>
      </c>
      <c r="Q175" s="102">
        <v>21.061</v>
      </c>
      <c r="R175" s="101">
        <v>83.359437999999997</v>
      </c>
      <c r="S175" s="285">
        <f t="shared" si="16"/>
        <v>1187.625</v>
      </c>
      <c r="T175" s="207">
        <f t="shared" si="17"/>
        <v>128.56400000000008</v>
      </c>
      <c r="U175" s="207">
        <f t="shared" si="19"/>
        <v>1059.0609999999999</v>
      </c>
      <c r="V175" s="144">
        <f t="shared" ref="V175:V232" si="22">W175/U175</f>
        <v>21.184812088255537</v>
      </c>
      <c r="W175" s="208">
        <f t="shared" si="20"/>
        <v>22436.008274999997</v>
      </c>
      <c r="X175" s="202">
        <v>729.01200000000006</v>
      </c>
      <c r="Y175" s="146">
        <v>50.18200000000013</v>
      </c>
      <c r="Z175" s="146">
        <v>678.82999999999993</v>
      </c>
      <c r="AA175" s="149">
        <v>21.061</v>
      </c>
      <c r="AB175" s="143">
        <v>14296.838629999998</v>
      </c>
      <c r="AC175" s="33"/>
      <c r="AD175" s="27"/>
    </row>
    <row r="176" spans="1:30" s="14" customFormat="1" ht="15.75" customHeight="1">
      <c r="A176" s="12">
        <v>125</v>
      </c>
      <c r="B176" s="304" t="s">
        <v>151</v>
      </c>
      <c r="C176" s="23" t="s">
        <v>10</v>
      </c>
      <c r="D176" s="142">
        <v>6146.3600000000006</v>
      </c>
      <c r="E176" s="142">
        <v>34.121000000000095</v>
      </c>
      <c r="F176" s="391">
        <v>6112.2390000000005</v>
      </c>
      <c r="G176" s="144">
        <v>21.273703377763859</v>
      </c>
      <c r="H176" s="195">
        <v>130029.95946</v>
      </c>
      <c r="I176" s="97">
        <v>255.708</v>
      </c>
      <c r="J176" s="68">
        <f t="shared" si="21"/>
        <v>2.7439999999999998</v>
      </c>
      <c r="K176" s="70">
        <v>252.964</v>
      </c>
      <c r="L176" s="71">
        <v>23.631</v>
      </c>
      <c r="M176" s="89">
        <f t="shared" si="18"/>
        <v>5977.7922840000001</v>
      </c>
      <c r="N176" s="97">
        <v>29.364000000000001</v>
      </c>
      <c r="O176" s="68">
        <v>3.8710000000000022</v>
      </c>
      <c r="P176" s="70">
        <v>25.492999999999999</v>
      </c>
      <c r="Q176" s="71">
        <v>21.061</v>
      </c>
      <c r="R176" s="68">
        <v>536.90807299999994</v>
      </c>
      <c r="S176" s="172">
        <f t="shared" si="16"/>
        <v>6402.0680000000002</v>
      </c>
      <c r="T176" s="146">
        <f t="shared" si="17"/>
        <v>36.864999999999782</v>
      </c>
      <c r="U176" s="146">
        <f t="shared" si="19"/>
        <v>6365.2030000000004</v>
      </c>
      <c r="V176" s="144">
        <f t="shared" si="22"/>
        <v>21.367386357355766</v>
      </c>
      <c r="W176" s="148">
        <f t="shared" si="20"/>
        <v>136007.75174400001</v>
      </c>
      <c r="X176" s="202">
        <v>5068.0209999999997</v>
      </c>
      <c r="Y176" s="146">
        <v>100.57999999999902</v>
      </c>
      <c r="Z176" s="146">
        <v>4967.4410000000007</v>
      </c>
      <c r="AA176" s="149">
        <v>21.060999999999996</v>
      </c>
      <c r="AB176" s="143">
        <v>104619.274901</v>
      </c>
      <c r="AC176" s="33"/>
      <c r="AD176" s="27"/>
    </row>
    <row r="177" spans="1:30" s="14" customFormat="1" ht="15.75" customHeight="1">
      <c r="A177" s="12">
        <v>126</v>
      </c>
      <c r="B177" s="4" t="s">
        <v>167</v>
      </c>
      <c r="C177" s="23" t="s">
        <v>10</v>
      </c>
      <c r="D177" s="142">
        <v>1836.9540000000002</v>
      </c>
      <c r="E177" s="142">
        <v>4.4819999999999709</v>
      </c>
      <c r="F177" s="391">
        <v>1832.4720000000002</v>
      </c>
      <c r="G177" s="144">
        <v>21.725201612903223</v>
      </c>
      <c r="H177" s="195">
        <v>39810.823649999998</v>
      </c>
      <c r="I177" s="97">
        <v>636.49800000000005</v>
      </c>
      <c r="J177" s="68">
        <f t="shared" si="21"/>
        <v>6.7620000000000573</v>
      </c>
      <c r="K177" s="70">
        <v>629.73599999999999</v>
      </c>
      <c r="L177" s="71">
        <v>23.631</v>
      </c>
      <c r="M177" s="89">
        <f t="shared" si="18"/>
        <v>14881.291416</v>
      </c>
      <c r="N177" s="97">
        <v>895.2</v>
      </c>
      <c r="O177" s="68">
        <v>26.057999999999993</v>
      </c>
      <c r="P177" s="70">
        <v>869.14200000000005</v>
      </c>
      <c r="Q177" s="71">
        <v>21.061</v>
      </c>
      <c r="R177" s="68">
        <v>18304.999662000002</v>
      </c>
      <c r="S177" s="172">
        <f t="shared" si="16"/>
        <v>2473.4520000000002</v>
      </c>
      <c r="T177" s="146">
        <f t="shared" si="17"/>
        <v>11.244000000000142</v>
      </c>
      <c r="U177" s="146">
        <f t="shared" si="19"/>
        <v>2462.2080000000001</v>
      </c>
      <c r="V177" s="144">
        <f t="shared" si="22"/>
        <v>22.212629910226916</v>
      </c>
      <c r="W177" s="148">
        <f t="shared" si="20"/>
        <v>54692.115065999998</v>
      </c>
      <c r="X177" s="202">
        <v>915.87600000000009</v>
      </c>
      <c r="Y177" s="146">
        <v>26.406000000000063</v>
      </c>
      <c r="Z177" s="146">
        <v>889.47</v>
      </c>
      <c r="AA177" s="149">
        <v>21.061</v>
      </c>
      <c r="AB177" s="143">
        <v>18733.127670000002</v>
      </c>
      <c r="AC177" s="33"/>
      <c r="AD177" s="27"/>
    </row>
    <row r="178" spans="1:30" s="14" customFormat="1" ht="15.75" customHeight="1">
      <c r="A178" s="12">
        <v>127</v>
      </c>
      <c r="B178" s="4" t="s">
        <v>166</v>
      </c>
      <c r="C178" s="23" t="s">
        <v>10</v>
      </c>
      <c r="D178" s="142">
        <v>6515.0930000000008</v>
      </c>
      <c r="E178" s="142">
        <v>108.86500000000069</v>
      </c>
      <c r="F178" s="391">
        <v>6406.2280000000001</v>
      </c>
      <c r="G178" s="144">
        <v>21.237772776429438</v>
      </c>
      <c r="H178" s="195">
        <v>136054.01461800002</v>
      </c>
      <c r="I178" s="97">
        <v>142.80000000000001</v>
      </c>
      <c r="J178" s="68">
        <f t="shared" si="21"/>
        <v>4.4950000000000045</v>
      </c>
      <c r="K178" s="70">
        <v>138.30500000000001</v>
      </c>
      <c r="L178" s="71">
        <v>23.631</v>
      </c>
      <c r="M178" s="89">
        <f t="shared" si="18"/>
        <v>3268.2854550000002</v>
      </c>
      <c r="N178" s="97">
        <v>116.7</v>
      </c>
      <c r="O178" s="68">
        <v>2.0139999999999958</v>
      </c>
      <c r="P178" s="70">
        <v>114.68600000000001</v>
      </c>
      <c r="Q178" s="71">
        <v>21.061</v>
      </c>
      <c r="R178" s="68">
        <v>2415.4018460000002</v>
      </c>
      <c r="S178" s="172">
        <f t="shared" si="16"/>
        <v>6657.8930000000009</v>
      </c>
      <c r="T178" s="146">
        <f t="shared" si="17"/>
        <v>113.36000000000058</v>
      </c>
      <c r="U178" s="146">
        <f t="shared" si="19"/>
        <v>6544.5330000000004</v>
      </c>
      <c r="V178" s="144">
        <f t="shared" si="22"/>
        <v>21.288348622124758</v>
      </c>
      <c r="W178" s="148">
        <f t="shared" si="20"/>
        <v>139322.30007300002</v>
      </c>
      <c r="X178" s="202">
        <v>5468.7889999999989</v>
      </c>
      <c r="Y178" s="146">
        <v>91.346999999999753</v>
      </c>
      <c r="Z178" s="146">
        <v>5377.4419999999991</v>
      </c>
      <c r="AA178" s="149">
        <v>21.061000000000003</v>
      </c>
      <c r="AB178" s="143">
        <v>113254.305962</v>
      </c>
      <c r="AC178" s="33"/>
      <c r="AD178" s="27"/>
    </row>
    <row r="179" spans="1:30" s="14" customFormat="1" ht="15.75" customHeight="1">
      <c r="A179" s="12">
        <v>128</v>
      </c>
      <c r="B179" s="4" t="s">
        <v>168</v>
      </c>
      <c r="C179" s="23" t="s">
        <v>10</v>
      </c>
      <c r="D179" s="142">
        <v>4355.5259999999998</v>
      </c>
      <c r="E179" s="142">
        <v>254.56999999999971</v>
      </c>
      <c r="F179" s="391">
        <v>4100.9560000000001</v>
      </c>
      <c r="G179" s="144">
        <v>21.521698042115055</v>
      </c>
      <c r="H179" s="195">
        <v>88259.536715999988</v>
      </c>
      <c r="I179" s="97">
        <v>355.35599999999999</v>
      </c>
      <c r="J179" s="68">
        <f t="shared" si="21"/>
        <v>21.283999999999992</v>
      </c>
      <c r="K179" s="70">
        <v>334.072</v>
      </c>
      <c r="L179" s="71">
        <v>23.631</v>
      </c>
      <c r="M179" s="89">
        <f t="shared" si="18"/>
        <v>7894.4554319999997</v>
      </c>
      <c r="N179" s="97">
        <v>264.654</v>
      </c>
      <c r="O179" s="68">
        <v>15.75800000000001</v>
      </c>
      <c r="P179" s="70">
        <v>248.89599999999999</v>
      </c>
      <c r="Q179" s="71">
        <v>21.061</v>
      </c>
      <c r="R179" s="68">
        <v>5241.9986559999998</v>
      </c>
      <c r="S179" s="172">
        <f t="shared" si="16"/>
        <v>4710.8819999999996</v>
      </c>
      <c r="T179" s="146">
        <f t="shared" si="17"/>
        <v>275.85399999999936</v>
      </c>
      <c r="U179" s="146">
        <f t="shared" si="19"/>
        <v>4435.0280000000002</v>
      </c>
      <c r="V179" s="144">
        <f t="shared" si="22"/>
        <v>21.680582884256872</v>
      </c>
      <c r="W179" s="148">
        <f t="shared" si="20"/>
        <v>96153.99214799999</v>
      </c>
      <c r="X179" s="202">
        <v>2023.0569999999998</v>
      </c>
      <c r="Y179" s="146">
        <v>40.356999999999744</v>
      </c>
      <c r="Z179" s="146">
        <v>1982.7</v>
      </c>
      <c r="AA179" s="149">
        <v>21.060999999999993</v>
      </c>
      <c r="AB179" s="143">
        <v>41757.64469999999</v>
      </c>
      <c r="AC179" s="33"/>
      <c r="AD179" s="27"/>
    </row>
    <row r="180" spans="1:30" s="14" customFormat="1" ht="15.75" customHeight="1">
      <c r="A180" s="12">
        <v>129</v>
      </c>
      <c r="B180" s="4" t="s">
        <v>153</v>
      </c>
      <c r="C180" s="23" t="s">
        <v>10</v>
      </c>
      <c r="D180" s="142">
        <v>1221.9000000000001</v>
      </c>
      <c r="E180" s="142">
        <v>12.371000000000095</v>
      </c>
      <c r="F180" s="391">
        <v>1209.529</v>
      </c>
      <c r="G180" s="144">
        <v>21.689139570030981</v>
      </c>
      <c r="H180" s="195">
        <v>26233.643295000002</v>
      </c>
      <c r="I180" s="97">
        <v>223.416</v>
      </c>
      <c r="J180" s="68">
        <f t="shared" si="21"/>
        <v>4.75</v>
      </c>
      <c r="K180" s="70">
        <v>218.666</v>
      </c>
      <c r="L180" s="71">
        <v>23.631</v>
      </c>
      <c r="M180" s="89">
        <f t="shared" si="18"/>
        <v>5167.2962459999999</v>
      </c>
      <c r="N180" s="97">
        <v>177.30500000000001</v>
      </c>
      <c r="O180" s="68">
        <v>4.4110000000000014</v>
      </c>
      <c r="P180" s="70">
        <v>172.89400000000001</v>
      </c>
      <c r="Q180" s="71">
        <v>21.061</v>
      </c>
      <c r="R180" s="68">
        <v>3641.320534</v>
      </c>
      <c r="S180" s="172">
        <f t="shared" si="16"/>
        <v>1445.316</v>
      </c>
      <c r="T180" s="146">
        <f t="shared" si="17"/>
        <v>17.121000000000095</v>
      </c>
      <c r="U180" s="146">
        <f t="shared" si="19"/>
        <v>1428.1949999999999</v>
      </c>
      <c r="V180" s="144">
        <f t="shared" si="22"/>
        <v>21.98645110856711</v>
      </c>
      <c r="W180" s="148">
        <f t="shared" si="20"/>
        <v>31400.939541</v>
      </c>
      <c r="X180" s="202">
        <v>1480.521</v>
      </c>
      <c r="Y180" s="146">
        <v>39.253999999999905</v>
      </c>
      <c r="Z180" s="146">
        <v>1441.2670000000001</v>
      </c>
      <c r="AA180" s="149">
        <v>21.061</v>
      </c>
      <c r="AB180" s="143">
        <v>30354.524287</v>
      </c>
      <c r="AC180" s="33"/>
      <c r="AD180" s="27"/>
    </row>
    <row r="181" spans="1:30" s="14" customFormat="1" ht="15.75" customHeight="1">
      <c r="A181" s="12">
        <v>130</v>
      </c>
      <c r="B181" s="4" t="s">
        <v>154</v>
      </c>
      <c r="C181" s="23" t="s">
        <v>10</v>
      </c>
      <c r="D181" s="142">
        <v>18259.871999999999</v>
      </c>
      <c r="E181" s="142">
        <v>244.23800000000119</v>
      </c>
      <c r="F181" s="391">
        <v>18015.633999999998</v>
      </c>
      <c r="G181" s="144">
        <v>14.308627884314259</v>
      </c>
      <c r="H181" s="195">
        <v>257779.00300599998</v>
      </c>
      <c r="I181" s="97">
        <v>1957.482</v>
      </c>
      <c r="J181" s="68">
        <f t="shared" si="21"/>
        <v>4.418999999999869</v>
      </c>
      <c r="K181" s="70">
        <v>1953.0630000000001</v>
      </c>
      <c r="L181" s="71">
        <v>15.750999999999999</v>
      </c>
      <c r="M181" s="89">
        <f t="shared" si="18"/>
        <v>30762.695313</v>
      </c>
      <c r="N181" s="97">
        <v>1415.5440000000001</v>
      </c>
      <c r="O181" s="68">
        <v>10.133000000000038</v>
      </c>
      <c r="P181" s="70">
        <v>1405.4110000000001</v>
      </c>
      <c r="Q181" s="71">
        <v>14.039</v>
      </c>
      <c r="R181" s="68">
        <v>19730.565029000001</v>
      </c>
      <c r="S181" s="172">
        <f t="shared" ref="S181:S232" si="23">D181+I181</f>
        <v>20217.353999999999</v>
      </c>
      <c r="T181" s="146">
        <f t="shared" ref="T181:T232" si="24">S181-U181</f>
        <v>248.65699999999924</v>
      </c>
      <c r="U181" s="146">
        <f t="shared" si="19"/>
        <v>19968.697</v>
      </c>
      <c r="V181" s="144">
        <f t="shared" si="22"/>
        <v>14.449700865259258</v>
      </c>
      <c r="W181" s="148">
        <f t="shared" si="20"/>
        <v>288541.69831899996</v>
      </c>
      <c r="X181" s="202">
        <v>16418.195</v>
      </c>
      <c r="Y181" s="146">
        <v>228.48999999999796</v>
      </c>
      <c r="Z181" s="146">
        <v>16189.705000000002</v>
      </c>
      <c r="AA181" s="149">
        <v>14.038999999999998</v>
      </c>
      <c r="AB181" s="143">
        <v>227287.268495</v>
      </c>
      <c r="AC181" s="35"/>
      <c r="AD181" s="27"/>
    </row>
    <row r="182" spans="1:30" s="14" customFormat="1" ht="15.75" customHeight="1">
      <c r="A182" s="267" t="s">
        <v>22</v>
      </c>
      <c r="B182" s="305" t="s">
        <v>155</v>
      </c>
      <c r="C182" s="23" t="s">
        <v>10</v>
      </c>
      <c r="D182" s="142">
        <v>5784.42</v>
      </c>
      <c r="E182" s="142">
        <v>137.73000000000047</v>
      </c>
      <c r="F182" s="391">
        <v>5646.69</v>
      </c>
      <c r="G182" s="144">
        <v>21.49795630714631</v>
      </c>
      <c r="H182" s="195">
        <v>121392.29489999999</v>
      </c>
      <c r="I182" s="67">
        <v>147.58799999999999</v>
      </c>
      <c r="J182" s="68">
        <f t="shared" si="21"/>
        <v>11.653999999999996</v>
      </c>
      <c r="K182" s="70">
        <v>135.934</v>
      </c>
      <c r="L182" s="71">
        <v>23.631</v>
      </c>
      <c r="M182" s="89">
        <f t="shared" ref="M182:M225" si="25">K182*L182</f>
        <v>3212.2563540000001</v>
      </c>
      <c r="N182" s="67">
        <v>130.99199999999999</v>
      </c>
      <c r="O182" s="68">
        <v>15.447999999999993</v>
      </c>
      <c r="P182" s="70">
        <v>115.544</v>
      </c>
      <c r="Q182" s="71">
        <v>21.061</v>
      </c>
      <c r="R182" s="68">
        <v>2433.4721839999997</v>
      </c>
      <c r="S182" s="172">
        <f t="shared" si="23"/>
        <v>5932.0079999999998</v>
      </c>
      <c r="T182" s="146">
        <f t="shared" si="24"/>
        <v>149.38400000000001</v>
      </c>
      <c r="U182" s="146">
        <f t="shared" ref="U182:U232" si="26">F182+K182</f>
        <v>5782.6239999999998</v>
      </c>
      <c r="V182" s="144">
        <f t="shared" si="22"/>
        <v>21.548098450461243</v>
      </c>
      <c r="W182" s="148">
        <f t="shared" ref="W182:W227" si="27">H182+M182</f>
        <v>124604.55125399999</v>
      </c>
      <c r="X182" s="202">
        <v>5480.6880000000001</v>
      </c>
      <c r="Y182" s="146">
        <v>156.35200000000077</v>
      </c>
      <c r="Z182" s="71">
        <v>5324.3359999999993</v>
      </c>
      <c r="AA182" s="149">
        <v>21.061</v>
      </c>
      <c r="AB182" s="71">
        <v>112135.84049599999</v>
      </c>
      <c r="AC182" s="35"/>
    </row>
    <row r="183" spans="1:30" s="14" customFormat="1" ht="15.75" customHeight="1">
      <c r="A183" s="268" t="s">
        <v>23</v>
      </c>
      <c r="B183" s="312" t="s">
        <v>169</v>
      </c>
      <c r="C183" s="34" t="s">
        <v>10</v>
      </c>
      <c r="D183" s="203">
        <v>306.255</v>
      </c>
      <c r="E183" s="203">
        <v>3.5870000000000459</v>
      </c>
      <c r="F183" s="204">
        <v>302.66799999999995</v>
      </c>
      <c r="G183" s="144">
        <v>21.168000000000003</v>
      </c>
      <c r="H183" s="205">
        <v>6406.8762239999996</v>
      </c>
      <c r="I183" s="100">
        <v>10.256</v>
      </c>
      <c r="J183" s="101">
        <f t="shared" si="21"/>
        <v>0.30700000000000038</v>
      </c>
      <c r="K183" s="101">
        <v>9.9489999999999998</v>
      </c>
      <c r="L183" s="102">
        <v>23.631</v>
      </c>
      <c r="M183" s="275">
        <f t="shared" si="25"/>
        <v>235.10481899999999</v>
      </c>
      <c r="N183" s="100">
        <v>0</v>
      </c>
      <c r="O183" s="101">
        <v>0</v>
      </c>
      <c r="P183" s="101">
        <v>0</v>
      </c>
      <c r="Q183" s="102">
        <v>21.061</v>
      </c>
      <c r="R183" s="101">
        <v>0</v>
      </c>
      <c r="S183" s="285">
        <f t="shared" si="23"/>
        <v>316.51099999999997</v>
      </c>
      <c r="T183" s="207">
        <f t="shared" si="24"/>
        <v>3.8940000000000055</v>
      </c>
      <c r="U183" s="207">
        <f t="shared" si="26"/>
        <v>312.61699999999996</v>
      </c>
      <c r="V183" s="144">
        <f t="shared" si="22"/>
        <v>21.246384691171627</v>
      </c>
      <c r="W183" s="208">
        <f t="shared" si="27"/>
        <v>6641.9810429999998</v>
      </c>
      <c r="X183" s="295">
        <v>330.57499999999999</v>
      </c>
      <c r="Y183" s="207">
        <v>12.436000000000035</v>
      </c>
      <c r="Z183" s="207">
        <v>318.13899999999995</v>
      </c>
      <c r="AA183" s="279">
        <v>21.061000000000007</v>
      </c>
      <c r="AB183" s="207">
        <v>6700.325479000001</v>
      </c>
      <c r="AC183" s="35"/>
    </row>
    <row r="184" spans="1:30" s="14" customFormat="1" ht="15.75" customHeight="1">
      <c r="A184" s="125" t="s">
        <v>24</v>
      </c>
      <c r="B184" s="304" t="s">
        <v>170</v>
      </c>
      <c r="C184" s="23" t="s">
        <v>10</v>
      </c>
      <c r="D184" s="135">
        <v>3211.2040000000002</v>
      </c>
      <c r="E184" s="135">
        <v>92.559999999999945</v>
      </c>
      <c r="F184" s="389">
        <v>3118.6440000000002</v>
      </c>
      <c r="G184" s="144">
        <v>21.666752437597872</v>
      </c>
      <c r="H184" s="145">
        <v>67570.887488999986</v>
      </c>
      <c r="I184" s="97">
        <v>703.74</v>
      </c>
      <c r="J184" s="68">
        <f t="shared" si="21"/>
        <v>13.669999999999959</v>
      </c>
      <c r="K184" s="70">
        <v>690.07</v>
      </c>
      <c r="L184" s="71">
        <v>23.631</v>
      </c>
      <c r="M184" s="89">
        <f t="shared" si="25"/>
        <v>16307.044170000001</v>
      </c>
      <c r="N184" s="97">
        <v>704.904</v>
      </c>
      <c r="O184" s="68">
        <v>0.90200000000004366</v>
      </c>
      <c r="P184" s="70">
        <v>704.00199999999995</v>
      </c>
      <c r="Q184" s="71">
        <v>21.061</v>
      </c>
      <c r="R184" s="68">
        <v>14826.986121999998</v>
      </c>
      <c r="S184" s="172">
        <f t="shared" si="23"/>
        <v>3914.9440000000004</v>
      </c>
      <c r="T184" s="146">
        <f t="shared" si="24"/>
        <v>106.23000000000002</v>
      </c>
      <c r="U184" s="146">
        <f t="shared" si="26"/>
        <v>3808.7140000000004</v>
      </c>
      <c r="V184" s="144">
        <f t="shared" si="22"/>
        <v>22.022638522871496</v>
      </c>
      <c r="W184" s="148">
        <f t="shared" si="27"/>
        <v>83877.931658999994</v>
      </c>
      <c r="X184" s="202">
        <v>4576.6489999999994</v>
      </c>
      <c r="Y184" s="146">
        <v>72.231999999999971</v>
      </c>
      <c r="Z184" s="135">
        <v>4504.4169999999995</v>
      </c>
      <c r="AA184" s="149">
        <v>21.061000000000003</v>
      </c>
      <c r="AB184" s="143">
        <v>94867.526437000008</v>
      </c>
      <c r="AC184" s="35"/>
    </row>
    <row r="185" spans="1:30" s="14" customFormat="1" ht="15.75" customHeight="1">
      <c r="A185" s="125" t="s">
        <v>25</v>
      </c>
      <c r="B185" s="4" t="s">
        <v>152</v>
      </c>
      <c r="C185" s="23" t="s">
        <v>10</v>
      </c>
      <c r="D185" s="142">
        <v>234.566</v>
      </c>
      <c r="E185" s="142">
        <v>2.7059999999999889</v>
      </c>
      <c r="F185" s="391">
        <v>231.86</v>
      </c>
      <c r="G185" s="144">
        <v>21.167999999999996</v>
      </c>
      <c r="H185" s="145">
        <v>4908.0124799999994</v>
      </c>
      <c r="I185" s="97">
        <v>10.98</v>
      </c>
      <c r="J185" s="68">
        <f t="shared" si="21"/>
        <v>8.3000000000000185E-2</v>
      </c>
      <c r="K185" s="70">
        <v>10.897</v>
      </c>
      <c r="L185" s="71">
        <v>23.631</v>
      </c>
      <c r="M185" s="89">
        <f t="shared" si="25"/>
        <v>257.50700699999999</v>
      </c>
      <c r="N185" s="97">
        <v>0</v>
      </c>
      <c r="O185" s="68">
        <v>0</v>
      </c>
      <c r="P185" s="70">
        <v>0</v>
      </c>
      <c r="Q185" s="71">
        <v>21.061</v>
      </c>
      <c r="R185" s="68">
        <v>0</v>
      </c>
      <c r="S185" s="172">
        <f t="shared" si="23"/>
        <v>245.54599999999999</v>
      </c>
      <c r="T185" s="146">
        <f t="shared" si="24"/>
        <v>2.7889999999999873</v>
      </c>
      <c r="U185" s="146">
        <f t="shared" si="26"/>
        <v>242.75700000000001</v>
      </c>
      <c r="V185" s="144">
        <f t="shared" si="22"/>
        <v>21.278560399906077</v>
      </c>
      <c r="W185" s="148">
        <f t="shared" si="27"/>
        <v>5165.5194869999996</v>
      </c>
      <c r="X185" s="202">
        <v>173.49199999999999</v>
      </c>
      <c r="Y185" s="146">
        <v>0.16599999999999682</v>
      </c>
      <c r="Z185" s="135">
        <v>173.32599999999999</v>
      </c>
      <c r="AA185" s="149">
        <v>21.061000000000003</v>
      </c>
      <c r="AB185" s="143">
        <v>3650.4188860000004</v>
      </c>
      <c r="AC185" s="35"/>
    </row>
    <row r="186" spans="1:30" s="21" customFormat="1" ht="15.75" customHeight="1">
      <c r="A186" s="125" t="s">
        <v>26</v>
      </c>
      <c r="B186" s="4" t="s">
        <v>238</v>
      </c>
      <c r="C186" s="28" t="s">
        <v>10</v>
      </c>
      <c r="D186" s="135">
        <v>2614.9850000000006</v>
      </c>
      <c r="E186" s="135">
        <v>15.276000000000295</v>
      </c>
      <c r="F186" s="389">
        <v>2599.7090000000003</v>
      </c>
      <c r="G186" s="144">
        <v>14.123887570108806</v>
      </c>
      <c r="H186" s="145">
        <v>36717.997630999998</v>
      </c>
      <c r="I186" s="97">
        <v>0</v>
      </c>
      <c r="J186" s="68">
        <f t="shared" si="21"/>
        <v>0</v>
      </c>
      <c r="K186" s="70">
        <v>0</v>
      </c>
      <c r="L186" s="71">
        <v>15.750999999999999</v>
      </c>
      <c r="M186" s="89">
        <f t="shared" si="25"/>
        <v>0</v>
      </c>
      <c r="N186" s="97">
        <v>0</v>
      </c>
      <c r="O186" s="68">
        <v>0</v>
      </c>
      <c r="P186" s="70">
        <v>0</v>
      </c>
      <c r="Q186" s="71">
        <v>14.039</v>
      </c>
      <c r="R186" s="68">
        <v>0</v>
      </c>
      <c r="S186" s="172">
        <f t="shared" si="23"/>
        <v>2614.9850000000006</v>
      </c>
      <c r="T186" s="143">
        <f t="shared" si="24"/>
        <v>15.276000000000295</v>
      </c>
      <c r="U186" s="143">
        <f t="shared" si="26"/>
        <v>2599.7090000000003</v>
      </c>
      <c r="V186" s="144">
        <f t="shared" si="22"/>
        <v>14.123887570108806</v>
      </c>
      <c r="W186" s="160">
        <f>H186+M186</f>
        <v>36717.997630999998</v>
      </c>
      <c r="X186" s="202">
        <v>2475.3009999999999</v>
      </c>
      <c r="Y186" s="146">
        <v>7.7519999999999527</v>
      </c>
      <c r="Z186" s="135">
        <v>2467.549</v>
      </c>
      <c r="AA186" s="149">
        <v>14.039</v>
      </c>
      <c r="AB186" s="143">
        <v>34641.920410999999</v>
      </c>
      <c r="AC186" s="36"/>
    </row>
    <row r="187" spans="1:30" s="21" customFormat="1" ht="15.75" customHeight="1">
      <c r="A187" s="125" t="s">
        <v>27</v>
      </c>
      <c r="B187" s="4" t="s">
        <v>173</v>
      </c>
      <c r="C187" s="23" t="s">
        <v>10</v>
      </c>
      <c r="D187" s="135">
        <v>1982.84</v>
      </c>
      <c r="E187" s="135">
        <v>22.46799999999962</v>
      </c>
      <c r="F187" s="389">
        <v>1960.3720000000003</v>
      </c>
      <c r="G187" s="144">
        <v>21.388793690177163</v>
      </c>
      <c r="H187" s="145">
        <v>41929.992263999993</v>
      </c>
      <c r="I187" s="97">
        <v>118.976</v>
      </c>
      <c r="J187" s="68">
        <f t="shared" si="21"/>
        <v>0</v>
      </c>
      <c r="K187" s="68">
        <v>118.976</v>
      </c>
      <c r="L187" s="71">
        <v>23.631</v>
      </c>
      <c r="M187" s="89">
        <f t="shared" si="25"/>
        <v>2811.5218559999998</v>
      </c>
      <c r="N187" s="97">
        <v>144.245</v>
      </c>
      <c r="O187" s="68">
        <v>1.5289999999999964</v>
      </c>
      <c r="P187" s="68">
        <v>142.71600000000001</v>
      </c>
      <c r="Q187" s="71">
        <v>21.061</v>
      </c>
      <c r="R187" s="68">
        <v>3005.7416760000001</v>
      </c>
      <c r="S187" s="172">
        <f t="shared" si="23"/>
        <v>2101.8159999999998</v>
      </c>
      <c r="T187" s="146">
        <f t="shared" si="24"/>
        <v>22.467999999999392</v>
      </c>
      <c r="U187" s="143">
        <f t="shared" si="26"/>
        <v>2079.3480000000004</v>
      </c>
      <c r="V187" s="144">
        <f t="shared" si="22"/>
        <v>21.517088106464133</v>
      </c>
      <c r="W187" s="160">
        <f t="shared" si="27"/>
        <v>44741.514119999993</v>
      </c>
      <c r="X187" s="202">
        <v>2192.9709999999995</v>
      </c>
      <c r="Y187" s="146">
        <v>38.026999999999589</v>
      </c>
      <c r="Z187" s="135">
        <v>2154.944</v>
      </c>
      <c r="AA187" s="149">
        <v>21.061</v>
      </c>
      <c r="AB187" s="143">
        <v>45385.275583999995</v>
      </c>
      <c r="AC187" s="36"/>
      <c r="AD187" s="14"/>
    </row>
    <row r="188" spans="1:30" s="21" customFormat="1" ht="15.75" customHeight="1">
      <c r="A188" s="125" t="s">
        <v>28</v>
      </c>
      <c r="B188" s="4" t="s">
        <v>174</v>
      </c>
      <c r="C188" s="23" t="s">
        <v>10</v>
      </c>
      <c r="D188" s="135">
        <v>2420.2980000000002</v>
      </c>
      <c r="E188" s="135">
        <v>115.93300000000045</v>
      </c>
      <c r="F188" s="389">
        <v>2304.3649999999998</v>
      </c>
      <c r="G188" s="144">
        <v>21.647261932029</v>
      </c>
      <c r="H188" s="145">
        <v>49883.192741999999</v>
      </c>
      <c r="I188" s="97">
        <v>491.89800000000002</v>
      </c>
      <c r="J188" s="68">
        <f t="shared" si="21"/>
        <v>2.8050000000000068</v>
      </c>
      <c r="K188" s="68">
        <v>489.09300000000002</v>
      </c>
      <c r="L188" s="71">
        <v>23.631</v>
      </c>
      <c r="M188" s="89">
        <f t="shared" si="25"/>
        <v>11557.756683000001</v>
      </c>
      <c r="N188" s="97">
        <v>453.00599999999997</v>
      </c>
      <c r="O188" s="68">
        <v>16.32099999999997</v>
      </c>
      <c r="P188" s="68">
        <v>436.685</v>
      </c>
      <c r="Q188" s="71">
        <v>21.061</v>
      </c>
      <c r="R188" s="68">
        <v>9197.0227849999992</v>
      </c>
      <c r="S188" s="172">
        <f t="shared" si="23"/>
        <v>2912.1960000000004</v>
      </c>
      <c r="T188" s="146">
        <f t="shared" si="24"/>
        <v>118.73800000000074</v>
      </c>
      <c r="U188" s="143">
        <f t="shared" si="26"/>
        <v>2793.4579999999996</v>
      </c>
      <c r="V188" s="144">
        <f t="shared" si="22"/>
        <v>21.994585000025062</v>
      </c>
      <c r="W188" s="160">
        <f t="shared" si="27"/>
        <v>61440.949424999999</v>
      </c>
      <c r="X188" s="202">
        <v>3487.3560000000002</v>
      </c>
      <c r="Y188" s="146">
        <v>155.48599999999988</v>
      </c>
      <c r="Z188" s="135">
        <v>3331.8700000000003</v>
      </c>
      <c r="AA188" s="149">
        <v>21.061</v>
      </c>
      <c r="AB188" s="143">
        <v>70172.514070000005</v>
      </c>
      <c r="AC188" s="36"/>
      <c r="AD188" s="14"/>
    </row>
    <row r="189" spans="1:30" s="21" customFormat="1" ht="15.75" customHeight="1">
      <c r="A189" s="125" t="s">
        <v>29</v>
      </c>
      <c r="B189" s="4" t="s">
        <v>171</v>
      </c>
      <c r="C189" s="28" t="s">
        <v>10</v>
      </c>
      <c r="D189" s="135">
        <v>7884.23</v>
      </c>
      <c r="E189" s="135">
        <v>58.661999999999352</v>
      </c>
      <c r="F189" s="389">
        <v>7825.5680000000002</v>
      </c>
      <c r="G189" s="144">
        <v>21.448030484815924</v>
      </c>
      <c r="H189" s="145">
        <v>167843.02102499999</v>
      </c>
      <c r="I189" s="97">
        <v>1336.14</v>
      </c>
      <c r="J189" s="68">
        <f t="shared" si="21"/>
        <v>10.850000000000136</v>
      </c>
      <c r="K189" s="107">
        <v>1325.29</v>
      </c>
      <c r="L189" s="71">
        <v>23.631</v>
      </c>
      <c r="M189" s="89">
        <f t="shared" si="25"/>
        <v>31317.92799</v>
      </c>
      <c r="N189" s="97">
        <v>1393.14</v>
      </c>
      <c r="O189" s="68">
        <v>11.04300000000012</v>
      </c>
      <c r="P189" s="107">
        <v>1382.097</v>
      </c>
      <c r="Q189" s="71">
        <v>21.061</v>
      </c>
      <c r="R189" s="68">
        <v>29108.344916999999</v>
      </c>
      <c r="S189" s="172">
        <f t="shared" si="23"/>
        <v>9220.369999999999</v>
      </c>
      <c r="T189" s="146">
        <f t="shared" si="24"/>
        <v>69.511999999998807</v>
      </c>
      <c r="U189" s="143">
        <f t="shared" si="26"/>
        <v>9150.8580000000002</v>
      </c>
      <c r="V189" s="144">
        <f t="shared" si="22"/>
        <v>21.764183097912785</v>
      </c>
      <c r="W189" s="160">
        <f t="shared" si="27"/>
        <v>199160.94901499999</v>
      </c>
      <c r="X189" s="202">
        <v>10403.691000000001</v>
      </c>
      <c r="Y189" s="146">
        <v>122.9260000000013</v>
      </c>
      <c r="Z189" s="135">
        <v>10280.764999999999</v>
      </c>
      <c r="AA189" s="149">
        <v>21.000281829416394</v>
      </c>
      <c r="AB189" s="143">
        <v>215898.96242200001</v>
      </c>
      <c r="AC189" s="36"/>
      <c r="AD189" s="14"/>
    </row>
    <row r="190" spans="1:30" s="21" customFormat="1" ht="15.75" customHeight="1">
      <c r="A190" s="125" t="s">
        <v>30</v>
      </c>
      <c r="B190" s="4" t="s">
        <v>175</v>
      </c>
      <c r="C190" s="28" t="s">
        <v>10</v>
      </c>
      <c r="D190" s="135">
        <v>10404.791999999998</v>
      </c>
      <c r="E190" s="135">
        <v>72.185999999997875</v>
      </c>
      <c r="F190" s="389">
        <v>10332.606</v>
      </c>
      <c r="G190" s="144">
        <v>21.417984605432551</v>
      </c>
      <c r="H190" s="145">
        <v>221303.596242</v>
      </c>
      <c r="I190" s="97">
        <v>496.95800000000003</v>
      </c>
      <c r="J190" s="68">
        <f t="shared" si="21"/>
        <v>10.073000000000036</v>
      </c>
      <c r="K190" s="68">
        <v>486.88499999999999</v>
      </c>
      <c r="L190" s="71">
        <v>23.631</v>
      </c>
      <c r="M190" s="89">
        <f t="shared" si="25"/>
        <v>11505.579435</v>
      </c>
      <c r="N190" s="97">
        <v>440.71699999999998</v>
      </c>
      <c r="O190" s="68">
        <v>6.4239999999999782</v>
      </c>
      <c r="P190" s="68">
        <v>434.29300000000001</v>
      </c>
      <c r="Q190" s="71">
        <v>21.061</v>
      </c>
      <c r="R190" s="68">
        <v>9146.6448729999993</v>
      </c>
      <c r="S190" s="172">
        <f t="shared" si="23"/>
        <v>10901.749999999998</v>
      </c>
      <c r="T190" s="146">
        <f t="shared" si="24"/>
        <v>82.258999999998196</v>
      </c>
      <c r="U190" s="143">
        <f t="shared" si="26"/>
        <v>10819.491</v>
      </c>
      <c r="V190" s="144">
        <f t="shared" si="22"/>
        <v>21.517571915074377</v>
      </c>
      <c r="W190" s="160">
        <f t="shared" si="27"/>
        <v>232809.17567699999</v>
      </c>
      <c r="X190" s="202">
        <v>10885.023000000001</v>
      </c>
      <c r="Y190" s="146">
        <v>56.817000000000917</v>
      </c>
      <c r="Z190" s="135">
        <v>10828.206</v>
      </c>
      <c r="AA190" s="149">
        <v>21.061000000000003</v>
      </c>
      <c r="AB190" s="143">
        <v>228052.84656600005</v>
      </c>
      <c r="AC190" s="36"/>
      <c r="AD190" s="14"/>
    </row>
    <row r="191" spans="1:30" s="21" customFormat="1" ht="15.75" customHeight="1">
      <c r="A191" s="125" t="s">
        <v>31</v>
      </c>
      <c r="B191" s="304" t="s">
        <v>172</v>
      </c>
      <c r="C191" s="28" t="s">
        <v>10</v>
      </c>
      <c r="D191" s="135">
        <v>4020.8760000000002</v>
      </c>
      <c r="E191" s="135">
        <v>62.393000000000029</v>
      </c>
      <c r="F191" s="389">
        <v>3958.4830000000002</v>
      </c>
      <c r="G191" s="144">
        <v>21.62726234140705</v>
      </c>
      <c r="H191" s="145">
        <v>85611.150315000006</v>
      </c>
      <c r="I191" s="97">
        <v>781.82399999999996</v>
      </c>
      <c r="J191" s="68">
        <f t="shared" si="21"/>
        <v>6.2719999999999345</v>
      </c>
      <c r="K191" s="68">
        <v>775.55200000000002</v>
      </c>
      <c r="L191" s="71">
        <v>23.631</v>
      </c>
      <c r="M191" s="89">
        <f t="shared" si="25"/>
        <v>18327.069312</v>
      </c>
      <c r="N191" s="97">
        <v>776.64</v>
      </c>
      <c r="O191" s="68">
        <v>8.3909999999999627</v>
      </c>
      <c r="P191" s="68">
        <v>768.24900000000002</v>
      </c>
      <c r="Q191" s="71">
        <v>21.061</v>
      </c>
      <c r="R191" s="68">
        <v>16180.092189000001</v>
      </c>
      <c r="S191" s="172">
        <f t="shared" si="23"/>
        <v>4802.7</v>
      </c>
      <c r="T191" s="146">
        <f t="shared" si="24"/>
        <v>68.664999999999964</v>
      </c>
      <c r="U191" s="143">
        <f t="shared" si="26"/>
        <v>4734.0349999999999</v>
      </c>
      <c r="V191" s="144">
        <f t="shared" si="22"/>
        <v>21.955524119910397</v>
      </c>
      <c r="W191" s="160">
        <f t="shared" si="27"/>
        <v>103938.21962700001</v>
      </c>
      <c r="X191" s="202">
        <v>5669.7719999999999</v>
      </c>
      <c r="Y191" s="146">
        <v>104.85699999999997</v>
      </c>
      <c r="Z191" s="135">
        <v>5564.915</v>
      </c>
      <c r="AA191" s="149">
        <v>21.061</v>
      </c>
      <c r="AB191" s="143">
        <v>117202.67481499999</v>
      </c>
      <c r="AC191" s="36"/>
      <c r="AD191" s="14"/>
    </row>
    <row r="192" spans="1:30" s="21" customFormat="1" ht="15.75" customHeight="1">
      <c r="A192" s="125" t="s">
        <v>32</v>
      </c>
      <c r="B192" s="4" t="s">
        <v>176</v>
      </c>
      <c r="C192" s="28" t="s">
        <v>10</v>
      </c>
      <c r="D192" s="135">
        <v>8058.2879999999996</v>
      </c>
      <c r="E192" s="135">
        <v>92.727999999999156</v>
      </c>
      <c r="F192" s="389">
        <v>7965.56</v>
      </c>
      <c r="G192" s="144">
        <v>21.399538808445357</v>
      </c>
      <c r="H192" s="145">
        <v>170459.31035099999</v>
      </c>
      <c r="I192" s="97">
        <v>704.19200000000001</v>
      </c>
      <c r="J192" s="68">
        <f t="shared" si="21"/>
        <v>8.8170000000000073</v>
      </c>
      <c r="K192" s="68">
        <v>695.375</v>
      </c>
      <c r="L192" s="71">
        <v>23.631</v>
      </c>
      <c r="M192" s="89">
        <f t="shared" si="25"/>
        <v>16432.406625</v>
      </c>
      <c r="N192" s="97">
        <v>522.27200000000005</v>
      </c>
      <c r="O192" s="68">
        <v>17.051000000000045</v>
      </c>
      <c r="P192" s="68">
        <v>505.221</v>
      </c>
      <c r="Q192" s="71">
        <v>21.061</v>
      </c>
      <c r="R192" s="68">
        <v>10640.459481</v>
      </c>
      <c r="S192" s="172">
        <f t="shared" si="23"/>
        <v>8762.48</v>
      </c>
      <c r="T192" s="146">
        <f t="shared" si="24"/>
        <v>101.54499999999825</v>
      </c>
      <c r="U192" s="143">
        <f t="shared" si="26"/>
        <v>8660.9350000000013</v>
      </c>
      <c r="V192" s="144">
        <f t="shared" si="22"/>
        <v>21.578699872011505</v>
      </c>
      <c r="W192" s="160">
        <f t="shared" si="27"/>
        <v>186891.716976</v>
      </c>
      <c r="X192" s="202">
        <v>7463.7179999999998</v>
      </c>
      <c r="Y192" s="146">
        <v>101.87499999999909</v>
      </c>
      <c r="Z192" s="135">
        <v>7361.8430000000008</v>
      </c>
      <c r="AA192" s="149">
        <v>21.029568714043481</v>
      </c>
      <c r="AB192" s="143">
        <v>154816.38323050001</v>
      </c>
      <c r="AC192" s="36"/>
      <c r="AD192" s="14"/>
    </row>
    <row r="193" spans="1:30" s="21" customFormat="1" ht="15.75" customHeight="1">
      <c r="A193" s="125" t="s">
        <v>33</v>
      </c>
      <c r="B193" s="4" t="s">
        <v>177</v>
      </c>
      <c r="C193" s="28" t="s">
        <v>10</v>
      </c>
      <c r="D193" s="135">
        <v>0</v>
      </c>
      <c r="E193" s="135">
        <v>0</v>
      </c>
      <c r="F193" s="389">
        <v>0</v>
      </c>
      <c r="G193" s="144" t="e">
        <v>#DIV/0!</v>
      </c>
      <c r="H193" s="145">
        <v>0</v>
      </c>
      <c r="I193" s="108"/>
      <c r="J193" s="68"/>
      <c r="K193" s="68"/>
      <c r="L193" s="71"/>
      <c r="M193" s="89"/>
      <c r="N193" s="97"/>
      <c r="O193" s="68"/>
      <c r="P193" s="68"/>
      <c r="Q193" s="71"/>
      <c r="R193" s="68"/>
      <c r="S193" s="172">
        <f t="shared" si="23"/>
        <v>0</v>
      </c>
      <c r="T193" s="146">
        <f t="shared" si="24"/>
        <v>0</v>
      </c>
      <c r="U193" s="143">
        <f t="shared" si="26"/>
        <v>0</v>
      </c>
      <c r="V193" s="144" t="e">
        <f t="shared" si="22"/>
        <v>#DIV/0!</v>
      </c>
      <c r="W193" s="160">
        <f t="shared" si="27"/>
        <v>0</v>
      </c>
      <c r="X193" s="202">
        <v>550.14</v>
      </c>
      <c r="Y193" s="146">
        <v>31.889999999999986</v>
      </c>
      <c r="Z193" s="135">
        <v>518.25</v>
      </c>
      <c r="AA193" s="149">
        <v>10.174000000000001</v>
      </c>
      <c r="AB193" s="143">
        <v>5272.6755000000003</v>
      </c>
      <c r="AC193" s="36"/>
    </row>
    <row r="194" spans="1:30" s="21" customFormat="1" ht="15.75" customHeight="1">
      <c r="A194" s="125" t="s">
        <v>34</v>
      </c>
      <c r="B194" s="4" t="s">
        <v>187</v>
      </c>
      <c r="C194" s="28" t="s">
        <v>10</v>
      </c>
      <c r="D194" s="135">
        <v>1391.64</v>
      </c>
      <c r="E194" s="135">
        <v>47.507000000000062</v>
      </c>
      <c r="F194" s="389">
        <v>1344.133</v>
      </c>
      <c r="G194" s="144">
        <v>21.315096548481435</v>
      </c>
      <c r="H194" s="145">
        <v>28650.324668999998</v>
      </c>
      <c r="I194" s="97">
        <v>40.799999999999997</v>
      </c>
      <c r="J194" s="68">
        <f t="shared" si="21"/>
        <v>6.8359999999999985</v>
      </c>
      <c r="K194" s="68">
        <v>33.963999999999999</v>
      </c>
      <c r="L194" s="71">
        <v>23.631</v>
      </c>
      <c r="M194" s="89">
        <f t="shared" si="25"/>
        <v>802.60328400000003</v>
      </c>
      <c r="N194" s="97">
        <v>33.119999999999997</v>
      </c>
      <c r="O194" s="68">
        <v>8.019999999999996</v>
      </c>
      <c r="P194" s="68">
        <v>25.1</v>
      </c>
      <c r="Q194" s="71">
        <v>21.061</v>
      </c>
      <c r="R194" s="68">
        <v>528.63110000000006</v>
      </c>
      <c r="S194" s="172">
        <f t="shared" si="23"/>
        <v>1432.44</v>
      </c>
      <c r="T194" s="146">
        <f t="shared" si="24"/>
        <v>54.343000000000075</v>
      </c>
      <c r="U194" s="143">
        <f t="shared" si="26"/>
        <v>1378.097</v>
      </c>
      <c r="V194" s="144">
        <f t="shared" si="22"/>
        <v>21.372173332501266</v>
      </c>
      <c r="W194" s="160">
        <f t="shared" si="27"/>
        <v>29452.927952999999</v>
      </c>
      <c r="X194" s="202">
        <v>1363.2699999999998</v>
      </c>
      <c r="Y194" s="146">
        <v>72.804999999999836</v>
      </c>
      <c r="Z194" s="135">
        <v>1290.4649999999999</v>
      </c>
      <c r="AA194" s="149">
        <v>21.061</v>
      </c>
      <c r="AB194" s="143">
        <v>27178.483365</v>
      </c>
      <c r="AC194" s="36"/>
      <c r="AD194" s="14"/>
    </row>
    <row r="195" spans="1:30" s="21" customFormat="1" ht="15.75" customHeight="1">
      <c r="A195" s="125" t="s">
        <v>35</v>
      </c>
      <c r="B195" s="4" t="s">
        <v>178</v>
      </c>
      <c r="C195" s="28" t="s">
        <v>10</v>
      </c>
      <c r="D195" s="135">
        <v>1492.78</v>
      </c>
      <c r="E195" s="135">
        <v>22.236999999999853</v>
      </c>
      <c r="F195" s="389">
        <v>1470.5430000000001</v>
      </c>
      <c r="G195" s="144">
        <v>9.5923557420626242</v>
      </c>
      <c r="H195" s="145">
        <v>14105.971589999999</v>
      </c>
      <c r="I195" s="97">
        <v>255.35599999999999</v>
      </c>
      <c r="J195" s="68">
        <f t="shared" si="21"/>
        <v>4.6730000000000018</v>
      </c>
      <c r="K195" s="68">
        <v>250.68299999999999</v>
      </c>
      <c r="L195" s="71">
        <v>10.502000000000001</v>
      </c>
      <c r="M195" s="89">
        <f t="shared" si="25"/>
        <v>2632.6728659999999</v>
      </c>
      <c r="N195" s="97">
        <v>218.52</v>
      </c>
      <c r="O195" s="68">
        <v>3.7560000000000002</v>
      </c>
      <c r="P195" s="68">
        <v>214.76400000000001</v>
      </c>
      <c r="Q195" s="71">
        <v>9.3610000000000007</v>
      </c>
      <c r="R195" s="68">
        <v>2010.4058040000002</v>
      </c>
      <c r="S195" s="172">
        <f t="shared" si="23"/>
        <v>1748.136</v>
      </c>
      <c r="T195" s="146">
        <f t="shared" si="24"/>
        <v>26.909999999999854</v>
      </c>
      <c r="U195" s="143">
        <f t="shared" si="26"/>
        <v>1721.2260000000001</v>
      </c>
      <c r="V195" s="144">
        <f t="shared" si="22"/>
        <v>9.7248382583112249</v>
      </c>
      <c r="W195" s="160">
        <f t="shared" si="27"/>
        <v>16738.644455999998</v>
      </c>
      <c r="X195" s="202">
        <v>1582.2739999999999</v>
      </c>
      <c r="Y195" s="146">
        <v>23.288000000000011</v>
      </c>
      <c r="Z195" s="135">
        <v>1558.9859999999999</v>
      </c>
      <c r="AA195" s="149">
        <v>9.2996090189392344</v>
      </c>
      <c r="AB195" s="143">
        <v>14497.960266</v>
      </c>
      <c r="AC195" s="36"/>
      <c r="AD195" s="14"/>
    </row>
    <row r="196" spans="1:30" s="21" customFormat="1" ht="15.75" customHeight="1">
      <c r="A196" s="125" t="s">
        <v>36</v>
      </c>
      <c r="B196" s="4" t="s">
        <v>186</v>
      </c>
      <c r="C196" s="11" t="s">
        <v>10</v>
      </c>
      <c r="D196" s="124">
        <v>1026.2739999999999</v>
      </c>
      <c r="E196" s="124">
        <v>52.954999999999927</v>
      </c>
      <c r="F196" s="210">
        <v>973.31899999999996</v>
      </c>
      <c r="G196" s="211">
        <v>21.283092961300458</v>
      </c>
      <c r="H196" s="212">
        <v>20715.238758</v>
      </c>
      <c r="I196" s="97">
        <v>17.736000000000001</v>
      </c>
      <c r="J196" s="68">
        <f t="shared" si="21"/>
        <v>1.6180000000000021</v>
      </c>
      <c r="K196" s="68">
        <v>16.117999999999999</v>
      </c>
      <c r="L196" s="71">
        <v>23.631</v>
      </c>
      <c r="M196" s="89">
        <f t="shared" si="25"/>
        <v>380.884458</v>
      </c>
      <c r="N196" s="97">
        <v>5.8179999999999996</v>
      </c>
      <c r="O196" s="68">
        <v>0.52699999999999925</v>
      </c>
      <c r="P196" s="68">
        <v>5.2910000000000004</v>
      </c>
      <c r="Q196" s="71">
        <v>21.061</v>
      </c>
      <c r="R196" s="68">
        <v>111.433751</v>
      </c>
      <c r="S196" s="172">
        <f t="shared" si="23"/>
        <v>1044.01</v>
      </c>
      <c r="T196" s="146">
        <f t="shared" si="24"/>
        <v>54.572999999999979</v>
      </c>
      <c r="U196" s="143">
        <f t="shared" si="26"/>
        <v>989.43700000000001</v>
      </c>
      <c r="V196" s="144">
        <f t="shared" si="22"/>
        <v>21.321340536082641</v>
      </c>
      <c r="W196" s="160">
        <f t="shared" si="27"/>
        <v>21096.123216</v>
      </c>
      <c r="X196" s="202">
        <v>991.64400000000001</v>
      </c>
      <c r="Y196" s="146">
        <v>18.65300000000002</v>
      </c>
      <c r="Z196" s="135">
        <v>972.99099999999999</v>
      </c>
      <c r="AA196" s="149">
        <v>21.052264140161626</v>
      </c>
      <c r="AB196" s="143">
        <v>20483.663538000001</v>
      </c>
      <c r="AC196" s="35"/>
      <c r="AD196" s="14"/>
    </row>
    <row r="197" spans="1:30" s="14" customFormat="1" ht="15.75" customHeight="1">
      <c r="A197" s="126" t="s">
        <v>37</v>
      </c>
      <c r="B197" s="4" t="s">
        <v>179</v>
      </c>
      <c r="C197" s="28" t="s">
        <v>10</v>
      </c>
      <c r="D197" s="135">
        <v>1713.88</v>
      </c>
      <c r="E197" s="135">
        <v>17.481999999999971</v>
      </c>
      <c r="F197" s="389">
        <v>1696.3980000000001</v>
      </c>
      <c r="G197" s="144">
        <v>21.844745038605325</v>
      </c>
      <c r="H197" s="145">
        <v>37057.381794000001</v>
      </c>
      <c r="I197" s="97">
        <v>725.6</v>
      </c>
      <c r="J197" s="68">
        <f t="shared" si="21"/>
        <v>8.30600000000004</v>
      </c>
      <c r="K197" s="70">
        <v>717.29399999999998</v>
      </c>
      <c r="L197" s="71">
        <v>23.631</v>
      </c>
      <c r="M197" s="89">
        <f t="shared" si="25"/>
        <v>16950.374513999999</v>
      </c>
      <c r="N197" s="97">
        <v>559.84</v>
      </c>
      <c r="O197" s="68">
        <v>6.5620000000000118</v>
      </c>
      <c r="P197" s="70">
        <v>553.27800000000002</v>
      </c>
      <c r="Q197" s="71">
        <v>21.061</v>
      </c>
      <c r="R197" s="68">
        <v>11652.587958</v>
      </c>
      <c r="S197" s="172">
        <f t="shared" si="23"/>
        <v>2439.48</v>
      </c>
      <c r="T197" s="146">
        <f t="shared" si="24"/>
        <v>25.788000000000011</v>
      </c>
      <c r="U197" s="143">
        <f t="shared" si="26"/>
        <v>2413.692</v>
      </c>
      <c r="V197" s="144">
        <f t="shared" si="22"/>
        <v>22.375579116142404</v>
      </c>
      <c r="W197" s="160">
        <f>H197+M197</f>
        <v>54007.756307999996</v>
      </c>
      <c r="X197" s="202">
        <v>594.34800000000007</v>
      </c>
      <c r="Y197" s="146">
        <v>10.206000000000017</v>
      </c>
      <c r="Z197" s="135">
        <v>584.14200000000005</v>
      </c>
      <c r="AA197" s="149">
        <v>21.051618856373963</v>
      </c>
      <c r="AB197" s="143">
        <v>12297.134742</v>
      </c>
      <c r="AC197" s="35"/>
    </row>
    <row r="198" spans="1:30" s="14" customFormat="1" ht="15.75" customHeight="1">
      <c r="A198" s="124">
        <v>147</v>
      </c>
      <c r="B198" s="1" t="s">
        <v>228</v>
      </c>
      <c r="C198" s="28" t="s">
        <v>10</v>
      </c>
      <c r="D198" s="142">
        <v>6561.3059999999996</v>
      </c>
      <c r="E198" s="142">
        <v>32.453999999999724</v>
      </c>
      <c r="F198" s="391">
        <v>6528.8519999999999</v>
      </c>
      <c r="G198" s="144">
        <v>21.596501546673135</v>
      </c>
      <c r="H198" s="145">
        <v>141000.36231599998</v>
      </c>
      <c r="I198" s="109">
        <v>160.97399999999999</v>
      </c>
      <c r="J198" s="68">
        <f t="shared" si="21"/>
        <v>0</v>
      </c>
      <c r="K198" s="70">
        <v>160.97399999999999</v>
      </c>
      <c r="L198" s="71">
        <v>23.631</v>
      </c>
      <c r="M198" s="89">
        <f t="shared" si="25"/>
        <v>3803.9765939999997</v>
      </c>
      <c r="N198" s="109">
        <v>133.19999999999999</v>
      </c>
      <c r="O198" s="68">
        <v>2.1239999999999952</v>
      </c>
      <c r="P198" s="70">
        <v>131.07599999999999</v>
      </c>
      <c r="Q198" s="71">
        <v>21.061</v>
      </c>
      <c r="R198" s="68">
        <v>2760.5916359999997</v>
      </c>
      <c r="S198" s="172">
        <f t="shared" si="23"/>
        <v>6722.28</v>
      </c>
      <c r="T198" s="146">
        <f t="shared" si="24"/>
        <v>32.453999999999724</v>
      </c>
      <c r="U198" s="146">
        <f t="shared" si="26"/>
        <v>6689.826</v>
      </c>
      <c r="V198" s="144">
        <f t="shared" si="22"/>
        <v>21.645456684523634</v>
      </c>
      <c r="W198" s="160">
        <f t="shared" si="27"/>
        <v>144804.33890999999</v>
      </c>
      <c r="X198" s="202">
        <v>6536.473</v>
      </c>
      <c r="Y198" s="146">
        <v>33.822999999999411</v>
      </c>
      <c r="Z198" s="142">
        <v>6502.6500000000005</v>
      </c>
      <c r="AA198" s="149">
        <v>21.051352986551635</v>
      </c>
      <c r="AB198" s="143">
        <v>136889.580498</v>
      </c>
      <c r="AC198" s="35"/>
    </row>
    <row r="199" spans="1:30" s="14" customFormat="1" ht="15.75" customHeight="1">
      <c r="A199" s="269">
        <v>148</v>
      </c>
      <c r="B199" s="306" t="s">
        <v>183</v>
      </c>
      <c r="C199" s="28" t="s">
        <v>10</v>
      </c>
      <c r="D199" s="142">
        <v>2778.6279999999997</v>
      </c>
      <c r="E199" s="142">
        <v>99.402999999999793</v>
      </c>
      <c r="F199" s="142">
        <v>2679.2249999999999</v>
      </c>
      <c r="G199" s="144">
        <v>21.664336017691681</v>
      </c>
      <c r="H199" s="195">
        <v>58043.630666999998</v>
      </c>
      <c r="I199" s="97">
        <v>347.298</v>
      </c>
      <c r="J199" s="68">
        <f t="shared" si="21"/>
        <v>11.34899999999999</v>
      </c>
      <c r="K199" s="68">
        <v>335.94900000000001</v>
      </c>
      <c r="L199" s="71">
        <v>23.631</v>
      </c>
      <c r="M199" s="89">
        <f t="shared" si="25"/>
        <v>7938.8108190000003</v>
      </c>
      <c r="N199" s="97">
        <v>220.26300000000001</v>
      </c>
      <c r="O199" s="68">
        <v>9.1730000000000018</v>
      </c>
      <c r="P199" s="68">
        <v>211.09</v>
      </c>
      <c r="Q199" s="71">
        <v>21.061</v>
      </c>
      <c r="R199" s="68">
        <v>4445.76649</v>
      </c>
      <c r="S199" s="172">
        <f t="shared" si="23"/>
        <v>3125.9259999999995</v>
      </c>
      <c r="T199" s="146">
        <f t="shared" si="24"/>
        <v>110.7519999999995</v>
      </c>
      <c r="U199" s="146">
        <f t="shared" si="26"/>
        <v>3015.174</v>
      </c>
      <c r="V199" s="144">
        <f t="shared" si="22"/>
        <v>21.883460618193176</v>
      </c>
      <c r="W199" s="148">
        <f>H199+M199</f>
        <v>65982.441485999996</v>
      </c>
      <c r="X199" s="202">
        <v>2023.9649999999999</v>
      </c>
      <c r="Y199" s="146">
        <v>57.601999999999862</v>
      </c>
      <c r="Z199" s="391">
        <v>1966.3630000000001</v>
      </c>
      <c r="AA199" s="149">
        <v>20.940763463816193</v>
      </c>
      <c r="AB199" s="143">
        <v>41177.142467000005</v>
      </c>
      <c r="AC199" s="35"/>
    </row>
    <row r="200" spans="1:30" s="14" customFormat="1" ht="15.75" customHeight="1">
      <c r="A200" s="269">
        <v>149</v>
      </c>
      <c r="B200" s="13" t="s">
        <v>180</v>
      </c>
      <c r="C200" s="28" t="s">
        <v>10</v>
      </c>
      <c r="D200" s="142">
        <v>3282.0389999999998</v>
      </c>
      <c r="E200" s="142">
        <v>108.07999999999993</v>
      </c>
      <c r="F200" s="142">
        <v>3173.9589999999998</v>
      </c>
      <c r="G200" s="144">
        <v>21.626433542777331</v>
      </c>
      <c r="H200" s="195">
        <v>68641.413380999991</v>
      </c>
      <c r="I200" s="97">
        <v>354.40800000000002</v>
      </c>
      <c r="J200" s="68">
        <f t="shared" si="21"/>
        <v>9.4220000000000255</v>
      </c>
      <c r="K200" s="68">
        <v>344.98599999999999</v>
      </c>
      <c r="L200" s="71">
        <v>23.631</v>
      </c>
      <c r="M200" s="89">
        <f t="shared" si="25"/>
        <v>8152.3641660000003</v>
      </c>
      <c r="N200" s="97">
        <v>245.00399999999999</v>
      </c>
      <c r="O200" s="68">
        <v>0.49899999999999523</v>
      </c>
      <c r="P200" s="68">
        <v>244.505</v>
      </c>
      <c r="Q200" s="71">
        <v>21.061</v>
      </c>
      <c r="R200" s="68">
        <v>5149.5198049999999</v>
      </c>
      <c r="S200" s="172">
        <f t="shared" si="23"/>
        <v>3636.4469999999997</v>
      </c>
      <c r="T200" s="146">
        <f t="shared" si="24"/>
        <v>117.50199999999995</v>
      </c>
      <c r="U200" s="146">
        <f t="shared" si="26"/>
        <v>3518.9449999999997</v>
      </c>
      <c r="V200" s="144">
        <f t="shared" si="22"/>
        <v>21.822954762577989</v>
      </c>
      <c r="W200" s="148">
        <f t="shared" si="27"/>
        <v>76793.777546999991</v>
      </c>
      <c r="X200" s="202">
        <v>1849.7740000000001</v>
      </c>
      <c r="Y200" s="146">
        <v>57.542000000000144</v>
      </c>
      <c r="Z200" s="391">
        <v>1792.232</v>
      </c>
      <c r="AA200" s="149">
        <v>21.055278843364029</v>
      </c>
      <c r="AB200" s="143">
        <v>37735.944512000002</v>
      </c>
      <c r="AC200" s="35"/>
    </row>
    <row r="201" spans="1:30" s="14" customFormat="1" ht="15.75" customHeight="1">
      <c r="A201" s="269">
        <v>150</v>
      </c>
      <c r="B201" s="13" t="s">
        <v>184</v>
      </c>
      <c r="C201" s="28" t="s">
        <v>10</v>
      </c>
      <c r="D201" s="142">
        <v>18686.611999999997</v>
      </c>
      <c r="E201" s="142">
        <v>0</v>
      </c>
      <c r="F201" s="142">
        <v>18686.611999999997</v>
      </c>
      <c r="G201" s="213">
        <v>21.210563189731772</v>
      </c>
      <c r="H201" s="195">
        <v>396353.56462799996</v>
      </c>
      <c r="I201" s="97">
        <v>582.79200000000003</v>
      </c>
      <c r="J201" s="68">
        <f t="shared" si="21"/>
        <v>0</v>
      </c>
      <c r="K201" s="68">
        <v>582.79200000000003</v>
      </c>
      <c r="L201" s="71">
        <v>23.631</v>
      </c>
      <c r="M201" s="89">
        <f t="shared" si="25"/>
        <v>13771.957752</v>
      </c>
      <c r="N201" s="97">
        <v>0</v>
      </c>
      <c r="O201" s="68">
        <v>0</v>
      </c>
      <c r="P201" s="68">
        <v>0</v>
      </c>
      <c r="Q201" s="98">
        <v>21.061</v>
      </c>
      <c r="R201" s="68">
        <v>0</v>
      </c>
      <c r="S201" s="172">
        <f t="shared" si="23"/>
        <v>19269.403999999999</v>
      </c>
      <c r="T201" s="146">
        <f t="shared" si="24"/>
        <v>0</v>
      </c>
      <c r="U201" s="146">
        <f t="shared" si="26"/>
        <v>19269.403999999999</v>
      </c>
      <c r="V201" s="144">
        <f t="shared" si="22"/>
        <v>21.283767903771182</v>
      </c>
      <c r="W201" s="148">
        <f t="shared" si="27"/>
        <v>410125.52237999998</v>
      </c>
      <c r="X201" s="202">
        <v>11877.137999999999</v>
      </c>
      <c r="Y201" s="146">
        <v>0</v>
      </c>
      <c r="Z201" s="391">
        <v>11877.137999999999</v>
      </c>
      <c r="AA201" s="149">
        <v>20.286999999999999</v>
      </c>
      <c r="AB201" s="143">
        <v>240951.49860599998</v>
      </c>
      <c r="AC201" s="35"/>
    </row>
    <row r="202" spans="1:30" s="21" customFormat="1" ht="15.75" customHeight="1">
      <c r="A202" s="269">
        <v>151</v>
      </c>
      <c r="B202" s="13" t="s">
        <v>185</v>
      </c>
      <c r="C202" s="28" t="s">
        <v>10</v>
      </c>
      <c r="D202" s="135">
        <v>1080.4859999999999</v>
      </c>
      <c r="E202" s="135">
        <v>69.180999999999926</v>
      </c>
      <c r="F202" s="135">
        <v>1011.3049999999999</v>
      </c>
      <c r="G202" s="213">
        <v>21.35309062449014</v>
      </c>
      <c r="H202" s="145">
        <v>21594.487313999998</v>
      </c>
      <c r="I202" s="97">
        <v>45.521999999999998</v>
      </c>
      <c r="J202" s="68">
        <f t="shared" si="21"/>
        <v>4.3739999999999952</v>
      </c>
      <c r="K202" s="68">
        <v>41.148000000000003</v>
      </c>
      <c r="L202" s="71">
        <v>23.631</v>
      </c>
      <c r="M202" s="89">
        <f t="shared" si="25"/>
        <v>972.3683880000001</v>
      </c>
      <c r="N202" s="97">
        <v>30.995999999999999</v>
      </c>
      <c r="O202" s="68">
        <v>4.732999999999997</v>
      </c>
      <c r="P202" s="68">
        <v>26.263000000000002</v>
      </c>
      <c r="Q202" s="98">
        <v>21.061</v>
      </c>
      <c r="R202" s="68">
        <v>553.12504300000001</v>
      </c>
      <c r="S202" s="172">
        <f t="shared" si="23"/>
        <v>1126.0079999999998</v>
      </c>
      <c r="T202" s="143">
        <f>S202-U202</f>
        <v>73.554999999999836</v>
      </c>
      <c r="U202" s="143">
        <f t="shared" si="26"/>
        <v>1052.453</v>
      </c>
      <c r="V202" s="144">
        <f t="shared" si="22"/>
        <v>21.442150577745512</v>
      </c>
      <c r="W202" s="160">
        <f t="shared" si="27"/>
        <v>22566.855701999997</v>
      </c>
      <c r="X202" s="202">
        <v>831.57499999999993</v>
      </c>
      <c r="Y202" s="143">
        <v>43.173999999999864</v>
      </c>
      <c r="Z202" s="389">
        <v>788.40100000000007</v>
      </c>
      <c r="AA202" s="149">
        <v>21.061</v>
      </c>
      <c r="AB202" s="143">
        <v>16604.513461000002</v>
      </c>
      <c r="AC202" s="36"/>
    </row>
    <row r="203" spans="1:30" s="14" customFormat="1" ht="15.75" customHeight="1">
      <c r="A203" s="269">
        <v>152</v>
      </c>
      <c r="B203" s="13" t="s">
        <v>203</v>
      </c>
      <c r="C203" s="28" t="s">
        <v>10</v>
      </c>
      <c r="D203" s="142">
        <v>2734.89</v>
      </c>
      <c r="E203" s="142">
        <v>46.074999999999818</v>
      </c>
      <c r="F203" s="142">
        <v>2688.8150000000001</v>
      </c>
      <c r="G203" s="213">
        <v>21.295012156284461</v>
      </c>
      <c r="H203" s="145">
        <v>57258.348110999999</v>
      </c>
      <c r="I203" s="97">
        <v>95.796000000000006</v>
      </c>
      <c r="J203" s="68">
        <f t="shared" si="21"/>
        <v>0.63800000000000523</v>
      </c>
      <c r="K203" s="68">
        <v>95.158000000000001</v>
      </c>
      <c r="L203" s="98">
        <v>23.631</v>
      </c>
      <c r="M203" s="89">
        <f t="shared" si="25"/>
        <v>2248.6786980000002</v>
      </c>
      <c r="N203" s="97">
        <v>171.94200000000001</v>
      </c>
      <c r="O203" s="68">
        <v>4.6610000000000014</v>
      </c>
      <c r="P203" s="68">
        <v>167.28100000000001</v>
      </c>
      <c r="Q203" s="98">
        <v>21.061</v>
      </c>
      <c r="R203" s="68">
        <v>3523.105141</v>
      </c>
      <c r="S203" s="172">
        <f t="shared" si="23"/>
        <v>2830.6859999999997</v>
      </c>
      <c r="T203" s="146">
        <f t="shared" ref="T203:T225" si="28">S203-U203</f>
        <v>46.712999999999738</v>
      </c>
      <c r="U203" s="146">
        <f t="shared" si="26"/>
        <v>2783.973</v>
      </c>
      <c r="V203" s="144">
        <f t="shared" si="22"/>
        <v>21.374857733534053</v>
      </c>
      <c r="W203" s="148">
        <f t="shared" si="27"/>
        <v>59507.026809000003</v>
      </c>
      <c r="X203" s="202">
        <v>2707.0640000000003</v>
      </c>
      <c r="Y203" s="146">
        <v>10.018000000000029</v>
      </c>
      <c r="Z203" s="150">
        <v>2697.0460000000003</v>
      </c>
      <c r="AA203" s="149">
        <v>21.061</v>
      </c>
      <c r="AB203" s="143">
        <v>56802.485806000004</v>
      </c>
      <c r="AC203" s="35"/>
    </row>
    <row r="204" spans="1:30" s="14" customFormat="1" ht="15.75" customHeight="1">
      <c r="A204" s="124">
        <v>153</v>
      </c>
      <c r="B204" s="13" t="s">
        <v>188</v>
      </c>
      <c r="C204" s="28" t="s">
        <v>10</v>
      </c>
      <c r="D204" s="142">
        <v>964.35400000000004</v>
      </c>
      <c r="E204" s="142">
        <v>11.846000000000117</v>
      </c>
      <c r="F204" s="142">
        <v>952.50799999999992</v>
      </c>
      <c r="G204" s="213">
        <v>21.269592622844112</v>
      </c>
      <c r="H204" s="145">
        <v>20259.457129999999</v>
      </c>
      <c r="I204" s="97">
        <v>3.2</v>
      </c>
      <c r="J204" s="68">
        <f t="shared" si="21"/>
        <v>0.37800000000000011</v>
      </c>
      <c r="K204" s="111">
        <v>2.8220000000000001</v>
      </c>
      <c r="L204" s="98">
        <v>23.631</v>
      </c>
      <c r="M204" s="89">
        <f t="shared" si="25"/>
        <v>66.686682000000005</v>
      </c>
      <c r="N204" s="97">
        <v>15.5</v>
      </c>
      <c r="O204" s="68">
        <v>0</v>
      </c>
      <c r="P204" s="68">
        <v>15.5</v>
      </c>
      <c r="Q204" s="98">
        <v>21.061</v>
      </c>
      <c r="R204" s="68">
        <v>326.44549999999998</v>
      </c>
      <c r="S204" s="172">
        <f t="shared" si="23"/>
        <v>967.55400000000009</v>
      </c>
      <c r="T204" s="146">
        <f t="shared" si="28"/>
        <v>12.22400000000016</v>
      </c>
      <c r="U204" s="146">
        <f t="shared" si="26"/>
        <v>955.32999999999993</v>
      </c>
      <c r="V204" s="144">
        <f t="shared" si="22"/>
        <v>21.276568109449091</v>
      </c>
      <c r="W204" s="148">
        <f t="shared" si="27"/>
        <v>20326.143811999998</v>
      </c>
      <c r="X204" s="202">
        <v>1340.3539999999998</v>
      </c>
      <c r="Y204" s="146">
        <v>0</v>
      </c>
      <c r="Z204" s="150">
        <v>1340.3539999999998</v>
      </c>
      <c r="AA204" s="149">
        <v>21.061000000000003</v>
      </c>
      <c r="AB204" s="143">
        <v>28229.195594000001</v>
      </c>
      <c r="AC204" s="35"/>
    </row>
    <row r="205" spans="1:30" s="14" customFormat="1" ht="15.75" customHeight="1">
      <c r="A205" s="124">
        <v>154</v>
      </c>
      <c r="B205" s="13" t="s">
        <v>236</v>
      </c>
      <c r="C205" s="28" t="s">
        <v>10</v>
      </c>
      <c r="D205" s="142">
        <v>9748.8339999999989</v>
      </c>
      <c r="E205" s="142">
        <v>57.958999999997104</v>
      </c>
      <c r="F205" s="142">
        <v>9690.8750000000018</v>
      </c>
      <c r="G205" s="213">
        <v>21.312618418770228</v>
      </c>
      <c r="H205" s="145">
        <v>206537.92101899997</v>
      </c>
      <c r="I205" s="97">
        <v>417.84</v>
      </c>
      <c r="J205" s="68">
        <f t="shared" si="21"/>
        <v>53.748999999999967</v>
      </c>
      <c r="K205" s="68">
        <v>364.09100000000001</v>
      </c>
      <c r="L205" s="98">
        <v>23.631</v>
      </c>
      <c r="M205" s="89">
        <f t="shared" si="25"/>
        <v>8603.8344209999996</v>
      </c>
      <c r="N205" s="97">
        <v>408.81599999999997</v>
      </c>
      <c r="O205" s="68">
        <v>85.649000000000001</v>
      </c>
      <c r="P205" s="68">
        <v>323.16699999999997</v>
      </c>
      <c r="Q205" s="98">
        <v>21.061</v>
      </c>
      <c r="R205" s="68">
        <v>6806.220186999999</v>
      </c>
      <c r="S205" s="172">
        <f t="shared" si="23"/>
        <v>10166.673999999999</v>
      </c>
      <c r="T205" s="146">
        <f t="shared" si="28"/>
        <v>111.7079999999969</v>
      </c>
      <c r="U205" s="146">
        <f t="shared" si="26"/>
        <v>10054.966000000002</v>
      </c>
      <c r="V205" s="144">
        <f t="shared" si="22"/>
        <v>21.396567172877553</v>
      </c>
      <c r="W205" s="148">
        <f t="shared" si="27"/>
        <v>215141.75543999998</v>
      </c>
      <c r="X205" s="202">
        <v>6690.5599999999986</v>
      </c>
      <c r="Y205" s="146">
        <v>94.448999999997795</v>
      </c>
      <c r="Z205" s="150">
        <v>6596.1110000000008</v>
      </c>
      <c r="AA205" s="149">
        <v>21.060999999999996</v>
      </c>
      <c r="AB205" s="143">
        <v>138920.69377099999</v>
      </c>
      <c r="AC205" s="35"/>
    </row>
    <row r="206" spans="1:30" s="14" customFormat="1" ht="15.75" customHeight="1">
      <c r="A206" s="124">
        <v>155</v>
      </c>
      <c r="B206" s="13" t="s">
        <v>189</v>
      </c>
      <c r="C206" s="28" t="s">
        <v>10</v>
      </c>
      <c r="D206" s="142">
        <v>1162.4820000000002</v>
      </c>
      <c r="E206" s="142">
        <v>48.765000000000327</v>
      </c>
      <c r="F206" s="142">
        <v>1113.7169999999999</v>
      </c>
      <c r="G206" s="213">
        <v>21.265222549354998</v>
      </c>
      <c r="H206" s="145">
        <v>23683.439861999999</v>
      </c>
      <c r="I206" s="97">
        <v>5.7720000000000002</v>
      </c>
      <c r="J206" s="68">
        <f t="shared" si="21"/>
        <v>0.5129999999999999</v>
      </c>
      <c r="K206" s="68">
        <v>5.2590000000000003</v>
      </c>
      <c r="L206" s="98">
        <v>23.631</v>
      </c>
      <c r="M206" s="89">
        <f t="shared" si="25"/>
        <v>124.275429</v>
      </c>
      <c r="N206" s="97">
        <v>0</v>
      </c>
      <c r="O206" s="68">
        <v>0</v>
      </c>
      <c r="P206" s="68">
        <v>0</v>
      </c>
      <c r="Q206" s="98">
        <v>21.061</v>
      </c>
      <c r="R206" s="68">
        <v>0</v>
      </c>
      <c r="S206" s="172">
        <f t="shared" si="23"/>
        <v>1168.2540000000001</v>
      </c>
      <c r="T206" s="146">
        <f t="shared" si="28"/>
        <v>49.278000000000247</v>
      </c>
      <c r="U206" s="146">
        <f t="shared" si="26"/>
        <v>1118.9759999999999</v>
      </c>
      <c r="V206" s="144">
        <f t="shared" si="22"/>
        <v>21.276341307588368</v>
      </c>
      <c r="W206" s="148">
        <f t="shared" si="27"/>
        <v>23807.715291</v>
      </c>
      <c r="X206" s="202">
        <v>525.35599999999999</v>
      </c>
      <c r="Y206" s="146">
        <v>0.77400000000000091</v>
      </c>
      <c r="Z206" s="150">
        <v>524.58199999999999</v>
      </c>
      <c r="AA206" s="149">
        <v>21.061</v>
      </c>
      <c r="AB206" s="143">
        <v>11048.221502</v>
      </c>
      <c r="AC206" s="35"/>
    </row>
    <row r="207" spans="1:30" s="14" customFormat="1" ht="15.75" customHeight="1">
      <c r="A207" s="124">
        <v>156</v>
      </c>
      <c r="B207" s="13" t="s">
        <v>190</v>
      </c>
      <c r="C207" s="28" t="s">
        <v>10</v>
      </c>
      <c r="D207" s="142">
        <v>682.25299999999993</v>
      </c>
      <c r="E207" s="142">
        <v>31.764999999999873</v>
      </c>
      <c r="F207" s="142">
        <v>650.48800000000006</v>
      </c>
      <c r="G207" s="213">
        <v>14.447724282384915</v>
      </c>
      <c r="H207" s="145">
        <v>9398.0712729999996</v>
      </c>
      <c r="I207" s="97">
        <v>46.726999999999997</v>
      </c>
      <c r="J207" s="68">
        <f t="shared" si="21"/>
        <v>2.4299999999999997</v>
      </c>
      <c r="K207" s="68">
        <v>44.296999999999997</v>
      </c>
      <c r="L207" s="68">
        <v>15.750999999999999</v>
      </c>
      <c r="M207" s="89">
        <f t="shared" si="25"/>
        <v>697.72204699999998</v>
      </c>
      <c r="N207" s="97">
        <v>12.837999999999999</v>
      </c>
      <c r="O207" s="68">
        <v>0.93599999999999994</v>
      </c>
      <c r="P207" s="68">
        <v>11.901999999999999</v>
      </c>
      <c r="Q207" s="98">
        <v>14.039</v>
      </c>
      <c r="R207" s="68">
        <v>167.09217799999999</v>
      </c>
      <c r="S207" s="172">
        <f t="shared" si="23"/>
        <v>728.9799999999999</v>
      </c>
      <c r="T207" s="146">
        <f t="shared" si="28"/>
        <v>34.194999999999823</v>
      </c>
      <c r="U207" s="146">
        <f t="shared" si="26"/>
        <v>694.78500000000008</v>
      </c>
      <c r="V207" s="144">
        <f t="shared" si="22"/>
        <v>14.530816468403891</v>
      </c>
      <c r="W207" s="148">
        <f t="shared" si="27"/>
        <v>10095.793319999999</v>
      </c>
      <c r="X207" s="202">
        <v>470.75900000000007</v>
      </c>
      <c r="Y207" s="146">
        <v>20.533000000000072</v>
      </c>
      <c r="Z207" s="150">
        <v>450.226</v>
      </c>
      <c r="AA207" s="149">
        <v>14.039</v>
      </c>
      <c r="AB207" s="143">
        <v>6320.7228139999997</v>
      </c>
      <c r="AC207" s="35"/>
    </row>
    <row r="208" spans="1:30" s="14" customFormat="1" ht="15.75" customHeight="1">
      <c r="A208" s="124">
        <v>157</v>
      </c>
      <c r="B208" s="13" t="s">
        <v>191</v>
      </c>
      <c r="C208" s="28" t="s">
        <v>10</v>
      </c>
      <c r="D208" s="142">
        <v>298.25799999999998</v>
      </c>
      <c r="E208" s="142">
        <v>14.18199999999996</v>
      </c>
      <c r="F208" s="142">
        <v>284.07600000000002</v>
      </c>
      <c r="G208" s="213">
        <v>14.404324726481645</v>
      </c>
      <c r="H208" s="145">
        <v>4091.922951</v>
      </c>
      <c r="I208" s="97">
        <v>13.78</v>
      </c>
      <c r="J208" s="68">
        <f t="shared" si="21"/>
        <v>0.71699999999999875</v>
      </c>
      <c r="K208" s="68">
        <v>13.063000000000001</v>
      </c>
      <c r="L208" s="68">
        <v>15.750999999999999</v>
      </c>
      <c r="M208" s="89">
        <f t="shared" si="25"/>
        <v>205.755313</v>
      </c>
      <c r="N208" s="97">
        <v>1.7809999999999999</v>
      </c>
      <c r="O208" s="68">
        <v>0.12999999999999989</v>
      </c>
      <c r="P208" s="68">
        <v>1.651</v>
      </c>
      <c r="Q208" s="98">
        <v>14.039</v>
      </c>
      <c r="R208" s="68">
        <v>23.178388999999999</v>
      </c>
      <c r="S208" s="172">
        <f t="shared" si="23"/>
        <v>312.03799999999995</v>
      </c>
      <c r="T208" s="146">
        <f t="shared" si="28"/>
        <v>14.898999999999944</v>
      </c>
      <c r="U208" s="146">
        <f t="shared" si="26"/>
        <v>297.13900000000001</v>
      </c>
      <c r="V208" s="144">
        <f t="shared" si="22"/>
        <v>14.463528059258461</v>
      </c>
      <c r="W208" s="148">
        <f t="shared" si="27"/>
        <v>4297.6782640000001</v>
      </c>
      <c r="X208" s="202">
        <v>142.00300000000001</v>
      </c>
      <c r="Y208" s="146">
        <v>5.9519999999999982</v>
      </c>
      <c r="Z208" s="150">
        <v>136.05100000000002</v>
      </c>
      <c r="AA208" s="149">
        <v>14.038999999999998</v>
      </c>
      <c r="AB208" s="143">
        <v>1910.0199889999999</v>
      </c>
      <c r="AC208" s="35"/>
    </row>
    <row r="209" spans="1:29" s="14" customFormat="1" ht="15.75" customHeight="1">
      <c r="A209" s="124">
        <v>158</v>
      </c>
      <c r="B209" s="13" t="s">
        <v>234</v>
      </c>
      <c r="C209" s="1" t="s">
        <v>10</v>
      </c>
      <c r="D209" s="142">
        <v>4898.9359999999997</v>
      </c>
      <c r="E209" s="142">
        <v>15.313000000000102</v>
      </c>
      <c r="F209" s="142">
        <v>4883.6229999999996</v>
      </c>
      <c r="G209" s="213">
        <v>21.359218265619603</v>
      </c>
      <c r="H209" s="145">
        <v>104310.369584</v>
      </c>
      <c r="I209" s="97">
        <v>366.786</v>
      </c>
      <c r="J209" s="68">
        <f t="shared" si="21"/>
        <v>0.18400000000002592</v>
      </c>
      <c r="K209" s="82">
        <v>366.60199999999998</v>
      </c>
      <c r="L209" s="82">
        <v>23.631</v>
      </c>
      <c r="M209" s="89">
        <f t="shared" si="25"/>
        <v>8663.1718619999992</v>
      </c>
      <c r="N209" s="119">
        <v>317.43599999999998</v>
      </c>
      <c r="O209" s="68">
        <v>0.14199999999999591</v>
      </c>
      <c r="P209" s="95">
        <v>317.29399999999998</v>
      </c>
      <c r="Q209" s="98">
        <v>21.061</v>
      </c>
      <c r="R209" s="95">
        <v>6682.5289339999999</v>
      </c>
      <c r="S209" s="172">
        <f t="shared" si="23"/>
        <v>5265.7219999999998</v>
      </c>
      <c r="T209" s="146">
        <f t="shared" si="28"/>
        <v>15.497000000000298</v>
      </c>
      <c r="U209" s="146">
        <f t="shared" si="26"/>
        <v>5250.2249999999995</v>
      </c>
      <c r="V209" s="144">
        <f t="shared" si="22"/>
        <v>21.51784760576928</v>
      </c>
      <c r="W209" s="148">
        <f t="shared" si="27"/>
        <v>112973.541446</v>
      </c>
      <c r="X209" s="202">
        <v>2516.9059999999999</v>
      </c>
      <c r="Y209" s="146">
        <v>2.7110000000002401</v>
      </c>
      <c r="Z209" s="150">
        <v>2514.1949999999997</v>
      </c>
      <c r="AA209" s="149">
        <v>21.061</v>
      </c>
      <c r="AB209" s="143">
        <v>52951.460894999997</v>
      </c>
      <c r="AC209" s="35"/>
    </row>
    <row r="210" spans="1:29" s="14" customFormat="1" ht="15.75" customHeight="1">
      <c r="A210" s="124">
        <v>159</v>
      </c>
      <c r="B210" s="13" t="s">
        <v>204</v>
      </c>
      <c r="C210" s="1" t="s">
        <v>10</v>
      </c>
      <c r="D210" s="142">
        <v>1228.653</v>
      </c>
      <c r="E210" s="142">
        <v>31.189999999999827</v>
      </c>
      <c r="F210" s="142">
        <v>1197.4630000000002</v>
      </c>
      <c r="G210" s="213">
        <v>21.167999999999996</v>
      </c>
      <c r="H210" s="145">
        <v>25347.896783999997</v>
      </c>
      <c r="I210" s="97">
        <v>5.1609999999999996</v>
      </c>
      <c r="J210" s="68">
        <f t="shared" si="21"/>
        <v>0</v>
      </c>
      <c r="K210" s="68">
        <v>5.1609999999999996</v>
      </c>
      <c r="L210" s="98">
        <v>21.167999999999999</v>
      </c>
      <c r="M210" s="89">
        <f t="shared" si="25"/>
        <v>109.24804799999998</v>
      </c>
      <c r="N210" s="119">
        <v>8.6539999999999999</v>
      </c>
      <c r="O210" s="68">
        <v>0</v>
      </c>
      <c r="P210" s="95">
        <v>8.6539999999999999</v>
      </c>
      <c r="Q210" s="98">
        <v>21.061</v>
      </c>
      <c r="R210" s="95">
        <v>182.26189399999998</v>
      </c>
      <c r="S210" s="172">
        <f t="shared" si="23"/>
        <v>1233.8140000000001</v>
      </c>
      <c r="T210" s="146">
        <f t="shared" si="28"/>
        <v>31.189999999999827</v>
      </c>
      <c r="U210" s="146">
        <f t="shared" si="26"/>
        <v>1202.6240000000003</v>
      </c>
      <c r="V210" s="144">
        <f t="shared" si="22"/>
        <v>21.167999999999996</v>
      </c>
      <c r="W210" s="148">
        <f t="shared" si="27"/>
        <v>25457.144831999998</v>
      </c>
      <c r="X210" s="202">
        <v>391.68799999999999</v>
      </c>
      <c r="Y210" s="146">
        <v>0</v>
      </c>
      <c r="Z210" s="150">
        <v>391.68799999999999</v>
      </c>
      <c r="AA210" s="149">
        <v>21.061000000000003</v>
      </c>
      <c r="AB210" s="143">
        <v>8249.3409680000004</v>
      </c>
      <c r="AC210" s="35"/>
    </row>
    <row r="211" spans="1:29" s="14" customFormat="1" ht="15.75" customHeight="1">
      <c r="A211" s="124">
        <v>160</v>
      </c>
      <c r="B211" s="13" t="s">
        <v>235</v>
      </c>
      <c r="C211" s="1" t="s">
        <v>10</v>
      </c>
      <c r="D211" s="142">
        <v>3807.7999999999997</v>
      </c>
      <c r="E211" s="142">
        <v>116.17599999999948</v>
      </c>
      <c r="F211" s="142">
        <v>3691.6240000000003</v>
      </c>
      <c r="G211" s="213">
        <v>21.16398624778688</v>
      </c>
      <c r="H211" s="145">
        <v>78129.479567999995</v>
      </c>
      <c r="I211" s="97">
        <v>54.984000000000002</v>
      </c>
      <c r="J211" s="68">
        <f t="shared" si="21"/>
        <v>6.6720000000000041</v>
      </c>
      <c r="K211" s="82">
        <v>48.311999999999998</v>
      </c>
      <c r="L211" s="82">
        <v>23.631</v>
      </c>
      <c r="M211" s="89">
        <f t="shared" si="25"/>
        <v>1141.6608719999999</v>
      </c>
      <c r="N211" s="119">
        <v>26.68</v>
      </c>
      <c r="O211" s="68">
        <v>2.8769999999999989</v>
      </c>
      <c r="P211" s="95">
        <v>23.803000000000001</v>
      </c>
      <c r="Q211" s="82">
        <v>21.061</v>
      </c>
      <c r="R211" s="95">
        <v>501.31498300000004</v>
      </c>
      <c r="S211" s="172">
        <f t="shared" si="23"/>
        <v>3862.7839999999997</v>
      </c>
      <c r="T211" s="146">
        <f t="shared" si="28"/>
        <v>122.8479999999995</v>
      </c>
      <c r="U211" s="146">
        <f t="shared" si="26"/>
        <v>3739.9360000000001</v>
      </c>
      <c r="V211" s="144">
        <f t="shared" si="22"/>
        <v>21.195854806071544</v>
      </c>
      <c r="W211" s="148">
        <f t="shared" si="27"/>
        <v>79271.140439999988</v>
      </c>
      <c r="X211" s="202">
        <v>375.68</v>
      </c>
      <c r="Y211" s="146">
        <v>12.665999999999997</v>
      </c>
      <c r="Z211" s="150">
        <v>363.01400000000001</v>
      </c>
      <c r="AA211" s="149">
        <v>21.061</v>
      </c>
      <c r="AB211" s="143">
        <v>7645.4378539999998</v>
      </c>
      <c r="AC211" s="35"/>
    </row>
    <row r="212" spans="1:29" s="14" customFormat="1" ht="15.75" customHeight="1">
      <c r="A212" s="124">
        <v>161</v>
      </c>
      <c r="B212" s="13" t="s">
        <v>192</v>
      </c>
      <c r="C212" s="1" t="s">
        <v>10</v>
      </c>
      <c r="D212" s="142">
        <v>636.20699999999988</v>
      </c>
      <c r="E212" s="142">
        <v>0.27300000000002456</v>
      </c>
      <c r="F212" s="142">
        <v>635.93399999999986</v>
      </c>
      <c r="G212" s="213">
        <v>21.171035950271577</v>
      </c>
      <c r="H212" s="145">
        <v>13463.381576000002</v>
      </c>
      <c r="I212" s="67">
        <v>0</v>
      </c>
      <c r="J212" s="68">
        <f t="shared" si="21"/>
        <v>0</v>
      </c>
      <c r="K212" s="68">
        <v>0</v>
      </c>
      <c r="L212" s="82">
        <v>23.631</v>
      </c>
      <c r="M212" s="89">
        <f t="shared" si="25"/>
        <v>0</v>
      </c>
      <c r="N212" s="119">
        <v>17.535</v>
      </c>
      <c r="O212" s="68">
        <v>0</v>
      </c>
      <c r="P212" s="95">
        <v>17.535</v>
      </c>
      <c r="Q212" s="82"/>
      <c r="R212" s="95">
        <v>0</v>
      </c>
      <c r="S212" s="172">
        <f t="shared" si="23"/>
        <v>636.20699999999988</v>
      </c>
      <c r="T212" s="146">
        <f t="shared" si="28"/>
        <v>0.27300000000002456</v>
      </c>
      <c r="U212" s="146">
        <f t="shared" si="26"/>
        <v>635.93399999999986</v>
      </c>
      <c r="V212" s="144">
        <f t="shared" si="22"/>
        <v>21.171035950271577</v>
      </c>
      <c r="W212" s="148">
        <f t="shared" si="27"/>
        <v>13463.381576000002</v>
      </c>
      <c r="X212" s="202">
        <v>17.535</v>
      </c>
      <c r="Y212" s="146">
        <v>0</v>
      </c>
      <c r="Z212" s="150">
        <v>17.535</v>
      </c>
      <c r="AA212" s="149"/>
      <c r="AB212" s="143">
        <v>0</v>
      </c>
      <c r="AC212" s="35"/>
    </row>
    <row r="213" spans="1:29" s="14" customFormat="1" ht="15.75" customHeight="1">
      <c r="A213" s="124">
        <v>162</v>
      </c>
      <c r="B213" s="13" t="s">
        <v>193</v>
      </c>
      <c r="C213" s="1" t="s">
        <v>10</v>
      </c>
      <c r="D213" s="142">
        <v>196.76000000000002</v>
      </c>
      <c r="E213" s="142">
        <v>4.7439999999999998</v>
      </c>
      <c r="F213" s="142">
        <v>192.01600000000002</v>
      </c>
      <c r="G213" s="213">
        <v>9.4079999999999977</v>
      </c>
      <c r="H213" s="145">
        <v>1806.4865279999999</v>
      </c>
      <c r="I213" s="97">
        <v>0</v>
      </c>
      <c r="J213" s="68">
        <f t="shared" si="21"/>
        <v>0</v>
      </c>
      <c r="K213" s="68">
        <v>0</v>
      </c>
      <c r="L213" s="112">
        <v>10.502000000000001</v>
      </c>
      <c r="M213" s="89">
        <v>0</v>
      </c>
      <c r="N213" s="119"/>
      <c r="O213" s="62"/>
      <c r="P213" s="95"/>
      <c r="Q213" s="82"/>
      <c r="R213" s="95"/>
      <c r="S213" s="172">
        <f t="shared" si="23"/>
        <v>196.76000000000002</v>
      </c>
      <c r="T213" s="146">
        <f t="shared" si="28"/>
        <v>4.7439999999999998</v>
      </c>
      <c r="U213" s="146">
        <f t="shared" si="26"/>
        <v>192.01600000000002</v>
      </c>
      <c r="V213" s="144">
        <f t="shared" si="22"/>
        <v>9.4079999999999977</v>
      </c>
      <c r="W213" s="148">
        <f t="shared" si="27"/>
        <v>1806.4865279999999</v>
      </c>
      <c r="X213" s="202"/>
      <c r="Y213" s="146"/>
      <c r="Z213" s="150"/>
      <c r="AA213" s="149"/>
      <c r="AB213" s="143"/>
      <c r="AC213" s="35"/>
    </row>
    <row r="214" spans="1:29" s="14" customFormat="1" ht="15.75" customHeight="1">
      <c r="A214" s="124">
        <v>163</v>
      </c>
      <c r="B214" s="13" t="s">
        <v>229</v>
      </c>
      <c r="C214" s="1" t="s">
        <v>10</v>
      </c>
      <c r="D214" s="142">
        <v>3468.8709999999996</v>
      </c>
      <c r="E214" s="142">
        <v>125.83799999999974</v>
      </c>
      <c r="F214" s="142">
        <v>3343.0329999999999</v>
      </c>
      <c r="G214" s="213">
        <v>21.3146633380526</v>
      </c>
      <c r="H214" s="145">
        <v>71255.622923000003</v>
      </c>
      <c r="I214" s="97">
        <v>167.988</v>
      </c>
      <c r="J214" s="68">
        <f t="shared" si="21"/>
        <v>3.8400000000000034</v>
      </c>
      <c r="K214" s="68">
        <v>164.148</v>
      </c>
      <c r="L214" s="98">
        <v>23.631</v>
      </c>
      <c r="M214" s="89">
        <f t="shared" si="25"/>
        <v>3878.9813880000002</v>
      </c>
      <c r="N214" s="119"/>
      <c r="O214" s="62"/>
      <c r="P214" s="95"/>
      <c r="Q214" s="82"/>
      <c r="R214" s="95"/>
      <c r="S214" s="172">
        <f t="shared" si="23"/>
        <v>3636.8589999999995</v>
      </c>
      <c r="T214" s="146">
        <f t="shared" si="28"/>
        <v>129.67799999999943</v>
      </c>
      <c r="U214" s="146">
        <f t="shared" si="26"/>
        <v>3507.181</v>
      </c>
      <c r="V214" s="144">
        <f t="shared" si="22"/>
        <v>21.423075772536404</v>
      </c>
      <c r="W214" s="148">
        <f t="shared" si="27"/>
        <v>75134.604311000003</v>
      </c>
      <c r="X214" s="202"/>
      <c r="Y214" s="146"/>
      <c r="Z214" s="150"/>
      <c r="AA214" s="149"/>
      <c r="AB214" s="143"/>
      <c r="AC214" s="35"/>
    </row>
    <row r="215" spans="1:29" s="14" customFormat="1" ht="15.75" customHeight="1">
      <c r="A215" s="124">
        <v>164</v>
      </c>
      <c r="B215" s="13" t="s">
        <v>230</v>
      </c>
      <c r="C215" s="1" t="s">
        <v>10</v>
      </c>
      <c r="D215" s="142">
        <v>2201.9850000000001</v>
      </c>
      <c r="E215" s="142">
        <v>10.596000000000004</v>
      </c>
      <c r="F215" s="142">
        <v>2191.3890000000001</v>
      </c>
      <c r="G215" s="280">
        <v>21.167999999999996</v>
      </c>
      <c r="H215" s="145">
        <v>46387.322351999996</v>
      </c>
      <c r="I215" s="97">
        <v>294.72500000000002</v>
      </c>
      <c r="J215" s="68">
        <f t="shared" si="21"/>
        <v>1.4500000000000455</v>
      </c>
      <c r="K215" s="68">
        <v>293.27499999999998</v>
      </c>
      <c r="L215" s="98">
        <v>21.167999999999999</v>
      </c>
      <c r="M215" s="89">
        <f t="shared" si="25"/>
        <v>6208.0451999999996</v>
      </c>
      <c r="N215" s="119"/>
      <c r="O215" s="62"/>
      <c r="P215" s="95"/>
      <c r="Q215" s="82"/>
      <c r="R215" s="95"/>
      <c r="S215" s="172">
        <f t="shared" si="23"/>
        <v>2496.71</v>
      </c>
      <c r="T215" s="146">
        <f t="shared" si="28"/>
        <v>12.045999999999822</v>
      </c>
      <c r="U215" s="143">
        <f t="shared" si="26"/>
        <v>2484.6640000000002</v>
      </c>
      <c r="V215" s="144">
        <f t="shared" si="22"/>
        <v>21.167999999999996</v>
      </c>
      <c r="W215" s="148">
        <f t="shared" si="27"/>
        <v>52595.367551999996</v>
      </c>
      <c r="X215" s="202"/>
      <c r="Y215" s="146"/>
      <c r="Z215" s="150"/>
      <c r="AA215" s="149"/>
      <c r="AB215" s="143"/>
      <c r="AC215" s="35"/>
    </row>
    <row r="216" spans="1:29" s="14" customFormat="1" ht="15.75" customHeight="1">
      <c r="A216" s="124">
        <v>165</v>
      </c>
      <c r="B216" s="13" t="s">
        <v>194</v>
      </c>
      <c r="C216" s="1" t="s">
        <v>10</v>
      </c>
      <c r="D216" s="142">
        <v>3653.0790000000002</v>
      </c>
      <c r="E216" s="142">
        <v>0.76099999999951251</v>
      </c>
      <c r="F216" s="142">
        <v>3652.3180000000007</v>
      </c>
      <c r="G216" s="213">
        <v>21.189103204594993</v>
      </c>
      <c r="H216" s="145">
        <v>77389.343037999992</v>
      </c>
      <c r="I216" s="97">
        <v>143.38800000000001</v>
      </c>
      <c r="J216" s="68">
        <f t="shared" si="21"/>
        <v>7.0000000000050022E-3</v>
      </c>
      <c r="K216" s="68">
        <v>143.381</v>
      </c>
      <c r="L216" s="112">
        <v>23.631</v>
      </c>
      <c r="M216" s="89">
        <f t="shared" si="25"/>
        <v>3388.2364109999999</v>
      </c>
      <c r="N216" s="119"/>
      <c r="O216" s="62"/>
      <c r="P216" s="95"/>
      <c r="Q216" s="82"/>
      <c r="R216" s="95"/>
      <c r="S216" s="172">
        <f t="shared" si="23"/>
        <v>3796.4670000000001</v>
      </c>
      <c r="T216" s="146">
        <f t="shared" si="28"/>
        <v>0.76799999999957436</v>
      </c>
      <c r="U216" s="143">
        <f t="shared" si="26"/>
        <v>3795.6990000000005</v>
      </c>
      <c r="V216" s="144">
        <f t="shared" si="22"/>
        <v>21.281344871919504</v>
      </c>
      <c r="W216" s="148">
        <f t="shared" si="27"/>
        <v>80777.579448999997</v>
      </c>
      <c r="X216" s="202"/>
      <c r="Y216" s="146"/>
      <c r="Z216" s="150"/>
      <c r="AA216" s="149"/>
      <c r="AB216" s="143"/>
      <c r="AC216" s="35"/>
    </row>
    <row r="217" spans="1:29" s="14" customFormat="1" ht="15.75" customHeight="1">
      <c r="A217" s="124">
        <v>166</v>
      </c>
      <c r="B217" s="315" t="s">
        <v>252</v>
      </c>
      <c r="C217" s="1" t="s">
        <v>10</v>
      </c>
      <c r="D217" s="142">
        <v>700.72799999999995</v>
      </c>
      <c r="E217" s="142">
        <v>22.422999999999888</v>
      </c>
      <c r="F217" s="142">
        <v>678.30500000000006</v>
      </c>
      <c r="G217" s="316">
        <v>23.631</v>
      </c>
      <c r="H217" s="346">
        <f>F217*G217</f>
        <v>16029.025455000001</v>
      </c>
      <c r="I217" s="97">
        <v>28.617999999999999</v>
      </c>
      <c r="J217" s="68">
        <f t="shared" si="21"/>
        <v>5.5999999999997385E-2</v>
      </c>
      <c r="K217" s="68">
        <v>28.562000000000001</v>
      </c>
      <c r="L217" s="348">
        <v>23.631</v>
      </c>
      <c r="M217" s="89">
        <f t="shared" si="25"/>
        <v>674.948622</v>
      </c>
      <c r="N217" s="119"/>
      <c r="O217" s="62"/>
      <c r="P217" s="95"/>
      <c r="Q217" s="82"/>
      <c r="R217" s="95"/>
      <c r="S217" s="172">
        <f t="shared" si="23"/>
        <v>729.346</v>
      </c>
      <c r="T217" s="146">
        <f t="shared" si="28"/>
        <v>22.478999999999928</v>
      </c>
      <c r="U217" s="143">
        <f t="shared" si="26"/>
        <v>706.86700000000008</v>
      </c>
      <c r="V217" s="144">
        <f t="shared" si="22"/>
        <v>23.631</v>
      </c>
      <c r="W217" s="148">
        <f t="shared" si="27"/>
        <v>16703.974077000003</v>
      </c>
      <c r="X217" s="202"/>
      <c r="Y217" s="146"/>
      <c r="Z217" s="150"/>
      <c r="AA217" s="149"/>
      <c r="AB217" s="143"/>
      <c r="AC217" s="35"/>
    </row>
    <row r="218" spans="1:29" s="14" customFormat="1" ht="15.75" customHeight="1">
      <c r="A218" s="124">
        <v>167</v>
      </c>
      <c r="B218" s="127" t="s">
        <v>202</v>
      </c>
      <c r="C218" s="1" t="s">
        <v>10</v>
      </c>
      <c r="D218" s="142">
        <v>10126.082</v>
      </c>
      <c r="E218" s="142">
        <v>0.19900000000234286</v>
      </c>
      <c r="F218" s="142">
        <v>10125.882999999998</v>
      </c>
      <c r="G218" s="280">
        <v>0</v>
      </c>
      <c r="H218" s="145">
        <v>0</v>
      </c>
      <c r="I218" s="97">
        <v>457.64400000000001</v>
      </c>
      <c r="J218" s="68">
        <f t="shared" si="21"/>
        <v>2.0000000000095497E-3</v>
      </c>
      <c r="K218" s="68">
        <v>457.642</v>
      </c>
      <c r="L218" s="112"/>
      <c r="M218" s="89">
        <f t="shared" si="25"/>
        <v>0</v>
      </c>
      <c r="N218" s="119"/>
      <c r="O218" s="62"/>
      <c r="P218" s="95"/>
      <c r="Q218" s="82"/>
      <c r="R218" s="95"/>
      <c r="S218" s="172">
        <f t="shared" si="23"/>
        <v>10583.726000000001</v>
      </c>
      <c r="T218" s="146">
        <f t="shared" si="28"/>
        <v>0.20100000000275031</v>
      </c>
      <c r="U218" s="143">
        <f t="shared" si="26"/>
        <v>10583.524999999998</v>
      </c>
      <c r="V218" s="144">
        <f t="shared" si="22"/>
        <v>0</v>
      </c>
      <c r="W218" s="148">
        <f t="shared" si="27"/>
        <v>0</v>
      </c>
      <c r="X218" s="202"/>
      <c r="Y218" s="146"/>
      <c r="Z218" s="150"/>
      <c r="AA218" s="149"/>
      <c r="AB218" s="143"/>
      <c r="AC218" s="35"/>
    </row>
    <row r="219" spans="1:29" s="14" customFormat="1" ht="15.75" customHeight="1">
      <c r="A219" s="124">
        <v>168</v>
      </c>
      <c r="B219" s="2" t="s">
        <v>208</v>
      </c>
      <c r="C219" s="1" t="s">
        <v>10</v>
      </c>
      <c r="D219" s="142">
        <v>1886.6879999999999</v>
      </c>
      <c r="E219" s="142">
        <v>0.33400000000006003</v>
      </c>
      <c r="F219" s="142">
        <v>1886.3539999999998</v>
      </c>
      <c r="G219" s="280">
        <v>21.168000000000003</v>
      </c>
      <c r="H219" s="145">
        <v>39930.341472</v>
      </c>
      <c r="I219" s="97">
        <v>132.505</v>
      </c>
      <c r="J219" s="68">
        <f t="shared" si="21"/>
        <v>7.9999999999813554E-3</v>
      </c>
      <c r="K219" s="68">
        <v>132.49700000000001</v>
      </c>
      <c r="L219" s="112">
        <v>21.167999999999999</v>
      </c>
      <c r="M219" s="89">
        <f t="shared" si="25"/>
        <v>2804.696496</v>
      </c>
      <c r="N219" s="119"/>
      <c r="O219" s="62"/>
      <c r="P219" s="95"/>
      <c r="Q219" s="82"/>
      <c r="R219" s="95"/>
      <c r="S219" s="172">
        <f t="shared" si="23"/>
        <v>2019.1929999999998</v>
      </c>
      <c r="T219" s="146">
        <f t="shared" si="28"/>
        <v>0.34199999999987085</v>
      </c>
      <c r="U219" s="143">
        <f t="shared" si="26"/>
        <v>2018.8509999999999</v>
      </c>
      <c r="V219" s="144">
        <f t="shared" si="22"/>
        <v>21.167999999999999</v>
      </c>
      <c r="W219" s="148">
        <f>H219+M219</f>
        <v>42735.037967999997</v>
      </c>
      <c r="X219" s="202"/>
      <c r="Y219" s="146"/>
      <c r="Z219" s="150"/>
      <c r="AA219" s="149"/>
      <c r="AB219" s="143"/>
      <c r="AC219" s="35"/>
    </row>
    <row r="220" spans="1:29" s="14" customFormat="1" ht="15.75" customHeight="1">
      <c r="A220" s="124">
        <v>169</v>
      </c>
      <c r="B220" s="2" t="s">
        <v>209</v>
      </c>
      <c r="C220" s="1" t="s">
        <v>10</v>
      </c>
      <c r="D220" s="135">
        <v>1063.578</v>
      </c>
      <c r="E220" s="135">
        <v>0.12899999999990541</v>
      </c>
      <c r="F220" s="135">
        <v>1063.4490000000001</v>
      </c>
      <c r="G220" s="280">
        <v>14.109999999999998</v>
      </c>
      <c r="H220" s="145">
        <v>15005.265389999999</v>
      </c>
      <c r="I220" s="97">
        <v>436.72699999999998</v>
      </c>
      <c r="J220" s="68">
        <f t="shared" si="21"/>
        <v>6.399999999996453E-2</v>
      </c>
      <c r="K220" s="68">
        <v>436.66300000000001</v>
      </c>
      <c r="L220" s="82">
        <v>14.11</v>
      </c>
      <c r="M220" s="89">
        <f t="shared" si="25"/>
        <v>6161.3149299999995</v>
      </c>
      <c r="N220" s="119"/>
      <c r="O220" s="62"/>
      <c r="P220" s="95"/>
      <c r="Q220" s="82"/>
      <c r="R220" s="95"/>
      <c r="S220" s="172">
        <f t="shared" si="23"/>
        <v>1500.3049999999998</v>
      </c>
      <c r="T220" s="146">
        <f t="shared" si="28"/>
        <v>0.19299999999975626</v>
      </c>
      <c r="U220" s="143">
        <f t="shared" si="26"/>
        <v>1500.1120000000001</v>
      </c>
      <c r="V220" s="144">
        <f t="shared" si="22"/>
        <v>14.109999999999998</v>
      </c>
      <c r="W220" s="148">
        <f t="shared" si="27"/>
        <v>21166.580319999997</v>
      </c>
      <c r="X220" s="202"/>
      <c r="Y220" s="146"/>
      <c r="Z220" s="150"/>
      <c r="AA220" s="149"/>
      <c r="AB220" s="143"/>
      <c r="AC220" s="35"/>
    </row>
    <row r="221" spans="1:29" s="14" customFormat="1" ht="15.75" customHeight="1">
      <c r="A221" s="124">
        <v>170</v>
      </c>
      <c r="B221" s="319" t="s">
        <v>245</v>
      </c>
      <c r="C221" s="1" t="s">
        <v>10</v>
      </c>
      <c r="D221" s="142">
        <v>1709.9290000000003</v>
      </c>
      <c r="E221" s="142">
        <v>0.72300000000041109</v>
      </c>
      <c r="F221" s="142">
        <v>1709.2059999999999</v>
      </c>
      <c r="G221" s="316">
        <v>23.631</v>
      </c>
      <c r="H221" s="346">
        <f>F221*G221</f>
        <v>40390.246985999998</v>
      </c>
      <c r="I221" s="97">
        <v>15.173</v>
      </c>
      <c r="J221" s="68">
        <f t="shared" si="21"/>
        <v>2.0000000000006679E-3</v>
      </c>
      <c r="K221" s="68">
        <v>15.170999999999999</v>
      </c>
      <c r="L221" s="348">
        <v>23.631</v>
      </c>
      <c r="M221" s="89">
        <f t="shared" si="25"/>
        <v>358.50590099999999</v>
      </c>
      <c r="N221" s="119"/>
      <c r="O221" s="62"/>
      <c r="P221" s="95"/>
      <c r="Q221" s="82"/>
      <c r="R221" s="95"/>
      <c r="S221" s="172">
        <f t="shared" si="23"/>
        <v>1725.1020000000003</v>
      </c>
      <c r="T221" s="146">
        <f t="shared" si="28"/>
        <v>0.7250000000003638</v>
      </c>
      <c r="U221" s="146">
        <f t="shared" si="26"/>
        <v>1724.377</v>
      </c>
      <c r="V221" s="144">
        <f t="shared" si="22"/>
        <v>23.630999999999997</v>
      </c>
      <c r="W221" s="148">
        <f t="shared" si="27"/>
        <v>40748.752886999995</v>
      </c>
      <c r="X221" s="202"/>
      <c r="Y221" s="146"/>
      <c r="Z221" s="150"/>
      <c r="AA221" s="149"/>
      <c r="AB221" s="143"/>
      <c r="AC221" s="35"/>
    </row>
    <row r="222" spans="1:29" s="14" customFormat="1" ht="15.75" customHeight="1">
      <c r="A222" s="124">
        <v>171</v>
      </c>
      <c r="B222" s="2" t="s">
        <v>211</v>
      </c>
      <c r="C222" s="1" t="s">
        <v>10</v>
      </c>
      <c r="D222" s="142">
        <v>225.31399999999999</v>
      </c>
      <c r="E222" s="142">
        <v>0</v>
      </c>
      <c r="F222" s="142">
        <v>225.31399999999999</v>
      </c>
      <c r="G222" s="213"/>
      <c r="H222" s="145">
        <v>0</v>
      </c>
      <c r="I222" s="97">
        <v>59.33</v>
      </c>
      <c r="J222" s="68">
        <f t="shared" si="21"/>
        <v>0</v>
      </c>
      <c r="K222" s="68">
        <v>59.33</v>
      </c>
      <c r="L222" s="112"/>
      <c r="M222" s="89">
        <f t="shared" si="25"/>
        <v>0</v>
      </c>
      <c r="N222" s="119"/>
      <c r="O222" s="62"/>
      <c r="P222" s="95"/>
      <c r="Q222" s="82"/>
      <c r="R222" s="95"/>
      <c r="S222" s="172">
        <f t="shared" si="23"/>
        <v>284.64400000000001</v>
      </c>
      <c r="T222" s="146">
        <f t="shared" si="28"/>
        <v>0</v>
      </c>
      <c r="U222" s="146">
        <f t="shared" si="26"/>
        <v>284.64400000000001</v>
      </c>
      <c r="V222" s="144"/>
      <c r="W222" s="148">
        <f t="shared" si="27"/>
        <v>0</v>
      </c>
      <c r="X222" s="202"/>
      <c r="Y222" s="146"/>
      <c r="Z222" s="150"/>
      <c r="AA222" s="149"/>
      <c r="AB222" s="143"/>
      <c r="AC222" s="35"/>
    </row>
    <row r="223" spans="1:29" s="14" customFormat="1" ht="15.75" customHeight="1">
      <c r="A223" s="124">
        <v>172</v>
      </c>
      <c r="B223" s="2" t="s">
        <v>212</v>
      </c>
      <c r="C223" s="1" t="s">
        <v>10</v>
      </c>
      <c r="D223" s="142">
        <v>435.81299999999999</v>
      </c>
      <c r="E223" s="142">
        <v>0.2489999999999668</v>
      </c>
      <c r="F223" s="142">
        <v>435.56400000000002</v>
      </c>
      <c r="G223" s="213"/>
      <c r="H223" s="145">
        <v>0</v>
      </c>
      <c r="I223" s="97">
        <v>5.5149999999999997</v>
      </c>
      <c r="J223" s="68">
        <f t="shared" si="21"/>
        <v>0</v>
      </c>
      <c r="K223" s="68">
        <v>5.5149999999999997</v>
      </c>
      <c r="L223" s="112"/>
      <c r="M223" s="89">
        <f t="shared" si="25"/>
        <v>0</v>
      </c>
      <c r="N223" s="119"/>
      <c r="O223" s="62"/>
      <c r="P223" s="95"/>
      <c r="Q223" s="82"/>
      <c r="R223" s="95"/>
      <c r="S223" s="172">
        <f t="shared" si="23"/>
        <v>441.32799999999997</v>
      </c>
      <c r="T223" s="146">
        <f t="shared" si="28"/>
        <v>0.2489999999999668</v>
      </c>
      <c r="U223" s="146">
        <f t="shared" si="26"/>
        <v>441.07900000000001</v>
      </c>
      <c r="V223" s="144"/>
      <c r="W223" s="148">
        <f>H223+M223</f>
        <v>0</v>
      </c>
      <c r="X223" s="202"/>
      <c r="Y223" s="146"/>
      <c r="Z223" s="150"/>
      <c r="AA223" s="149"/>
      <c r="AB223" s="143"/>
      <c r="AC223" s="35"/>
    </row>
    <row r="224" spans="1:29" s="14" customFormat="1" ht="15.75" customHeight="1">
      <c r="A224" s="124">
        <v>173</v>
      </c>
      <c r="B224" s="319" t="s">
        <v>246</v>
      </c>
      <c r="C224" s="1" t="s">
        <v>10</v>
      </c>
      <c r="D224" s="142">
        <v>65.257999999999996</v>
      </c>
      <c r="E224" s="142">
        <v>1.6159999999999926</v>
      </c>
      <c r="F224" s="142">
        <v>63.642000000000003</v>
      </c>
      <c r="G224" s="316">
        <v>15.750999999999999</v>
      </c>
      <c r="H224" s="346">
        <f>F224*G224</f>
        <v>1002.4251420000001</v>
      </c>
      <c r="I224" s="97">
        <v>148.501</v>
      </c>
      <c r="J224" s="68">
        <f t="shared" si="21"/>
        <v>1.382000000000005</v>
      </c>
      <c r="K224" s="68">
        <v>147.119</v>
      </c>
      <c r="L224" s="348">
        <v>15.750999999999999</v>
      </c>
      <c r="M224" s="89">
        <f t="shared" si="25"/>
        <v>2317.271369</v>
      </c>
      <c r="N224" s="119"/>
      <c r="O224" s="62"/>
      <c r="P224" s="95"/>
      <c r="Q224" s="82"/>
      <c r="R224" s="95"/>
      <c r="S224" s="172">
        <f t="shared" si="23"/>
        <v>213.75900000000001</v>
      </c>
      <c r="T224" s="146">
        <f t="shared" si="28"/>
        <v>2.9980000000000189</v>
      </c>
      <c r="U224" s="146">
        <f t="shared" si="26"/>
        <v>210.761</v>
      </c>
      <c r="V224" s="144"/>
      <c r="W224" s="148">
        <f>H224+M224</f>
        <v>3319.6965110000001</v>
      </c>
      <c r="X224" s="202"/>
      <c r="Y224" s="146"/>
      <c r="Z224" s="150"/>
      <c r="AA224" s="149"/>
      <c r="AB224" s="143"/>
      <c r="AC224" s="35"/>
    </row>
    <row r="225" spans="1:34" ht="15.75" customHeight="1">
      <c r="A225" s="124">
        <v>174</v>
      </c>
      <c r="B225" s="2" t="s">
        <v>255</v>
      </c>
      <c r="C225" s="1" t="s">
        <v>10</v>
      </c>
      <c r="D225" s="142"/>
      <c r="E225" s="142"/>
      <c r="F225" s="142"/>
      <c r="G225" s="213"/>
      <c r="H225" s="145"/>
      <c r="I225" s="97">
        <v>484.19799999999998</v>
      </c>
      <c r="J225" s="68">
        <f t="shared" si="21"/>
        <v>6.399999999996453E-2</v>
      </c>
      <c r="K225" s="68">
        <v>484.13400000000001</v>
      </c>
      <c r="L225" s="112"/>
      <c r="M225" s="89">
        <f t="shared" si="25"/>
        <v>0</v>
      </c>
      <c r="N225" s="119"/>
      <c r="O225" s="62"/>
      <c r="P225" s="95"/>
      <c r="Q225" s="82"/>
      <c r="R225" s="95"/>
      <c r="S225" s="172">
        <f t="shared" si="23"/>
        <v>484.19799999999998</v>
      </c>
      <c r="T225" s="146">
        <f t="shared" si="28"/>
        <v>6.399999999996453E-2</v>
      </c>
      <c r="U225" s="146">
        <f t="shared" si="26"/>
        <v>484.13400000000001</v>
      </c>
      <c r="V225" s="144"/>
      <c r="W225" s="148">
        <f>H225+M225</f>
        <v>0</v>
      </c>
      <c r="X225" s="202"/>
      <c r="Y225" s="146"/>
      <c r="Z225" s="150"/>
      <c r="AA225" s="149"/>
      <c r="AB225" s="143"/>
      <c r="AC225" s="35"/>
      <c r="AH225" s="14"/>
    </row>
    <row r="226" spans="1:34" ht="15.75" customHeight="1">
      <c r="A226" s="124">
        <v>174</v>
      </c>
      <c r="B226" s="128" t="s">
        <v>195</v>
      </c>
      <c r="C226" s="28" t="s">
        <v>10</v>
      </c>
      <c r="D226" s="142"/>
      <c r="E226" s="142"/>
      <c r="F226" s="142"/>
      <c r="G226" s="213"/>
      <c r="H226" s="214"/>
      <c r="I226" s="113"/>
      <c r="J226" s="68"/>
      <c r="K226" s="70"/>
      <c r="L226" s="68"/>
      <c r="M226" s="89"/>
      <c r="N226" s="274"/>
      <c r="O226" s="79"/>
      <c r="P226" s="110"/>
      <c r="Q226" s="68"/>
      <c r="R226" s="110"/>
      <c r="S226" s="172"/>
      <c r="T226" s="146"/>
      <c r="U226" s="146"/>
      <c r="V226" s="144"/>
      <c r="W226" s="148">
        <f>H226+M226</f>
        <v>0</v>
      </c>
      <c r="X226" s="202"/>
      <c r="Y226" s="146"/>
      <c r="Z226" s="150"/>
      <c r="AA226" s="149"/>
      <c r="AB226" s="143"/>
      <c r="AC226" s="35"/>
      <c r="AH226" s="14"/>
    </row>
    <row r="227" spans="1:34" ht="15.75" customHeight="1">
      <c r="A227" s="124">
        <v>175</v>
      </c>
      <c r="B227" s="129" t="s">
        <v>196</v>
      </c>
      <c r="C227" s="28" t="s">
        <v>10</v>
      </c>
      <c r="D227" s="142">
        <v>0</v>
      </c>
      <c r="E227" s="142">
        <v>0</v>
      </c>
      <c r="F227" s="142">
        <v>0</v>
      </c>
      <c r="G227" s="213" t="e">
        <v>#DIV/0!</v>
      </c>
      <c r="H227" s="195">
        <v>0</v>
      </c>
      <c r="I227" s="109">
        <v>0</v>
      </c>
      <c r="J227" s="68">
        <f t="shared" si="21"/>
        <v>0</v>
      </c>
      <c r="K227" s="70">
        <v>0</v>
      </c>
      <c r="L227" s="68">
        <f>9.263</f>
        <v>9.2629999999999999</v>
      </c>
      <c r="M227" s="276">
        <f t="shared" ref="M227:M232" si="29">K227*L227</f>
        <v>0</v>
      </c>
      <c r="N227" s="274">
        <v>0</v>
      </c>
      <c r="O227" s="68">
        <v>0</v>
      </c>
      <c r="P227" s="110">
        <v>0</v>
      </c>
      <c r="Q227" s="68">
        <v>9.2629999999999999</v>
      </c>
      <c r="R227" s="110">
        <v>0</v>
      </c>
      <c r="S227" s="172">
        <f t="shared" si="23"/>
        <v>0</v>
      </c>
      <c r="T227" s="146">
        <f t="shared" si="24"/>
        <v>0</v>
      </c>
      <c r="U227" s="146">
        <f t="shared" si="26"/>
        <v>0</v>
      </c>
      <c r="V227" s="144" t="e">
        <f t="shared" si="22"/>
        <v>#DIV/0!</v>
      </c>
      <c r="W227" s="148">
        <f t="shared" si="27"/>
        <v>0</v>
      </c>
      <c r="X227" s="202">
        <v>0</v>
      </c>
      <c r="Y227" s="146">
        <v>0</v>
      </c>
      <c r="Z227" s="146">
        <v>0</v>
      </c>
      <c r="AA227" s="149" t="e">
        <v>#DIV/0!</v>
      </c>
      <c r="AB227" s="143">
        <v>0</v>
      </c>
      <c r="AC227" s="35"/>
      <c r="AH227" s="14"/>
    </row>
    <row r="228" spans="1:34" ht="15.75" customHeight="1">
      <c r="A228" s="124">
        <v>176</v>
      </c>
      <c r="B228" s="307" t="s">
        <v>233</v>
      </c>
      <c r="C228" s="28" t="s">
        <v>10</v>
      </c>
      <c r="D228" s="142">
        <v>2141.9090000000001</v>
      </c>
      <c r="E228" s="142">
        <v>154.30700000000002</v>
      </c>
      <c r="F228" s="142">
        <v>1987.6020000000001</v>
      </c>
      <c r="G228" s="213">
        <v>38.160370990771796</v>
      </c>
      <c r="H228" s="195">
        <v>75847.629702000006</v>
      </c>
      <c r="I228" s="114">
        <v>101.96899999999999</v>
      </c>
      <c r="J228" s="68">
        <f t="shared" si="21"/>
        <v>4.0369999999999919</v>
      </c>
      <c r="K228" s="70">
        <v>97.932000000000002</v>
      </c>
      <c r="L228" s="82">
        <v>42.426000000000002</v>
      </c>
      <c r="M228" s="276">
        <f t="shared" si="29"/>
        <v>4154.8630320000002</v>
      </c>
      <c r="N228" s="119">
        <v>89.995999999999995</v>
      </c>
      <c r="O228" s="68">
        <v>3.1640000000000015</v>
      </c>
      <c r="P228" s="95">
        <v>86.831999999999994</v>
      </c>
      <c r="Q228" s="277">
        <v>37.007199999999997</v>
      </c>
      <c r="R228" s="71">
        <v>3213.4091903999997</v>
      </c>
      <c r="S228" s="172">
        <f t="shared" si="23"/>
        <v>2243.8780000000002</v>
      </c>
      <c r="T228" s="146">
        <f t="shared" si="24"/>
        <v>158.34400000000005</v>
      </c>
      <c r="U228" s="146">
        <f t="shared" si="26"/>
        <v>2085.5340000000001</v>
      </c>
      <c r="V228" s="144">
        <f t="shared" si="22"/>
        <v>38.360675363719793</v>
      </c>
      <c r="W228" s="148">
        <f>H228+M228</f>
        <v>80002.492733999999</v>
      </c>
      <c r="X228" s="202">
        <v>2446.1110000000003</v>
      </c>
      <c r="Y228" s="148">
        <v>183.93700000000035</v>
      </c>
      <c r="Z228" s="142">
        <v>2262.174</v>
      </c>
      <c r="AA228" s="149">
        <v>37.00719999999999</v>
      </c>
      <c r="AB228" s="143">
        <v>83716.725652799985</v>
      </c>
      <c r="AC228" s="36"/>
      <c r="AH228" s="14"/>
    </row>
    <row r="229" spans="1:34" ht="15.75" customHeight="1">
      <c r="A229" s="124">
        <v>177</v>
      </c>
      <c r="B229" s="387" t="s">
        <v>256</v>
      </c>
      <c r="C229" s="28" t="s">
        <v>10</v>
      </c>
      <c r="D229" s="142"/>
      <c r="E229" s="142"/>
      <c r="F229" s="142"/>
      <c r="G229" s="213"/>
      <c r="H229" s="195"/>
      <c r="I229" s="114">
        <v>3.1139999999999999</v>
      </c>
      <c r="J229" s="68">
        <f t="shared" si="21"/>
        <v>0</v>
      </c>
      <c r="K229" s="70">
        <v>3.1139999999999999</v>
      </c>
      <c r="L229" s="82"/>
      <c r="M229" s="276">
        <f t="shared" si="29"/>
        <v>0</v>
      </c>
      <c r="N229" s="119"/>
      <c r="O229" s="68"/>
      <c r="P229" s="95"/>
      <c r="Q229" s="277"/>
      <c r="R229" s="71"/>
      <c r="S229" s="172">
        <f t="shared" si="23"/>
        <v>3.1139999999999999</v>
      </c>
      <c r="T229" s="146">
        <f t="shared" si="24"/>
        <v>0</v>
      </c>
      <c r="U229" s="146">
        <f t="shared" si="26"/>
        <v>3.1139999999999999</v>
      </c>
      <c r="V229" s="144"/>
      <c r="W229" s="148">
        <f>H229+M229</f>
        <v>0</v>
      </c>
      <c r="X229" s="202"/>
      <c r="Y229" s="148"/>
      <c r="Z229" s="142"/>
      <c r="AA229" s="149"/>
      <c r="AB229" s="143"/>
      <c r="AC229" s="36"/>
      <c r="AH229" s="14"/>
    </row>
    <row r="230" spans="1:34" ht="15.75" customHeight="1">
      <c r="A230" s="124">
        <v>178</v>
      </c>
      <c r="B230" s="307" t="s">
        <v>197</v>
      </c>
      <c r="C230" s="28" t="s">
        <v>10</v>
      </c>
      <c r="D230" s="142">
        <v>0</v>
      </c>
      <c r="E230" s="142">
        <v>0</v>
      </c>
      <c r="F230" s="142">
        <v>0</v>
      </c>
      <c r="G230" s="213" t="e">
        <v>#DIV/0!</v>
      </c>
      <c r="H230" s="195">
        <v>0</v>
      </c>
      <c r="I230" s="109">
        <v>0</v>
      </c>
      <c r="J230" s="68">
        <f t="shared" si="21"/>
        <v>0</v>
      </c>
      <c r="K230" s="70">
        <v>0</v>
      </c>
      <c r="L230" s="82">
        <v>42.426000000000002</v>
      </c>
      <c r="M230" s="276">
        <f t="shared" si="29"/>
        <v>0</v>
      </c>
      <c r="N230" s="119">
        <v>0</v>
      </c>
      <c r="O230" s="68">
        <v>0</v>
      </c>
      <c r="P230" s="115">
        <v>0</v>
      </c>
      <c r="Q230" s="68">
        <v>40.338000000000001</v>
      </c>
      <c r="R230" s="96">
        <v>0</v>
      </c>
      <c r="S230" s="172">
        <f t="shared" si="23"/>
        <v>0</v>
      </c>
      <c r="T230" s="146">
        <f t="shared" si="24"/>
        <v>0</v>
      </c>
      <c r="U230" s="146">
        <f t="shared" si="26"/>
        <v>0</v>
      </c>
      <c r="V230" s="144" t="e">
        <f t="shared" si="22"/>
        <v>#DIV/0!</v>
      </c>
      <c r="W230" s="148">
        <f>H230+M230</f>
        <v>0</v>
      </c>
      <c r="X230" s="202">
        <v>0</v>
      </c>
      <c r="Y230" s="148">
        <v>0</v>
      </c>
      <c r="Z230" s="142">
        <v>0</v>
      </c>
      <c r="AA230" s="149" t="e">
        <v>#DIV/0!</v>
      </c>
      <c r="AB230" s="143">
        <v>0</v>
      </c>
      <c r="AC230" s="35"/>
      <c r="AH230" s="14"/>
    </row>
    <row r="231" spans="1:34" ht="15.75" customHeight="1">
      <c r="A231" s="124">
        <v>179</v>
      </c>
      <c r="B231" s="340" t="s">
        <v>231</v>
      </c>
      <c r="C231" s="28" t="s">
        <v>10</v>
      </c>
      <c r="D231" s="142">
        <v>8156.6990000000014</v>
      </c>
      <c r="E231" s="142">
        <v>101.34200000000146</v>
      </c>
      <c r="F231" s="142">
        <v>8055.357</v>
      </c>
      <c r="G231" s="213">
        <v>26.982203621267189</v>
      </c>
      <c r="H231" s="195">
        <v>217351.28281599999</v>
      </c>
      <c r="I231" s="113">
        <v>1041.8800000000001</v>
      </c>
      <c r="J231" s="68">
        <f t="shared" si="21"/>
        <v>0</v>
      </c>
      <c r="K231" s="70">
        <v>1041.8800000000001</v>
      </c>
      <c r="L231" s="344">
        <v>18.5</v>
      </c>
      <c r="M231" s="276">
        <f t="shared" si="29"/>
        <v>19274.780000000002</v>
      </c>
      <c r="N231" s="119">
        <v>846.02499999999998</v>
      </c>
      <c r="O231" s="68">
        <v>9.1979999999999791</v>
      </c>
      <c r="P231" s="95">
        <v>836.827</v>
      </c>
      <c r="Q231" s="68">
        <v>30.120999999999999</v>
      </c>
      <c r="R231" s="95">
        <v>25206.066067</v>
      </c>
      <c r="S231" s="172">
        <f t="shared" si="23"/>
        <v>9198.5790000000015</v>
      </c>
      <c r="T231" s="146">
        <f t="shared" si="24"/>
        <v>101.34200000000055</v>
      </c>
      <c r="U231" s="146">
        <f t="shared" si="26"/>
        <v>9097.237000000001</v>
      </c>
      <c r="V231" s="144">
        <f t="shared" si="22"/>
        <v>26.010761598933826</v>
      </c>
      <c r="W231" s="148">
        <f>H231+M231</f>
        <v>236626.06281599999</v>
      </c>
      <c r="X231" s="202">
        <v>10315.973</v>
      </c>
      <c r="Y231" s="148">
        <v>139.60600000000159</v>
      </c>
      <c r="Z231" s="142">
        <v>10176.366999999998</v>
      </c>
      <c r="AA231" s="149">
        <v>30.121000000000002</v>
      </c>
      <c r="AB231" s="143">
        <v>306522.35040699999</v>
      </c>
      <c r="AC231" s="35"/>
      <c r="AH231" s="14"/>
    </row>
    <row r="232" spans="1:34" ht="15.75" customHeight="1">
      <c r="A232" s="124">
        <v>180</v>
      </c>
      <c r="B232" s="341" t="s">
        <v>232</v>
      </c>
      <c r="C232" s="28" t="s">
        <v>10</v>
      </c>
      <c r="D232" s="142">
        <v>5191.38</v>
      </c>
      <c r="E232" s="142">
        <v>10.914000000000669</v>
      </c>
      <c r="F232" s="142">
        <v>5180.4659999999994</v>
      </c>
      <c r="G232" s="213">
        <v>38.638925565576535</v>
      </c>
      <c r="H232" s="195">
        <v>200167.64016899999</v>
      </c>
      <c r="I232" s="109">
        <v>0</v>
      </c>
      <c r="J232" s="68">
        <f t="shared" si="21"/>
        <v>0</v>
      </c>
      <c r="K232" s="70">
        <v>0</v>
      </c>
      <c r="L232" s="344">
        <v>18.5</v>
      </c>
      <c r="M232" s="276">
        <f t="shared" si="29"/>
        <v>0</v>
      </c>
      <c r="N232" s="119">
        <v>838.5</v>
      </c>
      <c r="O232" s="68">
        <v>2.9189999999999827</v>
      </c>
      <c r="P232" s="68">
        <v>835.58100000000002</v>
      </c>
      <c r="Q232" s="68">
        <v>49.192</v>
      </c>
      <c r="R232" s="95">
        <v>41103.900551999999</v>
      </c>
      <c r="S232" s="172">
        <f t="shared" si="23"/>
        <v>5191.38</v>
      </c>
      <c r="T232" s="146">
        <f t="shared" si="24"/>
        <v>10.914000000000669</v>
      </c>
      <c r="U232" s="146">
        <f t="shared" si="26"/>
        <v>5180.4659999999994</v>
      </c>
      <c r="V232" s="144">
        <f t="shared" si="22"/>
        <v>38.638925565576535</v>
      </c>
      <c r="W232" s="148">
        <f>H232+M232</f>
        <v>200167.64016899999</v>
      </c>
      <c r="X232" s="202">
        <v>6618.3600000000015</v>
      </c>
      <c r="Y232" s="148">
        <v>12.078000000001339</v>
      </c>
      <c r="Z232" s="142">
        <v>6606.2820000000002</v>
      </c>
      <c r="AA232" s="149">
        <v>50.716287525873099</v>
      </c>
      <c r="AB232" s="143">
        <v>335046.097389</v>
      </c>
      <c r="AC232" s="27"/>
      <c r="AH232" s="14"/>
    </row>
    <row r="233" spans="1:34" ht="15.75" customHeight="1">
      <c r="A233" s="10"/>
      <c r="B233" s="26" t="s">
        <v>20</v>
      </c>
      <c r="C233" s="26" t="s">
        <v>10</v>
      </c>
      <c r="D233" s="188">
        <f>D9+D12+D16+D23+D26+D36+D45+D51+D39</f>
        <v>4406715.5600000005</v>
      </c>
      <c r="E233" s="215">
        <f>E9+E12+E16+E23+E26+E36+E45+E51+E39</f>
        <v>213393.07200000083</v>
      </c>
      <c r="F233" s="138">
        <f>F9+F12+F16+F23+F26+F36+F45+F51+F39</f>
        <v>4193322.4879999994</v>
      </c>
      <c r="G233" s="139"/>
      <c r="H233" s="140">
        <f>H9+H12+H16+H26+H36+H45+H51+H39</f>
        <v>73954130.757800639</v>
      </c>
      <c r="I233" s="153">
        <f>I9+I12+I16+I23+I26+I36+I45+I51</f>
        <v>699569.21900000004</v>
      </c>
      <c r="J233" s="153">
        <f>J9+J12+J16+J23+J26+J36+J45+J51</f>
        <v>32878.989999999969</v>
      </c>
      <c r="K233" s="153">
        <f>K9+K12+K16+K23+K26+K36+K45+K51</f>
        <v>666690.22900000005</v>
      </c>
      <c r="L233" s="153"/>
      <c r="M233" s="194">
        <f>M9+M12+M16+M26+M36+M45+M51</f>
        <v>12120293.243251054</v>
      </c>
      <c r="N233" s="116">
        <f>N9+N12+N16+N23+N26+N36+N45+N51+N39</f>
        <v>607212.79400000011</v>
      </c>
      <c r="O233" s="117">
        <f>O9+O12+O16+O23+O26+O36+O45+O51+O39</f>
        <v>29284.521000000001</v>
      </c>
      <c r="P233" s="117">
        <f>P9+P12+P16+P23+P26+P36+P45+P51+P39</f>
        <v>577928.27300000004</v>
      </c>
      <c r="Q233" s="118"/>
      <c r="R233" s="117">
        <f>R9+R12+R16+R26+R36+R45+R51+R39</f>
        <v>9109022.2131927758</v>
      </c>
      <c r="S233" s="153">
        <f>S9+S12+S16+S23+S26+S36+S45+S51+S39</f>
        <v>5106284.7789999992</v>
      </c>
      <c r="T233" s="215">
        <f>T9+T12+T16+T23+T26+T36+T45+T51+T39</f>
        <v>246272.06200000018</v>
      </c>
      <c r="U233" s="141">
        <f>U9+U12+U16+U23+U26+U36+U45+U51+U39</f>
        <v>4860012.7169999992</v>
      </c>
      <c r="V233" s="141"/>
      <c r="W233" s="189">
        <f>W9+W12+W16+W26+W36+W45+W51+W39</f>
        <v>86074424.001051679</v>
      </c>
      <c r="X233" s="190">
        <f>X9+X12+X16+X23+X26+X36+X45+X51+X39</f>
        <v>4932450.7290000003</v>
      </c>
      <c r="Y233" s="141">
        <f>Y9+Y12+Y16+Y23+Y26+Y36+Y45+Y51+Y39</f>
        <v>236281.10800000001</v>
      </c>
      <c r="Z233" s="141">
        <f>Z9+Z12+Z16+Z23+Z26+Z36+Z45+Z51+Z39</f>
        <v>4696169.6210000003</v>
      </c>
      <c r="AA233" s="157"/>
      <c r="AB233" s="141">
        <f>AB9+AB12+AB16+AB23+AB26+AB36+AB45+AB51+AB39</f>
        <v>79824601.597325951</v>
      </c>
      <c r="AC233" s="27"/>
      <c r="AD233" s="14" t="s">
        <v>38</v>
      </c>
      <c r="AH233" s="14"/>
    </row>
    <row r="234" spans="1:34" ht="15.75" customHeight="1">
      <c r="A234" s="10"/>
      <c r="B234" s="59" t="s">
        <v>207</v>
      </c>
      <c r="C234" s="23" t="s">
        <v>10</v>
      </c>
      <c r="D234" s="389">
        <f>D9</f>
        <v>1767624.5779999997</v>
      </c>
      <c r="E234" s="143">
        <f>D234-F234</f>
        <v>138897.38199999998</v>
      </c>
      <c r="F234" s="143">
        <f>F9</f>
        <v>1628727.1959999998</v>
      </c>
      <c r="G234" s="216"/>
      <c r="H234" s="145">
        <f>H9</f>
        <v>18150290.182411999</v>
      </c>
      <c r="I234" s="150">
        <f>I9</f>
        <v>259009.97099999999</v>
      </c>
      <c r="J234" s="150">
        <f>I234-K234</f>
        <v>20581.777000000002</v>
      </c>
      <c r="K234" s="150">
        <f>K9</f>
        <v>238428.19399999999</v>
      </c>
      <c r="L234" s="146">
        <f>M234/K234</f>
        <v>10.424248349664554</v>
      </c>
      <c r="M234" s="195">
        <f>M9</f>
        <v>2485434.7078180001</v>
      </c>
      <c r="N234" s="264">
        <f>N9</f>
        <v>253086.83499999999</v>
      </c>
      <c r="O234" s="60">
        <f>N234-P234</f>
        <v>20612.538</v>
      </c>
      <c r="P234" s="98">
        <f>P9</f>
        <v>232474.29699999999</v>
      </c>
      <c r="Q234" s="120">
        <f>R234/P234</f>
        <v>11.656031140870597</v>
      </c>
      <c r="R234" s="68">
        <f>R9</f>
        <v>2709727.6452839999</v>
      </c>
      <c r="S234" s="391">
        <f>S9</f>
        <v>2026634.5489999996</v>
      </c>
      <c r="T234" s="146">
        <f>T9</f>
        <v>159479.15900000001</v>
      </c>
      <c r="U234" s="146">
        <f>U9</f>
        <v>1867155.3899999997</v>
      </c>
      <c r="V234" s="146"/>
      <c r="W234" s="148">
        <f>W9</f>
        <v>20635724.89023</v>
      </c>
      <c r="X234" s="137">
        <f>X9</f>
        <v>1858441.7389999998</v>
      </c>
      <c r="Y234" s="142">
        <f>X234-Z234</f>
        <v>152572.44899999979</v>
      </c>
      <c r="Z234" s="142">
        <f>Z9</f>
        <v>1705869.29</v>
      </c>
      <c r="AA234" s="144"/>
      <c r="AB234" s="146">
        <f>AB9</f>
        <v>18408329.290451001</v>
      </c>
      <c r="AH234" s="14"/>
    </row>
    <row r="235" spans="1:34" ht="15.75" customHeight="1">
      <c r="A235" s="10"/>
      <c r="B235" s="59" t="s">
        <v>50</v>
      </c>
      <c r="C235" s="23" t="s">
        <v>10</v>
      </c>
      <c r="D235" s="172">
        <f>D12+D16+D23+D26+D231+D232</f>
        <v>1236206.615</v>
      </c>
      <c r="E235" s="143">
        <f>D235-F235</f>
        <v>52566.710999999661</v>
      </c>
      <c r="F235" s="143">
        <f>F12+F16+F23+F26+F231+F232</f>
        <v>1183639.9040000003</v>
      </c>
      <c r="G235" s="216"/>
      <c r="H235" s="145">
        <f>H12+H16+H23+H26+H231+H232</f>
        <v>38751372.224670634</v>
      </c>
      <c r="I235" s="150">
        <f>I12+I16+I23+I26+I231+I232</f>
        <v>247806.698</v>
      </c>
      <c r="J235" s="150">
        <f>I235-K235</f>
        <v>9164.0219999999972</v>
      </c>
      <c r="K235" s="150">
        <f>K12+K16+K23+K26+K231+K232</f>
        <v>238642.67600000001</v>
      </c>
      <c r="L235" s="150">
        <f>M235/K235</f>
        <v>30.715791652495778</v>
      </c>
      <c r="M235" s="195">
        <f>M12+M16+M23+M26+M231+M232</f>
        <v>7330098.7154100547</v>
      </c>
      <c r="N235" s="119">
        <f>N12+N16+N23+N26+N231+N232</f>
        <v>162609.024</v>
      </c>
      <c r="O235" s="60">
        <f>N235-P235</f>
        <v>5335.4079999999958</v>
      </c>
      <c r="P235" s="68">
        <f>P12+P16+P23+P26+P231+P232</f>
        <v>157273.61600000001</v>
      </c>
      <c r="Q235" s="120">
        <f>R235/P235</f>
        <v>29.913151124844163</v>
      </c>
      <c r="R235" s="68">
        <f>R12+R16+R23+R26+R231+R232</f>
        <v>4704549.4433587091</v>
      </c>
      <c r="S235" s="150">
        <f>S12+S16+S23+S26+S231+S232</f>
        <v>1484013.3130000001</v>
      </c>
      <c r="T235" s="146">
        <f>T12+T16+T23+T26+T231+T232</f>
        <v>61730.733000000022</v>
      </c>
      <c r="U235" s="146">
        <f>U12+U16+U23+U26+U231+U232</f>
        <v>1422282.5800000003</v>
      </c>
      <c r="V235" s="146"/>
      <c r="W235" s="148">
        <f>W12+W16+W23+W26+W231+W232</f>
        <v>46081470.940080687</v>
      </c>
      <c r="X235" s="161">
        <f>X12+X16+X23+X26+X231+X232</f>
        <v>1632135.1150000002</v>
      </c>
      <c r="Y235" s="146">
        <f>X235-Z235</f>
        <v>60466.824000000255</v>
      </c>
      <c r="Z235" s="146">
        <f>Z12+Z16+Z23+Z26+Z231+Z232</f>
        <v>1571668.291</v>
      </c>
      <c r="AA235" s="144"/>
      <c r="AB235" s="146">
        <f>AB12+AB16+AB23+AB26+AB231+AB232</f>
        <v>45038479.43160297</v>
      </c>
      <c r="AC235" s="21"/>
      <c r="AH235" s="14"/>
    </row>
    <row r="236" spans="1:34" s="21" customFormat="1" ht="15.75" customHeight="1">
      <c r="A236" s="10"/>
      <c r="B236" s="278" t="s">
        <v>51</v>
      </c>
      <c r="C236" s="28" t="s">
        <v>10</v>
      </c>
      <c r="D236" s="172">
        <f>D36+D45+D51-D228-D230-D231-D232+D39</f>
        <v>1400742.4580000003</v>
      </c>
      <c r="E236" s="143">
        <f>D236-F236</f>
        <v>21774.672000000719</v>
      </c>
      <c r="F236" s="143">
        <f>F36+F45+F51-F228-F230-F231-F232+F39</f>
        <v>1378967.7859999996</v>
      </c>
      <c r="G236" s="216" t="s">
        <v>38</v>
      </c>
      <c r="H236" s="145">
        <f>H36+H45+H51-H228-H230-H231-H232+H39</f>
        <v>16976620.721015994</v>
      </c>
      <c r="I236" s="150">
        <f>I36+I45+I51-I228-I230-I231-I232-I229</f>
        <v>192647.46699999998</v>
      </c>
      <c r="J236" s="150">
        <f>I236-K236</f>
        <v>3129.1539999999513</v>
      </c>
      <c r="K236" s="150">
        <f>K36+K45+K51-K228-K230-K231-K232-K229</f>
        <v>189518.31300000002</v>
      </c>
      <c r="L236" s="150">
        <f>M236/K236</f>
        <v>12.139222434884164</v>
      </c>
      <c r="M236" s="195">
        <f>M36+M45+M51-M228-M230-M231-M232</f>
        <v>2300604.9569909996</v>
      </c>
      <c r="N236" s="119">
        <f>N36+N45+N51-N228-N230-N231-N232+N39</f>
        <v>191426.93900000001</v>
      </c>
      <c r="O236" s="60">
        <f>N236-P236</f>
        <v>3333.4110000000219</v>
      </c>
      <c r="P236" s="68">
        <f>P36+P45+P51-P228-P230-P231-P232+P39</f>
        <v>188093.52799999999</v>
      </c>
      <c r="Q236" s="120">
        <f>R236/P236</f>
        <v>8.9930351849196377</v>
      </c>
      <c r="R236" s="68">
        <f>R36+R45+R51-R228-R230-R231-R232+R39</f>
        <v>1691531.7153596669</v>
      </c>
      <c r="S236" s="150">
        <f>S36+S45+S51-S228-S230-S231-S232-S229+S39</f>
        <v>1593389.9249999996</v>
      </c>
      <c r="T236" s="146">
        <f>T36+T45+T51-T228-T230-T231-T232+T39</f>
        <v>24903.826000000161</v>
      </c>
      <c r="U236" s="146">
        <f>U36+U45+U51-U228-U230-U231-U232-U229+U39</f>
        <v>1568486.0989999995</v>
      </c>
      <c r="V236" s="146"/>
      <c r="W236" s="148">
        <f>W36+W45+W51-W228-W230-W231-W232+W39</f>
        <v>19277225.678006995</v>
      </c>
      <c r="X236" s="167">
        <f>X36+X45+X51-X228-X230-X231-X232+X39</f>
        <v>1439427.7640000002</v>
      </c>
      <c r="Y236" s="135">
        <f>X236-Z236</f>
        <v>23057.898000000045</v>
      </c>
      <c r="Z236" s="146">
        <f>Z36+Z45+Z51-Z228-Z230-Z231-Z232+Z39</f>
        <v>1416369.8660000002</v>
      </c>
      <c r="AA236" s="144" t="s">
        <v>38</v>
      </c>
      <c r="AB236" s="143">
        <f>AB36+AB45+AB51-AB228-AB230-AB231-AB232+AB39</f>
        <v>16294076.149619164</v>
      </c>
      <c r="AC236" s="14"/>
    </row>
    <row r="237" spans="1:34" ht="15.75" customHeight="1">
      <c r="A237" s="10"/>
      <c r="B237" s="59" t="s">
        <v>52</v>
      </c>
      <c r="C237" s="23" t="s">
        <v>10</v>
      </c>
      <c r="D237" s="172">
        <f>D228+D230+D229</f>
        <v>2141.9090000000001</v>
      </c>
      <c r="E237" s="143">
        <f>D237-F237</f>
        <v>154.30700000000002</v>
      </c>
      <c r="F237" s="143">
        <f>F228+F230+F229</f>
        <v>1987.6020000000001</v>
      </c>
      <c r="G237" s="135"/>
      <c r="H237" s="145">
        <f>H228+H230+H229</f>
        <v>75847.629702000006</v>
      </c>
      <c r="I237" s="150">
        <f>I228+I230+I229</f>
        <v>105.083</v>
      </c>
      <c r="J237" s="391">
        <f>I237-K237</f>
        <v>4.0369999999999919</v>
      </c>
      <c r="K237" s="150">
        <f>K228+K230+K229</f>
        <v>101.04600000000001</v>
      </c>
      <c r="L237" s="150">
        <f>M237/K237</f>
        <v>41.118530491063474</v>
      </c>
      <c r="M237" s="195">
        <f>M228+M230+M229</f>
        <v>4154.8630320000002</v>
      </c>
      <c r="N237" s="264">
        <f>N228+N230</f>
        <v>89.995999999999995</v>
      </c>
      <c r="O237" s="60">
        <f>N237-P237</f>
        <v>3.1640000000000015</v>
      </c>
      <c r="P237" s="98">
        <f>P228+P230</f>
        <v>86.831999999999994</v>
      </c>
      <c r="Q237" s="120">
        <f>R237/P237</f>
        <v>37.007199999999997</v>
      </c>
      <c r="R237" s="68">
        <f>R228+R230</f>
        <v>3213.4091903999997</v>
      </c>
      <c r="S237" s="150">
        <f>S228+S230+S229</f>
        <v>2246.9920000000002</v>
      </c>
      <c r="T237" s="146">
        <f>T228+T230</f>
        <v>158.34400000000005</v>
      </c>
      <c r="U237" s="146">
        <f>U228+U230+U229</f>
        <v>2088.6480000000001</v>
      </c>
      <c r="V237" s="146"/>
      <c r="W237" s="146">
        <f>W228+W230+W229</f>
        <v>80002.492733999999</v>
      </c>
      <c r="X237" s="161">
        <f>X228+X230</f>
        <v>2446.1110000000003</v>
      </c>
      <c r="Y237" s="142">
        <f>X237-Z237</f>
        <v>183.93700000000035</v>
      </c>
      <c r="Z237" s="142">
        <f>Z228+Z230</f>
        <v>2262.174</v>
      </c>
      <c r="AA237" s="144"/>
      <c r="AB237" s="146">
        <f>AB228+AB230</f>
        <v>83716.725652799985</v>
      </c>
      <c r="AH237" s="14"/>
    </row>
    <row r="238" spans="1:34" ht="15.75" hidden="1" customHeight="1" outlineLevel="1">
      <c r="A238" s="38"/>
      <c r="B238" s="17"/>
      <c r="C238" s="17"/>
      <c r="D238" s="217">
        <f>D234+D235+D236+D237</f>
        <v>4406715.5600000005</v>
      </c>
      <c r="E238" s="217">
        <f>E234+E235+E236+E237</f>
        <v>213393.07200000036</v>
      </c>
      <c r="F238" s="218">
        <f>F234+F235+F236+F237</f>
        <v>4193322.4879999999</v>
      </c>
      <c r="G238" s="219"/>
      <c r="H238" s="220">
        <f>H234+H235+H236+H237</f>
        <v>73954130.757800624</v>
      </c>
      <c r="I238" s="217">
        <f>I234+I235+I236+I237</f>
        <v>699569.21899999992</v>
      </c>
      <c r="J238" s="217">
        <f>J234+J235+J236+J237</f>
        <v>32878.989999999947</v>
      </c>
      <c r="K238" s="217">
        <f>K234+K235+K236+K237</f>
        <v>666690.22899999993</v>
      </c>
      <c r="L238" s="219"/>
      <c r="M238" s="220">
        <f>M234+M235+M236+M237</f>
        <v>12120293.243251055</v>
      </c>
      <c r="N238" s="281">
        <f>N234+N235+N236+N237</f>
        <v>607212.79399999999</v>
      </c>
      <c r="O238" s="281">
        <f>O234+O235+O236+O237</f>
        <v>29284.521000000019</v>
      </c>
      <c r="P238" s="281">
        <f>P234+P235+P236+P237</f>
        <v>577928.27300000004</v>
      </c>
      <c r="Q238" s="281"/>
      <c r="R238" s="281">
        <f>R234+R235+R236+R237</f>
        <v>9109022.2131927758</v>
      </c>
      <c r="S238" s="222">
        <f>D238+I238</f>
        <v>5106284.7790000001</v>
      </c>
      <c r="T238" s="222">
        <f>E238+J238</f>
        <v>246272.06200000033</v>
      </c>
      <c r="U238" s="221">
        <f>F238+K238</f>
        <v>4860012.7170000002</v>
      </c>
      <c r="V238" s="221"/>
      <c r="W238" s="222">
        <f>W234+W235+W236+W237</f>
        <v>86074424.001051679</v>
      </c>
      <c r="X238" s="222">
        <f>X234+X235+X236+X237</f>
        <v>4932450.7290000003</v>
      </c>
      <c r="Y238" s="222">
        <f>Y234+Y235+Y236+Y237</f>
        <v>236281.10800000009</v>
      </c>
      <c r="Z238" s="222">
        <f>Z234+Z235+Z236+Z237</f>
        <v>4696169.6210000003</v>
      </c>
      <c r="AA238" s="221"/>
      <c r="AB238" s="223">
        <f>AB234+AB235+AB236+AB237</f>
        <v>79824601.597325936</v>
      </c>
      <c r="AC238" s="27"/>
    </row>
    <row r="239" spans="1:34" ht="15.75" hidden="1" customHeight="1" outlineLevel="1">
      <c r="B239" s="40"/>
      <c r="C239" s="17"/>
      <c r="D239" s="224">
        <f>D9+D12+D16+D26+D36+D45+D51+D39+D23</f>
        <v>4406715.5600000005</v>
      </c>
      <c r="E239" s="224">
        <f>D233-F233</f>
        <v>213393.07200000109</v>
      </c>
      <c r="F239" s="225">
        <f>F10+F13+F27+F37+F46+F51+F17+F40</f>
        <v>3662829.5039999993</v>
      </c>
      <c r="G239" s="226"/>
      <c r="H239" s="227"/>
      <c r="I239" s="228"/>
      <c r="J239" s="229">
        <f>I233-K233</f>
        <v>32878.989999999991</v>
      </c>
      <c r="K239" s="230">
        <f>K10+K13+K17+K27+K37+K46+K51+K40</f>
        <v>524948.87600000005</v>
      </c>
      <c r="L239" s="228"/>
      <c r="M239" s="229"/>
      <c r="N239" s="229"/>
      <c r="O239" s="229">
        <f>N233-P233</f>
        <v>29284.521000000066</v>
      </c>
      <c r="P239" s="230">
        <f>P10+P13+P17+P27+P37+P47+P51+P24+P40</f>
        <v>541963.397</v>
      </c>
      <c r="Q239" s="229"/>
      <c r="R239" s="229"/>
      <c r="S239" s="231"/>
      <c r="T239" s="229">
        <f>S233-U233</f>
        <v>246272.06199999992</v>
      </c>
      <c r="U239" s="232">
        <f>U10+U13+U27+U37+U46+U51+U17+U24+U40</f>
        <v>4187778.379999999</v>
      </c>
      <c r="V239" s="228"/>
      <c r="W239" s="232">
        <f>H51+M51</f>
        <v>12316280.723508993</v>
      </c>
      <c r="X239" s="229"/>
      <c r="Y239" s="229">
        <f>X233-Z233</f>
        <v>236281.10800000001</v>
      </c>
      <c r="Z239" s="230">
        <f>Z10+Z13+Z17+Z27+Z37+Z46+Z51+Z40+Z24</f>
        <v>4169677.1720000003</v>
      </c>
      <c r="AA239" s="228"/>
      <c r="AB239" s="229">
        <f>AB9+AB12+AB16+AB26+AB36+AB45+AB51+AB39</f>
        <v>79824601.597325951</v>
      </c>
      <c r="AC239" s="43"/>
    </row>
    <row r="240" spans="1:34" ht="15.75" hidden="1" customHeight="1" outlineLevel="1">
      <c r="B240" s="40"/>
      <c r="C240" s="17"/>
      <c r="D240" s="41"/>
      <c r="E240" s="42"/>
      <c r="F240" s="225">
        <f>F11+F14+F19+F25+F29+F38+F48+F42</f>
        <v>11793.206000000002</v>
      </c>
      <c r="G240" s="342"/>
      <c r="H240" s="343">
        <f>H233-H241</f>
        <v>73954130.757800639</v>
      </c>
      <c r="I240" s="228"/>
      <c r="J240" s="229"/>
      <c r="K240" s="230">
        <f>K11+K14+K19+K25+K29+K38+K48</f>
        <v>1739.61</v>
      </c>
      <c r="L240" s="228"/>
      <c r="M240" s="229"/>
      <c r="N240" s="229"/>
      <c r="O240" s="229"/>
      <c r="P240" s="229">
        <f>P11+P14+P19+P25+P29+P38+P48</f>
        <v>1449.4</v>
      </c>
      <c r="Q240" s="229"/>
      <c r="R240" s="229"/>
      <c r="S240" s="229"/>
      <c r="T240" s="230"/>
      <c r="U240" s="230">
        <f>F239+K239</f>
        <v>4187778.3799999994</v>
      </c>
      <c r="V240" s="228"/>
      <c r="W240" s="230">
        <f>H238+M238</f>
        <v>86074424.001051679</v>
      </c>
      <c r="X240" s="229"/>
      <c r="Y240" s="229"/>
      <c r="Z240" s="229"/>
      <c r="AA240" s="228"/>
      <c r="AB240" s="229"/>
      <c r="AC240" s="43"/>
    </row>
    <row r="241" spans="1:34" s="44" customFormat="1" ht="9.75" customHeight="1" collapsed="1">
      <c r="C241" s="302"/>
      <c r="E241" s="56"/>
      <c r="F241" s="56"/>
      <c r="G241" s="56"/>
      <c r="H241" s="271"/>
      <c r="K241" s="56"/>
      <c r="T241" s="57" t="s">
        <v>42</v>
      </c>
      <c r="U241" s="58">
        <f>U11+U14+U19+U25+U29+U38+U48+U42</f>
        <v>13532.816000000003</v>
      </c>
      <c r="V241" s="57"/>
      <c r="W241" s="58">
        <f>H233+M233</f>
        <v>86074424.001051694</v>
      </c>
      <c r="AB241" s="45"/>
    </row>
    <row r="242" spans="1:34" s="55" customFormat="1" ht="44.25" customHeight="1">
      <c r="A242" s="288"/>
      <c r="B242" s="378" t="s">
        <v>247</v>
      </c>
      <c r="C242" s="321"/>
      <c r="D242" s="321"/>
      <c r="E242" s="321"/>
      <c r="F242" s="321"/>
      <c r="G242" s="321"/>
      <c r="H242" s="372">
        <f>H233-H224-H221-H217</f>
        <v>73896709.060217634</v>
      </c>
      <c r="I242" s="321"/>
      <c r="J242" s="321"/>
      <c r="K242" s="321"/>
      <c r="L242" s="345"/>
      <c r="M242" s="321"/>
      <c r="N242" s="321"/>
      <c r="O242" s="321"/>
      <c r="P242" s="321"/>
      <c r="Q242" s="321"/>
      <c r="R242" s="321"/>
      <c r="S242" s="321"/>
      <c r="T242" s="321"/>
      <c r="U242" s="345"/>
      <c r="V242" s="321"/>
      <c r="W242" s="321"/>
      <c r="X242" s="321"/>
      <c r="Y242" s="322"/>
      <c r="Z242" s="322"/>
      <c r="AA242" s="322"/>
      <c r="AB242" s="323"/>
    </row>
    <row r="243" spans="1:34" s="55" customFormat="1" ht="38.25" customHeight="1">
      <c r="B243" s="320" t="s">
        <v>248</v>
      </c>
      <c r="C243" s="324"/>
      <c r="D243" s="324"/>
      <c r="E243" s="325"/>
      <c r="F243" s="325"/>
      <c r="G243" s="325"/>
      <c r="H243" s="324"/>
      <c r="I243" s="324"/>
      <c r="J243" s="324"/>
      <c r="K243" s="325"/>
      <c r="L243" s="324"/>
      <c r="M243" s="324"/>
      <c r="N243" s="324"/>
      <c r="O243" s="324"/>
      <c r="P243" s="324"/>
      <c r="Q243" s="324"/>
      <c r="R243" s="324"/>
      <c r="S243" s="324"/>
      <c r="T243" s="326"/>
      <c r="U243" s="327"/>
      <c r="V243" s="326"/>
      <c r="W243" s="325"/>
      <c r="X243" s="324"/>
      <c r="Y243" s="324"/>
      <c r="Z243" s="324"/>
      <c r="AA243" s="324"/>
      <c r="AB243" s="328"/>
    </row>
    <row r="244" spans="1:34" s="44" customFormat="1" ht="43.5" customHeight="1">
      <c r="B244" s="320" t="s">
        <v>249</v>
      </c>
      <c r="C244" s="329"/>
      <c r="D244" s="329"/>
      <c r="E244" s="330"/>
      <c r="F244" s="330"/>
      <c r="G244" s="330"/>
      <c r="H244" s="328"/>
      <c r="I244" s="329"/>
      <c r="J244" s="329"/>
      <c r="K244" s="330"/>
      <c r="L244" s="329"/>
      <c r="M244" s="329"/>
      <c r="N244" s="329"/>
      <c r="O244" s="329"/>
      <c r="P244" s="329"/>
      <c r="Q244" s="329"/>
      <c r="R244" s="329"/>
      <c r="S244" s="329"/>
      <c r="T244" s="331"/>
      <c r="U244" s="332"/>
      <c r="V244" s="331"/>
      <c r="W244" s="330"/>
      <c r="X244" s="329"/>
      <c r="Y244" s="329"/>
      <c r="Z244" s="329"/>
      <c r="AA244" s="329"/>
      <c r="AB244" s="333"/>
    </row>
    <row r="245" spans="1:34" s="46" customFormat="1" ht="9.75" customHeight="1">
      <c r="B245" s="334"/>
      <c r="C245" s="334"/>
      <c r="D245" s="334"/>
      <c r="E245" s="334"/>
      <c r="F245" s="334"/>
      <c r="G245" s="334"/>
      <c r="H245" s="335"/>
      <c r="I245" s="334"/>
      <c r="J245" s="334"/>
      <c r="K245" s="334"/>
      <c r="L245" s="334"/>
      <c r="M245" s="334"/>
      <c r="N245" s="334"/>
      <c r="O245" s="334"/>
      <c r="P245" s="334"/>
      <c r="Q245" s="334"/>
      <c r="R245" s="334"/>
      <c r="S245" s="334"/>
      <c r="T245" s="336"/>
      <c r="U245" s="337"/>
      <c r="V245" s="337"/>
      <c r="W245" s="338"/>
      <c r="X245" s="334"/>
      <c r="Y245" s="334"/>
      <c r="Z245" s="334"/>
      <c r="AA245" s="334"/>
      <c r="AB245" s="339"/>
      <c r="AH245" s="47"/>
    </row>
    <row r="246" spans="1:34" ht="24.75" customHeight="1">
      <c r="A246" s="48"/>
      <c r="B246" s="587" t="s">
        <v>251</v>
      </c>
      <c r="C246" s="587"/>
      <c r="D246" s="587"/>
      <c r="E246" s="587"/>
      <c r="F246" s="587"/>
      <c r="G246" s="587"/>
      <c r="H246" s="587"/>
      <c r="I246" s="587"/>
      <c r="J246" s="587"/>
      <c r="K246" s="587"/>
      <c r="L246" s="587"/>
      <c r="M246" s="587"/>
      <c r="N246" s="587"/>
      <c r="O246" s="587"/>
      <c r="P246" s="587"/>
      <c r="Q246" s="587"/>
      <c r="R246" s="587"/>
      <c r="S246" s="587"/>
      <c r="T246" s="587"/>
      <c r="U246" s="587"/>
      <c r="V246" s="587"/>
      <c r="W246" s="587"/>
      <c r="X246" s="587"/>
      <c r="Y246" s="587"/>
      <c r="Z246" s="587"/>
      <c r="AA246" s="587"/>
      <c r="AB246" s="587"/>
    </row>
    <row r="247" spans="1:34" ht="31.5" customHeight="1">
      <c r="A247" s="48"/>
      <c r="B247" s="393"/>
      <c r="C247" s="393"/>
      <c r="D247" s="601"/>
      <c r="E247" s="601"/>
      <c r="F247" s="393"/>
      <c r="G247" s="601"/>
      <c r="H247" s="601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  <c r="T247" s="393"/>
      <c r="U247" s="393"/>
      <c r="V247" s="393"/>
      <c r="W247" s="393"/>
      <c r="X247" s="393"/>
      <c r="Y247" s="393"/>
      <c r="Z247" s="393"/>
      <c r="AA247" s="393"/>
      <c r="AB247" s="393"/>
      <c r="AH247" s="14"/>
    </row>
    <row r="248" spans="1:34" ht="22.5" customHeight="1">
      <c r="A248" s="48"/>
      <c r="B248" s="390"/>
      <c r="C248" s="390"/>
      <c r="D248" s="390"/>
      <c r="E248" s="390"/>
      <c r="F248" s="390"/>
      <c r="G248" s="390"/>
      <c r="H248" s="390"/>
      <c r="I248" s="390"/>
      <c r="J248" s="390"/>
      <c r="K248" s="390"/>
      <c r="L248" s="390"/>
      <c r="M248" s="390"/>
      <c r="N248" s="390"/>
      <c r="O248" s="390"/>
      <c r="P248" s="390"/>
      <c r="Q248" s="390"/>
      <c r="R248" s="390"/>
      <c r="S248" s="390"/>
      <c r="T248" s="390"/>
      <c r="U248" s="390"/>
      <c r="V248" s="390"/>
      <c r="W248" s="390"/>
      <c r="X248" s="390"/>
      <c r="Y248" s="390"/>
      <c r="Z248" s="390"/>
      <c r="AA248" s="390"/>
      <c r="AB248" s="390"/>
      <c r="AH248" s="14"/>
    </row>
    <row r="249" spans="1:34" ht="18" customHeight="1">
      <c r="A249" s="49"/>
      <c r="B249" s="602" t="s">
        <v>250</v>
      </c>
      <c r="C249" s="602"/>
      <c r="D249" s="602"/>
      <c r="E249" s="602"/>
      <c r="F249" s="602"/>
      <c r="G249" s="602"/>
      <c r="H249" s="602"/>
      <c r="I249" s="602"/>
      <c r="J249" s="602"/>
      <c r="K249" s="602"/>
      <c r="L249" s="602"/>
      <c r="M249" s="602"/>
      <c r="N249" s="602"/>
      <c r="O249" s="602"/>
      <c r="P249" s="602"/>
      <c r="Q249" s="602"/>
      <c r="R249" s="602"/>
      <c r="S249" s="602"/>
      <c r="T249" s="602"/>
      <c r="U249" s="602"/>
      <c r="V249" s="602"/>
      <c r="W249" s="602"/>
      <c r="X249" s="602"/>
      <c r="Y249" s="602"/>
      <c r="Z249" s="602"/>
      <c r="AA249" s="602"/>
      <c r="AB249" s="602"/>
      <c r="AH249" s="14"/>
    </row>
    <row r="250" spans="1:34" ht="15.75" customHeight="1">
      <c r="A250" s="49"/>
      <c r="B250" s="394"/>
      <c r="C250" s="394"/>
      <c r="D250" s="394"/>
      <c r="E250" s="394"/>
      <c r="F250" s="394"/>
      <c r="G250" s="394"/>
      <c r="H250" s="394"/>
      <c r="I250" s="394"/>
      <c r="J250" s="394"/>
      <c r="K250" s="394"/>
      <c r="L250" s="394"/>
      <c r="M250" s="394"/>
      <c r="N250" s="394"/>
      <c r="O250" s="394"/>
      <c r="P250" s="394"/>
      <c r="Q250" s="394"/>
      <c r="R250" s="394"/>
      <c r="S250" s="394"/>
      <c r="T250" s="394"/>
      <c r="U250" s="394"/>
      <c r="V250" s="394"/>
      <c r="W250" s="394"/>
      <c r="X250" s="394"/>
      <c r="Y250" s="394"/>
      <c r="Z250" s="394"/>
      <c r="AA250" s="394"/>
      <c r="AB250" s="394"/>
      <c r="AH250" s="14"/>
    </row>
    <row r="251" spans="1:34" ht="15.75" customHeight="1">
      <c r="A251" s="49"/>
      <c r="B251" s="50"/>
      <c r="C251" s="50"/>
      <c r="D251" s="603"/>
      <c r="E251" s="603"/>
      <c r="F251" s="50"/>
      <c r="G251" s="604"/>
      <c r="H251" s="604"/>
      <c r="I251" s="395"/>
      <c r="J251" s="395"/>
      <c r="K251" s="395"/>
      <c r="L251" s="395"/>
      <c r="M251" s="395"/>
      <c r="N251" s="395"/>
      <c r="O251" s="395"/>
      <c r="P251" s="395"/>
      <c r="Q251" s="395"/>
      <c r="R251" s="395"/>
      <c r="S251" s="18"/>
      <c r="T251" s="39"/>
      <c r="U251" s="270">
        <f>U10+U13+U17+U24+U27+U37+U46+U51</f>
        <v>3781305.6249999991</v>
      </c>
      <c r="V251" s="18"/>
      <c r="W251" s="39"/>
      <c r="X251" s="39"/>
      <c r="Y251" s="39"/>
      <c r="Z251" s="39"/>
      <c r="AA251" s="18"/>
      <c r="AB251" s="39"/>
      <c r="AH251" s="14"/>
    </row>
    <row r="252" spans="1:34" ht="22.5" customHeight="1"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51"/>
      <c r="T252" s="52"/>
      <c r="U252" s="53"/>
      <c r="V252" s="40"/>
      <c r="W252" s="54"/>
      <c r="X252" s="52"/>
      <c r="Y252" s="52"/>
      <c r="Z252" s="52"/>
      <c r="AA252" s="40"/>
      <c r="AB252" s="52"/>
      <c r="AH252" s="14"/>
    </row>
    <row r="253" spans="1:34" ht="12.75"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H253" s="14"/>
    </row>
  </sheetData>
  <mergeCells count="27">
    <mergeCell ref="D247:E247"/>
    <mergeCell ref="G247:H247"/>
    <mergeCell ref="B249:AB249"/>
    <mergeCell ref="D251:E251"/>
    <mergeCell ref="G251:H251"/>
    <mergeCell ref="B246:AB246"/>
    <mergeCell ref="S6:W6"/>
    <mergeCell ref="X6:AB6"/>
    <mergeCell ref="A10:A11"/>
    <mergeCell ref="A13:A14"/>
    <mergeCell ref="A17:A22"/>
    <mergeCell ref="A24:A25"/>
    <mergeCell ref="A27:A32"/>
    <mergeCell ref="A33:A35"/>
    <mergeCell ref="A37:A38"/>
    <mergeCell ref="A39:A44"/>
    <mergeCell ref="A46:A48"/>
    <mergeCell ref="B1:AB1"/>
    <mergeCell ref="B2:AB2"/>
    <mergeCell ref="B3:AB3"/>
    <mergeCell ref="B4:AB4"/>
    <mergeCell ref="A6:A7"/>
    <mergeCell ref="B6:B7"/>
    <mergeCell ref="C6:C7"/>
    <mergeCell ref="D6:H6"/>
    <mergeCell ref="I6:M6"/>
    <mergeCell ref="N6:R6"/>
  </mergeCells>
  <pageMargins left="0.24" right="0.2" top="0.35433070866141736" bottom="0.19685039370078741" header="0.27559055118110237" footer="0.31496062992125984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77"/>
  <sheetViews>
    <sheetView topLeftCell="A10" workbookViewId="0">
      <selection activeCell="H18" sqref="H18"/>
    </sheetView>
  </sheetViews>
  <sheetFormatPr defaultRowHeight="15"/>
  <cols>
    <col min="1" max="1" width="5.140625" style="567" customWidth="1"/>
    <col min="2" max="2" width="61.140625" style="489" customWidth="1"/>
    <col min="3" max="3" width="11.42578125" style="470" customWidth="1"/>
    <col min="4" max="4" width="12.5703125" style="476" customWidth="1"/>
    <col min="5" max="5" width="13.140625" style="21" customWidth="1"/>
    <col min="6" max="6" width="12.5703125" style="489" customWidth="1"/>
    <col min="7" max="7" width="8.42578125" style="489" customWidth="1"/>
    <col min="8" max="8" width="15" style="21" customWidth="1"/>
    <col min="9" max="9" width="12.7109375" style="476" customWidth="1"/>
    <col min="10" max="10" width="13" style="476" customWidth="1"/>
    <col min="11" max="11" width="12.85546875" style="476" customWidth="1"/>
    <col min="12" max="12" width="7.85546875" style="476" customWidth="1"/>
    <col min="13" max="13" width="14.7109375" style="476" customWidth="1"/>
    <col min="14" max="14" width="8.28515625" style="21" customWidth="1"/>
    <col min="15" max="15" width="13.42578125" style="21" customWidth="1"/>
    <col min="16" max="18" width="9.140625" style="21"/>
    <col min="19" max="19" width="9.140625" style="249"/>
    <col min="20" max="246" width="9.140625" style="21"/>
    <col min="247" max="247" width="4.42578125" style="21" customWidth="1"/>
    <col min="248" max="248" width="49.140625" style="21" customWidth="1"/>
    <col min="249" max="249" width="10.85546875" style="21" customWidth="1"/>
    <col min="250" max="259" width="0" style="21" hidden="1" customWidth="1"/>
    <col min="260" max="260" width="14.85546875" style="21" customWidth="1"/>
    <col min="261" max="261" width="13.28515625" style="21" customWidth="1"/>
    <col min="262" max="262" width="14.42578125" style="21" customWidth="1"/>
    <col min="263" max="263" width="9.85546875" style="21" customWidth="1"/>
    <col min="264" max="264" width="16.140625" style="21" customWidth="1"/>
    <col min="265" max="265" width="15" style="21" customWidth="1"/>
    <col min="266" max="266" width="18.140625" style="21" customWidth="1"/>
    <col min="267" max="267" width="14.140625" style="21" customWidth="1"/>
    <col min="268" max="268" width="9.42578125" style="21" customWidth="1"/>
    <col min="269" max="269" width="17.5703125" style="21" customWidth="1"/>
    <col min="270" max="270" width="25.140625" style="21" customWidth="1"/>
    <col min="271" max="271" width="10.5703125" style="21" customWidth="1"/>
    <col min="272" max="502" width="9.140625" style="21"/>
    <col min="503" max="503" width="4.42578125" style="21" customWidth="1"/>
    <col min="504" max="504" width="49.140625" style="21" customWidth="1"/>
    <col min="505" max="505" width="10.85546875" style="21" customWidth="1"/>
    <col min="506" max="515" width="0" style="21" hidden="1" customWidth="1"/>
    <col min="516" max="516" width="14.85546875" style="21" customWidth="1"/>
    <col min="517" max="517" width="13.28515625" style="21" customWidth="1"/>
    <col min="518" max="518" width="14.42578125" style="21" customWidth="1"/>
    <col min="519" max="519" width="9.85546875" style="21" customWidth="1"/>
    <col min="520" max="520" width="16.140625" style="21" customWidth="1"/>
    <col min="521" max="521" width="15" style="21" customWidth="1"/>
    <col min="522" max="522" width="18.140625" style="21" customWidth="1"/>
    <col min="523" max="523" width="14.140625" style="21" customWidth="1"/>
    <col min="524" max="524" width="9.42578125" style="21" customWidth="1"/>
    <col min="525" max="525" width="17.5703125" style="21" customWidth="1"/>
    <col min="526" max="526" width="25.140625" style="21" customWidth="1"/>
    <col min="527" max="527" width="10.5703125" style="21" customWidth="1"/>
    <col min="528" max="758" width="9.140625" style="21"/>
    <col min="759" max="759" width="4.42578125" style="21" customWidth="1"/>
    <col min="760" max="760" width="49.140625" style="21" customWidth="1"/>
    <col min="761" max="761" width="10.85546875" style="21" customWidth="1"/>
    <col min="762" max="771" width="0" style="21" hidden="1" customWidth="1"/>
    <col min="772" max="772" width="14.85546875" style="21" customWidth="1"/>
    <col min="773" max="773" width="13.28515625" style="21" customWidth="1"/>
    <col min="774" max="774" width="14.42578125" style="21" customWidth="1"/>
    <col min="775" max="775" width="9.85546875" style="21" customWidth="1"/>
    <col min="776" max="776" width="16.140625" style="21" customWidth="1"/>
    <col min="777" max="777" width="15" style="21" customWidth="1"/>
    <col min="778" max="778" width="18.140625" style="21" customWidth="1"/>
    <col min="779" max="779" width="14.140625" style="21" customWidth="1"/>
    <col min="780" max="780" width="9.42578125" style="21" customWidth="1"/>
    <col min="781" max="781" width="17.5703125" style="21" customWidth="1"/>
    <col min="782" max="782" width="25.140625" style="21" customWidth="1"/>
    <col min="783" max="783" width="10.5703125" style="21" customWidth="1"/>
    <col min="784" max="1014" width="9.140625" style="21"/>
    <col min="1015" max="1015" width="4.42578125" style="21" customWidth="1"/>
    <col min="1016" max="1016" width="49.140625" style="21" customWidth="1"/>
    <col min="1017" max="1017" width="10.85546875" style="21" customWidth="1"/>
    <col min="1018" max="1027" width="0" style="21" hidden="1" customWidth="1"/>
    <col min="1028" max="1028" width="14.85546875" style="21" customWidth="1"/>
    <col min="1029" max="1029" width="13.28515625" style="21" customWidth="1"/>
    <col min="1030" max="1030" width="14.42578125" style="21" customWidth="1"/>
    <col min="1031" max="1031" width="9.85546875" style="21" customWidth="1"/>
    <col min="1032" max="1032" width="16.140625" style="21" customWidth="1"/>
    <col min="1033" max="1033" width="15" style="21" customWidth="1"/>
    <col min="1034" max="1034" width="18.140625" style="21" customWidth="1"/>
    <col min="1035" max="1035" width="14.140625" style="21" customWidth="1"/>
    <col min="1036" max="1036" width="9.42578125" style="21" customWidth="1"/>
    <col min="1037" max="1037" width="17.5703125" style="21" customWidth="1"/>
    <col min="1038" max="1038" width="25.140625" style="21" customWidth="1"/>
    <col min="1039" max="1039" width="10.5703125" style="21" customWidth="1"/>
    <col min="1040" max="1270" width="9.140625" style="21"/>
    <col min="1271" max="1271" width="4.42578125" style="21" customWidth="1"/>
    <col min="1272" max="1272" width="49.140625" style="21" customWidth="1"/>
    <col min="1273" max="1273" width="10.85546875" style="21" customWidth="1"/>
    <col min="1274" max="1283" width="0" style="21" hidden="1" customWidth="1"/>
    <col min="1284" max="1284" width="14.85546875" style="21" customWidth="1"/>
    <col min="1285" max="1285" width="13.28515625" style="21" customWidth="1"/>
    <col min="1286" max="1286" width="14.42578125" style="21" customWidth="1"/>
    <col min="1287" max="1287" width="9.85546875" style="21" customWidth="1"/>
    <col min="1288" max="1288" width="16.140625" style="21" customWidth="1"/>
    <col min="1289" max="1289" width="15" style="21" customWidth="1"/>
    <col min="1290" max="1290" width="18.140625" style="21" customWidth="1"/>
    <col min="1291" max="1291" width="14.140625" style="21" customWidth="1"/>
    <col min="1292" max="1292" width="9.42578125" style="21" customWidth="1"/>
    <col min="1293" max="1293" width="17.5703125" style="21" customWidth="1"/>
    <col min="1294" max="1294" width="25.140625" style="21" customWidth="1"/>
    <col min="1295" max="1295" width="10.5703125" style="21" customWidth="1"/>
    <col min="1296" max="1526" width="9.140625" style="21"/>
    <col min="1527" max="1527" width="4.42578125" style="21" customWidth="1"/>
    <col min="1528" max="1528" width="49.140625" style="21" customWidth="1"/>
    <col min="1529" max="1529" width="10.85546875" style="21" customWidth="1"/>
    <col min="1530" max="1539" width="0" style="21" hidden="1" customWidth="1"/>
    <col min="1540" max="1540" width="14.85546875" style="21" customWidth="1"/>
    <col min="1541" max="1541" width="13.28515625" style="21" customWidth="1"/>
    <col min="1542" max="1542" width="14.42578125" style="21" customWidth="1"/>
    <col min="1543" max="1543" width="9.85546875" style="21" customWidth="1"/>
    <col min="1544" max="1544" width="16.140625" style="21" customWidth="1"/>
    <col min="1545" max="1545" width="15" style="21" customWidth="1"/>
    <col min="1546" max="1546" width="18.140625" style="21" customWidth="1"/>
    <col min="1547" max="1547" width="14.140625" style="21" customWidth="1"/>
    <col min="1548" max="1548" width="9.42578125" style="21" customWidth="1"/>
    <col min="1549" max="1549" width="17.5703125" style="21" customWidth="1"/>
    <col min="1550" max="1550" width="25.140625" style="21" customWidth="1"/>
    <col min="1551" max="1551" width="10.5703125" style="21" customWidth="1"/>
    <col min="1552" max="1782" width="9.140625" style="21"/>
    <col min="1783" max="1783" width="4.42578125" style="21" customWidth="1"/>
    <col min="1784" max="1784" width="49.140625" style="21" customWidth="1"/>
    <col min="1785" max="1785" width="10.85546875" style="21" customWidth="1"/>
    <col min="1786" max="1795" width="0" style="21" hidden="1" customWidth="1"/>
    <col min="1796" max="1796" width="14.85546875" style="21" customWidth="1"/>
    <col min="1797" max="1797" width="13.28515625" style="21" customWidth="1"/>
    <col min="1798" max="1798" width="14.42578125" style="21" customWidth="1"/>
    <col min="1799" max="1799" width="9.85546875" style="21" customWidth="1"/>
    <col min="1800" max="1800" width="16.140625" style="21" customWidth="1"/>
    <col min="1801" max="1801" width="15" style="21" customWidth="1"/>
    <col min="1802" max="1802" width="18.140625" style="21" customWidth="1"/>
    <col min="1803" max="1803" width="14.140625" style="21" customWidth="1"/>
    <col min="1804" max="1804" width="9.42578125" style="21" customWidth="1"/>
    <col min="1805" max="1805" width="17.5703125" style="21" customWidth="1"/>
    <col min="1806" max="1806" width="25.140625" style="21" customWidth="1"/>
    <col min="1807" max="1807" width="10.5703125" style="21" customWidth="1"/>
    <col min="1808" max="2038" width="9.140625" style="21"/>
    <col min="2039" max="2039" width="4.42578125" style="21" customWidth="1"/>
    <col min="2040" max="2040" width="49.140625" style="21" customWidth="1"/>
    <col min="2041" max="2041" width="10.85546875" style="21" customWidth="1"/>
    <col min="2042" max="2051" width="0" style="21" hidden="1" customWidth="1"/>
    <col min="2052" max="2052" width="14.85546875" style="21" customWidth="1"/>
    <col min="2053" max="2053" width="13.28515625" style="21" customWidth="1"/>
    <col min="2054" max="2054" width="14.42578125" style="21" customWidth="1"/>
    <col min="2055" max="2055" width="9.85546875" style="21" customWidth="1"/>
    <col min="2056" max="2056" width="16.140625" style="21" customWidth="1"/>
    <col min="2057" max="2057" width="15" style="21" customWidth="1"/>
    <col min="2058" max="2058" width="18.140625" style="21" customWidth="1"/>
    <col min="2059" max="2059" width="14.140625" style="21" customWidth="1"/>
    <col min="2060" max="2060" width="9.42578125" style="21" customWidth="1"/>
    <col min="2061" max="2061" width="17.5703125" style="21" customWidth="1"/>
    <col min="2062" max="2062" width="25.140625" style="21" customWidth="1"/>
    <col min="2063" max="2063" width="10.5703125" style="21" customWidth="1"/>
    <col min="2064" max="2294" width="9.140625" style="21"/>
    <col min="2295" max="2295" width="4.42578125" style="21" customWidth="1"/>
    <col min="2296" max="2296" width="49.140625" style="21" customWidth="1"/>
    <col min="2297" max="2297" width="10.85546875" style="21" customWidth="1"/>
    <col min="2298" max="2307" width="0" style="21" hidden="1" customWidth="1"/>
    <col min="2308" max="2308" width="14.85546875" style="21" customWidth="1"/>
    <col min="2309" max="2309" width="13.28515625" style="21" customWidth="1"/>
    <col min="2310" max="2310" width="14.42578125" style="21" customWidth="1"/>
    <col min="2311" max="2311" width="9.85546875" style="21" customWidth="1"/>
    <col min="2312" max="2312" width="16.140625" style="21" customWidth="1"/>
    <col min="2313" max="2313" width="15" style="21" customWidth="1"/>
    <col min="2314" max="2314" width="18.140625" style="21" customWidth="1"/>
    <col min="2315" max="2315" width="14.140625" style="21" customWidth="1"/>
    <col min="2316" max="2316" width="9.42578125" style="21" customWidth="1"/>
    <col min="2317" max="2317" width="17.5703125" style="21" customWidth="1"/>
    <col min="2318" max="2318" width="25.140625" style="21" customWidth="1"/>
    <col min="2319" max="2319" width="10.5703125" style="21" customWidth="1"/>
    <col min="2320" max="2550" width="9.140625" style="21"/>
    <col min="2551" max="2551" width="4.42578125" style="21" customWidth="1"/>
    <col min="2552" max="2552" width="49.140625" style="21" customWidth="1"/>
    <col min="2553" max="2553" width="10.85546875" style="21" customWidth="1"/>
    <col min="2554" max="2563" width="0" style="21" hidden="1" customWidth="1"/>
    <col min="2564" max="2564" width="14.85546875" style="21" customWidth="1"/>
    <col min="2565" max="2565" width="13.28515625" style="21" customWidth="1"/>
    <col min="2566" max="2566" width="14.42578125" style="21" customWidth="1"/>
    <col min="2567" max="2567" width="9.85546875" style="21" customWidth="1"/>
    <col min="2568" max="2568" width="16.140625" style="21" customWidth="1"/>
    <col min="2569" max="2569" width="15" style="21" customWidth="1"/>
    <col min="2570" max="2570" width="18.140625" style="21" customWidth="1"/>
    <col min="2571" max="2571" width="14.140625" style="21" customWidth="1"/>
    <col min="2572" max="2572" width="9.42578125" style="21" customWidth="1"/>
    <col min="2573" max="2573" width="17.5703125" style="21" customWidth="1"/>
    <col min="2574" max="2574" width="25.140625" style="21" customWidth="1"/>
    <col min="2575" max="2575" width="10.5703125" style="21" customWidth="1"/>
    <col min="2576" max="2806" width="9.140625" style="21"/>
    <col min="2807" max="2807" width="4.42578125" style="21" customWidth="1"/>
    <col min="2808" max="2808" width="49.140625" style="21" customWidth="1"/>
    <col min="2809" max="2809" width="10.85546875" style="21" customWidth="1"/>
    <col min="2810" max="2819" width="0" style="21" hidden="1" customWidth="1"/>
    <col min="2820" max="2820" width="14.85546875" style="21" customWidth="1"/>
    <col min="2821" max="2821" width="13.28515625" style="21" customWidth="1"/>
    <col min="2822" max="2822" width="14.42578125" style="21" customWidth="1"/>
    <col min="2823" max="2823" width="9.85546875" style="21" customWidth="1"/>
    <col min="2824" max="2824" width="16.140625" style="21" customWidth="1"/>
    <col min="2825" max="2825" width="15" style="21" customWidth="1"/>
    <col min="2826" max="2826" width="18.140625" style="21" customWidth="1"/>
    <col min="2827" max="2827" width="14.140625" style="21" customWidth="1"/>
    <col min="2828" max="2828" width="9.42578125" style="21" customWidth="1"/>
    <col min="2829" max="2829" width="17.5703125" style="21" customWidth="1"/>
    <col min="2830" max="2830" width="25.140625" style="21" customWidth="1"/>
    <col min="2831" max="2831" width="10.5703125" style="21" customWidth="1"/>
    <col min="2832" max="3062" width="9.140625" style="21"/>
    <col min="3063" max="3063" width="4.42578125" style="21" customWidth="1"/>
    <col min="3064" max="3064" width="49.140625" style="21" customWidth="1"/>
    <col min="3065" max="3065" width="10.85546875" style="21" customWidth="1"/>
    <col min="3066" max="3075" width="0" style="21" hidden="1" customWidth="1"/>
    <col min="3076" max="3076" width="14.85546875" style="21" customWidth="1"/>
    <col min="3077" max="3077" width="13.28515625" style="21" customWidth="1"/>
    <col min="3078" max="3078" width="14.42578125" style="21" customWidth="1"/>
    <col min="3079" max="3079" width="9.85546875" style="21" customWidth="1"/>
    <col min="3080" max="3080" width="16.140625" style="21" customWidth="1"/>
    <col min="3081" max="3081" width="15" style="21" customWidth="1"/>
    <col min="3082" max="3082" width="18.140625" style="21" customWidth="1"/>
    <col min="3083" max="3083" width="14.140625" style="21" customWidth="1"/>
    <col min="3084" max="3084" width="9.42578125" style="21" customWidth="1"/>
    <col min="3085" max="3085" width="17.5703125" style="21" customWidth="1"/>
    <col min="3086" max="3086" width="25.140625" style="21" customWidth="1"/>
    <col min="3087" max="3087" width="10.5703125" style="21" customWidth="1"/>
    <col min="3088" max="3318" width="9.140625" style="21"/>
    <col min="3319" max="3319" width="4.42578125" style="21" customWidth="1"/>
    <col min="3320" max="3320" width="49.140625" style="21" customWidth="1"/>
    <col min="3321" max="3321" width="10.85546875" style="21" customWidth="1"/>
    <col min="3322" max="3331" width="0" style="21" hidden="1" customWidth="1"/>
    <col min="3332" max="3332" width="14.85546875" style="21" customWidth="1"/>
    <col min="3333" max="3333" width="13.28515625" style="21" customWidth="1"/>
    <col min="3334" max="3334" width="14.42578125" style="21" customWidth="1"/>
    <col min="3335" max="3335" width="9.85546875" style="21" customWidth="1"/>
    <col min="3336" max="3336" width="16.140625" style="21" customWidth="1"/>
    <col min="3337" max="3337" width="15" style="21" customWidth="1"/>
    <col min="3338" max="3338" width="18.140625" style="21" customWidth="1"/>
    <col min="3339" max="3339" width="14.140625" style="21" customWidth="1"/>
    <col min="3340" max="3340" width="9.42578125" style="21" customWidth="1"/>
    <col min="3341" max="3341" width="17.5703125" style="21" customWidth="1"/>
    <col min="3342" max="3342" width="25.140625" style="21" customWidth="1"/>
    <col min="3343" max="3343" width="10.5703125" style="21" customWidth="1"/>
    <col min="3344" max="3574" width="9.140625" style="21"/>
    <col min="3575" max="3575" width="4.42578125" style="21" customWidth="1"/>
    <col min="3576" max="3576" width="49.140625" style="21" customWidth="1"/>
    <col min="3577" max="3577" width="10.85546875" style="21" customWidth="1"/>
    <col min="3578" max="3587" width="0" style="21" hidden="1" customWidth="1"/>
    <col min="3588" max="3588" width="14.85546875" style="21" customWidth="1"/>
    <col min="3589" max="3589" width="13.28515625" style="21" customWidth="1"/>
    <col min="3590" max="3590" width="14.42578125" style="21" customWidth="1"/>
    <col min="3591" max="3591" width="9.85546875" style="21" customWidth="1"/>
    <col min="3592" max="3592" width="16.140625" style="21" customWidth="1"/>
    <col min="3593" max="3593" width="15" style="21" customWidth="1"/>
    <col min="3594" max="3594" width="18.140625" style="21" customWidth="1"/>
    <col min="3595" max="3595" width="14.140625" style="21" customWidth="1"/>
    <col min="3596" max="3596" width="9.42578125" style="21" customWidth="1"/>
    <col min="3597" max="3597" width="17.5703125" style="21" customWidth="1"/>
    <col min="3598" max="3598" width="25.140625" style="21" customWidth="1"/>
    <col min="3599" max="3599" width="10.5703125" style="21" customWidth="1"/>
    <col min="3600" max="3830" width="9.140625" style="21"/>
    <col min="3831" max="3831" width="4.42578125" style="21" customWidth="1"/>
    <col min="3832" max="3832" width="49.140625" style="21" customWidth="1"/>
    <col min="3833" max="3833" width="10.85546875" style="21" customWidth="1"/>
    <col min="3834" max="3843" width="0" style="21" hidden="1" customWidth="1"/>
    <col min="3844" max="3844" width="14.85546875" style="21" customWidth="1"/>
    <col min="3845" max="3845" width="13.28515625" style="21" customWidth="1"/>
    <col min="3846" max="3846" width="14.42578125" style="21" customWidth="1"/>
    <col min="3847" max="3847" width="9.85546875" style="21" customWidth="1"/>
    <col min="3848" max="3848" width="16.140625" style="21" customWidth="1"/>
    <col min="3849" max="3849" width="15" style="21" customWidth="1"/>
    <col min="3850" max="3850" width="18.140625" style="21" customWidth="1"/>
    <col min="3851" max="3851" width="14.140625" style="21" customWidth="1"/>
    <col min="3852" max="3852" width="9.42578125" style="21" customWidth="1"/>
    <col min="3853" max="3853" width="17.5703125" style="21" customWidth="1"/>
    <col min="3854" max="3854" width="25.140625" style="21" customWidth="1"/>
    <col min="3855" max="3855" width="10.5703125" style="21" customWidth="1"/>
    <col min="3856" max="4086" width="9.140625" style="21"/>
    <col min="4087" max="4087" width="4.42578125" style="21" customWidth="1"/>
    <col min="4088" max="4088" width="49.140625" style="21" customWidth="1"/>
    <col min="4089" max="4089" width="10.85546875" style="21" customWidth="1"/>
    <col min="4090" max="4099" width="0" style="21" hidden="1" customWidth="1"/>
    <col min="4100" max="4100" width="14.85546875" style="21" customWidth="1"/>
    <col min="4101" max="4101" width="13.28515625" style="21" customWidth="1"/>
    <col min="4102" max="4102" width="14.42578125" style="21" customWidth="1"/>
    <col min="4103" max="4103" width="9.85546875" style="21" customWidth="1"/>
    <col min="4104" max="4104" width="16.140625" style="21" customWidth="1"/>
    <col min="4105" max="4105" width="15" style="21" customWidth="1"/>
    <col min="4106" max="4106" width="18.140625" style="21" customWidth="1"/>
    <col min="4107" max="4107" width="14.140625" style="21" customWidth="1"/>
    <col min="4108" max="4108" width="9.42578125" style="21" customWidth="1"/>
    <col min="4109" max="4109" width="17.5703125" style="21" customWidth="1"/>
    <col min="4110" max="4110" width="25.140625" style="21" customWidth="1"/>
    <col min="4111" max="4111" width="10.5703125" style="21" customWidth="1"/>
    <col min="4112" max="4342" width="9.140625" style="21"/>
    <col min="4343" max="4343" width="4.42578125" style="21" customWidth="1"/>
    <col min="4344" max="4344" width="49.140625" style="21" customWidth="1"/>
    <col min="4345" max="4345" width="10.85546875" style="21" customWidth="1"/>
    <col min="4346" max="4355" width="0" style="21" hidden="1" customWidth="1"/>
    <col min="4356" max="4356" width="14.85546875" style="21" customWidth="1"/>
    <col min="4357" max="4357" width="13.28515625" style="21" customWidth="1"/>
    <col min="4358" max="4358" width="14.42578125" style="21" customWidth="1"/>
    <col min="4359" max="4359" width="9.85546875" style="21" customWidth="1"/>
    <col min="4360" max="4360" width="16.140625" style="21" customWidth="1"/>
    <col min="4361" max="4361" width="15" style="21" customWidth="1"/>
    <col min="4362" max="4362" width="18.140625" style="21" customWidth="1"/>
    <col min="4363" max="4363" width="14.140625" style="21" customWidth="1"/>
    <col min="4364" max="4364" width="9.42578125" style="21" customWidth="1"/>
    <col min="4365" max="4365" width="17.5703125" style="21" customWidth="1"/>
    <col min="4366" max="4366" width="25.140625" style="21" customWidth="1"/>
    <col min="4367" max="4367" width="10.5703125" style="21" customWidth="1"/>
    <col min="4368" max="4598" width="9.140625" style="21"/>
    <col min="4599" max="4599" width="4.42578125" style="21" customWidth="1"/>
    <col min="4600" max="4600" width="49.140625" style="21" customWidth="1"/>
    <col min="4601" max="4601" width="10.85546875" style="21" customWidth="1"/>
    <col min="4602" max="4611" width="0" style="21" hidden="1" customWidth="1"/>
    <col min="4612" max="4612" width="14.85546875" style="21" customWidth="1"/>
    <col min="4613" max="4613" width="13.28515625" style="21" customWidth="1"/>
    <col min="4614" max="4614" width="14.42578125" style="21" customWidth="1"/>
    <col min="4615" max="4615" width="9.85546875" style="21" customWidth="1"/>
    <col min="4616" max="4616" width="16.140625" style="21" customWidth="1"/>
    <col min="4617" max="4617" width="15" style="21" customWidth="1"/>
    <col min="4618" max="4618" width="18.140625" style="21" customWidth="1"/>
    <col min="4619" max="4619" width="14.140625" style="21" customWidth="1"/>
    <col min="4620" max="4620" width="9.42578125" style="21" customWidth="1"/>
    <col min="4621" max="4621" width="17.5703125" style="21" customWidth="1"/>
    <col min="4622" max="4622" width="25.140625" style="21" customWidth="1"/>
    <col min="4623" max="4623" width="10.5703125" style="21" customWidth="1"/>
    <col min="4624" max="4854" width="9.140625" style="21"/>
    <col min="4855" max="4855" width="4.42578125" style="21" customWidth="1"/>
    <col min="4856" max="4856" width="49.140625" style="21" customWidth="1"/>
    <col min="4857" max="4857" width="10.85546875" style="21" customWidth="1"/>
    <col min="4858" max="4867" width="0" style="21" hidden="1" customWidth="1"/>
    <col min="4868" max="4868" width="14.85546875" style="21" customWidth="1"/>
    <col min="4869" max="4869" width="13.28515625" style="21" customWidth="1"/>
    <col min="4870" max="4870" width="14.42578125" style="21" customWidth="1"/>
    <col min="4871" max="4871" width="9.85546875" style="21" customWidth="1"/>
    <col min="4872" max="4872" width="16.140625" style="21" customWidth="1"/>
    <col min="4873" max="4873" width="15" style="21" customWidth="1"/>
    <col min="4874" max="4874" width="18.140625" style="21" customWidth="1"/>
    <col min="4875" max="4875" width="14.140625" style="21" customWidth="1"/>
    <col min="4876" max="4876" width="9.42578125" style="21" customWidth="1"/>
    <col min="4877" max="4877" width="17.5703125" style="21" customWidth="1"/>
    <col min="4878" max="4878" width="25.140625" style="21" customWidth="1"/>
    <col min="4879" max="4879" width="10.5703125" style="21" customWidth="1"/>
    <col min="4880" max="5110" width="9.140625" style="21"/>
    <col min="5111" max="5111" width="4.42578125" style="21" customWidth="1"/>
    <col min="5112" max="5112" width="49.140625" style="21" customWidth="1"/>
    <col min="5113" max="5113" width="10.85546875" style="21" customWidth="1"/>
    <col min="5114" max="5123" width="0" style="21" hidden="1" customWidth="1"/>
    <col min="5124" max="5124" width="14.85546875" style="21" customWidth="1"/>
    <col min="5125" max="5125" width="13.28515625" style="21" customWidth="1"/>
    <col min="5126" max="5126" width="14.42578125" style="21" customWidth="1"/>
    <col min="5127" max="5127" width="9.85546875" style="21" customWidth="1"/>
    <col min="5128" max="5128" width="16.140625" style="21" customWidth="1"/>
    <col min="5129" max="5129" width="15" style="21" customWidth="1"/>
    <col min="5130" max="5130" width="18.140625" style="21" customWidth="1"/>
    <col min="5131" max="5131" width="14.140625" style="21" customWidth="1"/>
    <col min="5132" max="5132" width="9.42578125" style="21" customWidth="1"/>
    <col min="5133" max="5133" width="17.5703125" style="21" customWidth="1"/>
    <col min="5134" max="5134" width="25.140625" style="21" customWidth="1"/>
    <col min="5135" max="5135" width="10.5703125" style="21" customWidth="1"/>
    <col min="5136" max="5366" width="9.140625" style="21"/>
    <col min="5367" max="5367" width="4.42578125" style="21" customWidth="1"/>
    <col min="5368" max="5368" width="49.140625" style="21" customWidth="1"/>
    <col min="5369" max="5369" width="10.85546875" style="21" customWidth="1"/>
    <col min="5370" max="5379" width="0" style="21" hidden="1" customWidth="1"/>
    <col min="5380" max="5380" width="14.85546875" style="21" customWidth="1"/>
    <col min="5381" max="5381" width="13.28515625" style="21" customWidth="1"/>
    <col min="5382" max="5382" width="14.42578125" style="21" customWidth="1"/>
    <col min="5383" max="5383" width="9.85546875" style="21" customWidth="1"/>
    <col min="5384" max="5384" width="16.140625" style="21" customWidth="1"/>
    <col min="5385" max="5385" width="15" style="21" customWidth="1"/>
    <col min="5386" max="5386" width="18.140625" style="21" customWidth="1"/>
    <col min="5387" max="5387" width="14.140625" style="21" customWidth="1"/>
    <col min="5388" max="5388" width="9.42578125" style="21" customWidth="1"/>
    <col min="5389" max="5389" width="17.5703125" style="21" customWidth="1"/>
    <col min="5390" max="5390" width="25.140625" style="21" customWidth="1"/>
    <col min="5391" max="5391" width="10.5703125" style="21" customWidth="1"/>
    <col min="5392" max="5622" width="9.140625" style="21"/>
    <col min="5623" max="5623" width="4.42578125" style="21" customWidth="1"/>
    <col min="5624" max="5624" width="49.140625" style="21" customWidth="1"/>
    <col min="5625" max="5625" width="10.85546875" style="21" customWidth="1"/>
    <col min="5626" max="5635" width="0" style="21" hidden="1" customWidth="1"/>
    <col min="5636" max="5636" width="14.85546875" style="21" customWidth="1"/>
    <col min="5637" max="5637" width="13.28515625" style="21" customWidth="1"/>
    <col min="5638" max="5638" width="14.42578125" style="21" customWidth="1"/>
    <col min="5639" max="5639" width="9.85546875" style="21" customWidth="1"/>
    <col min="5640" max="5640" width="16.140625" style="21" customWidth="1"/>
    <col min="5641" max="5641" width="15" style="21" customWidth="1"/>
    <col min="5642" max="5642" width="18.140625" style="21" customWidth="1"/>
    <col min="5643" max="5643" width="14.140625" style="21" customWidth="1"/>
    <col min="5644" max="5644" width="9.42578125" style="21" customWidth="1"/>
    <col min="5645" max="5645" width="17.5703125" style="21" customWidth="1"/>
    <col min="5646" max="5646" width="25.140625" style="21" customWidth="1"/>
    <col min="5647" max="5647" width="10.5703125" style="21" customWidth="1"/>
    <col min="5648" max="5878" width="9.140625" style="21"/>
    <col min="5879" max="5879" width="4.42578125" style="21" customWidth="1"/>
    <col min="5880" max="5880" width="49.140625" style="21" customWidth="1"/>
    <col min="5881" max="5881" width="10.85546875" style="21" customWidth="1"/>
    <col min="5882" max="5891" width="0" style="21" hidden="1" customWidth="1"/>
    <col min="5892" max="5892" width="14.85546875" style="21" customWidth="1"/>
    <col min="5893" max="5893" width="13.28515625" style="21" customWidth="1"/>
    <col min="5894" max="5894" width="14.42578125" style="21" customWidth="1"/>
    <col min="5895" max="5895" width="9.85546875" style="21" customWidth="1"/>
    <col min="5896" max="5896" width="16.140625" style="21" customWidth="1"/>
    <col min="5897" max="5897" width="15" style="21" customWidth="1"/>
    <col min="5898" max="5898" width="18.140625" style="21" customWidth="1"/>
    <col min="5899" max="5899" width="14.140625" style="21" customWidth="1"/>
    <col min="5900" max="5900" width="9.42578125" style="21" customWidth="1"/>
    <col min="5901" max="5901" width="17.5703125" style="21" customWidth="1"/>
    <col min="5902" max="5902" width="25.140625" style="21" customWidth="1"/>
    <col min="5903" max="5903" width="10.5703125" style="21" customWidth="1"/>
    <col min="5904" max="6134" width="9.140625" style="21"/>
    <col min="6135" max="6135" width="4.42578125" style="21" customWidth="1"/>
    <col min="6136" max="6136" width="49.140625" style="21" customWidth="1"/>
    <col min="6137" max="6137" width="10.85546875" style="21" customWidth="1"/>
    <col min="6138" max="6147" width="0" style="21" hidden="1" customWidth="1"/>
    <col min="6148" max="6148" width="14.85546875" style="21" customWidth="1"/>
    <col min="6149" max="6149" width="13.28515625" style="21" customWidth="1"/>
    <col min="6150" max="6150" width="14.42578125" style="21" customWidth="1"/>
    <col min="6151" max="6151" width="9.85546875" style="21" customWidth="1"/>
    <col min="6152" max="6152" width="16.140625" style="21" customWidth="1"/>
    <col min="6153" max="6153" width="15" style="21" customWidth="1"/>
    <col min="6154" max="6154" width="18.140625" style="21" customWidth="1"/>
    <col min="6155" max="6155" width="14.140625" style="21" customWidth="1"/>
    <col min="6156" max="6156" width="9.42578125" style="21" customWidth="1"/>
    <col min="6157" max="6157" width="17.5703125" style="21" customWidth="1"/>
    <col min="6158" max="6158" width="25.140625" style="21" customWidth="1"/>
    <col min="6159" max="6159" width="10.5703125" style="21" customWidth="1"/>
    <col min="6160" max="6390" width="9.140625" style="21"/>
    <col min="6391" max="6391" width="4.42578125" style="21" customWidth="1"/>
    <col min="6392" max="6392" width="49.140625" style="21" customWidth="1"/>
    <col min="6393" max="6393" width="10.85546875" style="21" customWidth="1"/>
    <col min="6394" max="6403" width="0" style="21" hidden="1" customWidth="1"/>
    <col min="6404" max="6404" width="14.85546875" style="21" customWidth="1"/>
    <col min="6405" max="6405" width="13.28515625" style="21" customWidth="1"/>
    <col min="6406" max="6406" width="14.42578125" style="21" customWidth="1"/>
    <col min="6407" max="6407" width="9.85546875" style="21" customWidth="1"/>
    <col min="6408" max="6408" width="16.140625" style="21" customWidth="1"/>
    <col min="6409" max="6409" width="15" style="21" customWidth="1"/>
    <col min="6410" max="6410" width="18.140625" style="21" customWidth="1"/>
    <col min="6411" max="6411" width="14.140625" style="21" customWidth="1"/>
    <col min="6412" max="6412" width="9.42578125" style="21" customWidth="1"/>
    <col min="6413" max="6413" width="17.5703125" style="21" customWidth="1"/>
    <col min="6414" max="6414" width="25.140625" style="21" customWidth="1"/>
    <col min="6415" max="6415" width="10.5703125" style="21" customWidth="1"/>
    <col min="6416" max="6646" width="9.140625" style="21"/>
    <col min="6647" max="6647" width="4.42578125" style="21" customWidth="1"/>
    <col min="6648" max="6648" width="49.140625" style="21" customWidth="1"/>
    <col min="6649" max="6649" width="10.85546875" style="21" customWidth="1"/>
    <col min="6650" max="6659" width="0" style="21" hidden="1" customWidth="1"/>
    <col min="6660" max="6660" width="14.85546875" style="21" customWidth="1"/>
    <col min="6661" max="6661" width="13.28515625" style="21" customWidth="1"/>
    <col min="6662" max="6662" width="14.42578125" style="21" customWidth="1"/>
    <col min="6663" max="6663" width="9.85546875" style="21" customWidth="1"/>
    <col min="6664" max="6664" width="16.140625" style="21" customWidth="1"/>
    <col min="6665" max="6665" width="15" style="21" customWidth="1"/>
    <col min="6666" max="6666" width="18.140625" style="21" customWidth="1"/>
    <col min="6667" max="6667" width="14.140625" style="21" customWidth="1"/>
    <col min="6668" max="6668" width="9.42578125" style="21" customWidth="1"/>
    <col min="6669" max="6669" width="17.5703125" style="21" customWidth="1"/>
    <col min="6670" max="6670" width="25.140625" style="21" customWidth="1"/>
    <col min="6671" max="6671" width="10.5703125" style="21" customWidth="1"/>
    <col min="6672" max="6902" width="9.140625" style="21"/>
    <col min="6903" max="6903" width="4.42578125" style="21" customWidth="1"/>
    <col min="6904" max="6904" width="49.140625" style="21" customWidth="1"/>
    <col min="6905" max="6905" width="10.85546875" style="21" customWidth="1"/>
    <col min="6906" max="6915" width="0" style="21" hidden="1" customWidth="1"/>
    <col min="6916" max="6916" width="14.85546875" style="21" customWidth="1"/>
    <col min="6917" max="6917" width="13.28515625" style="21" customWidth="1"/>
    <col min="6918" max="6918" width="14.42578125" style="21" customWidth="1"/>
    <col min="6919" max="6919" width="9.85546875" style="21" customWidth="1"/>
    <col min="6920" max="6920" width="16.140625" style="21" customWidth="1"/>
    <col min="6921" max="6921" width="15" style="21" customWidth="1"/>
    <col min="6922" max="6922" width="18.140625" style="21" customWidth="1"/>
    <col min="6923" max="6923" width="14.140625" style="21" customWidth="1"/>
    <col min="6924" max="6924" width="9.42578125" style="21" customWidth="1"/>
    <col min="6925" max="6925" width="17.5703125" style="21" customWidth="1"/>
    <col min="6926" max="6926" width="25.140625" style="21" customWidth="1"/>
    <col min="6927" max="6927" width="10.5703125" style="21" customWidth="1"/>
    <col min="6928" max="7158" width="9.140625" style="21"/>
    <col min="7159" max="7159" width="4.42578125" style="21" customWidth="1"/>
    <col min="7160" max="7160" width="49.140625" style="21" customWidth="1"/>
    <col min="7161" max="7161" width="10.85546875" style="21" customWidth="1"/>
    <col min="7162" max="7171" width="0" style="21" hidden="1" customWidth="1"/>
    <col min="7172" max="7172" width="14.85546875" style="21" customWidth="1"/>
    <col min="7173" max="7173" width="13.28515625" style="21" customWidth="1"/>
    <col min="7174" max="7174" width="14.42578125" style="21" customWidth="1"/>
    <col min="7175" max="7175" width="9.85546875" style="21" customWidth="1"/>
    <col min="7176" max="7176" width="16.140625" style="21" customWidth="1"/>
    <col min="7177" max="7177" width="15" style="21" customWidth="1"/>
    <col min="7178" max="7178" width="18.140625" style="21" customWidth="1"/>
    <col min="7179" max="7179" width="14.140625" style="21" customWidth="1"/>
    <col min="7180" max="7180" width="9.42578125" style="21" customWidth="1"/>
    <col min="7181" max="7181" width="17.5703125" style="21" customWidth="1"/>
    <col min="7182" max="7182" width="25.140625" style="21" customWidth="1"/>
    <col min="7183" max="7183" width="10.5703125" style="21" customWidth="1"/>
    <col min="7184" max="7414" width="9.140625" style="21"/>
    <col min="7415" max="7415" width="4.42578125" style="21" customWidth="1"/>
    <col min="7416" max="7416" width="49.140625" style="21" customWidth="1"/>
    <col min="7417" max="7417" width="10.85546875" style="21" customWidth="1"/>
    <col min="7418" max="7427" width="0" style="21" hidden="1" customWidth="1"/>
    <col min="7428" max="7428" width="14.85546875" style="21" customWidth="1"/>
    <col min="7429" max="7429" width="13.28515625" style="21" customWidth="1"/>
    <col min="7430" max="7430" width="14.42578125" style="21" customWidth="1"/>
    <col min="7431" max="7431" width="9.85546875" style="21" customWidth="1"/>
    <col min="7432" max="7432" width="16.140625" style="21" customWidth="1"/>
    <col min="7433" max="7433" width="15" style="21" customWidth="1"/>
    <col min="7434" max="7434" width="18.140625" style="21" customWidth="1"/>
    <col min="7435" max="7435" width="14.140625" style="21" customWidth="1"/>
    <col min="7436" max="7436" width="9.42578125" style="21" customWidth="1"/>
    <col min="7437" max="7437" width="17.5703125" style="21" customWidth="1"/>
    <col min="7438" max="7438" width="25.140625" style="21" customWidth="1"/>
    <col min="7439" max="7439" width="10.5703125" style="21" customWidth="1"/>
    <col min="7440" max="7670" width="9.140625" style="21"/>
    <col min="7671" max="7671" width="4.42578125" style="21" customWidth="1"/>
    <col min="7672" max="7672" width="49.140625" style="21" customWidth="1"/>
    <col min="7673" max="7673" width="10.85546875" style="21" customWidth="1"/>
    <col min="7674" max="7683" width="0" style="21" hidden="1" customWidth="1"/>
    <col min="7684" max="7684" width="14.85546875" style="21" customWidth="1"/>
    <col min="7685" max="7685" width="13.28515625" style="21" customWidth="1"/>
    <col min="7686" max="7686" width="14.42578125" style="21" customWidth="1"/>
    <col min="7687" max="7687" width="9.85546875" style="21" customWidth="1"/>
    <col min="7688" max="7688" width="16.140625" style="21" customWidth="1"/>
    <col min="7689" max="7689" width="15" style="21" customWidth="1"/>
    <col min="7690" max="7690" width="18.140625" style="21" customWidth="1"/>
    <col min="7691" max="7691" width="14.140625" style="21" customWidth="1"/>
    <col min="7692" max="7692" width="9.42578125" style="21" customWidth="1"/>
    <col min="7693" max="7693" width="17.5703125" style="21" customWidth="1"/>
    <col min="7694" max="7694" width="25.140625" style="21" customWidth="1"/>
    <col min="7695" max="7695" width="10.5703125" style="21" customWidth="1"/>
    <col min="7696" max="7926" width="9.140625" style="21"/>
    <col min="7927" max="7927" width="4.42578125" style="21" customWidth="1"/>
    <col min="7928" max="7928" width="49.140625" style="21" customWidth="1"/>
    <col min="7929" max="7929" width="10.85546875" style="21" customWidth="1"/>
    <col min="7930" max="7939" width="0" style="21" hidden="1" customWidth="1"/>
    <col min="7940" max="7940" width="14.85546875" style="21" customWidth="1"/>
    <col min="7941" max="7941" width="13.28515625" style="21" customWidth="1"/>
    <col min="7942" max="7942" width="14.42578125" style="21" customWidth="1"/>
    <col min="7943" max="7943" width="9.85546875" style="21" customWidth="1"/>
    <col min="7944" max="7944" width="16.140625" style="21" customWidth="1"/>
    <col min="7945" max="7945" width="15" style="21" customWidth="1"/>
    <col min="7946" max="7946" width="18.140625" style="21" customWidth="1"/>
    <col min="7947" max="7947" width="14.140625" style="21" customWidth="1"/>
    <col min="7948" max="7948" width="9.42578125" style="21" customWidth="1"/>
    <col min="7949" max="7949" width="17.5703125" style="21" customWidth="1"/>
    <col min="7950" max="7950" width="25.140625" style="21" customWidth="1"/>
    <col min="7951" max="7951" width="10.5703125" style="21" customWidth="1"/>
    <col min="7952" max="8182" width="9.140625" style="21"/>
    <col min="8183" max="8183" width="4.42578125" style="21" customWidth="1"/>
    <col min="8184" max="8184" width="49.140625" style="21" customWidth="1"/>
    <col min="8185" max="8185" width="10.85546875" style="21" customWidth="1"/>
    <col min="8186" max="8195" width="0" style="21" hidden="1" customWidth="1"/>
    <col min="8196" max="8196" width="14.85546875" style="21" customWidth="1"/>
    <col min="8197" max="8197" width="13.28515625" style="21" customWidth="1"/>
    <col min="8198" max="8198" width="14.42578125" style="21" customWidth="1"/>
    <col min="8199" max="8199" width="9.85546875" style="21" customWidth="1"/>
    <col min="8200" max="8200" width="16.140625" style="21" customWidth="1"/>
    <col min="8201" max="8201" width="15" style="21" customWidth="1"/>
    <col min="8202" max="8202" width="18.140625" style="21" customWidth="1"/>
    <col min="8203" max="8203" width="14.140625" style="21" customWidth="1"/>
    <col min="8204" max="8204" width="9.42578125" style="21" customWidth="1"/>
    <col min="8205" max="8205" width="17.5703125" style="21" customWidth="1"/>
    <col min="8206" max="8206" width="25.140625" style="21" customWidth="1"/>
    <col min="8207" max="8207" width="10.5703125" style="21" customWidth="1"/>
    <col min="8208" max="8438" width="9.140625" style="21"/>
    <col min="8439" max="8439" width="4.42578125" style="21" customWidth="1"/>
    <col min="8440" max="8440" width="49.140625" style="21" customWidth="1"/>
    <col min="8441" max="8441" width="10.85546875" style="21" customWidth="1"/>
    <col min="8442" max="8451" width="0" style="21" hidden="1" customWidth="1"/>
    <col min="8452" max="8452" width="14.85546875" style="21" customWidth="1"/>
    <col min="8453" max="8453" width="13.28515625" style="21" customWidth="1"/>
    <col min="8454" max="8454" width="14.42578125" style="21" customWidth="1"/>
    <col min="8455" max="8455" width="9.85546875" style="21" customWidth="1"/>
    <col min="8456" max="8456" width="16.140625" style="21" customWidth="1"/>
    <col min="8457" max="8457" width="15" style="21" customWidth="1"/>
    <col min="8458" max="8458" width="18.140625" style="21" customWidth="1"/>
    <col min="8459" max="8459" width="14.140625" style="21" customWidth="1"/>
    <col min="8460" max="8460" width="9.42578125" style="21" customWidth="1"/>
    <col min="8461" max="8461" width="17.5703125" style="21" customWidth="1"/>
    <col min="8462" max="8462" width="25.140625" style="21" customWidth="1"/>
    <col min="8463" max="8463" width="10.5703125" style="21" customWidth="1"/>
    <col min="8464" max="8694" width="9.140625" style="21"/>
    <col min="8695" max="8695" width="4.42578125" style="21" customWidth="1"/>
    <col min="8696" max="8696" width="49.140625" style="21" customWidth="1"/>
    <col min="8697" max="8697" width="10.85546875" style="21" customWidth="1"/>
    <col min="8698" max="8707" width="0" style="21" hidden="1" customWidth="1"/>
    <col min="8708" max="8708" width="14.85546875" style="21" customWidth="1"/>
    <col min="8709" max="8709" width="13.28515625" style="21" customWidth="1"/>
    <col min="8710" max="8710" width="14.42578125" style="21" customWidth="1"/>
    <col min="8711" max="8711" width="9.85546875" style="21" customWidth="1"/>
    <col min="8712" max="8712" width="16.140625" style="21" customWidth="1"/>
    <col min="8713" max="8713" width="15" style="21" customWidth="1"/>
    <col min="8714" max="8714" width="18.140625" style="21" customWidth="1"/>
    <col min="8715" max="8715" width="14.140625" style="21" customWidth="1"/>
    <col min="8716" max="8716" width="9.42578125" style="21" customWidth="1"/>
    <col min="8717" max="8717" width="17.5703125" style="21" customWidth="1"/>
    <col min="8718" max="8718" width="25.140625" style="21" customWidth="1"/>
    <col min="8719" max="8719" width="10.5703125" style="21" customWidth="1"/>
    <col min="8720" max="8950" width="9.140625" style="21"/>
    <col min="8951" max="8951" width="4.42578125" style="21" customWidth="1"/>
    <col min="8952" max="8952" width="49.140625" style="21" customWidth="1"/>
    <col min="8953" max="8953" width="10.85546875" style="21" customWidth="1"/>
    <col min="8954" max="8963" width="0" style="21" hidden="1" customWidth="1"/>
    <col min="8964" max="8964" width="14.85546875" style="21" customWidth="1"/>
    <col min="8965" max="8965" width="13.28515625" style="21" customWidth="1"/>
    <col min="8966" max="8966" width="14.42578125" style="21" customWidth="1"/>
    <col min="8967" max="8967" width="9.85546875" style="21" customWidth="1"/>
    <col min="8968" max="8968" width="16.140625" style="21" customWidth="1"/>
    <col min="8969" max="8969" width="15" style="21" customWidth="1"/>
    <col min="8970" max="8970" width="18.140625" style="21" customWidth="1"/>
    <col min="8971" max="8971" width="14.140625" style="21" customWidth="1"/>
    <col min="8972" max="8972" width="9.42578125" style="21" customWidth="1"/>
    <col min="8973" max="8973" width="17.5703125" style="21" customWidth="1"/>
    <col min="8974" max="8974" width="25.140625" style="21" customWidth="1"/>
    <col min="8975" max="8975" width="10.5703125" style="21" customWidth="1"/>
    <col min="8976" max="9206" width="9.140625" style="21"/>
    <col min="9207" max="9207" width="4.42578125" style="21" customWidth="1"/>
    <col min="9208" max="9208" width="49.140625" style="21" customWidth="1"/>
    <col min="9209" max="9209" width="10.85546875" style="21" customWidth="1"/>
    <col min="9210" max="9219" width="0" style="21" hidden="1" customWidth="1"/>
    <col min="9220" max="9220" width="14.85546875" style="21" customWidth="1"/>
    <col min="9221" max="9221" width="13.28515625" style="21" customWidth="1"/>
    <col min="9222" max="9222" width="14.42578125" style="21" customWidth="1"/>
    <col min="9223" max="9223" width="9.85546875" style="21" customWidth="1"/>
    <col min="9224" max="9224" width="16.140625" style="21" customWidth="1"/>
    <col min="9225" max="9225" width="15" style="21" customWidth="1"/>
    <col min="9226" max="9226" width="18.140625" style="21" customWidth="1"/>
    <col min="9227" max="9227" width="14.140625" style="21" customWidth="1"/>
    <col min="9228" max="9228" width="9.42578125" style="21" customWidth="1"/>
    <col min="9229" max="9229" width="17.5703125" style="21" customWidth="1"/>
    <col min="9230" max="9230" width="25.140625" style="21" customWidth="1"/>
    <col min="9231" max="9231" width="10.5703125" style="21" customWidth="1"/>
    <col min="9232" max="9462" width="9.140625" style="21"/>
    <col min="9463" max="9463" width="4.42578125" style="21" customWidth="1"/>
    <col min="9464" max="9464" width="49.140625" style="21" customWidth="1"/>
    <col min="9465" max="9465" width="10.85546875" style="21" customWidth="1"/>
    <col min="9466" max="9475" width="0" style="21" hidden="1" customWidth="1"/>
    <col min="9476" max="9476" width="14.85546875" style="21" customWidth="1"/>
    <col min="9477" max="9477" width="13.28515625" style="21" customWidth="1"/>
    <col min="9478" max="9478" width="14.42578125" style="21" customWidth="1"/>
    <col min="9479" max="9479" width="9.85546875" style="21" customWidth="1"/>
    <col min="9480" max="9480" width="16.140625" style="21" customWidth="1"/>
    <col min="9481" max="9481" width="15" style="21" customWidth="1"/>
    <col min="9482" max="9482" width="18.140625" style="21" customWidth="1"/>
    <col min="9483" max="9483" width="14.140625" style="21" customWidth="1"/>
    <col min="9484" max="9484" width="9.42578125" style="21" customWidth="1"/>
    <col min="9485" max="9485" width="17.5703125" style="21" customWidth="1"/>
    <col min="9486" max="9486" width="25.140625" style="21" customWidth="1"/>
    <col min="9487" max="9487" width="10.5703125" style="21" customWidth="1"/>
    <col min="9488" max="9718" width="9.140625" style="21"/>
    <col min="9719" max="9719" width="4.42578125" style="21" customWidth="1"/>
    <col min="9720" max="9720" width="49.140625" style="21" customWidth="1"/>
    <col min="9721" max="9721" width="10.85546875" style="21" customWidth="1"/>
    <col min="9722" max="9731" width="0" style="21" hidden="1" customWidth="1"/>
    <col min="9732" max="9732" width="14.85546875" style="21" customWidth="1"/>
    <col min="9733" max="9733" width="13.28515625" style="21" customWidth="1"/>
    <col min="9734" max="9734" width="14.42578125" style="21" customWidth="1"/>
    <col min="9735" max="9735" width="9.85546875" style="21" customWidth="1"/>
    <col min="9736" max="9736" width="16.140625" style="21" customWidth="1"/>
    <col min="9737" max="9737" width="15" style="21" customWidth="1"/>
    <col min="9738" max="9738" width="18.140625" style="21" customWidth="1"/>
    <col min="9739" max="9739" width="14.140625" style="21" customWidth="1"/>
    <col min="9740" max="9740" width="9.42578125" style="21" customWidth="1"/>
    <col min="9741" max="9741" width="17.5703125" style="21" customWidth="1"/>
    <col min="9742" max="9742" width="25.140625" style="21" customWidth="1"/>
    <col min="9743" max="9743" width="10.5703125" style="21" customWidth="1"/>
    <col min="9744" max="9974" width="9.140625" style="21"/>
    <col min="9975" max="9975" width="4.42578125" style="21" customWidth="1"/>
    <col min="9976" max="9976" width="49.140625" style="21" customWidth="1"/>
    <col min="9977" max="9977" width="10.85546875" style="21" customWidth="1"/>
    <col min="9978" max="9987" width="0" style="21" hidden="1" customWidth="1"/>
    <col min="9988" max="9988" width="14.85546875" style="21" customWidth="1"/>
    <col min="9989" max="9989" width="13.28515625" style="21" customWidth="1"/>
    <col min="9990" max="9990" width="14.42578125" style="21" customWidth="1"/>
    <col min="9991" max="9991" width="9.85546875" style="21" customWidth="1"/>
    <col min="9992" max="9992" width="16.140625" style="21" customWidth="1"/>
    <col min="9993" max="9993" width="15" style="21" customWidth="1"/>
    <col min="9994" max="9994" width="18.140625" style="21" customWidth="1"/>
    <col min="9995" max="9995" width="14.140625" style="21" customWidth="1"/>
    <col min="9996" max="9996" width="9.42578125" style="21" customWidth="1"/>
    <col min="9997" max="9997" width="17.5703125" style="21" customWidth="1"/>
    <col min="9998" max="9998" width="25.140625" style="21" customWidth="1"/>
    <col min="9999" max="9999" width="10.5703125" style="21" customWidth="1"/>
    <col min="10000" max="10230" width="9.140625" style="21"/>
    <col min="10231" max="10231" width="4.42578125" style="21" customWidth="1"/>
    <col min="10232" max="10232" width="49.140625" style="21" customWidth="1"/>
    <col min="10233" max="10233" width="10.85546875" style="21" customWidth="1"/>
    <col min="10234" max="10243" width="0" style="21" hidden="1" customWidth="1"/>
    <col min="10244" max="10244" width="14.85546875" style="21" customWidth="1"/>
    <col min="10245" max="10245" width="13.28515625" style="21" customWidth="1"/>
    <col min="10246" max="10246" width="14.42578125" style="21" customWidth="1"/>
    <col min="10247" max="10247" width="9.85546875" style="21" customWidth="1"/>
    <col min="10248" max="10248" width="16.140625" style="21" customWidth="1"/>
    <col min="10249" max="10249" width="15" style="21" customWidth="1"/>
    <col min="10250" max="10250" width="18.140625" style="21" customWidth="1"/>
    <col min="10251" max="10251" width="14.140625" style="21" customWidth="1"/>
    <col min="10252" max="10252" width="9.42578125" style="21" customWidth="1"/>
    <col min="10253" max="10253" width="17.5703125" style="21" customWidth="1"/>
    <col min="10254" max="10254" width="25.140625" style="21" customWidth="1"/>
    <col min="10255" max="10255" width="10.5703125" style="21" customWidth="1"/>
    <col min="10256" max="10486" width="9.140625" style="21"/>
    <col min="10487" max="10487" width="4.42578125" style="21" customWidth="1"/>
    <col min="10488" max="10488" width="49.140625" style="21" customWidth="1"/>
    <col min="10489" max="10489" width="10.85546875" style="21" customWidth="1"/>
    <col min="10490" max="10499" width="0" style="21" hidden="1" customWidth="1"/>
    <col min="10500" max="10500" width="14.85546875" style="21" customWidth="1"/>
    <col min="10501" max="10501" width="13.28515625" style="21" customWidth="1"/>
    <col min="10502" max="10502" width="14.42578125" style="21" customWidth="1"/>
    <col min="10503" max="10503" width="9.85546875" style="21" customWidth="1"/>
    <col min="10504" max="10504" width="16.140625" style="21" customWidth="1"/>
    <col min="10505" max="10505" width="15" style="21" customWidth="1"/>
    <col min="10506" max="10506" width="18.140625" style="21" customWidth="1"/>
    <col min="10507" max="10507" width="14.140625" style="21" customWidth="1"/>
    <col min="10508" max="10508" width="9.42578125" style="21" customWidth="1"/>
    <col min="10509" max="10509" width="17.5703125" style="21" customWidth="1"/>
    <col min="10510" max="10510" width="25.140625" style="21" customWidth="1"/>
    <col min="10511" max="10511" width="10.5703125" style="21" customWidth="1"/>
    <col min="10512" max="10742" width="9.140625" style="21"/>
    <col min="10743" max="10743" width="4.42578125" style="21" customWidth="1"/>
    <col min="10744" max="10744" width="49.140625" style="21" customWidth="1"/>
    <col min="10745" max="10745" width="10.85546875" style="21" customWidth="1"/>
    <col min="10746" max="10755" width="0" style="21" hidden="1" customWidth="1"/>
    <col min="10756" max="10756" width="14.85546875" style="21" customWidth="1"/>
    <col min="10757" max="10757" width="13.28515625" style="21" customWidth="1"/>
    <col min="10758" max="10758" width="14.42578125" style="21" customWidth="1"/>
    <col min="10759" max="10759" width="9.85546875" style="21" customWidth="1"/>
    <col min="10760" max="10760" width="16.140625" style="21" customWidth="1"/>
    <col min="10761" max="10761" width="15" style="21" customWidth="1"/>
    <col min="10762" max="10762" width="18.140625" style="21" customWidth="1"/>
    <col min="10763" max="10763" width="14.140625" style="21" customWidth="1"/>
    <col min="10764" max="10764" width="9.42578125" style="21" customWidth="1"/>
    <col min="10765" max="10765" width="17.5703125" style="21" customWidth="1"/>
    <col min="10766" max="10766" width="25.140625" style="21" customWidth="1"/>
    <col min="10767" max="10767" width="10.5703125" style="21" customWidth="1"/>
    <col min="10768" max="10998" width="9.140625" style="21"/>
    <col min="10999" max="10999" width="4.42578125" style="21" customWidth="1"/>
    <col min="11000" max="11000" width="49.140625" style="21" customWidth="1"/>
    <col min="11001" max="11001" width="10.85546875" style="21" customWidth="1"/>
    <col min="11002" max="11011" width="0" style="21" hidden="1" customWidth="1"/>
    <col min="11012" max="11012" width="14.85546875" style="21" customWidth="1"/>
    <col min="11013" max="11013" width="13.28515625" style="21" customWidth="1"/>
    <col min="11014" max="11014" width="14.42578125" style="21" customWidth="1"/>
    <col min="11015" max="11015" width="9.85546875" style="21" customWidth="1"/>
    <col min="11016" max="11016" width="16.140625" style="21" customWidth="1"/>
    <col min="11017" max="11017" width="15" style="21" customWidth="1"/>
    <col min="11018" max="11018" width="18.140625" style="21" customWidth="1"/>
    <col min="11019" max="11019" width="14.140625" style="21" customWidth="1"/>
    <col min="11020" max="11020" width="9.42578125" style="21" customWidth="1"/>
    <col min="11021" max="11021" width="17.5703125" style="21" customWidth="1"/>
    <col min="11022" max="11022" width="25.140625" style="21" customWidth="1"/>
    <col min="11023" max="11023" width="10.5703125" style="21" customWidth="1"/>
    <col min="11024" max="11254" width="9.140625" style="21"/>
    <col min="11255" max="11255" width="4.42578125" style="21" customWidth="1"/>
    <col min="11256" max="11256" width="49.140625" style="21" customWidth="1"/>
    <col min="11257" max="11257" width="10.85546875" style="21" customWidth="1"/>
    <col min="11258" max="11267" width="0" style="21" hidden="1" customWidth="1"/>
    <col min="11268" max="11268" width="14.85546875" style="21" customWidth="1"/>
    <col min="11269" max="11269" width="13.28515625" style="21" customWidth="1"/>
    <col min="11270" max="11270" width="14.42578125" style="21" customWidth="1"/>
    <col min="11271" max="11271" width="9.85546875" style="21" customWidth="1"/>
    <col min="11272" max="11272" width="16.140625" style="21" customWidth="1"/>
    <col min="11273" max="11273" width="15" style="21" customWidth="1"/>
    <col min="11274" max="11274" width="18.140625" style="21" customWidth="1"/>
    <col min="11275" max="11275" width="14.140625" style="21" customWidth="1"/>
    <col min="11276" max="11276" width="9.42578125" style="21" customWidth="1"/>
    <col min="11277" max="11277" width="17.5703125" style="21" customWidth="1"/>
    <col min="11278" max="11278" width="25.140625" style="21" customWidth="1"/>
    <col min="11279" max="11279" width="10.5703125" style="21" customWidth="1"/>
    <col min="11280" max="11510" width="9.140625" style="21"/>
    <col min="11511" max="11511" width="4.42578125" style="21" customWidth="1"/>
    <col min="11512" max="11512" width="49.140625" style="21" customWidth="1"/>
    <col min="11513" max="11513" width="10.85546875" style="21" customWidth="1"/>
    <col min="11514" max="11523" width="0" style="21" hidden="1" customWidth="1"/>
    <col min="11524" max="11524" width="14.85546875" style="21" customWidth="1"/>
    <col min="11525" max="11525" width="13.28515625" style="21" customWidth="1"/>
    <col min="11526" max="11526" width="14.42578125" style="21" customWidth="1"/>
    <col min="11527" max="11527" width="9.85546875" style="21" customWidth="1"/>
    <col min="11528" max="11528" width="16.140625" style="21" customWidth="1"/>
    <col min="11529" max="11529" width="15" style="21" customWidth="1"/>
    <col min="11530" max="11530" width="18.140625" style="21" customWidth="1"/>
    <col min="11531" max="11531" width="14.140625" style="21" customWidth="1"/>
    <col min="11532" max="11532" width="9.42578125" style="21" customWidth="1"/>
    <col min="11533" max="11533" width="17.5703125" style="21" customWidth="1"/>
    <col min="11534" max="11534" width="25.140625" style="21" customWidth="1"/>
    <col min="11535" max="11535" width="10.5703125" style="21" customWidth="1"/>
    <col min="11536" max="11766" width="9.140625" style="21"/>
    <col min="11767" max="11767" width="4.42578125" style="21" customWidth="1"/>
    <col min="11768" max="11768" width="49.140625" style="21" customWidth="1"/>
    <col min="11769" max="11769" width="10.85546875" style="21" customWidth="1"/>
    <col min="11770" max="11779" width="0" style="21" hidden="1" customWidth="1"/>
    <col min="11780" max="11780" width="14.85546875" style="21" customWidth="1"/>
    <col min="11781" max="11781" width="13.28515625" style="21" customWidth="1"/>
    <col min="11782" max="11782" width="14.42578125" style="21" customWidth="1"/>
    <col min="11783" max="11783" width="9.85546875" style="21" customWidth="1"/>
    <col min="11784" max="11784" width="16.140625" style="21" customWidth="1"/>
    <col min="11785" max="11785" width="15" style="21" customWidth="1"/>
    <col min="11786" max="11786" width="18.140625" style="21" customWidth="1"/>
    <col min="11787" max="11787" width="14.140625" style="21" customWidth="1"/>
    <col min="11788" max="11788" width="9.42578125" style="21" customWidth="1"/>
    <col min="11789" max="11789" width="17.5703125" style="21" customWidth="1"/>
    <col min="11790" max="11790" width="25.140625" style="21" customWidth="1"/>
    <col min="11791" max="11791" width="10.5703125" style="21" customWidth="1"/>
    <col min="11792" max="12022" width="9.140625" style="21"/>
    <col min="12023" max="12023" width="4.42578125" style="21" customWidth="1"/>
    <col min="12024" max="12024" width="49.140625" style="21" customWidth="1"/>
    <col min="12025" max="12025" width="10.85546875" style="21" customWidth="1"/>
    <col min="12026" max="12035" width="0" style="21" hidden="1" customWidth="1"/>
    <col min="12036" max="12036" width="14.85546875" style="21" customWidth="1"/>
    <col min="12037" max="12037" width="13.28515625" style="21" customWidth="1"/>
    <col min="12038" max="12038" width="14.42578125" style="21" customWidth="1"/>
    <col min="12039" max="12039" width="9.85546875" style="21" customWidth="1"/>
    <col min="12040" max="12040" width="16.140625" style="21" customWidth="1"/>
    <col min="12041" max="12041" width="15" style="21" customWidth="1"/>
    <col min="12042" max="12042" width="18.140625" style="21" customWidth="1"/>
    <col min="12043" max="12043" width="14.140625" style="21" customWidth="1"/>
    <col min="12044" max="12044" width="9.42578125" style="21" customWidth="1"/>
    <col min="12045" max="12045" width="17.5703125" style="21" customWidth="1"/>
    <col min="12046" max="12046" width="25.140625" style="21" customWidth="1"/>
    <col min="12047" max="12047" width="10.5703125" style="21" customWidth="1"/>
    <col min="12048" max="12278" width="9.140625" style="21"/>
    <col min="12279" max="12279" width="4.42578125" style="21" customWidth="1"/>
    <col min="12280" max="12280" width="49.140625" style="21" customWidth="1"/>
    <col min="12281" max="12281" width="10.85546875" style="21" customWidth="1"/>
    <col min="12282" max="12291" width="0" style="21" hidden="1" customWidth="1"/>
    <col min="12292" max="12292" width="14.85546875" style="21" customWidth="1"/>
    <col min="12293" max="12293" width="13.28515625" style="21" customWidth="1"/>
    <col min="12294" max="12294" width="14.42578125" style="21" customWidth="1"/>
    <col min="12295" max="12295" width="9.85546875" style="21" customWidth="1"/>
    <col min="12296" max="12296" width="16.140625" style="21" customWidth="1"/>
    <col min="12297" max="12297" width="15" style="21" customWidth="1"/>
    <col min="12298" max="12298" width="18.140625" style="21" customWidth="1"/>
    <col min="12299" max="12299" width="14.140625" style="21" customWidth="1"/>
    <col min="12300" max="12300" width="9.42578125" style="21" customWidth="1"/>
    <col min="12301" max="12301" width="17.5703125" style="21" customWidth="1"/>
    <col min="12302" max="12302" width="25.140625" style="21" customWidth="1"/>
    <col min="12303" max="12303" width="10.5703125" style="21" customWidth="1"/>
    <col min="12304" max="12534" width="9.140625" style="21"/>
    <col min="12535" max="12535" width="4.42578125" style="21" customWidth="1"/>
    <col min="12536" max="12536" width="49.140625" style="21" customWidth="1"/>
    <col min="12537" max="12537" width="10.85546875" style="21" customWidth="1"/>
    <col min="12538" max="12547" width="0" style="21" hidden="1" customWidth="1"/>
    <col min="12548" max="12548" width="14.85546875" style="21" customWidth="1"/>
    <col min="12549" max="12549" width="13.28515625" style="21" customWidth="1"/>
    <col min="12550" max="12550" width="14.42578125" style="21" customWidth="1"/>
    <col min="12551" max="12551" width="9.85546875" style="21" customWidth="1"/>
    <col min="12552" max="12552" width="16.140625" style="21" customWidth="1"/>
    <col min="12553" max="12553" width="15" style="21" customWidth="1"/>
    <col min="12554" max="12554" width="18.140625" style="21" customWidth="1"/>
    <col min="12555" max="12555" width="14.140625" style="21" customWidth="1"/>
    <col min="12556" max="12556" width="9.42578125" style="21" customWidth="1"/>
    <col min="12557" max="12557" width="17.5703125" style="21" customWidth="1"/>
    <col min="12558" max="12558" width="25.140625" style="21" customWidth="1"/>
    <col min="12559" max="12559" width="10.5703125" style="21" customWidth="1"/>
    <col min="12560" max="12790" width="9.140625" style="21"/>
    <col min="12791" max="12791" width="4.42578125" style="21" customWidth="1"/>
    <col min="12792" max="12792" width="49.140625" style="21" customWidth="1"/>
    <col min="12793" max="12793" width="10.85546875" style="21" customWidth="1"/>
    <col min="12794" max="12803" width="0" style="21" hidden="1" customWidth="1"/>
    <col min="12804" max="12804" width="14.85546875" style="21" customWidth="1"/>
    <col min="12805" max="12805" width="13.28515625" style="21" customWidth="1"/>
    <col min="12806" max="12806" width="14.42578125" style="21" customWidth="1"/>
    <col min="12807" max="12807" width="9.85546875" style="21" customWidth="1"/>
    <col min="12808" max="12808" width="16.140625" style="21" customWidth="1"/>
    <col min="12809" max="12809" width="15" style="21" customWidth="1"/>
    <col min="12810" max="12810" width="18.140625" style="21" customWidth="1"/>
    <col min="12811" max="12811" width="14.140625" style="21" customWidth="1"/>
    <col min="12812" max="12812" width="9.42578125" style="21" customWidth="1"/>
    <col min="12813" max="12813" width="17.5703125" style="21" customWidth="1"/>
    <col min="12814" max="12814" width="25.140625" style="21" customWidth="1"/>
    <col min="12815" max="12815" width="10.5703125" style="21" customWidth="1"/>
    <col min="12816" max="13046" width="9.140625" style="21"/>
    <col min="13047" max="13047" width="4.42578125" style="21" customWidth="1"/>
    <col min="13048" max="13048" width="49.140625" style="21" customWidth="1"/>
    <col min="13049" max="13049" width="10.85546875" style="21" customWidth="1"/>
    <col min="13050" max="13059" width="0" style="21" hidden="1" customWidth="1"/>
    <col min="13060" max="13060" width="14.85546875" style="21" customWidth="1"/>
    <col min="13061" max="13061" width="13.28515625" style="21" customWidth="1"/>
    <col min="13062" max="13062" width="14.42578125" style="21" customWidth="1"/>
    <col min="13063" max="13063" width="9.85546875" style="21" customWidth="1"/>
    <col min="13064" max="13064" width="16.140625" style="21" customWidth="1"/>
    <col min="13065" max="13065" width="15" style="21" customWidth="1"/>
    <col min="13066" max="13066" width="18.140625" style="21" customWidth="1"/>
    <col min="13067" max="13067" width="14.140625" style="21" customWidth="1"/>
    <col min="13068" max="13068" width="9.42578125" style="21" customWidth="1"/>
    <col min="13069" max="13069" width="17.5703125" style="21" customWidth="1"/>
    <col min="13070" max="13070" width="25.140625" style="21" customWidth="1"/>
    <col min="13071" max="13071" width="10.5703125" style="21" customWidth="1"/>
    <col min="13072" max="13302" width="9.140625" style="21"/>
    <col min="13303" max="13303" width="4.42578125" style="21" customWidth="1"/>
    <col min="13304" max="13304" width="49.140625" style="21" customWidth="1"/>
    <col min="13305" max="13305" width="10.85546875" style="21" customWidth="1"/>
    <col min="13306" max="13315" width="0" style="21" hidden="1" customWidth="1"/>
    <col min="13316" max="13316" width="14.85546875" style="21" customWidth="1"/>
    <col min="13317" max="13317" width="13.28515625" style="21" customWidth="1"/>
    <col min="13318" max="13318" width="14.42578125" style="21" customWidth="1"/>
    <col min="13319" max="13319" width="9.85546875" style="21" customWidth="1"/>
    <col min="13320" max="13320" width="16.140625" style="21" customWidth="1"/>
    <col min="13321" max="13321" width="15" style="21" customWidth="1"/>
    <col min="13322" max="13322" width="18.140625" style="21" customWidth="1"/>
    <col min="13323" max="13323" width="14.140625" style="21" customWidth="1"/>
    <col min="13324" max="13324" width="9.42578125" style="21" customWidth="1"/>
    <col min="13325" max="13325" width="17.5703125" style="21" customWidth="1"/>
    <col min="13326" max="13326" width="25.140625" style="21" customWidth="1"/>
    <col min="13327" max="13327" width="10.5703125" style="21" customWidth="1"/>
    <col min="13328" max="13558" width="9.140625" style="21"/>
    <col min="13559" max="13559" width="4.42578125" style="21" customWidth="1"/>
    <col min="13560" max="13560" width="49.140625" style="21" customWidth="1"/>
    <col min="13561" max="13561" width="10.85546875" style="21" customWidth="1"/>
    <col min="13562" max="13571" width="0" style="21" hidden="1" customWidth="1"/>
    <col min="13572" max="13572" width="14.85546875" style="21" customWidth="1"/>
    <col min="13573" max="13573" width="13.28515625" style="21" customWidth="1"/>
    <col min="13574" max="13574" width="14.42578125" style="21" customWidth="1"/>
    <col min="13575" max="13575" width="9.85546875" style="21" customWidth="1"/>
    <col min="13576" max="13576" width="16.140625" style="21" customWidth="1"/>
    <col min="13577" max="13577" width="15" style="21" customWidth="1"/>
    <col min="13578" max="13578" width="18.140625" style="21" customWidth="1"/>
    <col min="13579" max="13579" width="14.140625" style="21" customWidth="1"/>
    <col min="13580" max="13580" width="9.42578125" style="21" customWidth="1"/>
    <col min="13581" max="13581" width="17.5703125" style="21" customWidth="1"/>
    <col min="13582" max="13582" width="25.140625" style="21" customWidth="1"/>
    <col min="13583" max="13583" width="10.5703125" style="21" customWidth="1"/>
    <col min="13584" max="13814" width="9.140625" style="21"/>
    <col min="13815" max="13815" width="4.42578125" style="21" customWidth="1"/>
    <col min="13816" max="13816" width="49.140625" style="21" customWidth="1"/>
    <col min="13817" max="13817" width="10.85546875" style="21" customWidth="1"/>
    <col min="13818" max="13827" width="0" style="21" hidden="1" customWidth="1"/>
    <col min="13828" max="13828" width="14.85546875" style="21" customWidth="1"/>
    <col min="13829" max="13829" width="13.28515625" style="21" customWidth="1"/>
    <col min="13830" max="13830" width="14.42578125" style="21" customWidth="1"/>
    <col min="13831" max="13831" width="9.85546875" style="21" customWidth="1"/>
    <col min="13832" max="13832" width="16.140625" style="21" customWidth="1"/>
    <col min="13833" max="13833" width="15" style="21" customWidth="1"/>
    <col min="13834" max="13834" width="18.140625" style="21" customWidth="1"/>
    <col min="13835" max="13835" width="14.140625" style="21" customWidth="1"/>
    <col min="13836" max="13836" width="9.42578125" style="21" customWidth="1"/>
    <col min="13837" max="13837" width="17.5703125" style="21" customWidth="1"/>
    <col min="13838" max="13838" width="25.140625" style="21" customWidth="1"/>
    <col min="13839" max="13839" width="10.5703125" style="21" customWidth="1"/>
    <col min="13840" max="14070" width="9.140625" style="21"/>
    <col min="14071" max="14071" width="4.42578125" style="21" customWidth="1"/>
    <col min="14072" max="14072" width="49.140625" style="21" customWidth="1"/>
    <col min="14073" max="14073" width="10.85546875" style="21" customWidth="1"/>
    <col min="14074" max="14083" width="0" style="21" hidden="1" customWidth="1"/>
    <col min="14084" max="14084" width="14.85546875" style="21" customWidth="1"/>
    <col min="14085" max="14085" width="13.28515625" style="21" customWidth="1"/>
    <col min="14086" max="14086" width="14.42578125" style="21" customWidth="1"/>
    <col min="14087" max="14087" width="9.85546875" style="21" customWidth="1"/>
    <col min="14088" max="14088" width="16.140625" style="21" customWidth="1"/>
    <col min="14089" max="14089" width="15" style="21" customWidth="1"/>
    <col min="14090" max="14090" width="18.140625" style="21" customWidth="1"/>
    <col min="14091" max="14091" width="14.140625" style="21" customWidth="1"/>
    <col min="14092" max="14092" width="9.42578125" style="21" customWidth="1"/>
    <col min="14093" max="14093" width="17.5703125" style="21" customWidth="1"/>
    <col min="14094" max="14094" width="25.140625" style="21" customWidth="1"/>
    <col min="14095" max="14095" width="10.5703125" style="21" customWidth="1"/>
    <col min="14096" max="14326" width="9.140625" style="21"/>
    <col min="14327" max="14327" width="4.42578125" style="21" customWidth="1"/>
    <col min="14328" max="14328" width="49.140625" style="21" customWidth="1"/>
    <col min="14329" max="14329" width="10.85546875" style="21" customWidth="1"/>
    <col min="14330" max="14339" width="0" style="21" hidden="1" customWidth="1"/>
    <col min="14340" max="14340" width="14.85546875" style="21" customWidth="1"/>
    <col min="14341" max="14341" width="13.28515625" style="21" customWidth="1"/>
    <col min="14342" max="14342" width="14.42578125" style="21" customWidth="1"/>
    <col min="14343" max="14343" width="9.85546875" style="21" customWidth="1"/>
    <col min="14344" max="14344" width="16.140625" style="21" customWidth="1"/>
    <col min="14345" max="14345" width="15" style="21" customWidth="1"/>
    <col min="14346" max="14346" width="18.140625" style="21" customWidth="1"/>
    <col min="14347" max="14347" width="14.140625" style="21" customWidth="1"/>
    <col min="14348" max="14348" width="9.42578125" style="21" customWidth="1"/>
    <col min="14349" max="14349" width="17.5703125" style="21" customWidth="1"/>
    <col min="14350" max="14350" width="25.140625" style="21" customWidth="1"/>
    <col min="14351" max="14351" width="10.5703125" style="21" customWidth="1"/>
    <col min="14352" max="14582" width="9.140625" style="21"/>
    <col min="14583" max="14583" width="4.42578125" style="21" customWidth="1"/>
    <col min="14584" max="14584" width="49.140625" style="21" customWidth="1"/>
    <col min="14585" max="14585" width="10.85546875" style="21" customWidth="1"/>
    <col min="14586" max="14595" width="0" style="21" hidden="1" customWidth="1"/>
    <col min="14596" max="14596" width="14.85546875" style="21" customWidth="1"/>
    <col min="14597" max="14597" width="13.28515625" style="21" customWidth="1"/>
    <col min="14598" max="14598" width="14.42578125" style="21" customWidth="1"/>
    <col min="14599" max="14599" width="9.85546875" style="21" customWidth="1"/>
    <col min="14600" max="14600" width="16.140625" style="21" customWidth="1"/>
    <col min="14601" max="14601" width="15" style="21" customWidth="1"/>
    <col min="14602" max="14602" width="18.140625" style="21" customWidth="1"/>
    <col min="14603" max="14603" width="14.140625" style="21" customWidth="1"/>
    <col min="14604" max="14604" width="9.42578125" style="21" customWidth="1"/>
    <col min="14605" max="14605" width="17.5703125" style="21" customWidth="1"/>
    <col min="14606" max="14606" width="25.140625" style="21" customWidth="1"/>
    <col min="14607" max="14607" width="10.5703125" style="21" customWidth="1"/>
    <col min="14608" max="14838" width="9.140625" style="21"/>
    <col min="14839" max="14839" width="4.42578125" style="21" customWidth="1"/>
    <col min="14840" max="14840" width="49.140625" style="21" customWidth="1"/>
    <col min="14841" max="14841" width="10.85546875" style="21" customWidth="1"/>
    <col min="14842" max="14851" width="0" style="21" hidden="1" customWidth="1"/>
    <col min="14852" max="14852" width="14.85546875" style="21" customWidth="1"/>
    <col min="14853" max="14853" width="13.28515625" style="21" customWidth="1"/>
    <col min="14854" max="14854" width="14.42578125" style="21" customWidth="1"/>
    <col min="14855" max="14855" width="9.85546875" style="21" customWidth="1"/>
    <col min="14856" max="14856" width="16.140625" style="21" customWidth="1"/>
    <col min="14857" max="14857" width="15" style="21" customWidth="1"/>
    <col min="14858" max="14858" width="18.140625" style="21" customWidth="1"/>
    <col min="14859" max="14859" width="14.140625" style="21" customWidth="1"/>
    <col min="14860" max="14860" width="9.42578125" style="21" customWidth="1"/>
    <col min="14861" max="14861" width="17.5703125" style="21" customWidth="1"/>
    <col min="14862" max="14862" width="25.140625" style="21" customWidth="1"/>
    <col min="14863" max="14863" width="10.5703125" style="21" customWidth="1"/>
    <col min="14864" max="15094" width="9.140625" style="21"/>
    <col min="15095" max="15095" width="4.42578125" style="21" customWidth="1"/>
    <col min="15096" max="15096" width="49.140625" style="21" customWidth="1"/>
    <col min="15097" max="15097" width="10.85546875" style="21" customWidth="1"/>
    <col min="15098" max="15107" width="0" style="21" hidden="1" customWidth="1"/>
    <col min="15108" max="15108" width="14.85546875" style="21" customWidth="1"/>
    <col min="15109" max="15109" width="13.28515625" style="21" customWidth="1"/>
    <col min="15110" max="15110" width="14.42578125" style="21" customWidth="1"/>
    <col min="15111" max="15111" width="9.85546875" style="21" customWidth="1"/>
    <col min="15112" max="15112" width="16.140625" style="21" customWidth="1"/>
    <col min="15113" max="15113" width="15" style="21" customWidth="1"/>
    <col min="15114" max="15114" width="18.140625" style="21" customWidth="1"/>
    <col min="15115" max="15115" width="14.140625" style="21" customWidth="1"/>
    <col min="15116" max="15116" width="9.42578125" style="21" customWidth="1"/>
    <col min="15117" max="15117" width="17.5703125" style="21" customWidth="1"/>
    <col min="15118" max="15118" width="25.140625" style="21" customWidth="1"/>
    <col min="15119" max="15119" width="10.5703125" style="21" customWidth="1"/>
    <col min="15120" max="15350" width="9.140625" style="21"/>
    <col min="15351" max="15351" width="4.42578125" style="21" customWidth="1"/>
    <col min="15352" max="15352" width="49.140625" style="21" customWidth="1"/>
    <col min="15353" max="15353" width="10.85546875" style="21" customWidth="1"/>
    <col min="15354" max="15363" width="0" style="21" hidden="1" customWidth="1"/>
    <col min="15364" max="15364" width="14.85546875" style="21" customWidth="1"/>
    <col min="15365" max="15365" width="13.28515625" style="21" customWidth="1"/>
    <col min="15366" max="15366" width="14.42578125" style="21" customWidth="1"/>
    <col min="15367" max="15367" width="9.85546875" style="21" customWidth="1"/>
    <col min="15368" max="15368" width="16.140625" style="21" customWidth="1"/>
    <col min="15369" max="15369" width="15" style="21" customWidth="1"/>
    <col min="15370" max="15370" width="18.140625" style="21" customWidth="1"/>
    <col min="15371" max="15371" width="14.140625" style="21" customWidth="1"/>
    <col min="15372" max="15372" width="9.42578125" style="21" customWidth="1"/>
    <col min="15373" max="15373" width="17.5703125" style="21" customWidth="1"/>
    <col min="15374" max="15374" width="25.140625" style="21" customWidth="1"/>
    <col min="15375" max="15375" width="10.5703125" style="21" customWidth="1"/>
    <col min="15376" max="15606" width="9.140625" style="21"/>
    <col min="15607" max="15607" width="4.42578125" style="21" customWidth="1"/>
    <col min="15608" max="15608" width="49.140625" style="21" customWidth="1"/>
    <col min="15609" max="15609" width="10.85546875" style="21" customWidth="1"/>
    <col min="15610" max="15619" width="0" style="21" hidden="1" customWidth="1"/>
    <col min="15620" max="15620" width="14.85546875" style="21" customWidth="1"/>
    <col min="15621" max="15621" width="13.28515625" style="21" customWidth="1"/>
    <col min="15622" max="15622" width="14.42578125" style="21" customWidth="1"/>
    <col min="15623" max="15623" width="9.85546875" style="21" customWidth="1"/>
    <col min="15624" max="15624" width="16.140625" style="21" customWidth="1"/>
    <col min="15625" max="15625" width="15" style="21" customWidth="1"/>
    <col min="15626" max="15626" width="18.140625" style="21" customWidth="1"/>
    <col min="15627" max="15627" width="14.140625" style="21" customWidth="1"/>
    <col min="15628" max="15628" width="9.42578125" style="21" customWidth="1"/>
    <col min="15629" max="15629" width="17.5703125" style="21" customWidth="1"/>
    <col min="15630" max="15630" width="25.140625" style="21" customWidth="1"/>
    <col min="15631" max="15631" width="10.5703125" style="21" customWidth="1"/>
    <col min="15632" max="15862" width="9.140625" style="21"/>
    <col min="15863" max="15863" width="4.42578125" style="21" customWidth="1"/>
    <col min="15864" max="15864" width="49.140625" style="21" customWidth="1"/>
    <col min="15865" max="15865" width="10.85546875" style="21" customWidth="1"/>
    <col min="15866" max="15875" width="0" style="21" hidden="1" customWidth="1"/>
    <col min="15876" max="15876" width="14.85546875" style="21" customWidth="1"/>
    <col min="15877" max="15877" width="13.28515625" style="21" customWidth="1"/>
    <col min="15878" max="15878" width="14.42578125" style="21" customWidth="1"/>
    <col min="15879" max="15879" width="9.85546875" style="21" customWidth="1"/>
    <col min="15880" max="15880" width="16.140625" style="21" customWidth="1"/>
    <col min="15881" max="15881" width="15" style="21" customWidth="1"/>
    <col min="15882" max="15882" width="18.140625" style="21" customWidth="1"/>
    <col min="15883" max="15883" width="14.140625" style="21" customWidth="1"/>
    <col min="15884" max="15884" width="9.42578125" style="21" customWidth="1"/>
    <col min="15885" max="15885" width="17.5703125" style="21" customWidth="1"/>
    <col min="15886" max="15886" width="25.140625" style="21" customWidth="1"/>
    <col min="15887" max="15887" width="10.5703125" style="21" customWidth="1"/>
    <col min="15888" max="16118" width="9.140625" style="21"/>
    <col min="16119" max="16119" width="4.42578125" style="21" customWidth="1"/>
    <col min="16120" max="16120" width="49.140625" style="21" customWidth="1"/>
    <col min="16121" max="16121" width="10.85546875" style="21" customWidth="1"/>
    <col min="16122" max="16131" width="0" style="21" hidden="1" customWidth="1"/>
    <col min="16132" max="16132" width="14.85546875" style="21" customWidth="1"/>
    <col min="16133" max="16133" width="13.28515625" style="21" customWidth="1"/>
    <col min="16134" max="16134" width="14.42578125" style="21" customWidth="1"/>
    <col min="16135" max="16135" width="9.85546875" style="21" customWidth="1"/>
    <col min="16136" max="16136" width="16.140625" style="21" customWidth="1"/>
    <col min="16137" max="16137" width="15" style="21" customWidth="1"/>
    <col min="16138" max="16138" width="18.140625" style="21" customWidth="1"/>
    <col min="16139" max="16139" width="14.140625" style="21" customWidth="1"/>
    <col min="16140" max="16140" width="9.42578125" style="21" customWidth="1"/>
    <col min="16141" max="16141" width="17.5703125" style="21" customWidth="1"/>
    <col min="16142" max="16142" width="25.140625" style="21" customWidth="1"/>
    <col min="16143" max="16143" width="10.5703125" style="21" customWidth="1"/>
    <col min="16144" max="16384" width="9.140625" style="21"/>
  </cols>
  <sheetData>
    <row r="1" spans="1:19"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</row>
    <row r="2" spans="1:19" ht="18">
      <c r="B2" s="606" t="s">
        <v>67</v>
      </c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</row>
    <row r="3" spans="1:19" ht="18">
      <c r="B3" s="606" t="s">
        <v>276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</row>
    <row r="4" spans="1:19" ht="15.75">
      <c r="B4" s="531"/>
      <c r="C4" s="415"/>
      <c r="D4" s="415"/>
      <c r="E4" s="409"/>
      <c r="F4" s="562"/>
      <c r="G4" s="516"/>
      <c r="H4" s="409"/>
      <c r="I4" s="415"/>
      <c r="J4" s="415"/>
      <c r="K4" s="415"/>
      <c r="L4" s="415"/>
      <c r="M4" s="415" t="s">
        <v>49</v>
      </c>
    </row>
    <row r="5" spans="1:19">
      <c r="A5" s="607" t="s">
        <v>365</v>
      </c>
      <c r="B5" s="608" t="s">
        <v>366</v>
      </c>
      <c r="C5" s="609" t="s">
        <v>1</v>
      </c>
      <c r="D5" s="584" t="s">
        <v>400</v>
      </c>
      <c r="E5" s="584"/>
      <c r="F5" s="584"/>
      <c r="G5" s="584"/>
      <c r="H5" s="585"/>
      <c r="I5" s="610" t="s">
        <v>401</v>
      </c>
      <c r="J5" s="611"/>
      <c r="K5" s="611"/>
      <c r="L5" s="611"/>
      <c r="M5" s="612"/>
    </row>
    <row r="6" spans="1:19" ht="104.25" customHeight="1">
      <c r="A6" s="607"/>
      <c r="B6" s="608"/>
      <c r="C6" s="609"/>
      <c r="D6" s="401" t="s">
        <v>346</v>
      </c>
      <c r="E6" s="561" t="s">
        <v>3</v>
      </c>
      <c r="F6" s="560" t="s">
        <v>4</v>
      </c>
      <c r="G6" s="560" t="s">
        <v>5</v>
      </c>
      <c r="H6" s="400" t="s">
        <v>6</v>
      </c>
      <c r="I6" s="417" t="s">
        <v>346</v>
      </c>
      <c r="J6" s="472" t="s">
        <v>3</v>
      </c>
      <c r="K6" s="471" t="s">
        <v>7</v>
      </c>
      <c r="L6" s="471" t="s">
        <v>371</v>
      </c>
      <c r="M6" s="529" t="s">
        <v>8</v>
      </c>
    </row>
    <row r="7" spans="1:19" ht="23.25" customHeight="1">
      <c r="A7" s="568">
        <v>1</v>
      </c>
      <c r="B7" s="532">
        <v>2</v>
      </c>
      <c r="C7" s="522">
        <v>3</v>
      </c>
      <c r="D7" s="523">
        <v>4</v>
      </c>
      <c r="E7" s="523">
        <v>5</v>
      </c>
      <c r="F7" s="139">
        <v>6</v>
      </c>
      <c r="G7" s="554">
        <v>7</v>
      </c>
      <c r="H7" s="524">
        <v>8</v>
      </c>
      <c r="I7" s="525">
        <v>9</v>
      </c>
      <c r="J7" s="526">
        <v>10</v>
      </c>
      <c r="K7" s="84">
        <v>11</v>
      </c>
      <c r="L7" s="84">
        <v>12</v>
      </c>
      <c r="M7" s="527">
        <v>13</v>
      </c>
      <c r="S7" s="21"/>
    </row>
    <row r="8" spans="1:19" ht="18.75" customHeight="1">
      <c r="A8" s="569">
        <v>1</v>
      </c>
      <c r="B8" s="533" t="s">
        <v>82</v>
      </c>
      <c r="C8" s="460"/>
      <c r="D8" s="61">
        <v>71688.38</v>
      </c>
      <c r="E8" s="62">
        <v>5343.468000000008</v>
      </c>
      <c r="F8" s="75">
        <v>66344.911999999997</v>
      </c>
      <c r="G8" s="82"/>
      <c r="H8" s="240">
        <v>172032.35681599998</v>
      </c>
      <c r="I8" s="83">
        <v>0</v>
      </c>
      <c r="J8" s="64">
        <v>0</v>
      </c>
      <c r="K8" s="64">
        <v>0</v>
      </c>
      <c r="L8" s="112"/>
      <c r="M8" s="241">
        <v>0</v>
      </c>
      <c r="N8" s="25"/>
    </row>
    <row r="9" spans="1:19" ht="18.75" customHeight="1">
      <c r="A9" s="613"/>
      <c r="B9" s="446" t="s">
        <v>9</v>
      </c>
      <c r="C9" s="406" t="s">
        <v>10</v>
      </c>
      <c r="D9" s="67">
        <v>71688.38</v>
      </c>
      <c r="E9" s="68">
        <v>5343.468000000008</v>
      </c>
      <c r="F9" s="82">
        <v>66344.911999999997</v>
      </c>
      <c r="G9" s="82">
        <v>2.593</v>
      </c>
      <c r="H9" s="242">
        <v>172032.35681599998</v>
      </c>
      <c r="I9" s="85">
        <v>0</v>
      </c>
      <c r="J9" s="69">
        <v>0</v>
      </c>
      <c r="K9" s="69">
        <v>0</v>
      </c>
      <c r="L9" s="505">
        <v>3.41</v>
      </c>
      <c r="M9" s="242">
        <v>0</v>
      </c>
      <c r="N9" s="25"/>
    </row>
    <row r="10" spans="1:19" ht="18.75" customHeight="1">
      <c r="A10" s="613"/>
      <c r="B10" s="446" t="s">
        <v>11</v>
      </c>
      <c r="C10" s="406" t="s">
        <v>12</v>
      </c>
      <c r="D10" s="544"/>
      <c r="E10" s="69"/>
      <c r="F10" s="272">
        <v>0</v>
      </c>
      <c r="G10" s="82">
        <v>5675.39</v>
      </c>
      <c r="H10" s="242">
        <v>0</v>
      </c>
      <c r="I10" s="544"/>
      <c r="J10" s="69"/>
      <c r="K10" s="69">
        <v>0</v>
      </c>
      <c r="L10" s="505">
        <v>5228.9799999999996</v>
      </c>
      <c r="M10" s="242">
        <v>0</v>
      </c>
    </row>
    <row r="11" spans="1:19" ht="18.75" customHeight="1">
      <c r="A11" s="569">
        <v>2</v>
      </c>
      <c r="B11" s="533" t="s">
        <v>404</v>
      </c>
      <c r="C11" s="406"/>
      <c r="D11" s="75">
        <v>112941.232</v>
      </c>
      <c r="E11" s="62">
        <v>7299.7839999999997</v>
      </c>
      <c r="F11" s="75">
        <v>105641.448</v>
      </c>
      <c r="G11" s="82"/>
      <c r="H11" s="240">
        <v>3654497.8069839999</v>
      </c>
      <c r="I11" s="75">
        <v>113004.898</v>
      </c>
      <c r="J11" s="62">
        <v>7290.0580000000045</v>
      </c>
      <c r="K11" s="75">
        <v>105714.84</v>
      </c>
      <c r="L11" s="82"/>
      <c r="M11" s="240">
        <v>3640542.6976399999</v>
      </c>
      <c r="N11" s="25"/>
    </row>
    <row r="12" spans="1:19" ht="18.75" customHeight="1">
      <c r="A12" s="614"/>
      <c r="B12" s="446" t="s">
        <v>39</v>
      </c>
      <c r="C12" s="406" t="s">
        <v>10</v>
      </c>
      <c r="D12" s="67">
        <v>112941.232</v>
      </c>
      <c r="E12" s="68">
        <v>7299.7839999999997</v>
      </c>
      <c r="F12" s="82">
        <v>105641.448</v>
      </c>
      <c r="G12" s="82">
        <v>32.933</v>
      </c>
      <c r="H12" s="242">
        <v>3479089.8069839999</v>
      </c>
      <c r="I12" s="67">
        <v>113004.898</v>
      </c>
      <c r="J12" s="68">
        <v>7290.0580000000045</v>
      </c>
      <c r="K12" s="68">
        <v>105714.84</v>
      </c>
      <c r="L12" s="82">
        <v>31.670999999999999</v>
      </c>
      <c r="M12" s="242">
        <v>3348094.6976399999</v>
      </c>
      <c r="N12" s="25"/>
    </row>
    <row r="13" spans="1:19" ht="18.75" customHeight="1">
      <c r="A13" s="615"/>
      <c r="B13" s="446" t="s">
        <v>40</v>
      </c>
      <c r="C13" s="406" t="s">
        <v>12</v>
      </c>
      <c r="D13" s="67"/>
      <c r="E13" s="68"/>
      <c r="F13" s="505">
        <v>400</v>
      </c>
      <c r="G13" s="82">
        <v>438.52</v>
      </c>
      <c r="H13" s="242">
        <v>175408</v>
      </c>
      <c r="I13" s="67"/>
      <c r="J13" s="68"/>
      <c r="K13" s="379">
        <v>400</v>
      </c>
      <c r="L13" s="505">
        <v>731.12</v>
      </c>
      <c r="M13" s="242">
        <v>292448</v>
      </c>
    </row>
    <row r="14" spans="1:19" ht="18.75" customHeight="1">
      <c r="A14" s="569">
        <v>3</v>
      </c>
      <c r="B14" s="533" t="s">
        <v>388</v>
      </c>
      <c r="C14" s="406" t="s">
        <v>10</v>
      </c>
      <c r="D14" s="61">
        <v>173107.66500000001</v>
      </c>
      <c r="E14" s="62">
        <v>6635.5350000000035</v>
      </c>
      <c r="F14" s="75">
        <v>166472.13</v>
      </c>
      <c r="G14" s="82"/>
      <c r="H14" s="240">
        <v>4562323.3132729018</v>
      </c>
      <c r="I14" s="61">
        <v>221763.72</v>
      </c>
      <c r="J14" s="62">
        <v>9497.929999999993</v>
      </c>
      <c r="K14" s="62">
        <v>212265.79</v>
      </c>
      <c r="L14" s="82"/>
      <c r="M14" s="240">
        <v>5675054.1246853117</v>
      </c>
      <c r="N14" s="25"/>
    </row>
    <row r="15" spans="1:19" ht="18.75" customHeight="1">
      <c r="A15" s="613"/>
      <c r="B15" s="446" t="s">
        <v>13</v>
      </c>
      <c r="C15" s="406"/>
      <c r="D15" s="85"/>
      <c r="E15" s="543"/>
      <c r="F15" s="82">
        <v>51074.921000000002</v>
      </c>
      <c r="G15" s="82"/>
      <c r="H15" s="242">
        <v>1591831.5767960001</v>
      </c>
      <c r="I15" s="67"/>
      <c r="J15" s="543"/>
      <c r="K15" s="82">
        <v>110522.8</v>
      </c>
      <c r="L15" s="82"/>
      <c r="M15" s="89">
        <v>3097333.1504000002</v>
      </c>
      <c r="N15" s="25"/>
    </row>
    <row r="16" spans="1:19" ht="18.75" customHeight="1">
      <c r="A16" s="613"/>
      <c r="B16" s="446" t="s">
        <v>14</v>
      </c>
      <c r="C16" s="406" t="s">
        <v>10</v>
      </c>
      <c r="D16" s="466"/>
      <c r="E16" s="68"/>
      <c r="F16" s="82">
        <v>51074.921000000002</v>
      </c>
      <c r="G16" s="82">
        <v>26.876000000000001</v>
      </c>
      <c r="H16" s="242">
        <v>1372689.5767960001</v>
      </c>
      <c r="I16" s="466"/>
      <c r="J16" s="68"/>
      <c r="K16" s="68">
        <v>110522.8</v>
      </c>
      <c r="L16" s="82">
        <v>26.068000000000001</v>
      </c>
      <c r="M16" s="89">
        <v>2881108.3504000003</v>
      </c>
      <c r="N16" s="25"/>
    </row>
    <row r="17" spans="1:15" ht="18.75" customHeight="1">
      <c r="A17" s="613"/>
      <c r="B17" s="446" t="s">
        <v>15</v>
      </c>
      <c r="C17" s="406" t="s">
        <v>12</v>
      </c>
      <c r="D17" s="67"/>
      <c r="E17" s="68"/>
      <c r="F17" s="505">
        <v>440</v>
      </c>
      <c r="G17" s="82">
        <v>498.05</v>
      </c>
      <c r="H17" s="89">
        <v>219142</v>
      </c>
      <c r="I17" s="67"/>
      <c r="J17" s="68"/>
      <c r="K17" s="379">
        <v>440</v>
      </c>
      <c r="L17" s="82">
        <v>491.42</v>
      </c>
      <c r="M17" s="89">
        <v>216224.80000000002</v>
      </c>
    </row>
    <row r="18" spans="1:15" ht="27" customHeight="1">
      <c r="A18" s="613"/>
      <c r="B18" s="383" t="s">
        <v>213</v>
      </c>
      <c r="C18" s="405" t="s">
        <v>10</v>
      </c>
      <c r="D18" s="466"/>
      <c r="E18" s="462"/>
      <c r="F18" s="82">
        <v>113146.963</v>
      </c>
      <c r="G18" s="82"/>
      <c r="H18" s="89">
        <v>2970491.7364769019</v>
      </c>
      <c r="I18" s="466"/>
      <c r="J18" s="462"/>
      <c r="K18" s="68">
        <v>100115.102</v>
      </c>
      <c r="L18" s="272"/>
      <c r="M18" s="242">
        <v>2577720.9742853111</v>
      </c>
    </row>
    <row r="19" spans="1:15" ht="24.75" customHeight="1">
      <c r="A19" s="613"/>
      <c r="B19" s="446" t="s">
        <v>46</v>
      </c>
      <c r="C19" s="406" t="s">
        <v>10</v>
      </c>
      <c r="D19" s="67"/>
      <c r="E19" s="68"/>
      <c r="F19" s="82">
        <v>2250.2460000000001</v>
      </c>
      <c r="G19" s="82"/>
      <c r="H19" s="242">
        <v>0</v>
      </c>
      <c r="I19" s="67"/>
      <c r="J19" s="68"/>
      <c r="K19" s="68">
        <v>1627.8879999999999</v>
      </c>
      <c r="L19" s="82"/>
      <c r="M19" s="89">
        <v>0</v>
      </c>
    </row>
    <row r="20" spans="1:15" ht="30" customHeight="1">
      <c r="A20" s="569">
        <v>4</v>
      </c>
      <c r="B20" s="534" t="s">
        <v>405</v>
      </c>
      <c r="C20" s="406"/>
      <c r="D20" s="188">
        <v>147296.549</v>
      </c>
      <c r="E20" s="138">
        <v>4628.3919999999925</v>
      </c>
      <c r="F20" s="563">
        <v>142668.15700000001</v>
      </c>
      <c r="G20" s="398"/>
      <c r="H20" s="140">
        <v>3447139.5138940001</v>
      </c>
      <c r="I20" s="188">
        <v>151309.15</v>
      </c>
      <c r="J20" s="138">
        <v>4858.6919999999809</v>
      </c>
      <c r="K20" s="198">
        <v>146450.45800000001</v>
      </c>
      <c r="L20" s="398"/>
      <c r="M20" s="140">
        <v>3577333.3012745008</v>
      </c>
      <c r="N20" s="250"/>
    </row>
    <row r="21" spans="1:15" ht="18.75" customHeight="1">
      <c r="A21" s="570"/>
      <c r="B21" s="446" t="s">
        <v>272</v>
      </c>
      <c r="C21" s="406"/>
      <c r="D21" s="397"/>
      <c r="E21" s="300"/>
      <c r="F21" s="398">
        <v>144522.72700000001</v>
      </c>
      <c r="G21" s="398"/>
      <c r="H21" s="145">
        <v>3447139.5138940001</v>
      </c>
      <c r="I21" s="397"/>
      <c r="J21" s="300"/>
      <c r="K21" s="143">
        <v>145372.465</v>
      </c>
      <c r="L21" s="398"/>
      <c r="M21" s="145">
        <v>3515475.8445200007</v>
      </c>
      <c r="N21" s="251"/>
    </row>
    <row r="22" spans="1:15" ht="18.75" customHeight="1">
      <c r="A22" s="570"/>
      <c r="B22" s="446" t="s">
        <v>45</v>
      </c>
      <c r="C22" s="406" t="s">
        <v>10</v>
      </c>
      <c r="D22" s="397"/>
      <c r="E22" s="300"/>
      <c r="F22" s="71">
        <v>142668.15700000001</v>
      </c>
      <c r="G22" s="71">
        <v>16.942</v>
      </c>
      <c r="H22" s="403">
        <v>2417083.9158940003</v>
      </c>
      <c r="I22" s="397"/>
      <c r="J22" s="300"/>
      <c r="K22" s="71">
        <v>144049.76800000001</v>
      </c>
      <c r="L22" s="71">
        <v>17.015000000000001</v>
      </c>
      <c r="M22" s="403">
        <v>2451006.8025200004</v>
      </c>
      <c r="N22" s="246"/>
      <c r="O22" s="246"/>
    </row>
    <row r="23" spans="1:15" ht="18.75" customHeight="1">
      <c r="A23" s="570"/>
      <c r="B23" s="446" t="s">
        <v>15</v>
      </c>
      <c r="C23" s="406" t="s">
        <v>12</v>
      </c>
      <c r="D23" s="72"/>
      <c r="E23" s="300"/>
      <c r="F23" s="74">
        <v>228.6</v>
      </c>
      <c r="G23" s="74">
        <v>4505.93</v>
      </c>
      <c r="H23" s="145">
        <v>1030055.598</v>
      </c>
      <c r="I23" s="72"/>
      <c r="J23" s="300"/>
      <c r="K23" s="74">
        <v>228.6</v>
      </c>
      <c r="L23" s="74">
        <v>4656.47</v>
      </c>
      <c r="M23" s="145">
        <v>1064469.0420000001</v>
      </c>
      <c r="N23" s="508"/>
    </row>
    <row r="24" spans="1:15" ht="18.75" customHeight="1">
      <c r="A24" s="570"/>
      <c r="B24" s="446" t="s">
        <v>271</v>
      </c>
      <c r="C24" s="406" t="s">
        <v>10</v>
      </c>
      <c r="D24" s="72"/>
      <c r="E24" s="300"/>
      <c r="F24" s="71">
        <v>1854.57</v>
      </c>
      <c r="G24" s="71"/>
      <c r="H24" s="403">
        <v>0</v>
      </c>
      <c r="I24" s="72"/>
      <c r="J24" s="300"/>
      <c r="K24" s="71">
        <v>1322.6969999999999</v>
      </c>
      <c r="L24" s="71"/>
      <c r="M24" s="403">
        <v>0</v>
      </c>
      <c r="N24" s="434"/>
    </row>
    <row r="25" spans="1:15" ht="31.5" customHeight="1">
      <c r="A25" s="570"/>
      <c r="B25" s="383" t="s">
        <v>367</v>
      </c>
      <c r="C25" s="406" t="s">
        <v>10</v>
      </c>
      <c r="D25" s="482"/>
      <c r="E25" s="300"/>
      <c r="F25" s="73">
        <v>0</v>
      </c>
      <c r="G25" s="71"/>
      <c r="H25" s="403">
        <v>0</v>
      </c>
      <c r="I25" s="482"/>
      <c r="J25" s="300"/>
      <c r="K25" s="73">
        <v>0</v>
      </c>
      <c r="L25" s="71"/>
      <c r="M25" s="403">
        <v>0</v>
      </c>
      <c r="N25" s="434"/>
    </row>
    <row r="26" spans="1:15" ht="18.75" customHeight="1">
      <c r="A26" s="570"/>
      <c r="B26" s="383" t="s">
        <v>368</v>
      </c>
      <c r="C26" s="406" t="s">
        <v>10</v>
      </c>
      <c r="D26" s="72"/>
      <c r="E26" s="300"/>
      <c r="F26" s="73">
        <v>0</v>
      </c>
      <c r="G26" s="398"/>
      <c r="H26" s="403">
        <v>0</v>
      </c>
      <c r="I26" s="72"/>
      <c r="J26" s="300"/>
      <c r="K26" s="73">
        <v>0</v>
      </c>
      <c r="L26" s="398"/>
      <c r="M26" s="403">
        <v>0</v>
      </c>
      <c r="N26" s="246"/>
    </row>
    <row r="27" spans="1:15" ht="18.75" customHeight="1">
      <c r="A27" s="571"/>
      <c r="B27" s="446" t="s">
        <v>369</v>
      </c>
      <c r="C27" s="406" t="s">
        <v>10</v>
      </c>
      <c r="D27" s="397"/>
      <c r="E27" s="437"/>
      <c r="F27" s="73">
        <v>0</v>
      </c>
      <c r="G27" s="398"/>
      <c r="H27" s="403">
        <v>0</v>
      </c>
      <c r="I27" s="397"/>
      <c r="J27" s="437"/>
      <c r="K27" s="71">
        <v>2362.279</v>
      </c>
      <c r="L27" s="398"/>
      <c r="M27" s="403">
        <v>61857.456754500003</v>
      </c>
      <c r="N27" s="420"/>
    </row>
    <row r="28" spans="1:15" ht="18.75" customHeight="1">
      <c r="A28" s="616"/>
      <c r="B28" s="446" t="s">
        <v>370</v>
      </c>
      <c r="C28" s="406" t="s">
        <v>10</v>
      </c>
      <c r="D28" s="490"/>
      <c r="E28" s="448"/>
      <c r="F28" s="73">
        <v>0</v>
      </c>
      <c r="G28" s="398"/>
      <c r="H28" s="403">
        <v>0</v>
      </c>
      <c r="I28" s="490"/>
      <c r="J28" s="448"/>
      <c r="K28" s="71">
        <v>38.411000000000001</v>
      </c>
      <c r="L28" s="398"/>
      <c r="M28" s="403">
        <v>0</v>
      </c>
    </row>
    <row r="29" spans="1:15" ht="18.75" customHeight="1">
      <c r="A29" s="617"/>
      <c r="B29" s="446" t="s">
        <v>406</v>
      </c>
      <c r="C29" s="406" t="s">
        <v>10</v>
      </c>
      <c r="D29" s="172"/>
      <c r="E29" s="143"/>
      <c r="F29" s="73">
        <v>0</v>
      </c>
      <c r="G29" s="398"/>
      <c r="H29" s="403">
        <v>0</v>
      </c>
      <c r="I29" s="172"/>
      <c r="J29" s="143"/>
      <c r="K29" s="73">
        <v>0</v>
      </c>
      <c r="L29" s="398"/>
      <c r="M29" s="403">
        <v>0</v>
      </c>
    </row>
    <row r="30" spans="1:15" ht="18.75" customHeight="1">
      <c r="A30" s="569">
        <v>5</v>
      </c>
      <c r="B30" s="533" t="s">
        <v>389</v>
      </c>
      <c r="C30" s="460"/>
      <c r="D30" s="61">
        <v>58282.129000000001</v>
      </c>
      <c r="E30" s="62">
        <v>1292.8380000000034</v>
      </c>
      <c r="F30" s="88">
        <v>56989.290999999997</v>
      </c>
      <c r="G30" s="71"/>
      <c r="H30" s="240">
        <v>693840.18288199999</v>
      </c>
      <c r="I30" s="61">
        <v>59299.324999999997</v>
      </c>
      <c r="J30" s="62">
        <v>1514.4579999999987</v>
      </c>
      <c r="K30" s="88">
        <v>57784.866999999998</v>
      </c>
      <c r="L30" s="71"/>
      <c r="M30" s="240">
        <v>727311.72602399997</v>
      </c>
      <c r="N30" s="253"/>
    </row>
    <row r="31" spans="1:15" ht="18.75" customHeight="1">
      <c r="A31" s="614">
        <v>5</v>
      </c>
      <c r="B31" s="446" t="s">
        <v>14</v>
      </c>
      <c r="C31" s="406" t="s">
        <v>10</v>
      </c>
      <c r="D31" s="67">
        <v>58282.129000000001</v>
      </c>
      <c r="E31" s="68">
        <v>1292.8380000000034</v>
      </c>
      <c r="F31" s="71">
        <v>56989.290999999997</v>
      </c>
      <c r="G31" s="71">
        <v>4.1020000000000003</v>
      </c>
      <c r="H31" s="89">
        <v>233770.07168200001</v>
      </c>
      <c r="I31" s="67">
        <v>59299.324999999997</v>
      </c>
      <c r="J31" s="68">
        <v>1514.4579999999987</v>
      </c>
      <c r="K31" s="71">
        <v>57784.866999999998</v>
      </c>
      <c r="L31" s="71">
        <v>4.4720000000000004</v>
      </c>
      <c r="M31" s="89">
        <v>258413.92522400001</v>
      </c>
      <c r="N31" s="253"/>
    </row>
    <row r="32" spans="1:15" ht="18.75" customHeight="1">
      <c r="A32" s="618"/>
      <c r="B32" s="446" t="s">
        <v>15</v>
      </c>
      <c r="C32" s="406" t="s">
        <v>12</v>
      </c>
      <c r="D32" s="67"/>
      <c r="E32" s="68"/>
      <c r="F32" s="71">
        <v>481.88</v>
      </c>
      <c r="G32" s="71">
        <v>954.74</v>
      </c>
      <c r="H32" s="89">
        <v>460070.11119999998</v>
      </c>
      <c r="I32" s="67"/>
      <c r="J32" s="68"/>
      <c r="K32" s="71">
        <v>451.88</v>
      </c>
      <c r="L32" s="74">
        <v>1037.6600000000001</v>
      </c>
      <c r="M32" s="89">
        <v>468897.80080000003</v>
      </c>
      <c r="N32" s="25"/>
    </row>
    <row r="33" spans="1:19" ht="18.75" customHeight="1">
      <c r="A33" s="569">
        <v>6</v>
      </c>
      <c r="B33" s="534" t="s">
        <v>390</v>
      </c>
      <c r="C33" s="461"/>
      <c r="D33" s="61">
        <v>35136.480000000003</v>
      </c>
      <c r="E33" s="62">
        <v>379.27400000000489</v>
      </c>
      <c r="F33" s="88">
        <v>34757.205999999998</v>
      </c>
      <c r="G33" s="82"/>
      <c r="H33" s="432">
        <v>861832.22436199989</v>
      </c>
      <c r="I33" s="61">
        <v>102257.44100000001</v>
      </c>
      <c r="J33" s="62">
        <v>754.73500000000058</v>
      </c>
      <c r="K33" s="88">
        <v>101502.70600000001</v>
      </c>
      <c r="L33" s="82"/>
      <c r="M33" s="432">
        <v>1184916.0154560001</v>
      </c>
      <c r="N33" s="25"/>
    </row>
    <row r="34" spans="1:19" ht="18.75" customHeight="1">
      <c r="A34" s="570"/>
      <c r="B34" s="446" t="s">
        <v>14</v>
      </c>
      <c r="C34" s="406" t="s">
        <v>10</v>
      </c>
      <c r="D34" s="67">
        <v>35136.480000000003</v>
      </c>
      <c r="E34" s="68">
        <v>379.27400000000489</v>
      </c>
      <c r="F34" s="82">
        <v>34757.205999999998</v>
      </c>
      <c r="G34" s="71">
        <v>7.327</v>
      </c>
      <c r="H34" s="89">
        <v>254666.04836199997</v>
      </c>
      <c r="I34" s="67">
        <v>102257.44100000001</v>
      </c>
      <c r="J34" s="68">
        <v>754.73500000000058</v>
      </c>
      <c r="K34" s="68">
        <v>101502.70600000001</v>
      </c>
      <c r="L34" s="71">
        <v>6.8760000000000003</v>
      </c>
      <c r="M34" s="89">
        <v>697932.60645600013</v>
      </c>
      <c r="N34" s="25"/>
    </row>
    <row r="35" spans="1:19" ht="18.75" customHeight="1">
      <c r="A35" s="572"/>
      <c r="B35" s="535" t="s">
        <v>15</v>
      </c>
      <c r="C35" s="495" t="s">
        <v>12</v>
      </c>
      <c r="D35" s="500"/>
      <c r="E35" s="501"/>
      <c r="F35" s="502">
        <v>180.8</v>
      </c>
      <c r="G35" s="548">
        <v>3358.22</v>
      </c>
      <c r="H35" s="503">
        <v>607166.17599999998</v>
      </c>
      <c r="I35" s="500"/>
      <c r="J35" s="501"/>
      <c r="K35" s="502">
        <v>190.3</v>
      </c>
      <c r="L35" s="502">
        <v>2559.0300000000002</v>
      </c>
      <c r="M35" s="503">
        <v>486983.40900000004</v>
      </c>
    </row>
    <row r="36" spans="1:19" ht="18.75" customHeight="1">
      <c r="A36" s="569">
        <v>7</v>
      </c>
      <c r="B36" s="533" t="s">
        <v>19</v>
      </c>
      <c r="C36" s="406"/>
      <c r="D36" s="93">
        <v>57923.906999999985</v>
      </c>
      <c r="E36" s="62">
        <v>1254.913999999997</v>
      </c>
      <c r="F36" s="75">
        <v>56668.992999999988</v>
      </c>
      <c r="G36" s="82"/>
      <c r="H36" s="240">
        <v>1276048.8957080003</v>
      </c>
      <c r="I36" s="93">
        <v>57650.368999999984</v>
      </c>
      <c r="J36" s="62">
        <v>1310.3294000000242</v>
      </c>
      <c r="K36" s="62">
        <v>56340.03959999996</v>
      </c>
      <c r="L36" s="62"/>
      <c r="M36" s="240">
        <v>1238644.5901640994</v>
      </c>
      <c r="N36" s="509"/>
      <c r="S36" s="21"/>
    </row>
    <row r="37" spans="1:19" ht="21.75" customHeight="1">
      <c r="A37" s="12">
        <v>1</v>
      </c>
      <c r="B37" s="399" t="s">
        <v>412</v>
      </c>
      <c r="C37" s="406" t="s">
        <v>10</v>
      </c>
      <c r="D37" s="67">
        <v>4629.6180000000004</v>
      </c>
      <c r="E37" s="68">
        <v>72.816000000000713</v>
      </c>
      <c r="F37" s="82">
        <v>4556.8019999999997</v>
      </c>
      <c r="G37" s="82">
        <v>24.402000000000001</v>
      </c>
      <c r="H37" s="89">
        <v>111195.082404</v>
      </c>
      <c r="I37" s="67">
        <v>2953.6329999999998</v>
      </c>
      <c r="J37" s="68">
        <v>49.81899999999996</v>
      </c>
      <c r="K37" s="68">
        <v>2903.8139999999999</v>
      </c>
      <c r="L37" s="82">
        <v>24.276</v>
      </c>
      <c r="M37" s="89">
        <v>70492.98866399999</v>
      </c>
      <c r="N37" s="396"/>
      <c r="S37" s="21"/>
    </row>
    <row r="38" spans="1:19" ht="21.75" customHeight="1">
      <c r="A38" s="12">
        <v>2</v>
      </c>
      <c r="B38" s="454" t="s">
        <v>54</v>
      </c>
      <c r="C38" s="406" t="s">
        <v>10</v>
      </c>
      <c r="D38" s="67">
        <v>222.73</v>
      </c>
      <c r="E38" s="68">
        <v>2.4619999999999891</v>
      </c>
      <c r="F38" s="82">
        <v>220.268</v>
      </c>
      <c r="G38" s="71">
        <v>16.265000000000001</v>
      </c>
      <c r="H38" s="242">
        <v>3582.6590200000001</v>
      </c>
      <c r="I38" s="67">
        <v>231.47399999999999</v>
      </c>
      <c r="J38" s="68">
        <v>3.9994999999999834</v>
      </c>
      <c r="K38" s="68">
        <v>227.47450000000001</v>
      </c>
      <c r="L38" s="71">
        <v>16.181000000000001</v>
      </c>
      <c r="M38" s="242">
        <v>3680.7648845000003</v>
      </c>
      <c r="N38" s="396"/>
      <c r="O38" s="25"/>
      <c r="S38" s="21"/>
    </row>
    <row r="39" spans="1:19" ht="21.75" customHeight="1">
      <c r="A39" s="12">
        <v>3</v>
      </c>
      <c r="B39" s="454" t="s">
        <v>374</v>
      </c>
      <c r="C39" s="406" t="s">
        <v>10</v>
      </c>
      <c r="D39" s="67">
        <v>149.93100000000001</v>
      </c>
      <c r="E39" s="68">
        <v>6.1950000000000216</v>
      </c>
      <c r="F39" s="82">
        <v>143.73599999999999</v>
      </c>
      <c r="G39" s="71">
        <v>24.402000000000001</v>
      </c>
      <c r="H39" s="89">
        <v>3507.4458719999998</v>
      </c>
      <c r="I39" s="67">
        <v>217.41900000000001</v>
      </c>
      <c r="J39" s="68">
        <v>14.39500000000001</v>
      </c>
      <c r="K39" s="68">
        <v>203.024</v>
      </c>
      <c r="L39" s="71">
        <v>24.276</v>
      </c>
      <c r="M39" s="89">
        <v>4928.6106239999999</v>
      </c>
      <c r="N39" s="396"/>
      <c r="O39" s="25"/>
      <c r="S39" s="21"/>
    </row>
    <row r="40" spans="1:19" ht="21.75" customHeight="1">
      <c r="A40" s="12">
        <v>4</v>
      </c>
      <c r="B40" s="454" t="s">
        <v>413</v>
      </c>
      <c r="C40" s="406" t="s">
        <v>10</v>
      </c>
      <c r="D40" s="67">
        <v>69.929000000000002</v>
      </c>
      <c r="E40" s="68">
        <v>18.539000000000001</v>
      </c>
      <c r="F40" s="112">
        <v>51.39</v>
      </c>
      <c r="G40" s="71">
        <v>16.265000000000001</v>
      </c>
      <c r="H40" s="89">
        <v>835.85835000000009</v>
      </c>
      <c r="I40" s="67">
        <v>103.935</v>
      </c>
      <c r="J40" s="68">
        <v>22.986000000000004</v>
      </c>
      <c r="K40" s="98">
        <v>80.948999999999998</v>
      </c>
      <c r="L40" s="71">
        <v>16.181000000000001</v>
      </c>
      <c r="M40" s="89">
        <v>1309.835769</v>
      </c>
      <c r="N40" s="396"/>
      <c r="O40" s="25"/>
      <c r="S40" s="21"/>
    </row>
    <row r="41" spans="1:19" ht="21.75" customHeight="1">
      <c r="A41" s="12">
        <v>5</v>
      </c>
      <c r="B41" s="454" t="s">
        <v>311</v>
      </c>
      <c r="C41" s="406" t="s">
        <v>10</v>
      </c>
      <c r="D41" s="67">
        <v>228.33500000000001</v>
      </c>
      <c r="E41" s="68">
        <v>3.1770000000000209</v>
      </c>
      <c r="F41" s="82">
        <v>225.15799999999999</v>
      </c>
      <c r="G41" s="71">
        <v>16.265000000000001</v>
      </c>
      <c r="H41" s="89">
        <v>3662.1948699999998</v>
      </c>
      <c r="I41" s="67">
        <v>225.21100000000001</v>
      </c>
      <c r="J41" s="68">
        <v>3.2390000000000043</v>
      </c>
      <c r="K41" s="68">
        <v>221.97200000000001</v>
      </c>
      <c r="L41" s="71">
        <v>16.181000000000001</v>
      </c>
      <c r="M41" s="89">
        <v>3591.7289320000004</v>
      </c>
      <c r="N41" s="396"/>
      <c r="O41" s="25"/>
      <c r="S41" s="21"/>
    </row>
    <row r="42" spans="1:19" ht="21.75" customHeight="1">
      <c r="A42" s="12">
        <v>6</v>
      </c>
      <c r="B42" s="454" t="s">
        <v>312</v>
      </c>
      <c r="C42" s="406" t="s">
        <v>10</v>
      </c>
      <c r="D42" s="67">
        <v>1169.73</v>
      </c>
      <c r="E42" s="68">
        <v>33.967000000000098</v>
      </c>
      <c r="F42" s="82">
        <v>1135.7629999999999</v>
      </c>
      <c r="G42" s="71">
        <v>16.265000000000001</v>
      </c>
      <c r="H42" s="89">
        <v>18473.185194999998</v>
      </c>
      <c r="I42" s="67">
        <v>687.37599999999998</v>
      </c>
      <c r="J42" s="68">
        <v>33.740000000000009</v>
      </c>
      <c r="K42" s="68">
        <v>653.63599999999997</v>
      </c>
      <c r="L42" s="71">
        <v>16.181000000000001</v>
      </c>
      <c r="M42" s="89">
        <v>10576.484116</v>
      </c>
      <c r="N42" s="254"/>
      <c r="O42" s="25"/>
      <c r="S42" s="21"/>
    </row>
    <row r="43" spans="1:19" ht="21.75" customHeight="1">
      <c r="A43" s="12">
        <v>7</v>
      </c>
      <c r="B43" s="446" t="s">
        <v>344</v>
      </c>
      <c r="C43" s="406" t="s">
        <v>10</v>
      </c>
      <c r="D43" s="67">
        <v>308.291</v>
      </c>
      <c r="E43" s="68">
        <v>10.077999999999975</v>
      </c>
      <c r="F43" s="82">
        <v>298.21300000000002</v>
      </c>
      <c r="G43" s="71">
        <v>18.036000000000001</v>
      </c>
      <c r="H43" s="89">
        <v>5378.569668000001</v>
      </c>
      <c r="I43" s="67">
        <v>304.90699999999998</v>
      </c>
      <c r="J43" s="68">
        <v>12.053999999999974</v>
      </c>
      <c r="K43" s="68">
        <v>292.85300000000001</v>
      </c>
      <c r="L43" s="71">
        <v>18.036000000000001</v>
      </c>
      <c r="M43" s="89">
        <v>5281.8967080000002</v>
      </c>
      <c r="N43" s="396"/>
      <c r="O43" s="25"/>
      <c r="S43" s="21"/>
    </row>
    <row r="44" spans="1:19" ht="21.75" customHeight="1">
      <c r="A44" s="12">
        <v>8</v>
      </c>
      <c r="B44" s="446" t="s">
        <v>345</v>
      </c>
      <c r="C44" s="406" t="s">
        <v>10</v>
      </c>
      <c r="D44" s="67">
        <v>755.81799999999998</v>
      </c>
      <c r="E44" s="68">
        <v>0.36099999999999</v>
      </c>
      <c r="F44" s="82">
        <v>755.45699999999999</v>
      </c>
      <c r="G44" s="71">
        <v>24.402000000000001</v>
      </c>
      <c r="H44" s="89">
        <v>18434.661714000002</v>
      </c>
      <c r="I44" s="67">
        <v>737.43299999999999</v>
      </c>
      <c r="J44" s="68">
        <v>0.39900000000000091</v>
      </c>
      <c r="K44" s="68">
        <v>737.03399999999999</v>
      </c>
      <c r="L44" s="71">
        <v>24.276</v>
      </c>
      <c r="M44" s="89">
        <v>17892.237384</v>
      </c>
      <c r="N44" s="396"/>
      <c r="O44" s="25"/>
      <c r="S44" s="21"/>
    </row>
    <row r="45" spans="1:19" ht="21.75" customHeight="1">
      <c r="A45" s="12">
        <v>9</v>
      </c>
      <c r="B45" s="446" t="s">
        <v>313</v>
      </c>
      <c r="C45" s="406" t="s">
        <v>10</v>
      </c>
      <c r="D45" s="67">
        <v>1488.7539999999999</v>
      </c>
      <c r="E45" s="68">
        <v>16.269000000000005</v>
      </c>
      <c r="F45" s="82">
        <v>1472.4849999999999</v>
      </c>
      <c r="G45" s="71">
        <v>16.265000000000001</v>
      </c>
      <c r="H45" s="89">
        <v>23949.968525</v>
      </c>
      <c r="I45" s="67">
        <v>2059.4749999999999</v>
      </c>
      <c r="J45" s="68">
        <v>22.146999999999935</v>
      </c>
      <c r="K45" s="68">
        <v>2037.328</v>
      </c>
      <c r="L45" s="71">
        <v>16.181000000000001</v>
      </c>
      <c r="M45" s="89">
        <v>32966.004368000002</v>
      </c>
      <c r="N45" s="396"/>
      <c r="O45" s="25"/>
      <c r="S45" s="21"/>
    </row>
    <row r="46" spans="1:19" ht="21.75" customHeight="1">
      <c r="A46" s="12">
        <v>10</v>
      </c>
      <c r="B46" s="446" t="s">
        <v>314</v>
      </c>
      <c r="C46" s="406" t="s">
        <v>10</v>
      </c>
      <c r="D46" s="67">
        <v>143.119</v>
      </c>
      <c r="E46" s="68">
        <v>13.027999999999992</v>
      </c>
      <c r="F46" s="82">
        <v>130.09100000000001</v>
      </c>
      <c r="G46" s="71">
        <v>19.527000000000001</v>
      </c>
      <c r="H46" s="89">
        <v>2540.2869570000003</v>
      </c>
      <c r="I46" s="67">
        <v>105.48399999999999</v>
      </c>
      <c r="J46" s="68">
        <v>6.0379999999999967</v>
      </c>
      <c r="K46" s="68">
        <v>99.445999999999998</v>
      </c>
      <c r="L46" s="71">
        <v>19.527000000000001</v>
      </c>
      <c r="M46" s="89">
        <v>1941.882042</v>
      </c>
      <c r="N46" s="396"/>
      <c r="O46" s="25"/>
      <c r="S46" s="21"/>
    </row>
    <row r="47" spans="1:19" ht="21.75" customHeight="1">
      <c r="A47" s="12">
        <v>11</v>
      </c>
      <c r="B47" s="454" t="s">
        <v>315</v>
      </c>
      <c r="C47" s="406" t="s">
        <v>10</v>
      </c>
      <c r="D47" s="67">
        <v>557.24300000000005</v>
      </c>
      <c r="E47" s="68">
        <v>11.491000000000099</v>
      </c>
      <c r="F47" s="82">
        <v>545.75199999999995</v>
      </c>
      <c r="G47" s="71">
        <v>24.402000000000001</v>
      </c>
      <c r="H47" s="89">
        <v>13317.440304</v>
      </c>
      <c r="I47" s="67">
        <v>562.02700000000004</v>
      </c>
      <c r="J47" s="68">
        <v>14.421000000000049</v>
      </c>
      <c r="K47" s="68">
        <v>547.60599999999999</v>
      </c>
      <c r="L47" s="71">
        <v>24.276</v>
      </c>
      <c r="M47" s="89">
        <v>13293.683256</v>
      </c>
      <c r="N47" s="396"/>
      <c r="O47" s="25"/>
      <c r="S47" s="21"/>
    </row>
    <row r="48" spans="1:19" ht="21.75" customHeight="1">
      <c r="A48" s="12">
        <v>12</v>
      </c>
      <c r="B48" s="446" t="s">
        <v>317</v>
      </c>
      <c r="C48" s="406" t="s">
        <v>10</v>
      </c>
      <c r="D48" s="67">
        <v>275.45</v>
      </c>
      <c r="E48" s="68">
        <v>8.1150000000000091</v>
      </c>
      <c r="F48" s="82">
        <v>267.33499999999998</v>
      </c>
      <c r="G48" s="71">
        <v>13.521000000000001</v>
      </c>
      <c r="H48" s="242">
        <v>3614.6365350000001</v>
      </c>
      <c r="I48" s="67">
        <v>234.92099999999999</v>
      </c>
      <c r="J48" s="68">
        <v>8.3709999999999809</v>
      </c>
      <c r="K48" s="68">
        <v>226.55</v>
      </c>
      <c r="L48" s="71">
        <v>13.521000000000001</v>
      </c>
      <c r="M48" s="242">
        <v>3063.1825500000004</v>
      </c>
      <c r="N48" s="396"/>
      <c r="O48" s="25"/>
      <c r="S48" s="21"/>
    </row>
    <row r="49" spans="1:19" ht="21.75" customHeight="1">
      <c r="A49" s="12">
        <v>13</v>
      </c>
      <c r="B49" s="453" t="s">
        <v>364</v>
      </c>
      <c r="C49" s="406" t="s">
        <v>10</v>
      </c>
      <c r="D49" s="67">
        <v>187.26</v>
      </c>
      <c r="E49" s="68">
        <v>18.119</v>
      </c>
      <c r="F49" s="82">
        <v>169.14099999999999</v>
      </c>
      <c r="G49" s="71">
        <v>24.402000000000001</v>
      </c>
      <c r="H49" s="89">
        <v>4127.3786819999996</v>
      </c>
      <c r="I49" s="67">
        <v>163.81200000000001</v>
      </c>
      <c r="J49" s="68">
        <v>16.997000000000014</v>
      </c>
      <c r="K49" s="68">
        <v>146.815</v>
      </c>
      <c r="L49" s="71">
        <v>24.276</v>
      </c>
      <c r="M49" s="89">
        <v>3564.0809399999998</v>
      </c>
      <c r="N49" s="396"/>
      <c r="O49" s="25"/>
      <c r="S49" s="21"/>
    </row>
    <row r="50" spans="1:19" ht="21.75" customHeight="1">
      <c r="A50" s="12">
        <v>14</v>
      </c>
      <c r="B50" s="453" t="s">
        <v>318</v>
      </c>
      <c r="C50" s="406" t="s">
        <v>10</v>
      </c>
      <c r="D50" s="67">
        <v>600.92499999999995</v>
      </c>
      <c r="E50" s="68">
        <v>0.80299999999999727</v>
      </c>
      <c r="F50" s="82">
        <v>600.12199999999996</v>
      </c>
      <c r="G50" s="71">
        <v>16.265000000000001</v>
      </c>
      <c r="H50" s="89">
        <v>9760.9843299999993</v>
      </c>
      <c r="I50" s="67">
        <v>291.46800000000002</v>
      </c>
      <c r="J50" s="68">
        <v>0.80500000000000682</v>
      </c>
      <c r="K50" s="68">
        <v>290.66300000000001</v>
      </c>
      <c r="L50" s="71">
        <v>16.181000000000001</v>
      </c>
      <c r="M50" s="89">
        <v>4703.2180030000009</v>
      </c>
      <c r="N50" s="396"/>
      <c r="O50" s="25"/>
      <c r="S50" s="21"/>
    </row>
    <row r="51" spans="1:19" ht="21.75" customHeight="1">
      <c r="A51" s="12">
        <v>15</v>
      </c>
      <c r="B51" s="453" t="s">
        <v>74</v>
      </c>
      <c r="C51" s="406" t="s">
        <v>10</v>
      </c>
      <c r="D51" s="463">
        <v>0</v>
      </c>
      <c r="E51" s="272">
        <v>0</v>
      </c>
      <c r="F51" s="272">
        <v>0</v>
      </c>
      <c r="G51" s="71"/>
      <c r="H51" s="242">
        <v>0</v>
      </c>
      <c r="I51" s="463">
        <v>0</v>
      </c>
      <c r="J51" s="272">
        <v>0</v>
      </c>
      <c r="K51" s="272">
        <v>0</v>
      </c>
      <c r="L51" s="73"/>
      <c r="M51" s="242">
        <v>0</v>
      </c>
      <c r="N51" s="396"/>
      <c r="O51" s="25"/>
      <c r="S51" s="21"/>
    </row>
    <row r="52" spans="1:19" ht="21.75" customHeight="1">
      <c r="A52" s="12">
        <v>16</v>
      </c>
      <c r="B52" s="454" t="s">
        <v>75</v>
      </c>
      <c r="C52" s="406" t="s">
        <v>10</v>
      </c>
      <c r="D52" s="463">
        <v>0</v>
      </c>
      <c r="E52" s="272">
        <v>0</v>
      </c>
      <c r="F52" s="272">
        <v>0</v>
      </c>
      <c r="G52" s="71"/>
      <c r="H52" s="242">
        <v>0</v>
      </c>
      <c r="I52" s="463">
        <v>0</v>
      </c>
      <c r="J52" s="272">
        <v>0</v>
      </c>
      <c r="K52" s="272">
        <v>0</v>
      </c>
      <c r="L52" s="73"/>
      <c r="M52" s="242">
        <v>0</v>
      </c>
      <c r="N52" s="396"/>
      <c r="O52" s="25"/>
      <c r="S52" s="21"/>
    </row>
    <row r="53" spans="1:19" ht="21.75" customHeight="1">
      <c r="A53" s="12">
        <v>17</v>
      </c>
      <c r="B53" s="552" t="s">
        <v>319</v>
      </c>
      <c r="C53" s="406" t="s">
        <v>10</v>
      </c>
      <c r="D53" s="549">
        <v>0</v>
      </c>
      <c r="E53" s="272">
        <v>0</v>
      </c>
      <c r="F53" s="564">
        <v>0</v>
      </c>
      <c r="G53" s="71">
        <v>24.402000000000001</v>
      </c>
      <c r="H53" s="242">
        <v>0</v>
      </c>
      <c r="I53" s="549">
        <v>0</v>
      </c>
      <c r="J53" s="272">
        <v>0</v>
      </c>
      <c r="K53" s="550">
        <v>0</v>
      </c>
      <c r="L53" s="71">
        <v>24.276</v>
      </c>
      <c r="M53" s="242">
        <v>0</v>
      </c>
      <c r="N53" s="396"/>
      <c r="O53" s="25"/>
      <c r="S53" s="21"/>
    </row>
    <row r="54" spans="1:19" ht="21.75" customHeight="1">
      <c r="A54" s="12">
        <v>18</v>
      </c>
      <c r="B54" s="454" t="s">
        <v>386</v>
      </c>
      <c r="C54" s="406" t="s">
        <v>10</v>
      </c>
      <c r="D54" s="67">
        <v>65.257000000000005</v>
      </c>
      <c r="E54" s="68">
        <v>2.2980000000000018</v>
      </c>
      <c r="F54" s="82">
        <v>62.959000000000003</v>
      </c>
      <c r="G54" s="71">
        <v>16.265000000000001</v>
      </c>
      <c r="H54" s="89">
        <v>1024.028135</v>
      </c>
      <c r="I54" s="67">
        <v>61.582000000000001</v>
      </c>
      <c r="J54" s="68">
        <v>2.3130000000000024</v>
      </c>
      <c r="K54" s="68">
        <v>59.268999999999998</v>
      </c>
      <c r="L54" s="71">
        <v>16.181000000000001</v>
      </c>
      <c r="M54" s="89">
        <v>959.03168900000003</v>
      </c>
      <c r="N54" s="396"/>
      <c r="O54" s="25"/>
      <c r="S54" s="21"/>
    </row>
    <row r="55" spans="1:19" ht="21.75" customHeight="1">
      <c r="A55" s="12">
        <v>19</v>
      </c>
      <c r="B55" s="454" t="s">
        <v>320</v>
      </c>
      <c r="C55" s="406" t="s">
        <v>10</v>
      </c>
      <c r="D55" s="67">
        <v>1416.9690000000001</v>
      </c>
      <c r="E55" s="68">
        <v>117.04700000000003</v>
      </c>
      <c r="F55" s="82">
        <v>1299.922</v>
      </c>
      <c r="G55" s="71">
        <v>10.843999999999999</v>
      </c>
      <c r="H55" s="89">
        <v>14096.354168</v>
      </c>
      <c r="I55" s="67">
        <v>1434.3489999999999</v>
      </c>
      <c r="J55" s="68">
        <v>129.69599999999991</v>
      </c>
      <c r="K55" s="68">
        <v>1304.653</v>
      </c>
      <c r="L55" s="71">
        <v>10.788</v>
      </c>
      <c r="M55" s="89">
        <v>14074.596564000001</v>
      </c>
      <c r="N55" s="396"/>
      <c r="O55" s="25"/>
      <c r="S55" s="21"/>
    </row>
    <row r="56" spans="1:19" ht="21.75" customHeight="1">
      <c r="A56" s="12">
        <v>20</v>
      </c>
      <c r="B56" s="454" t="s">
        <v>321</v>
      </c>
      <c r="C56" s="406" t="s">
        <v>10</v>
      </c>
      <c r="D56" s="67">
        <v>508.81299999999999</v>
      </c>
      <c r="E56" s="68">
        <v>7.1750000000000114</v>
      </c>
      <c r="F56" s="82">
        <v>501.63799999999998</v>
      </c>
      <c r="G56" s="71">
        <v>24.402000000000001</v>
      </c>
      <c r="H56" s="89">
        <v>12240.970476</v>
      </c>
      <c r="I56" s="67">
        <v>506.81799999999998</v>
      </c>
      <c r="J56" s="68">
        <v>7.3619999999999663</v>
      </c>
      <c r="K56" s="68">
        <v>499.45600000000002</v>
      </c>
      <c r="L56" s="71">
        <v>24.276</v>
      </c>
      <c r="M56" s="242">
        <v>12124.793856</v>
      </c>
      <c r="N56" s="396"/>
      <c r="O56" s="25"/>
      <c r="S56" s="21"/>
    </row>
    <row r="57" spans="1:19" ht="21.75" customHeight="1">
      <c r="A57" s="12">
        <v>21</v>
      </c>
      <c r="B57" s="454" t="s">
        <v>351</v>
      </c>
      <c r="C57" s="406" t="s">
        <v>10</v>
      </c>
      <c r="D57" s="67">
        <v>56.755000000000003</v>
      </c>
      <c r="E57" s="68">
        <v>5.7469999999999999</v>
      </c>
      <c r="F57" s="82">
        <v>51.008000000000003</v>
      </c>
      <c r="G57" s="71">
        <v>18.114999999999998</v>
      </c>
      <c r="H57" s="89">
        <v>924.00991999999997</v>
      </c>
      <c r="I57" s="67">
        <v>29.78</v>
      </c>
      <c r="J57" s="68">
        <v>3.027000000000001</v>
      </c>
      <c r="K57" s="68">
        <v>26.753</v>
      </c>
      <c r="L57" s="71">
        <v>18.114999999999998</v>
      </c>
      <c r="M57" s="89">
        <v>484.63059499999997</v>
      </c>
      <c r="N57" s="396"/>
      <c r="O57" s="25"/>
      <c r="S57" s="21"/>
    </row>
    <row r="58" spans="1:19" ht="21.75" customHeight="1">
      <c r="A58" s="12">
        <v>22</v>
      </c>
      <c r="B58" s="454" t="s">
        <v>352</v>
      </c>
      <c r="C58" s="406" t="s">
        <v>10</v>
      </c>
      <c r="D58" s="67">
        <v>131.65199999999999</v>
      </c>
      <c r="E58" s="68">
        <v>3.0489999999999782</v>
      </c>
      <c r="F58" s="112">
        <v>128.60300000000001</v>
      </c>
      <c r="G58" s="71">
        <v>24.402000000000001</v>
      </c>
      <c r="H58" s="89">
        <v>3138.1704060000002</v>
      </c>
      <c r="I58" s="67">
        <v>96.465999999999994</v>
      </c>
      <c r="J58" s="68">
        <v>4.1849999999999881</v>
      </c>
      <c r="K58" s="98">
        <v>92.281000000000006</v>
      </c>
      <c r="L58" s="71">
        <v>24.276</v>
      </c>
      <c r="M58" s="89">
        <v>2240.2135560000002</v>
      </c>
      <c r="N58" s="396"/>
      <c r="O58" s="25"/>
      <c r="S58" s="21"/>
    </row>
    <row r="59" spans="1:19" ht="21.75" customHeight="1">
      <c r="A59" s="12">
        <v>23</v>
      </c>
      <c r="B59" s="454" t="s">
        <v>322</v>
      </c>
      <c r="C59" s="406" t="s">
        <v>10</v>
      </c>
      <c r="D59" s="67">
        <v>34.741</v>
      </c>
      <c r="E59" s="68">
        <v>0.95100000000000051</v>
      </c>
      <c r="F59" s="82">
        <v>33.79</v>
      </c>
      <c r="G59" s="71">
        <v>16.265000000000001</v>
      </c>
      <c r="H59" s="89">
        <v>549.59434999999996</v>
      </c>
      <c r="I59" s="67">
        <v>0.32700000000000001</v>
      </c>
      <c r="J59" s="68">
        <v>6.7000000000000004E-2</v>
      </c>
      <c r="K59" s="68">
        <v>0.26</v>
      </c>
      <c r="L59" s="71">
        <v>16.181000000000001</v>
      </c>
      <c r="M59" s="89">
        <v>4.2070600000000002</v>
      </c>
      <c r="N59" s="396"/>
      <c r="O59" s="25"/>
      <c r="S59" s="21"/>
    </row>
    <row r="60" spans="1:19" ht="21.75" customHeight="1">
      <c r="A60" s="12">
        <v>24</v>
      </c>
      <c r="B60" s="454" t="s">
        <v>323</v>
      </c>
      <c r="C60" s="406" t="s">
        <v>10</v>
      </c>
      <c r="D60" s="85">
        <v>0</v>
      </c>
      <c r="E60" s="69">
        <v>0</v>
      </c>
      <c r="F60" s="272">
        <v>0</v>
      </c>
      <c r="G60" s="71">
        <v>23.631</v>
      </c>
      <c r="H60" s="242">
        <v>0</v>
      </c>
      <c r="I60" s="85">
        <v>0</v>
      </c>
      <c r="J60" s="69">
        <v>0</v>
      </c>
      <c r="K60" s="69">
        <v>0</v>
      </c>
      <c r="L60" s="71">
        <v>23.631</v>
      </c>
      <c r="M60" s="242">
        <v>0</v>
      </c>
      <c r="N60" s="396"/>
      <c r="O60" s="25"/>
      <c r="S60" s="21"/>
    </row>
    <row r="61" spans="1:19" ht="21.75" customHeight="1">
      <c r="A61" s="12">
        <v>25</v>
      </c>
      <c r="B61" s="454" t="s">
        <v>69</v>
      </c>
      <c r="C61" s="406" t="s">
        <v>10</v>
      </c>
      <c r="D61" s="85">
        <v>0</v>
      </c>
      <c r="E61" s="69">
        <v>0</v>
      </c>
      <c r="F61" s="272">
        <v>0</v>
      </c>
      <c r="G61" s="71">
        <v>16.255000000000003</v>
      </c>
      <c r="H61" s="242">
        <v>0</v>
      </c>
      <c r="I61" s="85">
        <v>0</v>
      </c>
      <c r="J61" s="69">
        <v>0</v>
      </c>
      <c r="K61" s="69">
        <v>0</v>
      </c>
      <c r="L61" s="71">
        <v>16.255000000000003</v>
      </c>
      <c r="M61" s="242">
        <v>0</v>
      </c>
      <c r="N61" s="396"/>
      <c r="O61" s="25"/>
      <c r="S61" s="21"/>
    </row>
    <row r="62" spans="1:19" ht="21.75" customHeight="1">
      <c r="A62" s="12">
        <v>26</v>
      </c>
      <c r="B62" s="454" t="s">
        <v>70</v>
      </c>
      <c r="C62" s="406" t="s">
        <v>10</v>
      </c>
      <c r="D62" s="67">
        <v>415.166</v>
      </c>
      <c r="E62" s="68">
        <v>3.9479999999999791</v>
      </c>
      <c r="F62" s="82">
        <v>411.21800000000002</v>
      </c>
      <c r="G62" s="71">
        <v>23.292000000000002</v>
      </c>
      <c r="H62" s="89">
        <v>9578.0896560000019</v>
      </c>
      <c r="I62" s="67">
        <v>459.26499999999999</v>
      </c>
      <c r="J62" s="68">
        <v>4.3959999999999582</v>
      </c>
      <c r="K62" s="68">
        <v>454.86900000000003</v>
      </c>
      <c r="L62" s="71">
        <v>23.292000000000002</v>
      </c>
      <c r="M62" s="89">
        <v>10594.808748000001</v>
      </c>
      <c r="N62" s="396"/>
      <c r="O62" s="25"/>
      <c r="S62" s="21"/>
    </row>
    <row r="63" spans="1:19" ht="21.75" customHeight="1">
      <c r="A63" s="12">
        <v>27</v>
      </c>
      <c r="B63" s="454" t="s">
        <v>71</v>
      </c>
      <c r="C63" s="406" t="s">
        <v>10</v>
      </c>
      <c r="D63" s="67">
        <v>266.28699999999998</v>
      </c>
      <c r="E63" s="68">
        <v>35.736999999999966</v>
      </c>
      <c r="F63" s="82">
        <v>230.55</v>
      </c>
      <c r="G63" s="71">
        <v>24.402000000000001</v>
      </c>
      <c r="H63" s="89">
        <v>5625.8811000000005</v>
      </c>
      <c r="I63" s="67">
        <v>322.37799999999999</v>
      </c>
      <c r="J63" s="68">
        <v>34.784999999999968</v>
      </c>
      <c r="K63" s="68">
        <v>287.59300000000002</v>
      </c>
      <c r="L63" s="71">
        <v>24.276</v>
      </c>
      <c r="M63" s="89">
        <v>6981.6076680000006</v>
      </c>
      <c r="N63" s="396"/>
      <c r="O63" s="25"/>
      <c r="S63" s="21"/>
    </row>
    <row r="64" spans="1:19" ht="21.75" customHeight="1">
      <c r="A64" s="12">
        <v>28</v>
      </c>
      <c r="B64" s="454" t="s">
        <v>310</v>
      </c>
      <c r="C64" s="406" t="s">
        <v>10</v>
      </c>
      <c r="D64" s="467">
        <v>66.007999999999996</v>
      </c>
      <c r="E64" s="68">
        <v>1.9350000000000023</v>
      </c>
      <c r="F64" s="565">
        <v>64.072999999999993</v>
      </c>
      <c r="G64" s="71">
        <v>24.402000000000001</v>
      </c>
      <c r="H64" s="89">
        <v>1563.5093459999998</v>
      </c>
      <c r="I64" s="467">
        <v>10.510999999999999</v>
      </c>
      <c r="J64" s="69">
        <v>0</v>
      </c>
      <c r="K64" s="419">
        <v>10.510999999999999</v>
      </c>
      <c r="L64" s="71">
        <v>24.276</v>
      </c>
      <c r="M64" s="89">
        <v>255.16503599999999</v>
      </c>
      <c r="N64" s="396"/>
      <c r="O64" s="25"/>
      <c r="S64" s="21"/>
    </row>
    <row r="65" spans="1:19" ht="21.75" customHeight="1">
      <c r="A65" s="12">
        <v>29</v>
      </c>
      <c r="B65" s="454" t="s">
        <v>72</v>
      </c>
      <c r="C65" s="406" t="s">
        <v>10</v>
      </c>
      <c r="D65" s="85">
        <v>0</v>
      </c>
      <c r="E65" s="69">
        <v>0</v>
      </c>
      <c r="F65" s="272">
        <v>0</v>
      </c>
      <c r="G65" s="71">
        <v>17.187000000000001</v>
      </c>
      <c r="H65" s="242">
        <v>0</v>
      </c>
      <c r="I65" s="85">
        <v>0</v>
      </c>
      <c r="J65" s="69">
        <v>0</v>
      </c>
      <c r="K65" s="69">
        <v>0</v>
      </c>
      <c r="L65" s="71">
        <v>17.187000000000001</v>
      </c>
      <c r="M65" s="242">
        <v>0</v>
      </c>
      <c r="N65" s="396"/>
      <c r="O65" s="25"/>
      <c r="S65" s="21"/>
    </row>
    <row r="66" spans="1:19" ht="21.75" customHeight="1">
      <c r="A66" s="12">
        <v>30</v>
      </c>
      <c r="B66" s="454" t="s">
        <v>73</v>
      </c>
      <c r="C66" s="406" t="s">
        <v>10</v>
      </c>
      <c r="D66" s="85">
        <v>0</v>
      </c>
      <c r="E66" s="69">
        <v>0</v>
      </c>
      <c r="F66" s="272">
        <v>0</v>
      </c>
      <c r="G66" s="71">
        <v>14.548999999999999</v>
      </c>
      <c r="H66" s="242">
        <v>0</v>
      </c>
      <c r="I66" s="85">
        <v>0</v>
      </c>
      <c r="J66" s="69">
        <v>0</v>
      </c>
      <c r="K66" s="69">
        <v>0</v>
      </c>
      <c r="L66" s="71">
        <v>15.646000000000001</v>
      </c>
      <c r="M66" s="555">
        <v>0</v>
      </c>
      <c r="N66" s="396"/>
      <c r="O66" s="25"/>
      <c r="S66" s="21"/>
    </row>
    <row r="67" spans="1:19" ht="21.75" customHeight="1">
      <c r="A67" s="12">
        <v>31</v>
      </c>
      <c r="B67" s="454" t="s">
        <v>76</v>
      </c>
      <c r="C67" s="406" t="s">
        <v>10</v>
      </c>
      <c r="D67" s="67">
        <v>1198.6990000000001</v>
      </c>
      <c r="E67" s="68">
        <v>7.8949999999999818</v>
      </c>
      <c r="F67" s="82">
        <v>1190.8040000000001</v>
      </c>
      <c r="G67" s="71">
        <v>24.402000000000001</v>
      </c>
      <c r="H67" s="89">
        <v>29057.999208000005</v>
      </c>
      <c r="I67" s="67">
        <v>1366.18</v>
      </c>
      <c r="J67" s="68">
        <v>12.908000000000129</v>
      </c>
      <c r="K67" s="68">
        <v>1353.2719999999999</v>
      </c>
      <c r="L67" s="71">
        <v>24.276</v>
      </c>
      <c r="M67" s="89">
        <v>32852.031071999998</v>
      </c>
      <c r="N67" s="396"/>
      <c r="O67" s="25"/>
      <c r="S67" s="21"/>
    </row>
    <row r="68" spans="1:19" ht="21.75" customHeight="1">
      <c r="A68" s="12">
        <v>32</v>
      </c>
      <c r="B68" s="454" t="s">
        <v>77</v>
      </c>
      <c r="C68" s="406" t="s">
        <v>10</v>
      </c>
      <c r="D68" s="85">
        <v>0</v>
      </c>
      <c r="E68" s="69">
        <v>0</v>
      </c>
      <c r="F68" s="272">
        <v>0</v>
      </c>
      <c r="G68" s="71">
        <v>16.265000000000001</v>
      </c>
      <c r="H68" s="242">
        <v>0</v>
      </c>
      <c r="I68" s="85">
        <v>0</v>
      </c>
      <c r="J68" s="69">
        <v>0</v>
      </c>
      <c r="K68" s="69">
        <v>0</v>
      </c>
      <c r="L68" s="71">
        <v>15.906000000000001</v>
      </c>
      <c r="M68" s="242">
        <v>0</v>
      </c>
      <c r="N68" s="396"/>
      <c r="O68" s="25"/>
      <c r="S68" s="21"/>
    </row>
    <row r="69" spans="1:19" ht="21.75" customHeight="1">
      <c r="A69" s="12">
        <v>33</v>
      </c>
      <c r="B69" s="454" t="s">
        <v>316</v>
      </c>
      <c r="C69" s="406" t="s">
        <v>10</v>
      </c>
      <c r="D69" s="67">
        <v>686.82</v>
      </c>
      <c r="E69" s="68">
        <v>1.7220000000000937</v>
      </c>
      <c r="F69" s="82">
        <v>685.09799999999996</v>
      </c>
      <c r="G69" s="71">
        <v>22.696000000000002</v>
      </c>
      <c r="H69" s="89">
        <v>15548.984208</v>
      </c>
      <c r="I69" s="67">
        <v>927.92100000000005</v>
      </c>
      <c r="J69" s="68">
        <v>6.3330000000000837</v>
      </c>
      <c r="K69" s="68">
        <v>921.58799999999997</v>
      </c>
      <c r="L69" s="71">
        <v>22.696000000000002</v>
      </c>
      <c r="M69" s="89">
        <v>20916.361248000001</v>
      </c>
      <c r="N69" s="396"/>
      <c r="O69" s="25"/>
      <c r="S69" s="21"/>
    </row>
    <row r="70" spans="1:19" ht="21.75" customHeight="1">
      <c r="A70" s="12">
        <v>34</v>
      </c>
      <c r="B70" s="454" t="s">
        <v>260</v>
      </c>
      <c r="C70" s="406" t="s">
        <v>10</v>
      </c>
      <c r="D70" s="67">
        <v>230.655</v>
      </c>
      <c r="E70" s="68">
        <v>2.4070000000000107</v>
      </c>
      <c r="F70" s="82">
        <v>228.24799999999999</v>
      </c>
      <c r="G70" s="111">
        <v>16.265000000000001</v>
      </c>
      <c r="H70" s="89">
        <v>3712.45372</v>
      </c>
      <c r="I70" s="67">
        <v>198.40199999999999</v>
      </c>
      <c r="J70" s="68">
        <v>2.5319999999999823</v>
      </c>
      <c r="K70" s="68">
        <v>195.87</v>
      </c>
      <c r="L70" s="111">
        <v>16.181000000000001</v>
      </c>
      <c r="M70" s="89">
        <v>3169.3724700000002</v>
      </c>
      <c r="N70" s="396"/>
      <c r="O70" s="25"/>
      <c r="S70" s="21"/>
    </row>
    <row r="71" spans="1:19" ht="21.75" customHeight="1">
      <c r="A71" s="12">
        <v>35</v>
      </c>
      <c r="B71" s="454" t="s">
        <v>383</v>
      </c>
      <c r="C71" s="406" t="s">
        <v>10</v>
      </c>
      <c r="D71" s="85">
        <v>0</v>
      </c>
      <c r="E71" s="272">
        <v>0</v>
      </c>
      <c r="F71" s="272">
        <v>0</v>
      </c>
      <c r="G71" s="71">
        <v>13.212</v>
      </c>
      <c r="H71" s="242">
        <v>0</v>
      </c>
      <c r="I71" s="85">
        <v>0</v>
      </c>
      <c r="J71" s="272">
        <v>0</v>
      </c>
      <c r="K71" s="69">
        <v>0</v>
      </c>
      <c r="L71" s="71">
        <v>13.212</v>
      </c>
      <c r="M71" s="283">
        <v>0</v>
      </c>
      <c r="N71" s="396"/>
      <c r="O71" s="25"/>
      <c r="S71" s="21"/>
    </row>
    <row r="72" spans="1:19" ht="21.75" customHeight="1">
      <c r="A72" s="12">
        <v>36</v>
      </c>
      <c r="B72" s="454" t="s">
        <v>261</v>
      </c>
      <c r="C72" s="406" t="s">
        <v>10</v>
      </c>
      <c r="D72" s="67">
        <v>462.05099999999999</v>
      </c>
      <c r="E72" s="68">
        <v>7.1580000000000155</v>
      </c>
      <c r="F72" s="82">
        <v>454.89299999999997</v>
      </c>
      <c r="G72" s="71">
        <v>24.402000000000001</v>
      </c>
      <c r="H72" s="89">
        <v>11100.298986</v>
      </c>
      <c r="I72" s="67">
        <v>553.505</v>
      </c>
      <c r="J72" s="68">
        <v>10.196000000000026</v>
      </c>
      <c r="K72" s="68">
        <v>543.30899999999997</v>
      </c>
      <c r="L72" s="71">
        <v>24.276</v>
      </c>
      <c r="M72" s="89">
        <v>13189.369283999999</v>
      </c>
      <c r="N72" s="396"/>
      <c r="O72" s="25"/>
      <c r="S72" s="21"/>
    </row>
    <row r="73" spans="1:19" ht="21.75" customHeight="1">
      <c r="A73" s="12">
        <v>37</v>
      </c>
      <c r="B73" s="454" t="s">
        <v>324</v>
      </c>
      <c r="C73" s="406" t="s">
        <v>10</v>
      </c>
      <c r="D73" s="67">
        <v>99.820999999999998</v>
      </c>
      <c r="E73" s="68">
        <v>1.8509999999999991</v>
      </c>
      <c r="F73" s="82">
        <v>97.97</v>
      </c>
      <c r="G73" s="71">
        <v>24.402000000000001</v>
      </c>
      <c r="H73" s="89">
        <v>2390.6639399999999</v>
      </c>
      <c r="I73" s="67">
        <v>41.844999999999999</v>
      </c>
      <c r="J73" s="68">
        <v>1.5689999999999955</v>
      </c>
      <c r="K73" s="68">
        <v>40.276000000000003</v>
      </c>
      <c r="L73" s="71">
        <v>24.276</v>
      </c>
      <c r="M73" s="89">
        <v>977.74017600000002</v>
      </c>
      <c r="N73" s="396"/>
      <c r="O73" s="25"/>
      <c r="S73" s="21"/>
    </row>
    <row r="74" spans="1:19" ht="21.75" customHeight="1">
      <c r="A74" s="12">
        <v>38</v>
      </c>
      <c r="B74" s="454" t="s">
        <v>325</v>
      </c>
      <c r="C74" s="406" t="s">
        <v>10</v>
      </c>
      <c r="D74" s="67">
        <v>11.189</v>
      </c>
      <c r="E74" s="68">
        <v>0</v>
      </c>
      <c r="F74" s="82">
        <v>11.189</v>
      </c>
      <c r="G74" s="71">
        <v>24.402000000000001</v>
      </c>
      <c r="H74" s="242">
        <v>273.03397799999999</v>
      </c>
      <c r="I74" s="67">
        <v>0.24099999999999999</v>
      </c>
      <c r="J74" s="68">
        <v>1.0999999999999982E-2</v>
      </c>
      <c r="K74" s="379">
        <v>0.23</v>
      </c>
      <c r="L74" s="71">
        <v>24.276</v>
      </c>
      <c r="M74" s="89">
        <v>5.5834799999999998</v>
      </c>
      <c r="N74" s="396"/>
      <c r="O74" s="25"/>
      <c r="S74" s="21"/>
    </row>
    <row r="75" spans="1:19" ht="21.75" customHeight="1">
      <c r="A75" s="12">
        <v>39</v>
      </c>
      <c r="B75" s="454" t="s">
        <v>326</v>
      </c>
      <c r="C75" s="406" t="s">
        <v>10</v>
      </c>
      <c r="D75" s="67">
        <v>102.417</v>
      </c>
      <c r="E75" s="68">
        <v>3.0700000000000074</v>
      </c>
      <c r="F75" s="82">
        <v>99.346999999999994</v>
      </c>
      <c r="G75" s="71">
        <v>24.402000000000001</v>
      </c>
      <c r="H75" s="89">
        <v>2424.2654939999998</v>
      </c>
      <c r="I75" s="467">
        <v>118.65600000000001</v>
      </c>
      <c r="J75" s="68">
        <v>2.3410000000000082</v>
      </c>
      <c r="K75" s="419">
        <v>116.315</v>
      </c>
      <c r="L75" s="71">
        <v>24.276</v>
      </c>
      <c r="M75" s="89">
        <v>2823.6629399999997</v>
      </c>
      <c r="N75" s="396"/>
      <c r="O75" s="25"/>
      <c r="S75" s="21"/>
    </row>
    <row r="76" spans="1:19" ht="21.75" customHeight="1">
      <c r="A76" s="12">
        <v>40</v>
      </c>
      <c r="B76" s="454" t="s">
        <v>327</v>
      </c>
      <c r="C76" s="406" t="s">
        <v>10</v>
      </c>
      <c r="D76" s="85">
        <v>0</v>
      </c>
      <c r="E76" s="69">
        <v>0</v>
      </c>
      <c r="F76" s="272">
        <v>0</v>
      </c>
      <c r="G76" s="71">
        <v>15.832000000000001</v>
      </c>
      <c r="H76" s="242">
        <v>0</v>
      </c>
      <c r="I76" s="85">
        <v>0</v>
      </c>
      <c r="J76" s="69">
        <v>0</v>
      </c>
      <c r="K76" s="69">
        <v>0</v>
      </c>
      <c r="L76" s="71">
        <v>15.832000000000001</v>
      </c>
      <c r="M76" s="242">
        <v>0</v>
      </c>
      <c r="N76" s="396"/>
      <c r="O76" s="25"/>
      <c r="S76" s="21"/>
    </row>
    <row r="77" spans="1:19" ht="21.75" customHeight="1">
      <c r="A77" s="12">
        <v>41</v>
      </c>
      <c r="B77" s="454" t="s">
        <v>328</v>
      </c>
      <c r="C77" s="406" t="s">
        <v>10</v>
      </c>
      <c r="D77" s="67">
        <v>322.89800000000002</v>
      </c>
      <c r="E77" s="68">
        <v>3.8520000000000323</v>
      </c>
      <c r="F77" s="82">
        <v>319.04599999999999</v>
      </c>
      <c r="G77" s="71">
        <v>16.265000000000001</v>
      </c>
      <c r="H77" s="89">
        <v>5189.2831900000001</v>
      </c>
      <c r="I77" s="67">
        <v>278.83199999999999</v>
      </c>
      <c r="J77" s="68">
        <v>6.0999999999978627E-2</v>
      </c>
      <c r="K77" s="68">
        <v>278.77100000000002</v>
      </c>
      <c r="L77" s="71">
        <v>16.181000000000001</v>
      </c>
      <c r="M77" s="89">
        <v>4510.7935510000007</v>
      </c>
      <c r="N77" s="396"/>
      <c r="O77" s="25"/>
      <c r="S77" s="21"/>
    </row>
    <row r="78" spans="1:19" ht="21.75" customHeight="1">
      <c r="A78" s="12">
        <v>42</v>
      </c>
      <c r="B78" s="454" t="s">
        <v>329</v>
      </c>
      <c r="C78" s="406" t="s">
        <v>10</v>
      </c>
      <c r="D78" s="67">
        <v>174.30099999999999</v>
      </c>
      <c r="E78" s="68">
        <v>6.6389999999999816</v>
      </c>
      <c r="F78" s="82">
        <v>167.66200000000001</v>
      </c>
      <c r="G78" s="71">
        <v>19.895</v>
      </c>
      <c r="H78" s="242">
        <v>3335.6354900000001</v>
      </c>
      <c r="I78" s="67">
        <v>175.54599999999999</v>
      </c>
      <c r="J78" s="68">
        <v>7.2270000000000039</v>
      </c>
      <c r="K78" s="68">
        <v>168.31899999999999</v>
      </c>
      <c r="L78" s="71">
        <v>19.895</v>
      </c>
      <c r="M78" s="242">
        <v>3348.7065049999997</v>
      </c>
      <c r="N78" s="396"/>
      <c r="O78" s="25"/>
      <c r="S78" s="21"/>
    </row>
    <row r="79" spans="1:19" ht="21.75" customHeight="1">
      <c r="A79" s="12">
        <v>43</v>
      </c>
      <c r="B79" s="454" t="s">
        <v>342</v>
      </c>
      <c r="C79" s="406" t="s">
        <v>10</v>
      </c>
      <c r="D79" s="67">
        <v>169.32400000000001</v>
      </c>
      <c r="E79" s="68">
        <v>4.9750000000000227</v>
      </c>
      <c r="F79" s="82">
        <v>164.34899999999999</v>
      </c>
      <c r="G79" s="71">
        <v>16.265000000000001</v>
      </c>
      <c r="H79" s="89">
        <v>2673.136485</v>
      </c>
      <c r="I79" s="67">
        <v>171.893</v>
      </c>
      <c r="J79" s="68">
        <v>4.9269999999999925</v>
      </c>
      <c r="K79" s="68">
        <v>166.96600000000001</v>
      </c>
      <c r="L79" s="71">
        <v>16.181000000000001</v>
      </c>
      <c r="M79" s="89">
        <v>2701.6768460000003</v>
      </c>
      <c r="N79" s="396"/>
      <c r="O79" s="25"/>
      <c r="S79" s="21"/>
    </row>
    <row r="80" spans="1:19" ht="21.75" customHeight="1">
      <c r="A80" s="12">
        <v>44</v>
      </c>
      <c r="B80" s="454" t="s">
        <v>330</v>
      </c>
      <c r="C80" s="406" t="s">
        <v>10</v>
      </c>
      <c r="D80" s="67">
        <v>188.874</v>
      </c>
      <c r="E80" s="68">
        <v>9.2669999999999959</v>
      </c>
      <c r="F80" s="82">
        <v>179.607</v>
      </c>
      <c r="G80" s="71">
        <v>24.402000000000001</v>
      </c>
      <c r="H80" s="89">
        <v>4382.7700139999997</v>
      </c>
      <c r="I80" s="67">
        <v>49.021999999999998</v>
      </c>
      <c r="J80" s="68">
        <v>6.4510000000000005</v>
      </c>
      <c r="K80" s="68">
        <v>42.570999999999998</v>
      </c>
      <c r="L80" s="71">
        <v>24.276</v>
      </c>
      <c r="M80" s="89">
        <v>1033.4535959999998</v>
      </c>
      <c r="N80" s="396"/>
      <c r="O80" s="25"/>
      <c r="S80" s="21"/>
    </row>
    <row r="81" spans="1:19" ht="21.75" customHeight="1">
      <c r="A81" s="12">
        <v>45</v>
      </c>
      <c r="B81" s="454" t="s">
        <v>331</v>
      </c>
      <c r="C81" s="406" t="s">
        <v>10</v>
      </c>
      <c r="D81" s="67">
        <v>45.143000000000001</v>
      </c>
      <c r="E81" s="68">
        <v>0.85900000000000176</v>
      </c>
      <c r="F81" s="82">
        <v>44.283999999999999</v>
      </c>
      <c r="G81" s="71">
        <v>16.265000000000001</v>
      </c>
      <c r="H81" s="89">
        <v>720.27926000000002</v>
      </c>
      <c r="I81" s="67">
        <v>45.863</v>
      </c>
      <c r="J81" s="68">
        <v>0.81700000000000017</v>
      </c>
      <c r="K81" s="68">
        <v>45.045999999999999</v>
      </c>
      <c r="L81" s="71">
        <v>16.181000000000001</v>
      </c>
      <c r="M81" s="89">
        <v>728.88932599999998</v>
      </c>
      <c r="N81" s="396"/>
      <c r="O81" s="25"/>
      <c r="S81" s="21"/>
    </row>
    <row r="82" spans="1:19" ht="21.75" customHeight="1">
      <c r="A82" s="12">
        <v>46</v>
      </c>
      <c r="B82" s="454" t="s">
        <v>94</v>
      </c>
      <c r="C82" s="406" t="s">
        <v>10</v>
      </c>
      <c r="D82" s="67">
        <v>78.048000000000002</v>
      </c>
      <c r="E82" s="68">
        <v>2.7950000000000017</v>
      </c>
      <c r="F82" s="82">
        <v>75.253</v>
      </c>
      <c r="G82" s="71">
        <v>24.402000000000001</v>
      </c>
      <c r="H82" s="89">
        <v>1836.3237060000001</v>
      </c>
      <c r="I82" s="67">
        <v>71.399000000000001</v>
      </c>
      <c r="J82" s="68">
        <v>2.5349999999999966</v>
      </c>
      <c r="K82" s="68">
        <v>68.864000000000004</v>
      </c>
      <c r="L82" s="71">
        <v>24.276</v>
      </c>
      <c r="M82" s="89">
        <v>1671.7424640000002</v>
      </c>
      <c r="N82" s="396"/>
      <c r="O82" s="25"/>
      <c r="S82" s="21"/>
    </row>
    <row r="83" spans="1:19" ht="21.75" customHeight="1">
      <c r="A83" s="12">
        <v>47</v>
      </c>
      <c r="B83" s="454" t="s">
        <v>93</v>
      </c>
      <c r="C83" s="406" t="s">
        <v>10</v>
      </c>
      <c r="D83" s="85">
        <v>0</v>
      </c>
      <c r="E83" s="69">
        <v>0</v>
      </c>
      <c r="F83" s="272">
        <v>0</v>
      </c>
      <c r="G83" s="71">
        <v>15.906000000000001</v>
      </c>
      <c r="H83" s="242">
        <v>0</v>
      </c>
      <c r="I83" s="85">
        <v>0</v>
      </c>
      <c r="J83" s="69">
        <v>0</v>
      </c>
      <c r="K83" s="69">
        <v>0</v>
      </c>
      <c r="L83" s="71">
        <v>15.906000000000001</v>
      </c>
      <c r="M83" s="242">
        <v>0</v>
      </c>
      <c r="N83" s="396"/>
      <c r="O83" s="25"/>
      <c r="S83" s="21"/>
    </row>
    <row r="84" spans="1:19" ht="21.75" customHeight="1">
      <c r="A84" s="12">
        <v>48</v>
      </c>
      <c r="B84" s="454" t="s">
        <v>95</v>
      </c>
      <c r="C84" s="406" t="s">
        <v>10</v>
      </c>
      <c r="D84" s="67">
        <v>76.004999999999995</v>
      </c>
      <c r="E84" s="68">
        <v>1.1640000000000015</v>
      </c>
      <c r="F84" s="82">
        <v>74.840999999999994</v>
      </c>
      <c r="G84" s="71">
        <v>24.402000000000001</v>
      </c>
      <c r="H84" s="89">
        <v>1826.270082</v>
      </c>
      <c r="I84" s="67">
        <v>75.597999999999999</v>
      </c>
      <c r="J84" s="68">
        <v>0.82099999999999795</v>
      </c>
      <c r="K84" s="68">
        <v>74.777000000000001</v>
      </c>
      <c r="L84" s="71">
        <v>24.276</v>
      </c>
      <c r="M84" s="89">
        <v>1815.2864520000001</v>
      </c>
      <c r="N84" s="396"/>
      <c r="O84" s="25"/>
      <c r="S84" s="21"/>
    </row>
    <row r="85" spans="1:19" ht="21.75" customHeight="1">
      <c r="A85" s="12">
        <v>49</v>
      </c>
      <c r="B85" s="454" t="s">
        <v>237</v>
      </c>
      <c r="C85" s="406" t="s">
        <v>10</v>
      </c>
      <c r="D85" s="67">
        <v>27.23</v>
      </c>
      <c r="E85" s="272">
        <v>0</v>
      </c>
      <c r="F85" s="82">
        <v>27.23</v>
      </c>
      <c r="G85" s="71">
        <v>24.402000000000001</v>
      </c>
      <c r="H85" s="89">
        <v>664.46645999999998</v>
      </c>
      <c r="I85" s="67">
        <v>33.637999999999998</v>
      </c>
      <c r="J85" s="272">
        <v>0</v>
      </c>
      <c r="K85" s="68">
        <v>33.637999999999998</v>
      </c>
      <c r="L85" s="71">
        <v>24.276</v>
      </c>
      <c r="M85" s="89">
        <v>816.5960879999999</v>
      </c>
      <c r="N85" s="396"/>
      <c r="O85" s="25"/>
      <c r="S85" s="21"/>
    </row>
    <row r="86" spans="1:19" ht="21.75" customHeight="1">
      <c r="A86" s="12">
        <v>50</v>
      </c>
      <c r="B86" s="454" t="s">
        <v>290</v>
      </c>
      <c r="C86" s="406" t="s">
        <v>10</v>
      </c>
      <c r="D86" s="467">
        <v>1.9079999999999999</v>
      </c>
      <c r="E86" s="68">
        <v>0.2669999999999999</v>
      </c>
      <c r="F86" s="565">
        <v>1.641</v>
      </c>
      <c r="G86" s="71">
        <v>24.402000000000001</v>
      </c>
      <c r="H86" s="89">
        <v>40.043682000000004</v>
      </c>
      <c r="I86" s="549">
        <v>0</v>
      </c>
      <c r="J86" s="69">
        <v>0</v>
      </c>
      <c r="K86" s="550">
        <v>0</v>
      </c>
      <c r="L86" s="71">
        <v>24.276</v>
      </c>
      <c r="M86" s="242">
        <v>0</v>
      </c>
      <c r="N86" s="396"/>
      <c r="O86" s="25"/>
      <c r="S86" s="21"/>
    </row>
    <row r="87" spans="1:19" s="470" customFormat="1" ht="21.75" customHeight="1">
      <c r="A87" s="12">
        <v>51</v>
      </c>
      <c r="B87" s="454" t="s">
        <v>291</v>
      </c>
      <c r="C87" s="407" t="s">
        <v>10</v>
      </c>
      <c r="D87" s="67">
        <v>122.09699999999999</v>
      </c>
      <c r="E87" s="68">
        <v>2.2779999999999916</v>
      </c>
      <c r="F87" s="82">
        <v>119.819</v>
      </c>
      <c r="G87" s="71">
        <v>24.402000000000001</v>
      </c>
      <c r="H87" s="242">
        <v>2923.8232380000004</v>
      </c>
      <c r="I87" s="67">
        <v>48.448</v>
      </c>
      <c r="J87" s="68">
        <v>2.4399999999999977</v>
      </c>
      <c r="K87" s="68">
        <v>46.008000000000003</v>
      </c>
      <c r="L87" s="71">
        <v>24.276</v>
      </c>
      <c r="M87" s="242">
        <v>1116.890208</v>
      </c>
      <c r="N87" s="510"/>
      <c r="O87" s="511"/>
    </row>
    <row r="88" spans="1:19" ht="21.75" customHeight="1">
      <c r="A88" s="12">
        <v>52</v>
      </c>
      <c r="B88" s="454" t="s">
        <v>292</v>
      </c>
      <c r="C88" s="406" t="s">
        <v>10</v>
      </c>
      <c r="D88" s="67">
        <v>720.16200000000003</v>
      </c>
      <c r="E88" s="68">
        <v>14.668000000000006</v>
      </c>
      <c r="F88" s="82">
        <v>705.49400000000003</v>
      </c>
      <c r="G88" s="71">
        <v>16.265000000000001</v>
      </c>
      <c r="H88" s="89">
        <v>11474.859910000001</v>
      </c>
      <c r="I88" s="67">
        <v>200.05199999999999</v>
      </c>
      <c r="J88" s="68">
        <v>5.5619999999999834</v>
      </c>
      <c r="K88" s="68">
        <v>194.49</v>
      </c>
      <c r="L88" s="71">
        <v>16.181000000000001</v>
      </c>
      <c r="M88" s="89">
        <v>3147.0426900000002</v>
      </c>
      <c r="N88" s="396"/>
      <c r="O88" s="25"/>
      <c r="S88" s="21"/>
    </row>
    <row r="89" spans="1:19" ht="21.75" customHeight="1">
      <c r="A89" s="12">
        <v>53</v>
      </c>
      <c r="B89" s="454" t="s">
        <v>385</v>
      </c>
      <c r="C89" s="406" t="s">
        <v>10</v>
      </c>
      <c r="D89" s="85">
        <v>0</v>
      </c>
      <c r="E89" s="69">
        <v>0</v>
      </c>
      <c r="F89" s="272">
        <v>0</v>
      </c>
      <c r="G89" s="71">
        <v>24.402000000000001</v>
      </c>
      <c r="H89" s="242">
        <v>0</v>
      </c>
      <c r="I89" s="85">
        <v>0</v>
      </c>
      <c r="J89" s="69">
        <v>0</v>
      </c>
      <c r="K89" s="69">
        <v>0</v>
      </c>
      <c r="L89" s="71">
        <v>24.276</v>
      </c>
      <c r="M89" s="242">
        <v>0</v>
      </c>
      <c r="N89" s="396"/>
      <c r="O89" s="25"/>
      <c r="S89" s="21"/>
    </row>
    <row r="90" spans="1:19" ht="21.75" customHeight="1">
      <c r="A90" s="12">
        <v>54</v>
      </c>
      <c r="B90" s="454" t="s">
        <v>332</v>
      </c>
      <c r="C90" s="406" t="s">
        <v>10</v>
      </c>
      <c r="D90" s="465">
        <v>13.058999999999999</v>
      </c>
      <c r="E90" s="68">
        <v>0.27299999999999969</v>
      </c>
      <c r="F90" s="82">
        <v>12.786</v>
      </c>
      <c r="G90" s="71">
        <v>24.402000000000001</v>
      </c>
      <c r="H90" s="89">
        <v>312.00397199999998</v>
      </c>
      <c r="I90" s="463">
        <v>0</v>
      </c>
      <c r="J90" s="69">
        <v>0</v>
      </c>
      <c r="K90" s="69">
        <v>0</v>
      </c>
      <c r="L90" s="71">
        <v>24.276</v>
      </c>
      <c r="M90" s="242">
        <v>0</v>
      </c>
      <c r="N90" s="396"/>
      <c r="O90" s="25"/>
      <c r="S90" s="21"/>
    </row>
    <row r="91" spans="1:19" ht="21.75" customHeight="1">
      <c r="A91" s="12">
        <v>55</v>
      </c>
      <c r="B91" s="454" t="s">
        <v>415</v>
      </c>
      <c r="C91" s="406" t="s">
        <v>10</v>
      </c>
      <c r="D91" s="85">
        <v>0</v>
      </c>
      <c r="E91" s="69">
        <v>0</v>
      </c>
      <c r="F91" s="272">
        <v>0</v>
      </c>
      <c r="G91" s="71">
        <v>16.265000000000001</v>
      </c>
      <c r="H91" s="242">
        <v>0</v>
      </c>
      <c r="I91" s="85">
        <v>0</v>
      </c>
      <c r="J91" s="69">
        <v>0</v>
      </c>
      <c r="K91" s="69">
        <v>0</v>
      </c>
      <c r="L91" s="71">
        <v>16.181000000000001</v>
      </c>
      <c r="M91" s="242">
        <v>0</v>
      </c>
      <c r="N91" s="396"/>
      <c r="O91" s="25"/>
      <c r="S91" s="21"/>
    </row>
    <row r="92" spans="1:19" ht="21.75" customHeight="1">
      <c r="A92" s="12">
        <v>56</v>
      </c>
      <c r="B92" s="454" t="s">
        <v>336</v>
      </c>
      <c r="C92" s="406" t="s">
        <v>10</v>
      </c>
      <c r="D92" s="67">
        <v>216.99600000000001</v>
      </c>
      <c r="E92" s="68">
        <v>6.0829999999999984</v>
      </c>
      <c r="F92" s="82">
        <v>210.91300000000001</v>
      </c>
      <c r="G92" s="71">
        <v>10.843999999999999</v>
      </c>
      <c r="H92" s="89">
        <v>2287.1405719999998</v>
      </c>
      <c r="I92" s="67">
        <v>169.167</v>
      </c>
      <c r="J92" s="68">
        <v>4.7510000000000048</v>
      </c>
      <c r="K92" s="68">
        <v>164.416</v>
      </c>
      <c r="L92" s="71">
        <v>10.788</v>
      </c>
      <c r="M92" s="89">
        <v>1773.7198080000001</v>
      </c>
      <c r="N92" s="396"/>
      <c r="O92" s="25"/>
      <c r="S92" s="21"/>
    </row>
    <row r="93" spans="1:19" s="470" customFormat="1" ht="21.75" customHeight="1">
      <c r="A93" s="12">
        <v>57</v>
      </c>
      <c r="B93" s="453" t="s">
        <v>337</v>
      </c>
      <c r="C93" s="406" t="s">
        <v>10</v>
      </c>
      <c r="D93" s="67">
        <v>21.341000000000001</v>
      </c>
      <c r="E93" s="68">
        <v>1.2140000000000022</v>
      </c>
      <c r="F93" s="82">
        <v>20.126999999999999</v>
      </c>
      <c r="G93" s="71">
        <v>24.402000000000001</v>
      </c>
      <c r="H93" s="89">
        <v>491.13905399999999</v>
      </c>
      <c r="I93" s="67">
        <v>12.632</v>
      </c>
      <c r="J93" s="68">
        <v>1.0269999999999992</v>
      </c>
      <c r="K93" s="68">
        <v>11.605</v>
      </c>
      <c r="L93" s="71">
        <v>24.276</v>
      </c>
      <c r="M93" s="242">
        <v>281.72298000000001</v>
      </c>
      <c r="N93" s="510"/>
      <c r="O93" s="511"/>
    </row>
    <row r="94" spans="1:19" s="470" customFormat="1" ht="21.75" customHeight="1">
      <c r="A94" s="12">
        <v>58</v>
      </c>
      <c r="B94" s="453" t="s">
        <v>104</v>
      </c>
      <c r="C94" s="406" t="s">
        <v>10</v>
      </c>
      <c r="D94" s="67">
        <v>185.10499999999999</v>
      </c>
      <c r="E94" s="68">
        <v>1.7179999999999893</v>
      </c>
      <c r="F94" s="82">
        <v>183.387</v>
      </c>
      <c r="G94" s="71">
        <v>16.265000000000001</v>
      </c>
      <c r="H94" s="89">
        <v>2982.7895550000003</v>
      </c>
      <c r="I94" s="67">
        <v>173.376</v>
      </c>
      <c r="J94" s="68">
        <v>1.5310000000000059</v>
      </c>
      <c r="K94" s="68">
        <v>171.845</v>
      </c>
      <c r="L94" s="71">
        <v>16.181000000000001</v>
      </c>
      <c r="M94" s="89">
        <v>2780.6239450000003</v>
      </c>
      <c r="N94" s="510"/>
      <c r="O94" s="511"/>
    </row>
    <row r="95" spans="1:19" ht="21.75" customHeight="1">
      <c r="A95" s="12">
        <v>59</v>
      </c>
      <c r="B95" s="453" t="s">
        <v>333</v>
      </c>
      <c r="C95" s="406" t="s">
        <v>10</v>
      </c>
      <c r="D95" s="67">
        <v>33.296999999999997</v>
      </c>
      <c r="E95" s="68">
        <v>3.1659999999999968</v>
      </c>
      <c r="F95" s="82">
        <v>30.131</v>
      </c>
      <c r="G95" s="71">
        <v>24.402000000000001</v>
      </c>
      <c r="H95" s="89">
        <v>735.25666200000001</v>
      </c>
      <c r="I95" s="67">
        <v>28.04</v>
      </c>
      <c r="J95" s="68">
        <v>2.5859999999999985</v>
      </c>
      <c r="K95" s="68">
        <v>25.454000000000001</v>
      </c>
      <c r="L95" s="71">
        <v>24.276</v>
      </c>
      <c r="M95" s="89">
        <v>617.92130399999996</v>
      </c>
      <c r="N95" s="396"/>
      <c r="O95" s="25"/>
      <c r="S95" s="21"/>
    </row>
    <row r="96" spans="1:19" ht="21.75" customHeight="1">
      <c r="A96" s="12">
        <v>60</v>
      </c>
      <c r="B96" s="454" t="s">
        <v>215</v>
      </c>
      <c r="C96" s="406" t="s">
        <v>10</v>
      </c>
      <c r="D96" s="67">
        <v>51.993000000000002</v>
      </c>
      <c r="E96" s="68">
        <v>5.1000000000001933E-2</v>
      </c>
      <c r="F96" s="82">
        <v>51.942</v>
      </c>
      <c r="G96" s="71">
        <v>24.402000000000001</v>
      </c>
      <c r="H96" s="89">
        <v>1267.4886840000001</v>
      </c>
      <c r="I96" s="67">
        <v>62.220999999999997</v>
      </c>
      <c r="J96" s="68">
        <v>0.77799999999999869</v>
      </c>
      <c r="K96" s="68">
        <v>61.442999999999998</v>
      </c>
      <c r="L96" s="71">
        <v>24.276</v>
      </c>
      <c r="M96" s="89">
        <v>1491.5902679999999</v>
      </c>
      <c r="N96" s="396"/>
      <c r="O96" s="25"/>
      <c r="S96" s="21"/>
    </row>
    <row r="97" spans="1:19" ht="21.75" customHeight="1">
      <c r="A97" s="12">
        <v>61</v>
      </c>
      <c r="B97" s="454" t="s">
        <v>343</v>
      </c>
      <c r="C97" s="406" t="s">
        <v>10</v>
      </c>
      <c r="D97" s="467">
        <v>1751</v>
      </c>
      <c r="E97" s="68">
        <v>21.542999999999893</v>
      </c>
      <c r="F97" s="565">
        <v>1729.4570000000001</v>
      </c>
      <c r="G97" s="71">
        <v>16.265000000000001</v>
      </c>
      <c r="H97" s="89">
        <v>28129.618105000001</v>
      </c>
      <c r="I97" s="467">
        <v>2109.924</v>
      </c>
      <c r="J97" s="68">
        <v>25.639000000000124</v>
      </c>
      <c r="K97" s="419">
        <v>2084.2849999999999</v>
      </c>
      <c r="L97" s="71">
        <v>16.181000000000001</v>
      </c>
      <c r="M97" s="89">
        <v>33725.815584999997</v>
      </c>
      <c r="N97" s="396"/>
      <c r="O97" s="25"/>
      <c r="S97" s="21"/>
    </row>
    <row r="98" spans="1:19" ht="21.75" customHeight="1">
      <c r="A98" s="12">
        <v>62</v>
      </c>
      <c r="B98" s="454" t="s">
        <v>216</v>
      </c>
      <c r="C98" s="406" t="s">
        <v>10</v>
      </c>
      <c r="D98" s="67">
        <v>165.929</v>
      </c>
      <c r="E98" s="68">
        <v>11.284999999999997</v>
      </c>
      <c r="F98" s="82">
        <v>154.64400000000001</v>
      </c>
      <c r="G98" s="71">
        <v>24.402000000000001</v>
      </c>
      <c r="H98" s="89">
        <v>3773.6228880000003</v>
      </c>
      <c r="I98" s="67">
        <v>228.44800000000001</v>
      </c>
      <c r="J98" s="68">
        <v>11.89500000000001</v>
      </c>
      <c r="K98" s="68">
        <v>216.553</v>
      </c>
      <c r="L98" s="71">
        <v>24.276</v>
      </c>
      <c r="M98" s="89">
        <v>5257.0406279999997</v>
      </c>
      <c r="N98" s="396"/>
      <c r="O98" s="25"/>
      <c r="S98" s="21"/>
    </row>
    <row r="99" spans="1:19" ht="21.75" customHeight="1">
      <c r="A99" s="12">
        <v>63</v>
      </c>
      <c r="B99" s="454" t="s">
        <v>334</v>
      </c>
      <c r="C99" s="406" t="s">
        <v>10</v>
      </c>
      <c r="D99" s="67">
        <v>146.19800000000001</v>
      </c>
      <c r="E99" s="68">
        <v>1.7760000000000105</v>
      </c>
      <c r="F99" s="82">
        <v>144.422</v>
      </c>
      <c r="G99" s="71">
        <v>15.731</v>
      </c>
      <c r="H99" s="89">
        <v>2271.902482</v>
      </c>
      <c r="I99" s="67">
        <v>199.148</v>
      </c>
      <c r="J99" s="68">
        <v>5.5219999999999914</v>
      </c>
      <c r="K99" s="68">
        <v>193.626</v>
      </c>
      <c r="L99" s="71">
        <v>15.731</v>
      </c>
      <c r="M99" s="89">
        <v>3045.9306059999999</v>
      </c>
      <c r="N99" s="396"/>
      <c r="O99" s="25"/>
      <c r="S99" s="21"/>
    </row>
    <row r="100" spans="1:19" ht="21.75" customHeight="1">
      <c r="A100" s="12">
        <v>64</v>
      </c>
      <c r="B100" s="453" t="s">
        <v>217</v>
      </c>
      <c r="C100" s="406" t="s">
        <v>10</v>
      </c>
      <c r="D100" s="67">
        <v>856.05499999999995</v>
      </c>
      <c r="E100" s="68">
        <v>10.51299999999992</v>
      </c>
      <c r="F100" s="82">
        <v>845.54200000000003</v>
      </c>
      <c r="G100" s="71">
        <v>24.402000000000001</v>
      </c>
      <c r="H100" s="89">
        <v>20632.915884000002</v>
      </c>
      <c r="I100" s="67">
        <v>747.67</v>
      </c>
      <c r="J100" s="68">
        <v>7.9879999999999427</v>
      </c>
      <c r="K100" s="68">
        <v>739.68200000000002</v>
      </c>
      <c r="L100" s="71">
        <v>24.276</v>
      </c>
      <c r="M100" s="89">
        <v>17956.520231999999</v>
      </c>
      <c r="N100" s="396"/>
      <c r="O100" s="25"/>
      <c r="S100" s="21"/>
    </row>
    <row r="101" spans="1:19" ht="21.75" customHeight="1">
      <c r="A101" s="12">
        <v>65</v>
      </c>
      <c r="B101" s="453" t="s">
        <v>262</v>
      </c>
      <c r="C101" s="406" t="s">
        <v>10</v>
      </c>
      <c r="D101" s="67">
        <v>35.329000000000001</v>
      </c>
      <c r="E101" s="68">
        <v>1.259999999999998</v>
      </c>
      <c r="F101" s="82">
        <v>34.069000000000003</v>
      </c>
      <c r="G101" s="71">
        <v>24.402000000000001</v>
      </c>
      <c r="H101" s="89">
        <v>831.35173800000007</v>
      </c>
      <c r="I101" s="67">
        <v>28.827000000000002</v>
      </c>
      <c r="J101" s="68">
        <v>1.657</v>
      </c>
      <c r="K101" s="68">
        <v>27.17</v>
      </c>
      <c r="L101" s="71">
        <v>24.276</v>
      </c>
      <c r="M101" s="89">
        <v>659.57892000000004</v>
      </c>
      <c r="N101" s="396"/>
      <c r="O101" s="25"/>
      <c r="S101" s="21"/>
    </row>
    <row r="102" spans="1:19" s="489" customFormat="1" ht="21.75" customHeight="1">
      <c r="A102" s="12">
        <v>66</v>
      </c>
      <c r="B102" s="453" t="s">
        <v>356</v>
      </c>
      <c r="C102" s="407" t="s">
        <v>10</v>
      </c>
      <c r="D102" s="465">
        <v>307.245</v>
      </c>
      <c r="E102" s="82">
        <v>14.480999999999995</v>
      </c>
      <c r="F102" s="82">
        <v>292.76400000000001</v>
      </c>
      <c r="G102" s="71">
        <v>16.265000000000001</v>
      </c>
      <c r="H102" s="408">
        <v>4761.8064600000007</v>
      </c>
      <c r="I102" s="465">
        <v>295.26</v>
      </c>
      <c r="J102" s="82">
        <v>3.6859999999999786</v>
      </c>
      <c r="K102" s="82">
        <v>291.57400000000001</v>
      </c>
      <c r="L102" s="71">
        <v>16.181000000000001</v>
      </c>
      <c r="M102" s="408">
        <v>4717.9588940000003</v>
      </c>
      <c r="N102" s="487"/>
      <c r="O102" s="488"/>
    </row>
    <row r="103" spans="1:19" ht="21.75" customHeight="1">
      <c r="A103" s="12">
        <v>67</v>
      </c>
      <c r="B103" s="453" t="s">
        <v>335</v>
      </c>
      <c r="C103" s="406" t="s">
        <v>10</v>
      </c>
      <c r="D103" s="67">
        <v>323.15800000000002</v>
      </c>
      <c r="E103" s="82">
        <v>2.7660000000000196</v>
      </c>
      <c r="F103" s="82">
        <v>320.392</v>
      </c>
      <c r="G103" s="71">
        <v>24.402000000000001</v>
      </c>
      <c r="H103" s="89">
        <v>7818.2055840000003</v>
      </c>
      <c r="I103" s="67">
        <v>475.25799999999998</v>
      </c>
      <c r="J103" s="82">
        <v>4.3359999999999559</v>
      </c>
      <c r="K103" s="68">
        <v>470.92200000000003</v>
      </c>
      <c r="L103" s="71">
        <v>24.276</v>
      </c>
      <c r="M103" s="89">
        <v>11432.102472</v>
      </c>
      <c r="N103" s="396"/>
      <c r="O103" s="25"/>
      <c r="S103" s="21"/>
    </row>
    <row r="104" spans="1:19" ht="21.75" customHeight="1">
      <c r="A104" s="12">
        <v>68</v>
      </c>
      <c r="B104" s="453" t="s">
        <v>111</v>
      </c>
      <c r="C104" s="406" t="s">
        <v>10</v>
      </c>
      <c r="D104" s="67">
        <v>47.579000000000001</v>
      </c>
      <c r="E104" s="68">
        <v>0</v>
      </c>
      <c r="F104" s="82">
        <v>47.579000000000001</v>
      </c>
      <c r="G104" s="71">
        <v>24.402000000000001</v>
      </c>
      <c r="H104" s="89">
        <v>1161.0227580000001</v>
      </c>
      <c r="I104" s="67">
        <v>47.920999999999999</v>
      </c>
      <c r="J104" s="69">
        <v>0</v>
      </c>
      <c r="K104" s="68">
        <v>47.920999999999999</v>
      </c>
      <c r="L104" s="71">
        <v>24.276</v>
      </c>
      <c r="M104" s="89">
        <v>1163.3301959999999</v>
      </c>
      <c r="N104" s="396"/>
      <c r="O104" s="25"/>
      <c r="S104" s="21"/>
    </row>
    <row r="105" spans="1:19" ht="21.75" customHeight="1">
      <c r="A105" s="12">
        <v>69</v>
      </c>
      <c r="B105" s="453" t="s">
        <v>112</v>
      </c>
      <c r="C105" s="406" t="s">
        <v>10</v>
      </c>
      <c r="D105" s="67">
        <v>19.420000000000002</v>
      </c>
      <c r="E105" s="68">
        <v>3.1190000000000033</v>
      </c>
      <c r="F105" s="82">
        <v>16.300999999999998</v>
      </c>
      <c r="G105" s="71">
        <v>24.402000000000001</v>
      </c>
      <c r="H105" s="89">
        <v>397.77700199999998</v>
      </c>
      <c r="I105" s="67">
        <v>84.992999999999995</v>
      </c>
      <c r="J105" s="68">
        <v>3.046999999999997</v>
      </c>
      <c r="K105" s="68">
        <v>81.945999999999998</v>
      </c>
      <c r="L105" s="71">
        <v>24.276</v>
      </c>
      <c r="M105" s="89">
        <v>1989.3210959999999</v>
      </c>
      <c r="N105" s="396"/>
      <c r="O105" s="25"/>
      <c r="S105" s="21"/>
    </row>
    <row r="106" spans="1:19" ht="21.75" customHeight="1">
      <c r="A106" s="12">
        <v>70</v>
      </c>
      <c r="B106" s="454" t="s">
        <v>263</v>
      </c>
      <c r="C106" s="406" t="s">
        <v>10</v>
      </c>
      <c r="D106" s="85">
        <v>0</v>
      </c>
      <c r="E106" s="69">
        <v>0</v>
      </c>
      <c r="F106" s="272">
        <v>0</v>
      </c>
      <c r="G106" s="71">
        <v>16.265000000000001</v>
      </c>
      <c r="H106" s="242">
        <v>0</v>
      </c>
      <c r="I106" s="85">
        <v>0</v>
      </c>
      <c r="J106" s="69">
        <v>0</v>
      </c>
      <c r="K106" s="69">
        <v>0</v>
      </c>
      <c r="L106" s="71">
        <v>16.181000000000001</v>
      </c>
      <c r="M106" s="242">
        <v>0</v>
      </c>
      <c r="N106" s="396"/>
      <c r="O106" s="25"/>
      <c r="S106" s="21"/>
    </row>
    <row r="107" spans="1:19" ht="21.75" customHeight="1">
      <c r="A107" s="12">
        <v>71</v>
      </c>
      <c r="B107" s="453" t="s">
        <v>116</v>
      </c>
      <c r="C107" s="406" t="s">
        <v>10</v>
      </c>
      <c r="D107" s="67">
        <v>381.36</v>
      </c>
      <c r="E107" s="68">
        <v>13.143000000000029</v>
      </c>
      <c r="F107" s="82">
        <v>368.21699999999998</v>
      </c>
      <c r="G107" s="71">
        <v>24.402000000000001</v>
      </c>
      <c r="H107" s="89">
        <v>8985.2312340000008</v>
      </c>
      <c r="I107" s="67">
        <v>419.64299999999997</v>
      </c>
      <c r="J107" s="68">
        <v>14.043999999999983</v>
      </c>
      <c r="K107" s="68">
        <v>405.59899999999999</v>
      </c>
      <c r="L107" s="71">
        <v>24.276</v>
      </c>
      <c r="M107" s="89">
        <v>9846.3213240000005</v>
      </c>
      <c r="N107" s="396"/>
      <c r="O107" s="25"/>
      <c r="S107" s="21"/>
    </row>
    <row r="108" spans="1:19" ht="21.75" customHeight="1">
      <c r="A108" s="12">
        <v>72</v>
      </c>
      <c r="B108" s="453" t="s">
        <v>407</v>
      </c>
      <c r="C108" s="407" t="s">
        <v>10</v>
      </c>
      <c r="D108" s="465">
        <v>2217.8420000000001</v>
      </c>
      <c r="E108" s="68">
        <v>17.994000000000142</v>
      </c>
      <c r="F108" s="82">
        <v>2199.848</v>
      </c>
      <c r="G108" s="71">
        <v>24.402000000000001</v>
      </c>
      <c r="H108" s="408">
        <v>53680.690896</v>
      </c>
      <c r="I108" s="465">
        <v>3108.4380000000001</v>
      </c>
      <c r="J108" s="82">
        <v>33.934999999999945</v>
      </c>
      <c r="K108" s="82">
        <v>3074.5030000000002</v>
      </c>
      <c r="L108" s="71">
        <v>24.276</v>
      </c>
      <c r="M108" s="408">
        <v>74636.634828000009</v>
      </c>
      <c r="N108" s="396"/>
      <c r="O108" s="25"/>
      <c r="S108" s="21"/>
    </row>
    <row r="109" spans="1:19" ht="21.75" customHeight="1">
      <c r="A109" s="12">
        <v>73</v>
      </c>
      <c r="B109" s="453" t="s">
        <v>338</v>
      </c>
      <c r="C109" s="406" t="s">
        <v>10</v>
      </c>
      <c r="D109" s="67">
        <v>72.296000000000006</v>
      </c>
      <c r="E109" s="68">
        <v>2.2409999999999997</v>
      </c>
      <c r="F109" s="82">
        <v>70.055000000000007</v>
      </c>
      <c r="G109" s="71">
        <v>24.402000000000001</v>
      </c>
      <c r="H109" s="242">
        <v>1709.4821100000001</v>
      </c>
      <c r="I109" s="67">
        <v>32.822000000000003</v>
      </c>
      <c r="J109" s="68">
        <v>2.6240000000000023</v>
      </c>
      <c r="K109" s="68">
        <v>30.198</v>
      </c>
      <c r="L109" s="71">
        <v>24.276</v>
      </c>
      <c r="M109" s="242">
        <v>733.08664799999997</v>
      </c>
      <c r="N109" s="396"/>
      <c r="O109" s="25"/>
      <c r="S109" s="21"/>
    </row>
    <row r="110" spans="1:19" ht="21.75" customHeight="1">
      <c r="A110" s="12">
        <v>74</v>
      </c>
      <c r="B110" s="453" t="s">
        <v>339</v>
      </c>
      <c r="C110" s="406" t="s">
        <v>10</v>
      </c>
      <c r="D110" s="67">
        <v>366.16199999999998</v>
      </c>
      <c r="E110" s="68">
        <v>11.627999999999986</v>
      </c>
      <c r="F110" s="82">
        <v>354.53399999999999</v>
      </c>
      <c r="G110" s="71">
        <v>24.402000000000001</v>
      </c>
      <c r="H110" s="89">
        <v>8651.3386680000003</v>
      </c>
      <c r="I110" s="67">
        <v>325.63</v>
      </c>
      <c r="J110" s="68">
        <v>10.012999999999977</v>
      </c>
      <c r="K110" s="68">
        <v>315.61700000000002</v>
      </c>
      <c r="L110" s="71">
        <v>24.276</v>
      </c>
      <c r="M110" s="89">
        <v>7661.9182920000003</v>
      </c>
      <c r="N110" s="396"/>
      <c r="O110" s="25"/>
      <c r="S110" s="21"/>
    </row>
    <row r="111" spans="1:19" ht="21.75" customHeight="1">
      <c r="A111" s="12">
        <v>75</v>
      </c>
      <c r="B111" s="453" t="s">
        <v>340</v>
      </c>
      <c r="C111" s="407" t="s">
        <v>10</v>
      </c>
      <c r="D111" s="465">
        <v>185.87</v>
      </c>
      <c r="E111" s="82">
        <v>11.289999999999992</v>
      </c>
      <c r="F111" s="82">
        <v>174.58</v>
      </c>
      <c r="G111" s="71">
        <v>24.402000000000001</v>
      </c>
      <c r="H111" s="89">
        <v>4260.1011600000002</v>
      </c>
      <c r="I111" s="465">
        <v>110.99299999999999</v>
      </c>
      <c r="J111" s="82">
        <v>10.298999999999992</v>
      </c>
      <c r="K111" s="82">
        <v>100.694</v>
      </c>
      <c r="L111" s="71">
        <v>24.276</v>
      </c>
      <c r="M111" s="89">
        <v>2444.4475440000001</v>
      </c>
      <c r="N111" s="396"/>
      <c r="O111" s="25"/>
      <c r="S111" s="21"/>
    </row>
    <row r="112" spans="1:19" ht="21.75" customHeight="1">
      <c r="A112" s="12">
        <v>76</v>
      </c>
      <c r="B112" s="453" t="s">
        <v>219</v>
      </c>
      <c r="C112" s="406" t="s">
        <v>10</v>
      </c>
      <c r="D112" s="67">
        <v>45.371000000000002</v>
      </c>
      <c r="E112" s="68">
        <v>1.6370000000000005</v>
      </c>
      <c r="F112" s="82">
        <v>43.734000000000002</v>
      </c>
      <c r="G112" s="71">
        <v>24.402000000000001</v>
      </c>
      <c r="H112" s="89">
        <v>1067.1970680000002</v>
      </c>
      <c r="I112" s="67">
        <v>17.754999999999999</v>
      </c>
      <c r="J112" s="68">
        <v>2.5799999999999983</v>
      </c>
      <c r="K112" s="68">
        <v>15.175000000000001</v>
      </c>
      <c r="L112" s="71">
        <v>24.276</v>
      </c>
      <c r="M112" s="89">
        <v>368.38830000000002</v>
      </c>
      <c r="N112" s="396"/>
      <c r="O112" s="25"/>
      <c r="S112" s="21"/>
    </row>
    <row r="113" spans="1:19" s="489" customFormat="1" ht="21.75" customHeight="1">
      <c r="A113" s="12">
        <v>77</v>
      </c>
      <c r="B113" s="453" t="s">
        <v>353</v>
      </c>
      <c r="C113" s="407" t="s">
        <v>10</v>
      </c>
      <c r="D113" s="465">
        <v>372.93700000000001</v>
      </c>
      <c r="E113" s="82">
        <v>32.915999999999997</v>
      </c>
      <c r="F113" s="82">
        <v>340.02100000000002</v>
      </c>
      <c r="G113" s="71">
        <v>16.265000000000001</v>
      </c>
      <c r="H113" s="408">
        <v>5530.4415650000001</v>
      </c>
      <c r="I113" s="465">
        <v>330.995</v>
      </c>
      <c r="J113" s="82">
        <v>24.531999999999982</v>
      </c>
      <c r="K113" s="82">
        <v>306.46300000000002</v>
      </c>
      <c r="L113" s="71">
        <v>16.181000000000001</v>
      </c>
      <c r="M113" s="408">
        <v>4958.8778030000003</v>
      </c>
      <c r="N113" s="487"/>
      <c r="O113" s="488"/>
    </row>
    <row r="114" spans="1:19" ht="21.75" customHeight="1">
      <c r="A114" s="12">
        <v>78</v>
      </c>
      <c r="B114" s="453" t="s">
        <v>120</v>
      </c>
      <c r="C114" s="406" t="s">
        <v>10</v>
      </c>
      <c r="D114" s="67">
        <v>267.45999999999998</v>
      </c>
      <c r="E114" s="68">
        <v>14.538999999999987</v>
      </c>
      <c r="F114" s="82">
        <v>252.92099999999999</v>
      </c>
      <c r="G114" s="71">
        <v>24.402000000000001</v>
      </c>
      <c r="H114" s="89">
        <v>6171.7782420000003</v>
      </c>
      <c r="I114" s="67">
        <v>260.62900000000002</v>
      </c>
      <c r="J114" s="68">
        <v>11.887000000000029</v>
      </c>
      <c r="K114" s="68">
        <v>248.74199999999999</v>
      </c>
      <c r="L114" s="71">
        <v>24.276</v>
      </c>
      <c r="M114" s="89">
        <v>6038.4607919999999</v>
      </c>
      <c r="N114" s="396"/>
      <c r="O114" s="25"/>
      <c r="S114" s="21"/>
    </row>
    <row r="115" spans="1:19" ht="21.75" customHeight="1">
      <c r="A115" s="12">
        <v>79</v>
      </c>
      <c r="B115" s="453" t="s">
        <v>121</v>
      </c>
      <c r="C115" s="406" t="s">
        <v>10</v>
      </c>
      <c r="D115" s="67">
        <v>581.54999999999995</v>
      </c>
      <c r="E115" s="68">
        <v>0</v>
      </c>
      <c r="F115" s="82">
        <v>581.54999999999995</v>
      </c>
      <c r="G115" s="71">
        <v>24.402000000000001</v>
      </c>
      <c r="H115" s="89">
        <v>14190.983099999999</v>
      </c>
      <c r="I115" s="67">
        <v>652.42999999999995</v>
      </c>
      <c r="J115" s="68">
        <v>0</v>
      </c>
      <c r="K115" s="68">
        <v>652.42999999999995</v>
      </c>
      <c r="L115" s="71">
        <v>24.276</v>
      </c>
      <c r="M115" s="89">
        <v>15838.390679999999</v>
      </c>
      <c r="N115" s="396"/>
      <c r="O115" s="25"/>
      <c r="S115" s="21"/>
    </row>
    <row r="116" spans="1:19" ht="21.75" customHeight="1">
      <c r="A116" s="12">
        <v>80</v>
      </c>
      <c r="B116" s="453" t="s">
        <v>160</v>
      </c>
      <c r="C116" s="406" t="s">
        <v>10</v>
      </c>
      <c r="D116" s="67">
        <v>44.68</v>
      </c>
      <c r="E116" s="68">
        <v>2.7070000000000007</v>
      </c>
      <c r="F116" s="82">
        <v>41.972999999999999</v>
      </c>
      <c r="G116" s="71">
        <v>24.402000000000001</v>
      </c>
      <c r="H116" s="89">
        <v>1024.225146</v>
      </c>
      <c r="I116" s="67">
        <v>63.918999999999997</v>
      </c>
      <c r="J116" s="68">
        <v>2.7479999999999976</v>
      </c>
      <c r="K116" s="68">
        <v>61.170999999999999</v>
      </c>
      <c r="L116" s="71">
        <v>24.276</v>
      </c>
      <c r="M116" s="89">
        <v>1484.987196</v>
      </c>
      <c r="N116" s="396"/>
      <c r="O116" s="25"/>
      <c r="S116" s="21"/>
    </row>
    <row r="117" spans="1:19" ht="21.75" customHeight="1">
      <c r="A117" s="12">
        <v>81</v>
      </c>
      <c r="B117" s="457" t="s">
        <v>123</v>
      </c>
      <c r="C117" s="406" t="s">
        <v>10</v>
      </c>
      <c r="D117" s="85">
        <v>0</v>
      </c>
      <c r="E117" s="69">
        <v>0</v>
      </c>
      <c r="F117" s="272">
        <v>0</v>
      </c>
      <c r="G117" s="71">
        <v>16.265000000000001</v>
      </c>
      <c r="H117" s="242">
        <v>0</v>
      </c>
      <c r="I117" s="85">
        <v>0</v>
      </c>
      <c r="J117" s="69">
        <v>0</v>
      </c>
      <c r="K117" s="69">
        <v>0</v>
      </c>
      <c r="L117" s="71">
        <v>16.181000000000001</v>
      </c>
      <c r="M117" s="242">
        <v>0</v>
      </c>
      <c r="N117" s="396"/>
      <c r="O117" s="25"/>
      <c r="S117" s="21"/>
    </row>
    <row r="118" spans="1:19" ht="21.75" customHeight="1">
      <c r="A118" s="12">
        <v>82</v>
      </c>
      <c r="B118" s="453" t="s">
        <v>124</v>
      </c>
      <c r="C118" s="406" t="s">
        <v>10</v>
      </c>
      <c r="D118" s="67">
        <v>69.757000000000005</v>
      </c>
      <c r="E118" s="68">
        <v>0</v>
      </c>
      <c r="F118" s="82">
        <v>69.757000000000005</v>
      </c>
      <c r="G118" s="71">
        <v>24.402000000000001</v>
      </c>
      <c r="H118" s="89">
        <v>1702.2103140000002</v>
      </c>
      <c r="I118" s="67">
        <v>53.423000000000002</v>
      </c>
      <c r="J118" s="68">
        <v>0</v>
      </c>
      <c r="K118" s="68">
        <v>53.423000000000002</v>
      </c>
      <c r="L118" s="71">
        <v>24.276</v>
      </c>
      <c r="M118" s="89">
        <v>1296.8967480000001</v>
      </c>
      <c r="N118" s="396"/>
      <c r="O118" s="25"/>
      <c r="S118" s="21"/>
    </row>
    <row r="119" spans="1:19" ht="21.75" customHeight="1">
      <c r="A119" s="12">
        <v>83</v>
      </c>
      <c r="B119" s="454" t="s">
        <v>125</v>
      </c>
      <c r="C119" s="406" t="s">
        <v>10</v>
      </c>
      <c r="D119" s="67">
        <v>10.646000000000001</v>
      </c>
      <c r="E119" s="68">
        <v>0.50200000000000067</v>
      </c>
      <c r="F119" s="82">
        <v>10.144</v>
      </c>
      <c r="G119" s="71">
        <v>24.402000000000001</v>
      </c>
      <c r="H119" s="89">
        <v>247.53388800000002</v>
      </c>
      <c r="I119" s="67">
        <v>0.28399999999999997</v>
      </c>
      <c r="J119" s="68">
        <v>9.9999999999999534E-3</v>
      </c>
      <c r="K119" s="68">
        <v>0.27400000000000002</v>
      </c>
      <c r="L119" s="71">
        <v>24.276</v>
      </c>
      <c r="M119" s="89">
        <v>6.6516240000000009</v>
      </c>
      <c r="N119" s="396"/>
      <c r="O119" s="25"/>
      <c r="S119" s="21"/>
    </row>
    <row r="120" spans="1:19" ht="21.75" customHeight="1">
      <c r="A120" s="12">
        <v>84</v>
      </c>
      <c r="B120" s="453" t="s">
        <v>126</v>
      </c>
      <c r="C120" s="406" t="s">
        <v>10</v>
      </c>
      <c r="D120" s="67">
        <v>477.15</v>
      </c>
      <c r="E120" s="68">
        <v>17.424999999999955</v>
      </c>
      <c r="F120" s="82">
        <v>459.72500000000002</v>
      </c>
      <c r="G120" s="71">
        <v>24.402000000000001</v>
      </c>
      <c r="H120" s="89">
        <v>11218.20945</v>
      </c>
      <c r="I120" s="67">
        <v>519.66099999999994</v>
      </c>
      <c r="J120" s="68">
        <v>19.364999999999952</v>
      </c>
      <c r="K120" s="68">
        <v>500.29599999999999</v>
      </c>
      <c r="L120" s="71">
        <v>24.276</v>
      </c>
      <c r="M120" s="89">
        <v>12145.185696</v>
      </c>
      <c r="N120" s="396"/>
      <c r="O120" s="25"/>
      <c r="S120" s="21"/>
    </row>
    <row r="121" spans="1:19" ht="21.75" customHeight="1">
      <c r="A121" s="12">
        <v>85</v>
      </c>
      <c r="B121" s="453" t="s">
        <v>127</v>
      </c>
      <c r="C121" s="406" t="s">
        <v>10</v>
      </c>
      <c r="D121" s="85">
        <v>0</v>
      </c>
      <c r="E121" s="69">
        <v>0</v>
      </c>
      <c r="F121" s="272">
        <v>0</v>
      </c>
      <c r="G121" s="71">
        <v>24.402000000000001</v>
      </c>
      <c r="H121" s="242">
        <v>0</v>
      </c>
      <c r="I121" s="85">
        <v>0</v>
      </c>
      <c r="J121" s="69">
        <v>0</v>
      </c>
      <c r="K121" s="69">
        <v>0</v>
      </c>
      <c r="L121" s="71">
        <v>24.276</v>
      </c>
      <c r="M121" s="242">
        <v>0</v>
      </c>
      <c r="N121" s="396"/>
      <c r="O121" s="25"/>
      <c r="S121" s="21"/>
    </row>
    <row r="122" spans="1:19" ht="21.75" customHeight="1">
      <c r="A122" s="12">
        <v>86</v>
      </c>
      <c r="B122" s="453" t="s">
        <v>128</v>
      </c>
      <c r="C122" s="406" t="s">
        <v>10</v>
      </c>
      <c r="D122" s="67">
        <v>1.9139999999999999</v>
      </c>
      <c r="E122" s="68">
        <v>0.12599999999999989</v>
      </c>
      <c r="F122" s="82">
        <v>1.788</v>
      </c>
      <c r="G122" s="71">
        <v>24.402000000000001</v>
      </c>
      <c r="H122" s="89">
        <v>43.630776000000004</v>
      </c>
      <c r="I122" s="85">
        <v>0</v>
      </c>
      <c r="J122" s="69">
        <v>0</v>
      </c>
      <c r="K122" s="69">
        <v>0</v>
      </c>
      <c r="L122" s="71">
        <v>24.276</v>
      </c>
      <c r="M122" s="242">
        <v>0</v>
      </c>
      <c r="N122" s="396"/>
      <c r="O122" s="25"/>
      <c r="S122" s="21"/>
    </row>
    <row r="123" spans="1:19" ht="21.75" customHeight="1">
      <c r="A123" s="12">
        <v>87</v>
      </c>
      <c r="B123" s="453" t="s">
        <v>129</v>
      </c>
      <c r="C123" s="406" t="s">
        <v>10</v>
      </c>
      <c r="D123" s="67">
        <v>131.84399999999999</v>
      </c>
      <c r="E123" s="68">
        <v>5.2479999999999905</v>
      </c>
      <c r="F123" s="82">
        <v>126.596</v>
      </c>
      <c r="G123" s="71">
        <v>24.402000000000001</v>
      </c>
      <c r="H123" s="89">
        <v>3089.195592</v>
      </c>
      <c r="I123" s="67">
        <v>141.44</v>
      </c>
      <c r="J123" s="68">
        <v>6.1500000000000057</v>
      </c>
      <c r="K123" s="68">
        <v>135.29</v>
      </c>
      <c r="L123" s="71">
        <v>24.276</v>
      </c>
      <c r="M123" s="89">
        <v>3284.3000399999996</v>
      </c>
      <c r="N123" s="396"/>
      <c r="O123" s="25"/>
      <c r="S123" s="21"/>
    </row>
    <row r="124" spans="1:19" ht="21.75" customHeight="1">
      <c r="A124" s="12">
        <v>88</v>
      </c>
      <c r="B124" s="453" t="s">
        <v>302</v>
      </c>
      <c r="C124" s="406" t="s">
        <v>10</v>
      </c>
      <c r="D124" s="67">
        <v>45.563000000000002</v>
      </c>
      <c r="E124" s="68">
        <v>4.1110000000000042</v>
      </c>
      <c r="F124" s="82">
        <v>41.451999999999998</v>
      </c>
      <c r="G124" s="71">
        <v>16.265000000000001</v>
      </c>
      <c r="H124" s="89">
        <v>674.21677999999997</v>
      </c>
      <c r="I124" s="67">
        <v>1.5960000000000001</v>
      </c>
      <c r="J124" s="68">
        <v>0.10099999999999998</v>
      </c>
      <c r="K124" s="68">
        <v>1.4950000000000001</v>
      </c>
      <c r="L124" s="71">
        <v>16.181000000000001</v>
      </c>
      <c r="M124" s="89">
        <v>24.190595000000002</v>
      </c>
      <c r="N124" s="396"/>
      <c r="O124" s="25"/>
      <c r="S124" s="21"/>
    </row>
    <row r="125" spans="1:19" ht="21.75" customHeight="1">
      <c r="A125" s="12">
        <v>89</v>
      </c>
      <c r="B125" s="453" t="s">
        <v>130</v>
      </c>
      <c r="C125" s="406" t="s">
        <v>10</v>
      </c>
      <c r="D125" s="67">
        <v>351.87</v>
      </c>
      <c r="E125" s="68">
        <v>5.1220000000000141</v>
      </c>
      <c r="F125" s="82">
        <v>346.74799999999999</v>
      </c>
      <c r="G125" s="71">
        <v>24.402000000000001</v>
      </c>
      <c r="H125" s="89">
        <v>8461.3446960000001</v>
      </c>
      <c r="I125" s="67">
        <v>305.64499999999998</v>
      </c>
      <c r="J125" s="68">
        <v>3.9749999999999659</v>
      </c>
      <c r="K125" s="68">
        <v>301.67</v>
      </c>
      <c r="L125" s="71">
        <v>24.276</v>
      </c>
      <c r="M125" s="242">
        <v>7323.3409200000006</v>
      </c>
      <c r="N125" s="396"/>
      <c r="O125" s="25"/>
      <c r="S125" s="21"/>
    </row>
    <row r="126" spans="1:19" ht="21.75" customHeight="1">
      <c r="A126" s="12">
        <v>90</v>
      </c>
      <c r="B126" s="453" t="s">
        <v>294</v>
      </c>
      <c r="C126" s="406" t="s">
        <v>10</v>
      </c>
      <c r="D126" s="67">
        <v>263.601</v>
      </c>
      <c r="E126" s="68">
        <v>4.5190000000000055</v>
      </c>
      <c r="F126" s="82">
        <v>259.08199999999999</v>
      </c>
      <c r="G126" s="71">
        <v>16.265000000000001</v>
      </c>
      <c r="H126" s="89">
        <v>4213.9687299999996</v>
      </c>
      <c r="I126" s="67">
        <v>263.17200000000003</v>
      </c>
      <c r="J126" s="68">
        <v>3.7480000000000473</v>
      </c>
      <c r="K126" s="68">
        <v>259.42399999999998</v>
      </c>
      <c r="L126" s="71">
        <v>16.181000000000001</v>
      </c>
      <c r="M126" s="89">
        <v>4197.7397439999995</v>
      </c>
      <c r="N126" s="396"/>
      <c r="O126" s="25"/>
      <c r="S126" s="21"/>
    </row>
    <row r="127" spans="1:19" ht="21.75" customHeight="1">
      <c r="A127" s="12">
        <v>91</v>
      </c>
      <c r="B127" s="453" t="s">
        <v>293</v>
      </c>
      <c r="C127" s="406" t="s">
        <v>10</v>
      </c>
      <c r="D127" s="67">
        <v>148.828</v>
      </c>
      <c r="E127" s="68">
        <v>12.36699999999999</v>
      </c>
      <c r="F127" s="82">
        <v>136.46100000000001</v>
      </c>
      <c r="G127" s="71">
        <v>24.402000000000001</v>
      </c>
      <c r="H127" s="89">
        <v>3329.9213220000006</v>
      </c>
      <c r="I127" s="67">
        <v>55.201000000000001</v>
      </c>
      <c r="J127" s="68">
        <v>18.282000000000004</v>
      </c>
      <c r="K127" s="68">
        <v>36.918999999999997</v>
      </c>
      <c r="L127" s="71">
        <v>24.276</v>
      </c>
      <c r="M127" s="89">
        <v>896.24564399999997</v>
      </c>
      <c r="N127" s="396"/>
      <c r="O127" s="25"/>
      <c r="S127" s="21"/>
    </row>
    <row r="128" spans="1:19" s="489" customFormat="1" ht="21.75" customHeight="1">
      <c r="A128" s="12">
        <v>92</v>
      </c>
      <c r="B128" s="453" t="s">
        <v>133</v>
      </c>
      <c r="C128" s="407" t="s">
        <v>10</v>
      </c>
      <c r="D128" s="465">
        <v>66.572999999999993</v>
      </c>
      <c r="E128" s="82">
        <v>3.4459999999999908</v>
      </c>
      <c r="F128" s="82">
        <v>63.127000000000002</v>
      </c>
      <c r="G128" s="71">
        <v>24.402000000000001</v>
      </c>
      <c r="H128" s="408">
        <v>1540.425054</v>
      </c>
      <c r="I128" s="465">
        <v>46.029000000000003</v>
      </c>
      <c r="J128" s="82">
        <v>2.6859999999999999</v>
      </c>
      <c r="K128" s="82">
        <v>43.343000000000004</v>
      </c>
      <c r="L128" s="71">
        <v>24.276</v>
      </c>
      <c r="M128" s="408">
        <v>1052.1946680000001</v>
      </c>
      <c r="N128" s="487"/>
      <c r="O128" s="488"/>
    </row>
    <row r="129" spans="1:19" ht="21.75" customHeight="1">
      <c r="A129" s="12">
        <v>93</v>
      </c>
      <c r="B129" s="453" t="s">
        <v>161</v>
      </c>
      <c r="C129" s="406" t="s">
        <v>10</v>
      </c>
      <c r="D129" s="67">
        <v>824.50300000000004</v>
      </c>
      <c r="E129" s="68">
        <v>10.910000000000082</v>
      </c>
      <c r="F129" s="82">
        <v>813.59299999999996</v>
      </c>
      <c r="G129" s="71">
        <v>24.402000000000001</v>
      </c>
      <c r="H129" s="89">
        <v>19853.296385999998</v>
      </c>
      <c r="I129" s="67">
        <v>634.423</v>
      </c>
      <c r="J129" s="68">
        <v>9.3500000000000227</v>
      </c>
      <c r="K129" s="68">
        <v>625.07299999999998</v>
      </c>
      <c r="L129" s="71">
        <v>24.276</v>
      </c>
      <c r="M129" s="89">
        <v>15174.272148</v>
      </c>
      <c r="N129" s="396"/>
      <c r="O129" s="25"/>
      <c r="S129" s="21"/>
    </row>
    <row r="130" spans="1:19" ht="21.75" customHeight="1">
      <c r="A130" s="12">
        <v>94</v>
      </c>
      <c r="B130" s="453" t="s">
        <v>162</v>
      </c>
      <c r="C130" s="406" t="s">
        <v>10</v>
      </c>
      <c r="D130" s="67">
        <v>254.42599999999999</v>
      </c>
      <c r="E130" s="68">
        <v>17.312999999999988</v>
      </c>
      <c r="F130" s="82">
        <v>237.113</v>
      </c>
      <c r="G130" s="71">
        <v>24.402000000000001</v>
      </c>
      <c r="H130" s="242">
        <v>5786.0314260000005</v>
      </c>
      <c r="I130" s="67">
        <v>175.197</v>
      </c>
      <c r="J130" s="68">
        <v>16.165999999999997</v>
      </c>
      <c r="K130" s="68">
        <v>159.03100000000001</v>
      </c>
      <c r="L130" s="71">
        <v>24.276</v>
      </c>
      <c r="M130" s="242">
        <v>3860.6365559999999</v>
      </c>
      <c r="N130" s="396"/>
      <c r="O130" s="25"/>
      <c r="S130" s="21"/>
    </row>
    <row r="131" spans="1:19" ht="21.75" customHeight="1">
      <c r="A131" s="12">
        <v>95</v>
      </c>
      <c r="B131" s="453" t="s">
        <v>134</v>
      </c>
      <c r="C131" s="406" t="s">
        <v>10</v>
      </c>
      <c r="D131" s="463">
        <v>0</v>
      </c>
      <c r="E131" s="69">
        <v>0</v>
      </c>
      <c r="F131" s="272">
        <v>0</v>
      </c>
      <c r="G131" s="71"/>
      <c r="H131" s="242">
        <v>0</v>
      </c>
      <c r="I131" s="463">
        <v>0</v>
      </c>
      <c r="J131" s="69">
        <v>0</v>
      </c>
      <c r="K131" s="69">
        <v>0</v>
      </c>
      <c r="L131" s="71"/>
      <c r="M131" s="242">
        <v>0</v>
      </c>
      <c r="N131" s="396"/>
      <c r="O131" s="25"/>
      <c r="S131" s="21"/>
    </row>
    <row r="132" spans="1:19" ht="21.75" customHeight="1">
      <c r="A132" s="12">
        <v>96</v>
      </c>
      <c r="B132" s="453" t="s">
        <v>156</v>
      </c>
      <c r="C132" s="406" t="s">
        <v>10</v>
      </c>
      <c r="D132" s="67">
        <v>855.83</v>
      </c>
      <c r="E132" s="68">
        <v>17.263000000000034</v>
      </c>
      <c r="F132" s="82">
        <v>838.56700000000001</v>
      </c>
      <c r="G132" s="71">
        <v>24.402000000000001</v>
      </c>
      <c r="H132" s="89">
        <v>20462.711934000003</v>
      </c>
      <c r="I132" s="67">
        <v>465.26600000000002</v>
      </c>
      <c r="J132" s="68">
        <v>6.3990000000000009</v>
      </c>
      <c r="K132" s="68">
        <v>458.86700000000002</v>
      </c>
      <c r="L132" s="71">
        <v>24.276</v>
      </c>
      <c r="M132" s="89">
        <v>11139.455292000001</v>
      </c>
      <c r="N132" s="396"/>
      <c r="O132" s="25"/>
      <c r="S132" s="21"/>
    </row>
    <row r="133" spans="1:19" ht="21.75" customHeight="1">
      <c r="A133" s="12">
        <v>97</v>
      </c>
      <c r="B133" s="453" t="s">
        <v>157</v>
      </c>
      <c r="C133" s="406" t="s">
        <v>10</v>
      </c>
      <c r="D133" s="67">
        <v>113.29300000000001</v>
      </c>
      <c r="E133" s="68">
        <v>0.71100000000001273</v>
      </c>
      <c r="F133" s="82">
        <v>112.58199999999999</v>
      </c>
      <c r="G133" s="71">
        <v>24.402000000000001</v>
      </c>
      <c r="H133" s="89">
        <v>2747.2259639999997</v>
      </c>
      <c r="I133" s="67">
        <v>45.323999999999998</v>
      </c>
      <c r="J133" s="68">
        <v>0.24399999999999977</v>
      </c>
      <c r="K133" s="68">
        <v>45.08</v>
      </c>
      <c r="L133" s="71">
        <v>24.276</v>
      </c>
      <c r="M133" s="89">
        <v>1094.3620799999999</v>
      </c>
      <c r="N133" s="396"/>
      <c r="O133" s="25"/>
      <c r="S133" s="21"/>
    </row>
    <row r="134" spans="1:19" ht="21.75" customHeight="1">
      <c r="A134" s="12">
        <v>98</v>
      </c>
      <c r="B134" s="453" t="s">
        <v>135</v>
      </c>
      <c r="C134" s="406" t="s">
        <v>10</v>
      </c>
      <c r="D134" s="67">
        <v>29.821999999999999</v>
      </c>
      <c r="E134" s="68">
        <v>5.0399999999999991</v>
      </c>
      <c r="F134" s="82">
        <v>24.782</v>
      </c>
      <c r="G134" s="71">
        <v>24.402000000000001</v>
      </c>
      <c r="H134" s="89">
        <v>604.73036400000001</v>
      </c>
      <c r="I134" s="67">
        <v>82.4</v>
      </c>
      <c r="J134" s="68">
        <v>9.4190000000000111</v>
      </c>
      <c r="K134" s="68">
        <v>72.980999999999995</v>
      </c>
      <c r="L134" s="71">
        <v>24.276</v>
      </c>
      <c r="M134" s="89">
        <v>1771.6867559999998</v>
      </c>
      <c r="N134" s="396"/>
      <c r="O134" s="25"/>
      <c r="S134" s="21"/>
    </row>
    <row r="135" spans="1:19" ht="21.75" customHeight="1">
      <c r="A135" s="12">
        <v>99</v>
      </c>
      <c r="B135" s="453" t="s">
        <v>266</v>
      </c>
      <c r="C135" s="406" t="s">
        <v>10</v>
      </c>
      <c r="D135" s="67">
        <v>37.442</v>
      </c>
      <c r="E135" s="68">
        <v>1.2150000000000034</v>
      </c>
      <c r="F135" s="82">
        <v>36.226999999999997</v>
      </c>
      <c r="G135" s="71">
        <v>24.402000000000001</v>
      </c>
      <c r="H135" s="89">
        <v>884.01125400000001</v>
      </c>
      <c r="I135" s="67">
        <v>41.293999999999997</v>
      </c>
      <c r="J135" s="68">
        <v>1.2859999999999943</v>
      </c>
      <c r="K135" s="68">
        <v>40.008000000000003</v>
      </c>
      <c r="L135" s="71">
        <v>24.276</v>
      </c>
      <c r="M135" s="89">
        <v>971.23420800000008</v>
      </c>
      <c r="N135" s="396"/>
      <c r="O135" s="25"/>
      <c r="S135" s="21"/>
    </row>
    <row r="136" spans="1:19" s="489" customFormat="1" ht="21.75" customHeight="1">
      <c r="A136" s="12">
        <v>100</v>
      </c>
      <c r="B136" s="453" t="s">
        <v>350</v>
      </c>
      <c r="C136" s="407" t="s">
        <v>10</v>
      </c>
      <c r="D136" s="465">
        <v>10.295</v>
      </c>
      <c r="E136" s="82">
        <v>0.81700000000000017</v>
      </c>
      <c r="F136" s="82">
        <v>9.4779999999999998</v>
      </c>
      <c r="G136" s="71">
        <v>24.402000000000001</v>
      </c>
      <c r="H136" s="408">
        <v>231.28215600000001</v>
      </c>
      <c r="I136" s="465">
        <v>44.494999999999997</v>
      </c>
      <c r="J136" s="82">
        <v>3.8019999999999996</v>
      </c>
      <c r="K136" s="82">
        <v>40.692999999999998</v>
      </c>
      <c r="L136" s="71">
        <v>24.276</v>
      </c>
      <c r="M136" s="408">
        <v>987.86326799999995</v>
      </c>
      <c r="N136" s="487"/>
      <c r="O136" s="488"/>
    </row>
    <row r="137" spans="1:19" ht="21.75" customHeight="1">
      <c r="A137" s="12">
        <v>101</v>
      </c>
      <c r="B137" s="453" t="s">
        <v>268</v>
      </c>
      <c r="C137" s="406" t="s">
        <v>10</v>
      </c>
      <c r="D137" s="67">
        <v>75.069999999999993</v>
      </c>
      <c r="E137" s="68">
        <v>5.9999999999988063E-2</v>
      </c>
      <c r="F137" s="82">
        <v>75.010000000000005</v>
      </c>
      <c r="G137" s="71">
        <v>24.402000000000001</v>
      </c>
      <c r="H137" s="89">
        <v>1830.3940200000002</v>
      </c>
      <c r="I137" s="67">
        <v>891.72</v>
      </c>
      <c r="J137" s="68">
        <v>23.673000000000002</v>
      </c>
      <c r="K137" s="68">
        <v>868.04700000000003</v>
      </c>
      <c r="L137" s="71">
        <v>24.276</v>
      </c>
      <c r="M137" s="89">
        <v>21072.708972</v>
      </c>
      <c r="N137" s="396"/>
      <c r="O137" s="25"/>
      <c r="S137" s="21"/>
    </row>
    <row r="138" spans="1:19" ht="21.75" customHeight="1">
      <c r="A138" s="12">
        <v>102</v>
      </c>
      <c r="B138" s="453" t="s">
        <v>267</v>
      </c>
      <c r="C138" s="406" t="s">
        <v>10</v>
      </c>
      <c r="D138" s="67">
        <v>545.06899999999996</v>
      </c>
      <c r="E138" s="68">
        <v>11.136999999999944</v>
      </c>
      <c r="F138" s="82">
        <v>533.93200000000002</v>
      </c>
      <c r="G138" s="71">
        <v>16.265000000000001</v>
      </c>
      <c r="H138" s="89">
        <v>8684.403980000001</v>
      </c>
      <c r="I138" s="67">
        <v>740.17200000000003</v>
      </c>
      <c r="J138" s="68">
        <v>16.676000000000045</v>
      </c>
      <c r="K138" s="68">
        <v>723.49599999999998</v>
      </c>
      <c r="L138" s="71">
        <v>16.181000000000001</v>
      </c>
      <c r="M138" s="89">
        <v>11706.888776</v>
      </c>
      <c r="N138" s="396"/>
      <c r="O138" s="25"/>
      <c r="S138" s="21"/>
    </row>
    <row r="139" spans="1:19" ht="21.75" customHeight="1">
      <c r="A139" s="12">
        <v>103</v>
      </c>
      <c r="B139" s="453" t="s">
        <v>269</v>
      </c>
      <c r="C139" s="406" t="s">
        <v>10</v>
      </c>
      <c r="D139" s="67">
        <v>184.50200000000001</v>
      </c>
      <c r="E139" s="68">
        <v>3.9480000000000075</v>
      </c>
      <c r="F139" s="82">
        <v>180.554</v>
      </c>
      <c r="G139" s="71">
        <v>24.402000000000001</v>
      </c>
      <c r="H139" s="89">
        <v>4405.8787080000002</v>
      </c>
      <c r="I139" s="67">
        <v>90.525999999999996</v>
      </c>
      <c r="J139" s="68">
        <v>2.9560000000000031</v>
      </c>
      <c r="K139" s="68">
        <v>87.57</v>
      </c>
      <c r="L139" s="71">
        <v>24.276</v>
      </c>
      <c r="M139" s="89">
        <v>2125.8493199999998</v>
      </c>
      <c r="N139" s="396"/>
      <c r="O139" s="25"/>
      <c r="S139" s="21"/>
    </row>
    <row r="140" spans="1:19" ht="21.75" customHeight="1">
      <c r="A140" s="12">
        <v>104</v>
      </c>
      <c r="B140" s="458" t="s">
        <v>273</v>
      </c>
      <c r="C140" s="559" t="s">
        <v>10</v>
      </c>
      <c r="D140" s="85">
        <v>0</v>
      </c>
      <c r="E140" s="69">
        <v>0</v>
      </c>
      <c r="F140" s="272">
        <v>0</v>
      </c>
      <c r="G140" s="71">
        <v>24.402000000000001</v>
      </c>
      <c r="H140" s="242">
        <v>0</v>
      </c>
      <c r="I140" s="85">
        <v>0</v>
      </c>
      <c r="J140" s="69">
        <v>0</v>
      </c>
      <c r="K140" s="69">
        <v>0</v>
      </c>
      <c r="L140" s="71">
        <v>24.276</v>
      </c>
      <c r="M140" s="89">
        <v>0</v>
      </c>
      <c r="N140" s="396"/>
      <c r="O140" s="25"/>
      <c r="S140" s="21"/>
    </row>
    <row r="141" spans="1:19" ht="21.75" customHeight="1">
      <c r="A141" s="12">
        <v>105</v>
      </c>
      <c r="B141" s="453" t="s">
        <v>136</v>
      </c>
      <c r="C141" s="406" t="s">
        <v>10</v>
      </c>
      <c r="D141" s="67">
        <v>257.13</v>
      </c>
      <c r="E141" s="68">
        <v>8.7109999999999843</v>
      </c>
      <c r="F141" s="82">
        <v>248.41900000000001</v>
      </c>
      <c r="G141" s="71">
        <v>24.402000000000001</v>
      </c>
      <c r="H141" s="89">
        <v>6061.9204380000001</v>
      </c>
      <c r="I141" s="67">
        <v>141.13900000000001</v>
      </c>
      <c r="J141" s="68">
        <v>7.8160000000000025</v>
      </c>
      <c r="K141" s="68">
        <v>133.32300000000001</v>
      </c>
      <c r="L141" s="71">
        <v>24.276</v>
      </c>
      <c r="M141" s="89">
        <v>3236.5491480000001</v>
      </c>
      <c r="N141" s="396"/>
      <c r="O141" s="25"/>
      <c r="S141" s="21"/>
    </row>
    <row r="142" spans="1:19" ht="21.75" customHeight="1">
      <c r="A142" s="12">
        <v>106</v>
      </c>
      <c r="B142" s="453" t="s">
        <v>137</v>
      </c>
      <c r="C142" s="406" t="s">
        <v>10</v>
      </c>
      <c r="D142" s="67">
        <v>10.962</v>
      </c>
      <c r="E142" s="68">
        <v>1.1029999999999998</v>
      </c>
      <c r="F142" s="82">
        <v>9.859</v>
      </c>
      <c r="G142" s="71">
        <v>24.402000000000001</v>
      </c>
      <c r="H142" s="89">
        <v>240.579318</v>
      </c>
      <c r="I142" s="85">
        <v>0</v>
      </c>
      <c r="J142" s="69">
        <v>0</v>
      </c>
      <c r="K142" s="69">
        <v>0</v>
      </c>
      <c r="L142" s="71">
        <v>24.276</v>
      </c>
      <c r="M142" s="242">
        <v>0</v>
      </c>
      <c r="N142" s="396"/>
      <c r="O142" s="25"/>
      <c r="S142" s="21"/>
    </row>
    <row r="143" spans="1:19" ht="21.75" customHeight="1">
      <c r="A143" s="12">
        <v>107</v>
      </c>
      <c r="B143" s="453" t="s">
        <v>408</v>
      </c>
      <c r="C143" s="406" t="s">
        <v>10</v>
      </c>
      <c r="D143" s="67">
        <v>29.189</v>
      </c>
      <c r="E143" s="68">
        <v>1.0000000000012221E-3</v>
      </c>
      <c r="F143" s="82">
        <v>29.187999999999999</v>
      </c>
      <c r="G143" s="71">
        <v>24.402000000000001</v>
      </c>
      <c r="H143" s="89">
        <v>712.24557600000003</v>
      </c>
      <c r="I143" s="67">
        <v>114.492</v>
      </c>
      <c r="J143" s="68">
        <v>0</v>
      </c>
      <c r="K143" s="68">
        <v>114.492</v>
      </c>
      <c r="L143" s="71">
        <v>24.276</v>
      </c>
      <c r="M143" s="89">
        <v>2779.407792</v>
      </c>
      <c r="N143" s="396"/>
      <c r="O143" s="25"/>
      <c r="S143" s="21"/>
    </row>
    <row r="144" spans="1:19" ht="21.75" customHeight="1">
      <c r="A144" s="12">
        <v>108</v>
      </c>
      <c r="B144" s="453" t="s">
        <v>270</v>
      </c>
      <c r="C144" s="406" t="s">
        <v>10</v>
      </c>
      <c r="D144" s="67">
        <v>595.04700000000003</v>
      </c>
      <c r="E144" s="68">
        <v>5.7280000000000655</v>
      </c>
      <c r="F144" s="82">
        <v>589.31899999999996</v>
      </c>
      <c r="G144" s="71">
        <v>24.402000000000001</v>
      </c>
      <c r="H144" s="89">
        <v>14380.562238</v>
      </c>
      <c r="I144" s="67">
        <v>586.96600000000001</v>
      </c>
      <c r="J144" s="68">
        <v>5.4550000000000409</v>
      </c>
      <c r="K144" s="68">
        <v>581.51099999999997</v>
      </c>
      <c r="L144" s="71">
        <v>24.276</v>
      </c>
      <c r="M144" s="89">
        <v>14116.761036</v>
      </c>
      <c r="N144" s="396"/>
      <c r="O144" s="25"/>
      <c r="S144" s="21"/>
    </row>
    <row r="145" spans="1:19" ht="21.75" customHeight="1">
      <c r="A145" s="12">
        <v>109</v>
      </c>
      <c r="B145" s="453" t="s">
        <v>139</v>
      </c>
      <c r="C145" s="406" t="s">
        <v>10</v>
      </c>
      <c r="D145" s="67">
        <v>37.268000000000001</v>
      </c>
      <c r="E145" s="68">
        <v>1.142000000000003</v>
      </c>
      <c r="F145" s="82">
        <v>36.125999999999998</v>
      </c>
      <c r="G145" s="82">
        <v>24.402000000000001</v>
      </c>
      <c r="H145" s="89">
        <v>881.54665199999999</v>
      </c>
      <c r="I145" s="67">
        <v>8.4629999999999992</v>
      </c>
      <c r="J145" s="68">
        <v>0.41699999999999982</v>
      </c>
      <c r="K145" s="68">
        <v>8.0459999999999994</v>
      </c>
      <c r="L145" s="82">
        <v>24.276</v>
      </c>
      <c r="M145" s="89">
        <v>195.32469599999999</v>
      </c>
      <c r="N145" s="396"/>
      <c r="O145" s="25"/>
      <c r="S145" s="21"/>
    </row>
    <row r="146" spans="1:19" ht="21.75" customHeight="1">
      <c r="A146" s="12">
        <v>110</v>
      </c>
      <c r="B146" s="453" t="s">
        <v>274</v>
      </c>
      <c r="C146" s="406" t="s">
        <v>10</v>
      </c>
      <c r="D146" s="67">
        <v>112.69</v>
      </c>
      <c r="E146" s="68">
        <v>3.8439999999999941</v>
      </c>
      <c r="F146" s="82">
        <v>108.846</v>
      </c>
      <c r="G146" s="71">
        <v>16.265000000000001</v>
      </c>
      <c r="H146" s="89">
        <v>1770.3801900000001</v>
      </c>
      <c r="I146" s="67">
        <v>153.471</v>
      </c>
      <c r="J146" s="68">
        <v>4.9869999999999948</v>
      </c>
      <c r="K146" s="68">
        <v>148.48400000000001</v>
      </c>
      <c r="L146" s="71">
        <v>16.181000000000001</v>
      </c>
      <c r="M146" s="89">
        <v>2402.6196040000004</v>
      </c>
      <c r="N146" s="396"/>
      <c r="O146" s="25"/>
      <c r="S146" s="21"/>
    </row>
    <row r="147" spans="1:19" ht="21.75" customHeight="1">
      <c r="A147" s="12">
        <v>111</v>
      </c>
      <c r="B147" s="452" t="s">
        <v>141</v>
      </c>
      <c r="C147" s="406" t="s">
        <v>10</v>
      </c>
      <c r="D147" s="67">
        <v>558.22400000000005</v>
      </c>
      <c r="E147" s="68">
        <v>0.17900000000008731</v>
      </c>
      <c r="F147" s="82">
        <v>558.04499999999996</v>
      </c>
      <c r="G147" s="71">
        <v>24.402000000000001</v>
      </c>
      <c r="H147" s="89">
        <v>13617.41409</v>
      </c>
      <c r="I147" s="67">
        <v>182.501</v>
      </c>
      <c r="J147" s="68">
        <v>12.218999999999994</v>
      </c>
      <c r="K147" s="68">
        <v>170.28200000000001</v>
      </c>
      <c r="L147" s="71">
        <v>24.276</v>
      </c>
      <c r="M147" s="89">
        <v>4133.765832</v>
      </c>
      <c r="N147" s="396"/>
      <c r="O147" s="25"/>
      <c r="S147" s="21"/>
    </row>
    <row r="148" spans="1:19" ht="21.75" customHeight="1">
      <c r="A148" s="12">
        <v>112</v>
      </c>
      <c r="B148" s="452" t="s">
        <v>142</v>
      </c>
      <c r="C148" s="406" t="s">
        <v>10</v>
      </c>
      <c r="D148" s="67">
        <v>647.00099999999998</v>
      </c>
      <c r="E148" s="68">
        <v>2.2849999999999682</v>
      </c>
      <c r="F148" s="82">
        <v>644.71600000000001</v>
      </c>
      <c r="G148" s="71">
        <v>24.402000000000001</v>
      </c>
      <c r="H148" s="89">
        <v>15732.359832</v>
      </c>
      <c r="I148" s="67">
        <v>517.83399999999995</v>
      </c>
      <c r="J148" s="68">
        <v>3.80499999999995</v>
      </c>
      <c r="K148" s="68">
        <v>514.029</v>
      </c>
      <c r="L148" s="71">
        <v>24.276</v>
      </c>
      <c r="M148" s="89">
        <v>12478.568004000001</v>
      </c>
      <c r="N148" s="396"/>
      <c r="O148" s="25"/>
      <c r="S148" s="21"/>
    </row>
    <row r="149" spans="1:19" ht="21.75" customHeight="1">
      <c r="A149" s="12">
        <v>113</v>
      </c>
      <c r="B149" s="454" t="s">
        <v>159</v>
      </c>
      <c r="C149" s="406" t="s">
        <v>10</v>
      </c>
      <c r="D149" s="85">
        <v>0</v>
      </c>
      <c r="E149" s="69">
        <v>0</v>
      </c>
      <c r="F149" s="272">
        <v>0</v>
      </c>
      <c r="G149" s="71">
        <v>16.265000000000001</v>
      </c>
      <c r="H149" s="242">
        <v>0</v>
      </c>
      <c r="I149" s="67">
        <v>2.1999999999999999E-2</v>
      </c>
      <c r="J149" s="68">
        <v>2.1999999999999999E-2</v>
      </c>
      <c r="K149" s="69">
        <v>0</v>
      </c>
      <c r="L149" s="71">
        <v>16.181000000000001</v>
      </c>
      <c r="M149" s="242">
        <v>0</v>
      </c>
      <c r="N149" s="396"/>
      <c r="O149" s="25"/>
      <c r="S149" s="21"/>
    </row>
    <row r="150" spans="1:19" ht="21.75" customHeight="1">
      <c r="A150" s="12">
        <v>114</v>
      </c>
      <c r="B150" s="452" t="s">
        <v>143</v>
      </c>
      <c r="C150" s="406" t="s">
        <v>10</v>
      </c>
      <c r="D150" s="85">
        <v>0</v>
      </c>
      <c r="E150" s="69">
        <v>0</v>
      </c>
      <c r="F150" s="272">
        <v>0</v>
      </c>
      <c r="G150" s="71">
        <v>24.402000000000001</v>
      </c>
      <c r="H150" s="242">
        <v>0</v>
      </c>
      <c r="I150" s="85">
        <v>0</v>
      </c>
      <c r="J150" s="69">
        <v>0</v>
      </c>
      <c r="K150" s="69">
        <v>0</v>
      </c>
      <c r="L150" s="71">
        <v>24.276</v>
      </c>
      <c r="M150" s="242">
        <v>0</v>
      </c>
      <c r="N150" s="396"/>
      <c r="O150" s="25"/>
      <c r="S150" s="21"/>
    </row>
    <row r="151" spans="1:19" ht="21.75" customHeight="1">
      <c r="A151" s="12">
        <v>115</v>
      </c>
      <c r="B151" s="452" t="s">
        <v>144</v>
      </c>
      <c r="C151" s="406" t="s">
        <v>10</v>
      </c>
      <c r="D151" s="67">
        <v>73.195999999999998</v>
      </c>
      <c r="E151" s="68">
        <v>4.0480000000000018</v>
      </c>
      <c r="F151" s="82">
        <v>69.147999999999996</v>
      </c>
      <c r="G151" s="71">
        <v>24.402000000000001</v>
      </c>
      <c r="H151" s="89">
        <v>1687.349496</v>
      </c>
      <c r="I151" s="67">
        <v>125.68600000000001</v>
      </c>
      <c r="J151" s="68">
        <v>0.67100000000000648</v>
      </c>
      <c r="K151" s="68">
        <v>125.015</v>
      </c>
      <c r="L151" s="71">
        <v>24.276</v>
      </c>
      <c r="M151" s="89">
        <v>3034.8641400000001</v>
      </c>
      <c r="N151" s="396"/>
      <c r="O151" s="25"/>
      <c r="S151" s="21"/>
    </row>
    <row r="152" spans="1:19" ht="21.75" customHeight="1">
      <c r="A152" s="12">
        <v>116</v>
      </c>
      <c r="B152" s="452" t="s">
        <v>145</v>
      </c>
      <c r="C152" s="407" t="s">
        <v>10</v>
      </c>
      <c r="D152" s="465">
        <v>29.728999999999999</v>
      </c>
      <c r="E152" s="82">
        <v>2.6859999999999999</v>
      </c>
      <c r="F152" s="82">
        <v>27.042999999999999</v>
      </c>
      <c r="G152" s="71">
        <v>24.402000000000001</v>
      </c>
      <c r="H152" s="89">
        <v>659.90328599999998</v>
      </c>
      <c r="I152" s="465">
        <v>72.308999999999997</v>
      </c>
      <c r="J152" s="82">
        <v>72.233999999999995</v>
      </c>
      <c r="K152" s="82">
        <v>7.4999999999999997E-2</v>
      </c>
      <c r="L152" s="71">
        <v>24.276</v>
      </c>
      <c r="M152" s="89">
        <v>1.8207</v>
      </c>
      <c r="N152" s="396"/>
      <c r="O152" s="25"/>
      <c r="S152" s="21"/>
    </row>
    <row r="153" spans="1:19" ht="21.75" customHeight="1">
      <c r="A153" s="12">
        <v>117</v>
      </c>
      <c r="B153" s="452" t="s">
        <v>165</v>
      </c>
      <c r="C153" s="406" t="s">
        <v>10</v>
      </c>
      <c r="D153" s="67">
        <v>176.41900000000001</v>
      </c>
      <c r="E153" s="68">
        <v>0.65000000000000568</v>
      </c>
      <c r="F153" s="82">
        <v>175.76900000000001</v>
      </c>
      <c r="G153" s="71">
        <v>24.402000000000001</v>
      </c>
      <c r="H153" s="89">
        <v>4289.1151380000001</v>
      </c>
      <c r="I153" s="67">
        <v>240.10499999999999</v>
      </c>
      <c r="J153" s="68">
        <v>4.1339999999999861</v>
      </c>
      <c r="K153" s="68">
        <v>235.971</v>
      </c>
      <c r="L153" s="71">
        <v>24.276</v>
      </c>
      <c r="M153" s="89">
        <v>5728.4319960000003</v>
      </c>
      <c r="N153" s="396"/>
      <c r="O153" s="25"/>
      <c r="S153" s="21"/>
    </row>
    <row r="154" spans="1:19" ht="21.75" customHeight="1">
      <c r="A154" s="12">
        <v>118</v>
      </c>
      <c r="B154" s="452" t="s">
        <v>181</v>
      </c>
      <c r="C154" s="406" t="s">
        <v>10</v>
      </c>
      <c r="D154" s="85">
        <v>0</v>
      </c>
      <c r="E154" s="69">
        <v>0</v>
      </c>
      <c r="F154" s="272">
        <v>0</v>
      </c>
      <c r="G154" s="71">
        <v>16.265000000000001</v>
      </c>
      <c r="H154" s="242">
        <v>0</v>
      </c>
      <c r="I154" s="85">
        <v>0</v>
      </c>
      <c r="J154" s="69">
        <v>0</v>
      </c>
      <c r="K154" s="69">
        <v>0</v>
      </c>
      <c r="L154" s="71">
        <v>16.181000000000001</v>
      </c>
      <c r="M154" s="242">
        <v>0</v>
      </c>
      <c r="N154" s="396"/>
      <c r="O154" s="25"/>
      <c r="S154" s="21"/>
    </row>
    <row r="155" spans="1:19" ht="21.75" customHeight="1">
      <c r="A155" s="12">
        <v>119</v>
      </c>
      <c r="B155" s="452" t="s">
        <v>146</v>
      </c>
      <c r="C155" s="406" t="s">
        <v>10</v>
      </c>
      <c r="D155" s="67">
        <v>162.42400000000001</v>
      </c>
      <c r="E155" s="68">
        <v>2.5010000000000048</v>
      </c>
      <c r="F155" s="82">
        <v>159.923</v>
      </c>
      <c r="G155" s="71">
        <v>24.402000000000001</v>
      </c>
      <c r="H155" s="89">
        <v>3902.4410460000004</v>
      </c>
      <c r="I155" s="67">
        <v>216.096</v>
      </c>
      <c r="J155" s="68">
        <v>3.382000000000005</v>
      </c>
      <c r="K155" s="68">
        <v>212.714</v>
      </c>
      <c r="L155" s="71">
        <v>24.276</v>
      </c>
      <c r="M155" s="89">
        <v>5163.8450640000001</v>
      </c>
      <c r="N155" s="396"/>
      <c r="O155" s="25"/>
      <c r="S155" s="21"/>
    </row>
    <row r="156" spans="1:19" ht="21.75" customHeight="1">
      <c r="A156" s="12">
        <v>120</v>
      </c>
      <c r="B156" s="452" t="s">
        <v>182</v>
      </c>
      <c r="C156" s="406" t="s">
        <v>10</v>
      </c>
      <c r="D156" s="67">
        <v>67.897000000000006</v>
      </c>
      <c r="E156" s="68">
        <v>11.962000000000003</v>
      </c>
      <c r="F156" s="82">
        <v>55.935000000000002</v>
      </c>
      <c r="G156" s="71">
        <v>24.402000000000001</v>
      </c>
      <c r="H156" s="89">
        <v>1364.92587</v>
      </c>
      <c r="I156" s="67">
        <v>20.856000000000002</v>
      </c>
      <c r="J156" s="68">
        <v>6.2920000000000016</v>
      </c>
      <c r="K156" s="68">
        <v>14.564</v>
      </c>
      <c r="L156" s="71">
        <v>24.276</v>
      </c>
      <c r="M156" s="89">
        <v>353.55566399999998</v>
      </c>
      <c r="N156" s="396"/>
      <c r="O156" s="25"/>
      <c r="S156" s="21"/>
    </row>
    <row r="157" spans="1:19" ht="21.75" customHeight="1">
      <c r="A157" s="12">
        <v>121</v>
      </c>
      <c r="B157" s="452" t="s">
        <v>147</v>
      </c>
      <c r="C157" s="406" t="s">
        <v>10</v>
      </c>
      <c r="D157" s="67">
        <v>380.45</v>
      </c>
      <c r="E157" s="68">
        <v>6.1580000000000155</v>
      </c>
      <c r="F157" s="82">
        <v>374.29199999999997</v>
      </c>
      <c r="G157" s="71">
        <v>24.402000000000001</v>
      </c>
      <c r="H157" s="89">
        <v>9133.473383999999</v>
      </c>
      <c r="I157" s="67">
        <v>69.069000000000003</v>
      </c>
      <c r="J157" s="68">
        <v>1.0778999999999996</v>
      </c>
      <c r="K157" s="68">
        <v>67.991100000000003</v>
      </c>
      <c r="L157" s="71">
        <v>24.276</v>
      </c>
      <c r="M157" s="89">
        <v>1650.5519436</v>
      </c>
      <c r="N157" s="396"/>
      <c r="O157" s="25"/>
      <c r="S157" s="21"/>
    </row>
    <row r="158" spans="1:19" ht="21.75" customHeight="1">
      <c r="A158" s="12">
        <v>122</v>
      </c>
      <c r="B158" s="452" t="s">
        <v>148</v>
      </c>
      <c r="C158" s="406" t="s">
        <v>10</v>
      </c>
      <c r="D158" s="67">
        <v>125.238</v>
      </c>
      <c r="E158" s="68">
        <v>17.884</v>
      </c>
      <c r="F158" s="82">
        <v>107.354</v>
      </c>
      <c r="G158" s="71">
        <v>24.402000000000001</v>
      </c>
      <c r="H158" s="89">
        <v>2619.6523080000002</v>
      </c>
      <c r="I158" s="67">
        <v>127.54600000000001</v>
      </c>
      <c r="J158" s="68">
        <v>12.302000000000007</v>
      </c>
      <c r="K158" s="68">
        <v>115.244</v>
      </c>
      <c r="L158" s="71">
        <v>24.276</v>
      </c>
      <c r="M158" s="89">
        <v>2797.6633440000001</v>
      </c>
      <c r="N158" s="396"/>
      <c r="O158" s="25"/>
      <c r="S158" s="21"/>
    </row>
    <row r="159" spans="1:19" ht="21.75" customHeight="1">
      <c r="A159" s="12">
        <v>123</v>
      </c>
      <c r="B159" s="452" t="s">
        <v>149</v>
      </c>
      <c r="C159" s="406" t="s">
        <v>10</v>
      </c>
      <c r="D159" s="85">
        <v>0</v>
      </c>
      <c r="E159" s="69">
        <v>0</v>
      </c>
      <c r="F159" s="272">
        <v>0</v>
      </c>
      <c r="G159" s="71">
        <v>16.265000000000001</v>
      </c>
      <c r="H159" s="242">
        <v>0</v>
      </c>
      <c r="I159" s="85">
        <v>0</v>
      </c>
      <c r="J159" s="69">
        <v>0</v>
      </c>
      <c r="K159" s="69">
        <v>0</v>
      </c>
      <c r="L159" s="71">
        <v>16.181000000000001</v>
      </c>
      <c r="M159" s="242">
        <v>0</v>
      </c>
      <c r="N159" s="396"/>
      <c r="O159" s="25"/>
      <c r="S159" s="21"/>
    </row>
    <row r="160" spans="1:19" ht="21.75" customHeight="1">
      <c r="A160" s="12">
        <v>124</v>
      </c>
      <c r="B160" s="452" t="s">
        <v>283</v>
      </c>
      <c r="C160" s="406" t="s">
        <v>10</v>
      </c>
      <c r="D160" s="67">
        <v>5.415</v>
      </c>
      <c r="E160" s="68">
        <v>0</v>
      </c>
      <c r="F160" s="82">
        <v>5.415</v>
      </c>
      <c r="G160" s="71">
        <v>24.402000000000001</v>
      </c>
      <c r="H160" s="89">
        <v>132.13683</v>
      </c>
      <c r="I160" s="85">
        <v>0</v>
      </c>
      <c r="J160" s="69">
        <v>0</v>
      </c>
      <c r="K160" s="69">
        <v>0</v>
      </c>
      <c r="L160" s="71">
        <v>24.276</v>
      </c>
      <c r="M160" s="242">
        <v>0</v>
      </c>
      <c r="N160" s="396"/>
      <c r="O160" s="25"/>
      <c r="S160" s="21"/>
    </row>
    <row r="161" spans="1:19" ht="21.75" customHeight="1">
      <c r="A161" s="12">
        <v>125</v>
      </c>
      <c r="B161" s="452" t="s">
        <v>151</v>
      </c>
      <c r="C161" s="406" t="s">
        <v>10</v>
      </c>
      <c r="D161" s="67">
        <v>445.97800000000001</v>
      </c>
      <c r="E161" s="68">
        <v>9.7130000000000223</v>
      </c>
      <c r="F161" s="82">
        <v>436.26499999999999</v>
      </c>
      <c r="G161" s="71">
        <v>24.402000000000001</v>
      </c>
      <c r="H161" s="89">
        <v>10645.738530000001</v>
      </c>
      <c r="I161" s="67">
        <v>516.14599999999996</v>
      </c>
      <c r="J161" s="68">
        <v>6.9199999999999591</v>
      </c>
      <c r="K161" s="68">
        <v>509.226</v>
      </c>
      <c r="L161" s="71">
        <v>24.276</v>
      </c>
      <c r="M161" s="89">
        <v>12361.970375999999</v>
      </c>
      <c r="N161" s="396"/>
      <c r="O161" s="25"/>
      <c r="S161" s="21"/>
    </row>
    <row r="162" spans="1:19" ht="21.75" customHeight="1">
      <c r="A162" s="12">
        <v>126</v>
      </c>
      <c r="B162" s="452" t="s">
        <v>282</v>
      </c>
      <c r="C162" s="406" t="s">
        <v>10</v>
      </c>
      <c r="D162" s="463">
        <v>0</v>
      </c>
      <c r="E162" s="69">
        <v>0</v>
      </c>
      <c r="F162" s="272">
        <v>0</v>
      </c>
      <c r="G162" s="71">
        <v>24.402000000000001</v>
      </c>
      <c r="H162" s="242">
        <v>0</v>
      </c>
      <c r="I162" s="465">
        <v>1078.3420000000001</v>
      </c>
      <c r="J162" s="68">
        <v>16.443000000000211</v>
      </c>
      <c r="K162" s="68">
        <v>1061.8989999999999</v>
      </c>
      <c r="L162" s="71">
        <v>24.276</v>
      </c>
      <c r="M162" s="89">
        <v>25778.660123999998</v>
      </c>
      <c r="N162" s="396"/>
      <c r="O162" s="25"/>
      <c r="S162" s="21"/>
    </row>
    <row r="163" spans="1:19" ht="21.75" customHeight="1">
      <c r="A163" s="12">
        <v>127</v>
      </c>
      <c r="B163" s="452" t="s">
        <v>414</v>
      </c>
      <c r="C163" s="406" t="s">
        <v>10</v>
      </c>
      <c r="D163" s="67">
        <v>282.815</v>
      </c>
      <c r="E163" s="68">
        <v>6.2830000000000155</v>
      </c>
      <c r="F163" s="82">
        <v>276.53199999999998</v>
      </c>
      <c r="G163" s="71">
        <v>24.402000000000001</v>
      </c>
      <c r="H163" s="89">
        <v>6747.9338639999996</v>
      </c>
      <c r="I163" s="67">
        <v>63.7</v>
      </c>
      <c r="J163" s="68">
        <v>3.9490000000000052</v>
      </c>
      <c r="K163" s="68">
        <v>59.750999999999998</v>
      </c>
      <c r="L163" s="71">
        <v>24.276</v>
      </c>
      <c r="M163" s="89">
        <v>1450.5152759999999</v>
      </c>
      <c r="N163" s="396"/>
      <c r="O163" s="25"/>
      <c r="S163" s="21"/>
    </row>
    <row r="164" spans="1:19" ht="21.75" customHeight="1">
      <c r="A164" s="12">
        <v>128</v>
      </c>
      <c r="B164" s="452" t="s">
        <v>168</v>
      </c>
      <c r="C164" s="406" t="s">
        <v>10</v>
      </c>
      <c r="D164" s="67">
        <v>476.512</v>
      </c>
      <c r="E164" s="68">
        <v>2.4350000000000023</v>
      </c>
      <c r="F164" s="82">
        <v>474.077</v>
      </c>
      <c r="G164" s="71">
        <v>24.402000000000001</v>
      </c>
      <c r="H164" s="89">
        <v>11568.426954</v>
      </c>
      <c r="I164" s="67">
        <v>363.89299999999997</v>
      </c>
      <c r="J164" s="68">
        <v>1.7989999999999782</v>
      </c>
      <c r="K164" s="68">
        <v>362.09399999999999</v>
      </c>
      <c r="L164" s="71">
        <v>24.276</v>
      </c>
      <c r="M164" s="89">
        <v>8790.1939440000006</v>
      </c>
      <c r="N164" s="396"/>
      <c r="O164" s="25"/>
      <c r="S164" s="21"/>
    </row>
    <row r="165" spans="1:19" ht="21.75" customHeight="1">
      <c r="A165" s="12">
        <v>129</v>
      </c>
      <c r="B165" s="452" t="s">
        <v>153</v>
      </c>
      <c r="C165" s="406" t="s">
        <v>10</v>
      </c>
      <c r="D165" s="67">
        <v>180.387</v>
      </c>
      <c r="E165" s="68">
        <v>2.3309999999999889</v>
      </c>
      <c r="F165" s="82">
        <v>178.05600000000001</v>
      </c>
      <c r="G165" s="71">
        <v>24.402000000000001</v>
      </c>
      <c r="H165" s="89">
        <v>4344.9225120000001</v>
      </c>
      <c r="I165" s="67">
        <v>238.05099999999999</v>
      </c>
      <c r="J165" s="68">
        <v>4.7599999999999909</v>
      </c>
      <c r="K165" s="68">
        <v>233.291</v>
      </c>
      <c r="L165" s="71">
        <v>24.276</v>
      </c>
      <c r="M165" s="89">
        <v>5663.372316</v>
      </c>
      <c r="N165" s="396"/>
      <c r="O165" s="25"/>
      <c r="S165" s="21"/>
    </row>
    <row r="166" spans="1:19" ht="21.75" customHeight="1">
      <c r="A166" s="12">
        <v>130</v>
      </c>
      <c r="B166" s="452" t="s">
        <v>154</v>
      </c>
      <c r="C166" s="406" t="s">
        <v>10</v>
      </c>
      <c r="D166" s="85">
        <v>0</v>
      </c>
      <c r="E166" s="69">
        <v>0</v>
      </c>
      <c r="F166" s="272">
        <v>0</v>
      </c>
      <c r="G166" s="71">
        <v>16.265000000000001</v>
      </c>
      <c r="H166" s="242">
        <v>0</v>
      </c>
      <c r="I166" s="67">
        <v>1297.4749999999999</v>
      </c>
      <c r="J166" s="68">
        <v>0</v>
      </c>
      <c r="K166" s="68">
        <v>1297.4749999999999</v>
      </c>
      <c r="L166" s="71">
        <v>16.181000000000001</v>
      </c>
      <c r="M166" s="89">
        <v>20994.442974999998</v>
      </c>
      <c r="N166" s="36"/>
      <c r="O166" s="25"/>
      <c r="S166" s="21"/>
    </row>
    <row r="167" spans="1:19" ht="21.75" customHeight="1">
      <c r="A167" s="12" t="s">
        <v>22</v>
      </c>
      <c r="B167" s="459" t="s">
        <v>155</v>
      </c>
      <c r="C167" s="406" t="s">
        <v>10</v>
      </c>
      <c r="D167" s="67">
        <v>255.75200000000001</v>
      </c>
      <c r="E167" s="68">
        <v>13.413000000000011</v>
      </c>
      <c r="F167" s="82">
        <v>242.339</v>
      </c>
      <c r="G167" s="71">
        <v>24.402000000000001</v>
      </c>
      <c r="H167" s="89">
        <v>5913.556278</v>
      </c>
      <c r="I167" s="67">
        <v>297.23599999999999</v>
      </c>
      <c r="J167" s="68">
        <v>13.512999999999977</v>
      </c>
      <c r="K167" s="68">
        <v>283.72300000000001</v>
      </c>
      <c r="L167" s="71">
        <v>24.276</v>
      </c>
      <c r="M167" s="89">
        <v>6887.6595480000005</v>
      </c>
      <c r="N167" s="36"/>
      <c r="S167" s="21"/>
    </row>
    <row r="168" spans="1:19" ht="21.75" customHeight="1">
      <c r="A168" s="12" t="s">
        <v>23</v>
      </c>
      <c r="B168" s="452" t="s">
        <v>169</v>
      </c>
      <c r="C168" s="406" t="s">
        <v>10</v>
      </c>
      <c r="D168" s="67">
        <v>14.881</v>
      </c>
      <c r="E168" s="68">
        <v>0.27999999999999936</v>
      </c>
      <c r="F168" s="82">
        <v>14.601000000000001</v>
      </c>
      <c r="G168" s="71">
        <v>24.402000000000001</v>
      </c>
      <c r="H168" s="89">
        <v>356.29360200000002</v>
      </c>
      <c r="I168" s="85">
        <v>0</v>
      </c>
      <c r="J168" s="69">
        <v>0</v>
      </c>
      <c r="K168" s="69">
        <v>0</v>
      </c>
      <c r="L168" s="71">
        <v>24.276</v>
      </c>
      <c r="M168" s="242">
        <v>0</v>
      </c>
      <c r="N168" s="36"/>
      <c r="S168" s="21"/>
    </row>
    <row r="169" spans="1:19" ht="21.75" customHeight="1">
      <c r="A169" s="12" t="s">
        <v>24</v>
      </c>
      <c r="B169" s="452" t="s">
        <v>170</v>
      </c>
      <c r="C169" s="406" t="s">
        <v>10</v>
      </c>
      <c r="D169" s="67">
        <v>498.85700000000003</v>
      </c>
      <c r="E169" s="68">
        <v>0.8760000000000332</v>
      </c>
      <c r="F169" s="82">
        <v>497.98099999999999</v>
      </c>
      <c r="G169" s="71">
        <v>24.402000000000001</v>
      </c>
      <c r="H169" s="89">
        <v>12151.732362000001</v>
      </c>
      <c r="I169" s="67">
        <v>576.83699999999999</v>
      </c>
      <c r="J169" s="68">
        <v>1.5130000000000337</v>
      </c>
      <c r="K169" s="68">
        <v>575.32399999999996</v>
      </c>
      <c r="L169" s="71">
        <v>24.276</v>
      </c>
      <c r="M169" s="89">
        <v>13966.565423999999</v>
      </c>
      <c r="N169" s="36"/>
      <c r="S169" s="21"/>
    </row>
    <row r="170" spans="1:19" ht="21.75" customHeight="1">
      <c r="A170" s="12" t="s">
        <v>25</v>
      </c>
      <c r="B170" s="452" t="s">
        <v>284</v>
      </c>
      <c r="C170" s="406" t="s">
        <v>10</v>
      </c>
      <c r="D170" s="67">
        <v>7.4909999999999997</v>
      </c>
      <c r="E170" s="68">
        <v>0.3019999999999996</v>
      </c>
      <c r="F170" s="82">
        <v>7.1890000000000001</v>
      </c>
      <c r="G170" s="71">
        <v>24.402000000000001</v>
      </c>
      <c r="H170" s="89">
        <v>175.42597800000001</v>
      </c>
      <c r="I170" s="67">
        <v>0.30599999999999999</v>
      </c>
      <c r="J170" s="68">
        <v>2.899999999999997E-2</v>
      </c>
      <c r="K170" s="68">
        <v>0.27700000000000002</v>
      </c>
      <c r="L170" s="71">
        <v>24.276</v>
      </c>
      <c r="M170" s="89">
        <v>6.7244520000000003</v>
      </c>
      <c r="N170" s="36"/>
      <c r="S170" s="21"/>
    </row>
    <row r="171" spans="1:19" ht="21.75" customHeight="1">
      <c r="A171" s="12" t="s">
        <v>26</v>
      </c>
      <c r="B171" s="452" t="s">
        <v>238</v>
      </c>
      <c r="C171" s="407" t="s">
        <v>10</v>
      </c>
      <c r="D171" s="463">
        <v>0</v>
      </c>
      <c r="E171" s="272">
        <v>0</v>
      </c>
      <c r="F171" s="272">
        <v>0</v>
      </c>
      <c r="G171" s="71">
        <v>15.832000000000001</v>
      </c>
      <c r="H171" s="483">
        <v>0</v>
      </c>
      <c r="I171" s="463">
        <v>0</v>
      </c>
      <c r="J171" s="272">
        <v>0</v>
      </c>
      <c r="K171" s="272">
        <v>0</v>
      </c>
      <c r="L171" s="71">
        <v>15.832000000000001</v>
      </c>
      <c r="M171" s="483">
        <v>0</v>
      </c>
      <c r="N171" s="36"/>
      <c r="S171" s="21"/>
    </row>
    <row r="172" spans="1:19" ht="21.75" customHeight="1">
      <c r="A172" s="12" t="s">
        <v>27</v>
      </c>
      <c r="B172" s="452" t="s">
        <v>394</v>
      </c>
      <c r="C172" s="406" t="s">
        <v>10</v>
      </c>
      <c r="D172" s="67">
        <v>115.26300000000001</v>
      </c>
      <c r="E172" s="68">
        <v>0.32600000000000762</v>
      </c>
      <c r="F172" s="82">
        <v>114.937</v>
      </c>
      <c r="G172" s="71">
        <v>24.402000000000001</v>
      </c>
      <c r="H172" s="89">
        <v>2804.6926739999999</v>
      </c>
      <c r="I172" s="67">
        <v>130.11799999999999</v>
      </c>
      <c r="J172" s="68">
        <v>9.9999999999994316E-2</v>
      </c>
      <c r="K172" s="68">
        <v>130.018</v>
      </c>
      <c r="L172" s="71">
        <v>24.276</v>
      </c>
      <c r="M172" s="89">
        <v>3156.3169680000001</v>
      </c>
      <c r="N172" s="36"/>
      <c r="S172" s="21"/>
    </row>
    <row r="173" spans="1:19" ht="21.75" customHeight="1">
      <c r="A173" s="12" t="s">
        <v>28</v>
      </c>
      <c r="B173" s="452" t="s">
        <v>174</v>
      </c>
      <c r="C173" s="406" t="s">
        <v>10</v>
      </c>
      <c r="D173" s="67">
        <v>299.68400000000003</v>
      </c>
      <c r="E173" s="68">
        <v>1.2090000000000032</v>
      </c>
      <c r="F173" s="82">
        <v>298.47500000000002</v>
      </c>
      <c r="G173" s="71">
        <v>24.402000000000001</v>
      </c>
      <c r="H173" s="89">
        <v>7283.386950000001</v>
      </c>
      <c r="I173" s="67">
        <v>317.923</v>
      </c>
      <c r="J173" s="68">
        <v>6.79200000000003</v>
      </c>
      <c r="K173" s="68">
        <v>311.13099999999997</v>
      </c>
      <c r="L173" s="71">
        <v>24.276</v>
      </c>
      <c r="M173" s="89">
        <v>7553.0161559999997</v>
      </c>
      <c r="N173" s="36"/>
      <c r="S173" s="21"/>
    </row>
    <row r="174" spans="1:19" ht="21.75" customHeight="1">
      <c r="A174" s="12" t="s">
        <v>29</v>
      </c>
      <c r="B174" s="452" t="s">
        <v>171</v>
      </c>
      <c r="C174" s="406" t="s">
        <v>10</v>
      </c>
      <c r="D174" s="67">
        <v>1053.575</v>
      </c>
      <c r="E174" s="68">
        <v>10.740000000000009</v>
      </c>
      <c r="F174" s="82">
        <v>1042.835</v>
      </c>
      <c r="G174" s="71">
        <v>24.402000000000001</v>
      </c>
      <c r="H174" s="89">
        <v>25447.259670000003</v>
      </c>
      <c r="I174" s="67">
        <v>1148.0319999999999</v>
      </c>
      <c r="J174" s="68">
        <v>40.90099999999984</v>
      </c>
      <c r="K174" s="68">
        <v>1107.1310000000001</v>
      </c>
      <c r="L174" s="71">
        <v>24.276</v>
      </c>
      <c r="M174" s="89">
        <v>26876.712156000001</v>
      </c>
      <c r="N174" s="36"/>
      <c r="S174" s="21"/>
    </row>
    <row r="175" spans="1:19" ht="21.75" customHeight="1">
      <c r="A175" s="12" t="s">
        <v>30</v>
      </c>
      <c r="B175" s="452" t="s">
        <v>175</v>
      </c>
      <c r="C175" s="406" t="s">
        <v>10</v>
      </c>
      <c r="D175" s="67">
        <v>589.16</v>
      </c>
      <c r="E175" s="68">
        <v>2.8579999999999472</v>
      </c>
      <c r="F175" s="82">
        <v>586.30200000000002</v>
      </c>
      <c r="G175" s="71">
        <v>24.402000000000001</v>
      </c>
      <c r="H175" s="89">
        <v>14306.941404000001</v>
      </c>
      <c r="I175" s="67">
        <v>656.45500000000004</v>
      </c>
      <c r="J175" s="68">
        <v>8.8090000000000828</v>
      </c>
      <c r="K175" s="68">
        <v>647.64599999999996</v>
      </c>
      <c r="L175" s="71">
        <v>24.276</v>
      </c>
      <c r="M175" s="89">
        <v>15722.254295999999</v>
      </c>
      <c r="N175" s="36"/>
      <c r="S175" s="21"/>
    </row>
    <row r="176" spans="1:19" ht="21.75" customHeight="1">
      <c r="A176" s="12" t="s">
        <v>31</v>
      </c>
      <c r="B176" s="452" t="s">
        <v>172</v>
      </c>
      <c r="C176" s="406" t="s">
        <v>10</v>
      </c>
      <c r="D176" s="67">
        <v>542.91899999999998</v>
      </c>
      <c r="E176" s="68">
        <v>7.0889999999999418</v>
      </c>
      <c r="F176" s="82">
        <v>535.83000000000004</v>
      </c>
      <c r="G176" s="71">
        <v>24.402000000000001</v>
      </c>
      <c r="H176" s="89">
        <v>13075.323660000002</v>
      </c>
      <c r="I176" s="67">
        <v>578.03</v>
      </c>
      <c r="J176" s="68">
        <v>0.59199999999998454</v>
      </c>
      <c r="K176" s="68">
        <v>577.43799999999999</v>
      </c>
      <c r="L176" s="71">
        <v>24.276</v>
      </c>
      <c r="M176" s="89">
        <v>14017.884888000001</v>
      </c>
      <c r="N176" s="36"/>
      <c r="S176" s="21"/>
    </row>
    <row r="177" spans="1:19" ht="21.75" customHeight="1">
      <c r="A177" s="12" t="s">
        <v>32</v>
      </c>
      <c r="B177" s="452" t="s">
        <v>176</v>
      </c>
      <c r="C177" s="406" t="s">
        <v>10</v>
      </c>
      <c r="D177" s="67">
        <v>478.19499999999999</v>
      </c>
      <c r="E177" s="68">
        <v>6.7069999999999936</v>
      </c>
      <c r="F177" s="82">
        <v>471.488</v>
      </c>
      <c r="G177" s="71">
        <v>24.402000000000001</v>
      </c>
      <c r="H177" s="89">
        <v>11505.250176000001</v>
      </c>
      <c r="I177" s="67">
        <v>656.24699999999996</v>
      </c>
      <c r="J177" s="68">
        <v>10.615999999999985</v>
      </c>
      <c r="K177" s="68">
        <v>645.63099999999997</v>
      </c>
      <c r="L177" s="71">
        <v>24.276</v>
      </c>
      <c r="M177" s="89">
        <v>15673.338156</v>
      </c>
      <c r="N177" s="36"/>
      <c r="S177" s="21"/>
    </row>
    <row r="178" spans="1:19" ht="21.75" customHeight="1">
      <c r="A178" s="12" t="s">
        <v>33</v>
      </c>
      <c r="B178" s="452" t="s">
        <v>177</v>
      </c>
      <c r="C178" s="406" t="s">
        <v>10</v>
      </c>
      <c r="D178" s="484">
        <v>0</v>
      </c>
      <c r="E178" s="69">
        <v>0</v>
      </c>
      <c r="F178" s="272">
        <v>0</v>
      </c>
      <c r="G178" s="71"/>
      <c r="H178" s="242">
        <v>0</v>
      </c>
      <c r="I178" s="484">
        <v>0</v>
      </c>
      <c r="J178" s="69">
        <v>0</v>
      </c>
      <c r="K178" s="69">
        <v>0</v>
      </c>
      <c r="L178" s="73"/>
      <c r="M178" s="242">
        <v>0</v>
      </c>
      <c r="N178" s="36"/>
      <c r="S178" s="21"/>
    </row>
    <row r="179" spans="1:19" ht="21.75" customHeight="1">
      <c r="A179" s="12" t="s">
        <v>34</v>
      </c>
      <c r="B179" s="452" t="s">
        <v>187</v>
      </c>
      <c r="C179" s="406" t="s">
        <v>10</v>
      </c>
      <c r="D179" s="465">
        <v>54.429000000000002</v>
      </c>
      <c r="E179" s="82">
        <v>6.6350000000000051</v>
      </c>
      <c r="F179" s="82">
        <v>47.793999999999997</v>
      </c>
      <c r="G179" s="71">
        <v>24.402000000000001</v>
      </c>
      <c r="H179" s="89">
        <v>1166.269188</v>
      </c>
      <c r="I179" s="465">
        <v>49.27</v>
      </c>
      <c r="J179" s="82">
        <v>7.0910000000000011</v>
      </c>
      <c r="K179" s="82">
        <v>42.179000000000002</v>
      </c>
      <c r="L179" s="71">
        <v>24.276</v>
      </c>
      <c r="M179" s="89">
        <v>1023.937404</v>
      </c>
      <c r="N179" s="36"/>
      <c r="S179" s="21"/>
    </row>
    <row r="180" spans="1:19" ht="21.75" customHeight="1">
      <c r="A180" s="12" t="s">
        <v>35</v>
      </c>
      <c r="B180" s="452" t="s">
        <v>178</v>
      </c>
      <c r="C180" s="406" t="s">
        <v>10</v>
      </c>
      <c r="D180" s="465">
        <v>222.542</v>
      </c>
      <c r="E180" s="82">
        <v>3.4110000000000014</v>
      </c>
      <c r="F180" s="82">
        <v>219.131</v>
      </c>
      <c r="G180" s="71">
        <v>10.843999999999999</v>
      </c>
      <c r="H180" s="89">
        <v>2376.2565639999998</v>
      </c>
      <c r="I180" s="465">
        <v>223.05600000000001</v>
      </c>
      <c r="J180" s="82">
        <v>3.2610000000000241</v>
      </c>
      <c r="K180" s="82">
        <v>219.79499999999999</v>
      </c>
      <c r="L180" s="71">
        <v>10.788</v>
      </c>
      <c r="M180" s="89">
        <v>2371.1484599999999</v>
      </c>
      <c r="N180" s="36"/>
      <c r="S180" s="21"/>
    </row>
    <row r="181" spans="1:19" ht="21.75" customHeight="1">
      <c r="A181" s="12" t="s">
        <v>36</v>
      </c>
      <c r="B181" s="452" t="s">
        <v>186</v>
      </c>
      <c r="C181" s="512" t="s">
        <v>10</v>
      </c>
      <c r="D181" s="67">
        <v>16.053999999999998</v>
      </c>
      <c r="E181" s="68">
        <v>1.3669999999999991</v>
      </c>
      <c r="F181" s="82">
        <v>14.686999999999999</v>
      </c>
      <c r="G181" s="71">
        <v>24.402000000000001</v>
      </c>
      <c r="H181" s="89">
        <v>358.39217400000001</v>
      </c>
      <c r="I181" s="85">
        <v>0</v>
      </c>
      <c r="J181" s="69">
        <v>0</v>
      </c>
      <c r="K181" s="69">
        <v>0</v>
      </c>
      <c r="L181" s="71">
        <v>24.276</v>
      </c>
      <c r="M181" s="242">
        <v>0</v>
      </c>
      <c r="N181" s="36"/>
      <c r="S181" s="21"/>
    </row>
    <row r="182" spans="1:19" ht="21.75" customHeight="1">
      <c r="A182" s="12" t="s">
        <v>37</v>
      </c>
      <c r="B182" s="452" t="s">
        <v>395</v>
      </c>
      <c r="C182" s="406" t="s">
        <v>10</v>
      </c>
      <c r="D182" s="85">
        <v>0</v>
      </c>
      <c r="E182" s="69">
        <v>0</v>
      </c>
      <c r="F182" s="272">
        <v>0</v>
      </c>
      <c r="G182" s="71">
        <v>24.402000000000001</v>
      </c>
      <c r="H182" s="242">
        <v>0</v>
      </c>
      <c r="I182" s="67">
        <v>647.29399999999998</v>
      </c>
      <c r="J182" s="68">
        <v>9.8650000000000091</v>
      </c>
      <c r="K182" s="68">
        <v>637.42899999999997</v>
      </c>
      <c r="L182" s="71">
        <v>24.276</v>
      </c>
      <c r="M182" s="89">
        <v>15474.226403999999</v>
      </c>
      <c r="N182" s="36"/>
      <c r="S182" s="21"/>
    </row>
    <row r="183" spans="1:19" ht="21.75" customHeight="1">
      <c r="A183" s="12">
        <v>147</v>
      </c>
      <c r="B183" s="446" t="s">
        <v>277</v>
      </c>
      <c r="C183" s="406" t="s">
        <v>10</v>
      </c>
      <c r="D183" s="67">
        <v>265.31299999999999</v>
      </c>
      <c r="E183" s="68">
        <v>9.7709999999999866</v>
      </c>
      <c r="F183" s="82">
        <v>255.542</v>
      </c>
      <c r="G183" s="71">
        <v>24.402000000000001</v>
      </c>
      <c r="H183" s="89">
        <v>6235.7358840000006</v>
      </c>
      <c r="I183" s="67">
        <v>317.90699999999998</v>
      </c>
      <c r="J183" s="68">
        <v>1.2690000000000055</v>
      </c>
      <c r="K183" s="68">
        <v>316.63799999999998</v>
      </c>
      <c r="L183" s="71">
        <v>24.276</v>
      </c>
      <c r="M183" s="89">
        <v>7686.7040879999995</v>
      </c>
      <c r="N183" s="36"/>
      <c r="S183" s="21"/>
    </row>
    <row r="184" spans="1:19" ht="21.75" customHeight="1">
      <c r="A184" s="12">
        <v>148</v>
      </c>
      <c r="B184" s="536" t="s">
        <v>183</v>
      </c>
      <c r="C184" s="406" t="s">
        <v>10</v>
      </c>
      <c r="D184" s="67">
        <v>207.85499999999999</v>
      </c>
      <c r="E184" s="68">
        <v>7.3439999999999941</v>
      </c>
      <c r="F184" s="82">
        <v>200.511</v>
      </c>
      <c r="G184" s="71">
        <v>24.402000000000001</v>
      </c>
      <c r="H184" s="89">
        <v>4892.8694219999998</v>
      </c>
      <c r="I184" s="67">
        <v>256</v>
      </c>
      <c r="J184" s="68">
        <v>15.878999999999991</v>
      </c>
      <c r="K184" s="68">
        <v>240.12100000000001</v>
      </c>
      <c r="L184" s="71">
        <v>24.276</v>
      </c>
      <c r="M184" s="89">
        <v>5829.177396</v>
      </c>
      <c r="N184" s="36"/>
      <c r="S184" s="21"/>
    </row>
    <row r="185" spans="1:19" ht="21.75" customHeight="1">
      <c r="A185" s="12">
        <v>149</v>
      </c>
      <c r="B185" s="536" t="s">
        <v>264</v>
      </c>
      <c r="C185" s="406" t="s">
        <v>10</v>
      </c>
      <c r="D185" s="67">
        <v>483.05599999999998</v>
      </c>
      <c r="E185" s="68">
        <v>9.2769999999999868</v>
      </c>
      <c r="F185" s="82">
        <v>473.779</v>
      </c>
      <c r="G185" s="71">
        <v>24.402000000000001</v>
      </c>
      <c r="H185" s="89">
        <v>11561.155158</v>
      </c>
      <c r="I185" s="67">
        <v>387.57</v>
      </c>
      <c r="J185" s="68">
        <v>9.075999999999965</v>
      </c>
      <c r="K185" s="68">
        <v>378.49400000000003</v>
      </c>
      <c r="L185" s="71">
        <v>24.276</v>
      </c>
      <c r="M185" s="89">
        <v>9188.3203439999997</v>
      </c>
      <c r="N185" s="36"/>
      <c r="S185" s="21"/>
    </row>
    <row r="186" spans="1:19" ht="21.75" customHeight="1">
      <c r="A186" s="12">
        <v>150</v>
      </c>
      <c r="B186" s="536" t="s">
        <v>184</v>
      </c>
      <c r="C186" s="406" t="s">
        <v>10</v>
      </c>
      <c r="D186" s="67">
        <v>364.733</v>
      </c>
      <c r="E186" s="68">
        <v>0</v>
      </c>
      <c r="F186" s="82">
        <v>364.733</v>
      </c>
      <c r="G186" s="71">
        <v>24.402000000000001</v>
      </c>
      <c r="H186" s="89">
        <v>8900.2146659999999</v>
      </c>
      <c r="I186" s="67">
        <v>381.93099999999998</v>
      </c>
      <c r="J186" s="69">
        <v>0</v>
      </c>
      <c r="K186" s="68">
        <v>381.93099999999998</v>
      </c>
      <c r="L186" s="71">
        <v>24.276</v>
      </c>
      <c r="M186" s="89">
        <v>9271.7569559999993</v>
      </c>
      <c r="N186" s="36"/>
      <c r="S186" s="21"/>
    </row>
    <row r="187" spans="1:19" ht="21.75" customHeight="1">
      <c r="A187" s="12">
        <v>151</v>
      </c>
      <c r="B187" s="536" t="s">
        <v>285</v>
      </c>
      <c r="C187" s="406" t="s">
        <v>10</v>
      </c>
      <c r="D187" s="67">
        <v>45.819000000000003</v>
      </c>
      <c r="E187" s="68">
        <v>4.8370000000000033</v>
      </c>
      <c r="F187" s="82">
        <v>40.981999999999999</v>
      </c>
      <c r="G187" s="71">
        <v>24.402000000000001</v>
      </c>
      <c r="H187" s="89">
        <v>1000.042764</v>
      </c>
      <c r="I187" s="67">
        <v>27.300999999999998</v>
      </c>
      <c r="J187" s="68">
        <v>4.4710000000000001</v>
      </c>
      <c r="K187" s="68">
        <v>22.83</v>
      </c>
      <c r="L187" s="71">
        <v>24.276</v>
      </c>
      <c r="M187" s="89">
        <v>554.22107999999992</v>
      </c>
      <c r="N187" s="36"/>
      <c r="S187" s="21"/>
    </row>
    <row r="188" spans="1:19" ht="21.75" customHeight="1">
      <c r="A188" s="12">
        <v>152</v>
      </c>
      <c r="B188" s="536" t="s">
        <v>203</v>
      </c>
      <c r="C188" s="406" t="s">
        <v>10</v>
      </c>
      <c r="D188" s="67">
        <v>187.61199999999999</v>
      </c>
      <c r="E188" s="68">
        <v>4.0049999999999955</v>
      </c>
      <c r="F188" s="82">
        <v>183.607</v>
      </c>
      <c r="G188" s="82">
        <v>24.402000000000001</v>
      </c>
      <c r="H188" s="89">
        <v>4480.3780139999999</v>
      </c>
      <c r="I188" s="67">
        <v>251.334</v>
      </c>
      <c r="J188" s="68">
        <v>5.342000000000013</v>
      </c>
      <c r="K188" s="68">
        <v>245.99199999999999</v>
      </c>
      <c r="L188" s="112">
        <v>24.276</v>
      </c>
      <c r="M188" s="89">
        <v>5971.7017919999998</v>
      </c>
      <c r="N188" s="36"/>
      <c r="S188" s="21"/>
    </row>
    <row r="189" spans="1:19" ht="21.75" customHeight="1">
      <c r="A189" s="12">
        <v>153</v>
      </c>
      <c r="B189" s="536" t="s">
        <v>286</v>
      </c>
      <c r="C189" s="406" t="s">
        <v>10</v>
      </c>
      <c r="D189" s="67">
        <v>221.32599999999999</v>
      </c>
      <c r="E189" s="68">
        <v>0</v>
      </c>
      <c r="F189" s="111">
        <v>221.32599999999999</v>
      </c>
      <c r="G189" s="82">
        <v>24.402000000000001</v>
      </c>
      <c r="H189" s="89">
        <v>5400.7970519999999</v>
      </c>
      <c r="I189" s="67">
        <v>1.393</v>
      </c>
      <c r="J189" s="69">
        <v>0</v>
      </c>
      <c r="K189" s="111">
        <v>1.393</v>
      </c>
      <c r="L189" s="112">
        <v>24.276</v>
      </c>
      <c r="M189" s="89">
        <v>33.816468</v>
      </c>
      <c r="N189" s="36"/>
      <c r="S189" s="21"/>
    </row>
    <row r="190" spans="1:19" ht="21.75" customHeight="1">
      <c r="A190" s="12">
        <v>154</v>
      </c>
      <c r="B190" s="536" t="s">
        <v>295</v>
      </c>
      <c r="C190" s="406" t="s">
        <v>10</v>
      </c>
      <c r="D190" s="67">
        <v>331.60599999999999</v>
      </c>
      <c r="E190" s="68">
        <v>14.850999999999999</v>
      </c>
      <c r="F190" s="82">
        <v>316.755</v>
      </c>
      <c r="G190" s="82">
        <v>24.402000000000001</v>
      </c>
      <c r="H190" s="89">
        <v>7729.4555099999998</v>
      </c>
      <c r="I190" s="67">
        <v>247.982</v>
      </c>
      <c r="J190" s="68">
        <v>9.5039999999999907</v>
      </c>
      <c r="K190" s="68">
        <v>238.47800000000001</v>
      </c>
      <c r="L190" s="112">
        <v>24.276</v>
      </c>
      <c r="M190" s="89">
        <v>5789.2919280000006</v>
      </c>
      <c r="N190" s="36"/>
      <c r="S190" s="21"/>
    </row>
    <row r="191" spans="1:19" ht="21.75" customHeight="1">
      <c r="A191" s="12">
        <v>155</v>
      </c>
      <c r="B191" s="536" t="s">
        <v>189</v>
      </c>
      <c r="C191" s="406" t="s">
        <v>10</v>
      </c>
      <c r="D191" s="67">
        <v>8.5619999999999994</v>
      </c>
      <c r="E191" s="68">
        <v>0.91199999999999903</v>
      </c>
      <c r="F191" s="82">
        <v>7.65</v>
      </c>
      <c r="G191" s="82">
        <v>24.402000000000001</v>
      </c>
      <c r="H191" s="89">
        <v>186.67530000000002</v>
      </c>
      <c r="I191" s="85">
        <v>0</v>
      </c>
      <c r="J191" s="69">
        <v>0</v>
      </c>
      <c r="K191" s="69">
        <v>0</v>
      </c>
      <c r="L191" s="112">
        <v>24.276</v>
      </c>
      <c r="M191" s="242">
        <v>0</v>
      </c>
      <c r="N191" s="36"/>
      <c r="S191" s="21"/>
    </row>
    <row r="192" spans="1:19" ht="21.75" customHeight="1">
      <c r="A192" s="12">
        <v>156</v>
      </c>
      <c r="B192" s="536" t="s">
        <v>190</v>
      </c>
      <c r="C192" s="406" t="s">
        <v>10</v>
      </c>
      <c r="D192" s="67">
        <v>19.036999999999999</v>
      </c>
      <c r="E192" s="68">
        <v>0.49099999999999966</v>
      </c>
      <c r="F192" s="82">
        <v>18.545999999999999</v>
      </c>
      <c r="G192" s="82">
        <v>16.265000000000001</v>
      </c>
      <c r="H192" s="89">
        <v>301.65069</v>
      </c>
      <c r="I192" s="67">
        <v>57.420999999999999</v>
      </c>
      <c r="J192" s="68">
        <v>2.144999999999996</v>
      </c>
      <c r="K192" s="68">
        <v>55.276000000000003</v>
      </c>
      <c r="L192" s="82">
        <v>16.181000000000001</v>
      </c>
      <c r="M192" s="89">
        <v>894.42095600000016</v>
      </c>
      <c r="N192" s="36"/>
      <c r="S192" s="21"/>
    </row>
    <row r="193" spans="1:19" ht="21.75" customHeight="1">
      <c r="A193" s="12">
        <v>157</v>
      </c>
      <c r="B193" s="536" t="s">
        <v>259</v>
      </c>
      <c r="C193" s="406" t="s">
        <v>10</v>
      </c>
      <c r="D193" s="67">
        <v>29.446999999999999</v>
      </c>
      <c r="E193" s="68">
        <v>0.75900000000000034</v>
      </c>
      <c r="F193" s="82">
        <v>28.687999999999999</v>
      </c>
      <c r="G193" s="82">
        <v>16.265000000000001</v>
      </c>
      <c r="H193" s="89">
        <v>466.61032</v>
      </c>
      <c r="I193" s="67">
        <v>39.268999999999998</v>
      </c>
      <c r="J193" s="68">
        <v>1.4669999999999987</v>
      </c>
      <c r="K193" s="68">
        <v>37.802</v>
      </c>
      <c r="L193" s="82">
        <v>16.181000000000001</v>
      </c>
      <c r="M193" s="89">
        <v>611.67416200000002</v>
      </c>
      <c r="N193" s="36"/>
      <c r="S193" s="21"/>
    </row>
    <row r="194" spans="1:19" ht="21.75" customHeight="1">
      <c r="A194" s="12">
        <v>158</v>
      </c>
      <c r="B194" s="536" t="s">
        <v>278</v>
      </c>
      <c r="C194" s="445" t="s">
        <v>10</v>
      </c>
      <c r="D194" s="67">
        <v>379.34300000000002</v>
      </c>
      <c r="E194" s="68">
        <v>0.19499999999999318</v>
      </c>
      <c r="F194" s="82">
        <v>379.14800000000002</v>
      </c>
      <c r="G194" s="82">
        <v>24.402000000000001</v>
      </c>
      <c r="H194" s="89">
        <v>9251.9694960000015</v>
      </c>
      <c r="I194" s="67">
        <v>514.01800000000003</v>
      </c>
      <c r="J194" s="68">
        <v>0.36300000000005639</v>
      </c>
      <c r="K194" s="82">
        <v>513.65499999999997</v>
      </c>
      <c r="L194" s="82">
        <v>24.276</v>
      </c>
      <c r="M194" s="89">
        <v>12469.48878</v>
      </c>
      <c r="N194" s="36"/>
      <c r="S194" s="21"/>
    </row>
    <row r="195" spans="1:19" ht="21.75" customHeight="1">
      <c r="A195" s="12">
        <v>159</v>
      </c>
      <c r="B195" s="536" t="s">
        <v>204</v>
      </c>
      <c r="C195" s="445" t="s">
        <v>10</v>
      </c>
      <c r="D195" s="67">
        <v>0.52200000000000002</v>
      </c>
      <c r="E195" s="68">
        <v>3.6000000000000032E-2</v>
      </c>
      <c r="F195" s="82">
        <v>0.48599999999999999</v>
      </c>
      <c r="G195" s="82">
        <v>24.402000000000001</v>
      </c>
      <c r="H195" s="89">
        <v>11.859372</v>
      </c>
      <c r="I195" s="67">
        <v>0.80100000000000005</v>
      </c>
      <c r="J195" s="68">
        <v>0</v>
      </c>
      <c r="K195" s="68">
        <v>0.80100000000000005</v>
      </c>
      <c r="L195" s="82">
        <v>24.276</v>
      </c>
      <c r="M195" s="89">
        <v>19.445076</v>
      </c>
      <c r="N195" s="36"/>
      <c r="S195" s="21"/>
    </row>
    <row r="196" spans="1:19" ht="21.75" customHeight="1">
      <c r="A196" s="12">
        <v>160</v>
      </c>
      <c r="B196" s="536" t="s">
        <v>235</v>
      </c>
      <c r="C196" s="445" t="s">
        <v>10</v>
      </c>
      <c r="D196" s="67">
        <v>322.642</v>
      </c>
      <c r="E196" s="68">
        <v>16.903999999999996</v>
      </c>
      <c r="F196" s="82">
        <v>305.738</v>
      </c>
      <c r="G196" s="82">
        <v>24.402000000000001</v>
      </c>
      <c r="H196" s="89">
        <v>7460.6186760000001</v>
      </c>
      <c r="I196" s="67">
        <v>44.374000000000002</v>
      </c>
      <c r="J196" s="68">
        <v>7.1380000000000052</v>
      </c>
      <c r="K196" s="82">
        <v>37.235999999999997</v>
      </c>
      <c r="L196" s="82">
        <v>24.276</v>
      </c>
      <c r="M196" s="89">
        <v>903.94113599999991</v>
      </c>
      <c r="N196" s="36"/>
      <c r="S196" s="21"/>
    </row>
    <row r="197" spans="1:19" ht="21.75" customHeight="1">
      <c r="A197" s="12">
        <v>161</v>
      </c>
      <c r="B197" s="536" t="s">
        <v>287</v>
      </c>
      <c r="C197" s="445" t="s">
        <v>10</v>
      </c>
      <c r="D197" s="85">
        <v>0</v>
      </c>
      <c r="E197" s="69">
        <v>0</v>
      </c>
      <c r="F197" s="272">
        <v>0</v>
      </c>
      <c r="G197" s="272">
        <v>24.402000000000001</v>
      </c>
      <c r="H197" s="242">
        <v>0</v>
      </c>
      <c r="I197" s="85">
        <v>0</v>
      </c>
      <c r="J197" s="69">
        <v>0</v>
      </c>
      <c r="K197" s="69">
        <v>0</v>
      </c>
      <c r="L197" s="82">
        <v>24.276</v>
      </c>
      <c r="M197" s="242">
        <v>0</v>
      </c>
      <c r="N197" s="36"/>
      <c r="S197" s="21"/>
    </row>
    <row r="198" spans="1:19" ht="21.75" customHeight="1">
      <c r="A198" s="12">
        <v>162</v>
      </c>
      <c r="B198" s="536" t="s">
        <v>193</v>
      </c>
      <c r="C198" s="445" t="s">
        <v>10</v>
      </c>
      <c r="D198" s="85">
        <v>0</v>
      </c>
      <c r="E198" s="69">
        <v>0</v>
      </c>
      <c r="F198" s="272">
        <v>0</v>
      </c>
      <c r="G198" s="82">
        <v>10.843999999999999</v>
      </c>
      <c r="H198" s="242">
        <v>0</v>
      </c>
      <c r="I198" s="85">
        <v>0</v>
      </c>
      <c r="J198" s="69">
        <v>0</v>
      </c>
      <c r="K198" s="69">
        <v>0</v>
      </c>
      <c r="L198" s="112">
        <v>10.788</v>
      </c>
      <c r="M198" s="242">
        <v>0</v>
      </c>
      <c r="N198" s="36"/>
      <c r="S198" s="21"/>
    </row>
    <row r="199" spans="1:19" ht="21.75" customHeight="1">
      <c r="A199" s="12">
        <v>163</v>
      </c>
      <c r="B199" s="536" t="s">
        <v>229</v>
      </c>
      <c r="C199" s="445" t="s">
        <v>10</v>
      </c>
      <c r="D199" s="67">
        <v>346.411</v>
      </c>
      <c r="E199" s="68">
        <v>6.0400000000000205</v>
      </c>
      <c r="F199" s="82">
        <v>340.37099999999998</v>
      </c>
      <c r="G199" s="82">
        <v>24.402000000000001</v>
      </c>
      <c r="H199" s="89">
        <v>8305.7331419999991</v>
      </c>
      <c r="I199" s="67">
        <v>93.119</v>
      </c>
      <c r="J199" s="68">
        <v>3.6089999999999947</v>
      </c>
      <c r="K199" s="68">
        <v>89.51</v>
      </c>
      <c r="L199" s="112">
        <v>24.276</v>
      </c>
      <c r="M199" s="89">
        <v>2172.9447600000003</v>
      </c>
      <c r="N199" s="36"/>
      <c r="S199" s="21"/>
    </row>
    <row r="200" spans="1:19" ht="21.75" customHeight="1">
      <c r="A200" s="12">
        <v>164</v>
      </c>
      <c r="B200" s="536" t="s">
        <v>230</v>
      </c>
      <c r="C200" s="445" t="s">
        <v>10</v>
      </c>
      <c r="D200" s="67">
        <v>330.678</v>
      </c>
      <c r="E200" s="68">
        <v>14.649999999999977</v>
      </c>
      <c r="F200" s="82">
        <v>316.02800000000002</v>
      </c>
      <c r="G200" s="82">
        <v>24.402000000000001</v>
      </c>
      <c r="H200" s="89">
        <v>7711.7152560000004</v>
      </c>
      <c r="I200" s="67">
        <v>434.78699999999998</v>
      </c>
      <c r="J200" s="68">
        <v>19.480999999999995</v>
      </c>
      <c r="K200" s="68">
        <v>415.30599999999998</v>
      </c>
      <c r="L200" s="112">
        <v>24.276</v>
      </c>
      <c r="M200" s="89">
        <v>10081.968455999999</v>
      </c>
      <c r="N200" s="36"/>
      <c r="S200" s="21"/>
    </row>
    <row r="201" spans="1:19" ht="21.75" customHeight="1">
      <c r="A201" s="12">
        <v>165</v>
      </c>
      <c r="B201" s="536" t="s">
        <v>194</v>
      </c>
      <c r="C201" s="445" t="s">
        <v>10</v>
      </c>
      <c r="D201" s="67">
        <v>108.697</v>
      </c>
      <c r="E201" s="68">
        <v>5.2169999999999987</v>
      </c>
      <c r="F201" s="82">
        <v>103.48</v>
      </c>
      <c r="G201" s="82">
        <v>24.402000000000001</v>
      </c>
      <c r="H201" s="89">
        <v>2525.1189600000002</v>
      </c>
      <c r="I201" s="67">
        <v>76.117000000000004</v>
      </c>
      <c r="J201" s="68">
        <v>5.1670000000000016</v>
      </c>
      <c r="K201" s="68">
        <v>70.95</v>
      </c>
      <c r="L201" s="112">
        <v>24.276</v>
      </c>
      <c r="M201" s="89">
        <v>1722.3822</v>
      </c>
      <c r="N201" s="36"/>
      <c r="S201" s="21"/>
    </row>
    <row r="202" spans="1:19" ht="21.75" customHeight="1">
      <c r="A202" s="12">
        <v>166</v>
      </c>
      <c r="B202" s="537" t="s">
        <v>296</v>
      </c>
      <c r="C202" s="445" t="s">
        <v>10</v>
      </c>
      <c r="D202" s="85">
        <v>0</v>
      </c>
      <c r="E202" s="69">
        <v>0</v>
      </c>
      <c r="F202" s="272">
        <v>0</v>
      </c>
      <c r="G202" s="82">
        <v>24.276</v>
      </c>
      <c r="H202" s="242">
        <v>0</v>
      </c>
      <c r="I202" s="67">
        <v>1.2929999999999999</v>
      </c>
      <c r="J202" s="68">
        <v>0.15599999999999992</v>
      </c>
      <c r="K202" s="68">
        <v>1.137</v>
      </c>
      <c r="L202" s="112">
        <v>24.276</v>
      </c>
      <c r="M202" s="89">
        <v>27.601811999999999</v>
      </c>
      <c r="N202" s="36"/>
      <c r="S202" s="21"/>
    </row>
    <row r="203" spans="1:19" ht="21.75" customHeight="1">
      <c r="A203" s="12">
        <v>167</v>
      </c>
      <c r="B203" s="446" t="s">
        <v>275</v>
      </c>
      <c r="C203" s="445" t="s">
        <v>10</v>
      </c>
      <c r="D203" s="67">
        <v>355.11900000000003</v>
      </c>
      <c r="E203" s="68">
        <v>2.410000000000025</v>
      </c>
      <c r="F203" s="82">
        <v>352.709</v>
      </c>
      <c r="G203" s="82">
        <v>24.402000000000001</v>
      </c>
      <c r="H203" s="89">
        <v>8606.8050180000009</v>
      </c>
      <c r="I203" s="67">
        <v>638.11599999999999</v>
      </c>
      <c r="J203" s="68">
        <v>2.1979999999999791</v>
      </c>
      <c r="K203" s="68">
        <v>635.91800000000001</v>
      </c>
      <c r="L203" s="82">
        <v>24.276</v>
      </c>
      <c r="M203" s="89">
        <v>15437.545367999999</v>
      </c>
      <c r="N203" s="36"/>
      <c r="S203" s="21"/>
    </row>
    <row r="204" spans="1:19" ht="21.75" customHeight="1">
      <c r="A204" s="12">
        <v>168</v>
      </c>
      <c r="B204" s="399" t="s">
        <v>208</v>
      </c>
      <c r="C204" s="445" t="s">
        <v>10</v>
      </c>
      <c r="D204" s="67">
        <v>101.76600000000001</v>
      </c>
      <c r="E204" s="68">
        <v>2.480000000000004</v>
      </c>
      <c r="F204" s="82">
        <v>99.286000000000001</v>
      </c>
      <c r="G204" s="82">
        <v>24.402000000000001</v>
      </c>
      <c r="H204" s="89">
        <v>2422.7769720000001</v>
      </c>
      <c r="I204" s="67">
        <v>34.871000000000002</v>
      </c>
      <c r="J204" s="68">
        <v>3.3370000000000033</v>
      </c>
      <c r="K204" s="68">
        <v>31.533999999999999</v>
      </c>
      <c r="L204" s="82">
        <v>24.276</v>
      </c>
      <c r="M204" s="89">
        <v>765.51938399999995</v>
      </c>
      <c r="N204" s="36"/>
      <c r="S204" s="21"/>
    </row>
    <row r="205" spans="1:19" ht="21.75" customHeight="1">
      <c r="A205" s="12">
        <v>169</v>
      </c>
      <c r="B205" s="399" t="s">
        <v>209</v>
      </c>
      <c r="C205" s="445" t="s">
        <v>10</v>
      </c>
      <c r="D205" s="67">
        <v>783.30600000000004</v>
      </c>
      <c r="E205" s="68">
        <v>28.259000000000015</v>
      </c>
      <c r="F205" s="82">
        <v>755.04700000000003</v>
      </c>
      <c r="G205" s="82">
        <v>16.265000000000001</v>
      </c>
      <c r="H205" s="89">
        <v>12280.839455000001</v>
      </c>
      <c r="I205" s="67">
        <v>620.04499999999996</v>
      </c>
      <c r="J205" s="68">
        <v>11.176999999999907</v>
      </c>
      <c r="K205" s="68">
        <v>608.86800000000005</v>
      </c>
      <c r="L205" s="82">
        <v>16.181000000000001</v>
      </c>
      <c r="M205" s="89">
        <v>9852.0931080000009</v>
      </c>
      <c r="N205" s="36"/>
      <c r="S205" s="21"/>
    </row>
    <row r="206" spans="1:19" ht="21.75" customHeight="1">
      <c r="A206" s="12">
        <v>170</v>
      </c>
      <c r="B206" s="399" t="s">
        <v>265</v>
      </c>
      <c r="C206" s="445" t="s">
        <v>10</v>
      </c>
      <c r="D206" s="67">
        <v>14.946</v>
      </c>
      <c r="E206" s="68">
        <v>2.5739999999999998</v>
      </c>
      <c r="F206" s="82">
        <v>12.372</v>
      </c>
      <c r="G206" s="82">
        <v>24.402000000000001</v>
      </c>
      <c r="H206" s="89">
        <v>301.901544</v>
      </c>
      <c r="I206" s="85">
        <v>0</v>
      </c>
      <c r="J206" s="69">
        <v>0</v>
      </c>
      <c r="K206" s="69">
        <v>0</v>
      </c>
      <c r="L206" s="82">
        <v>24.276</v>
      </c>
      <c r="M206" s="242">
        <v>0</v>
      </c>
      <c r="N206" s="36"/>
      <c r="S206" s="21"/>
    </row>
    <row r="207" spans="1:19" ht="21.75" customHeight="1">
      <c r="A207" s="12">
        <v>171</v>
      </c>
      <c r="B207" s="399" t="s">
        <v>211</v>
      </c>
      <c r="C207" s="445" t="s">
        <v>10</v>
      </c>
      <c r="D207" s="67">
        <v>89.768000000000001</v>
      </c>
      <c r="E207" s="68">
        <v>6.9180000000000064</v>
      </c>
      <c r="F207" s="82">
        <v>82.85</v>
      </c>
      <c r="G207" s="82">
        <v>24.402000000000001</v>
      </c>
      <c r="H207" s="89">
        <v>2021.7057</v>
      </c>
      <c r="I207" s="67">
        <v>98.751999999999995</v>
      </c>
      <c r="J207" s="68">
        <v>6.8709999999999951</v>
      </c>
      <c r="K207" s="68">
        <v>91.881</v>
      </c>
      <c r="L207" s="82">
        <v>24.276</v>
      </c>
      <c r="M207" s="89">
        <v>2230.5031559999998</v>
      </c>
      <c r="N207" s="36"/>
      <c r="S207" s="21"/>
    </row>
    <row r="208" spans="1:19" ht="21.75" customHeight="1">
      <c r="A208" s="12">
        <v>172</v>
      </c>
      <c r="B208" s="399" t="s">
        <v>288</v>
      </c>
      <c r="C208" s="445" t="s">
        <v>10</v>
      </c>
      <c r="D208" s="85">
        <v>0</v>
      </c>
      <c r="E208" s="69">
        <v>0</v>
      </c>
      <c r="F208" s="272">
        <v>0</v>
      </c>
      <c r="G208" s="82">
        <v>24.402000000000001</v>
      </c>
      <c r="H208" s="242">
        <v>0</v>
      </c>
      <c r="I208" s="85">
        <v>0</v>
      </c>
      <c r="J208" s="69">
        <v>0</v>
      </c>
      <c r="K208" s="69">
        <v>0</v>
      </c>
      <c r="L208" s="82">
        <v>24.276</v>
      </c>
      <c r="M208" s="242">
        <v>0</v>
      </c>
      <c r="N208" s="36"/>
      <c r="S208" s="21"/>
    </row>
    <row r="209" spans="1:19" ht="21.75" customHeight="1">
      <c r="A209" s="12">
        <v>173</v>
      </c>
      <c r="B209" s="399" t="s">
        <v>363</v>
      </c>
      <c r="C209" s="445" t="s">
        <v>10</v>
      </c>
      <c r="D209" s="67">
        <v>426.40800000000002</v>
      </c>
      <c r="E209" s="68">
        <v>0.95500000000004093</v>
      </c>
      <c r="F209" s="82">
        <v>425.45299999999997</v>
      </c>
      <c r="G209" s="82">
        <v>16.265000000000001</v>
      </c>
      <c r="H209" s="242">
        <v>6919.9930450000002</v>
      </c>
      <c r="I209" s="67">
        <v>426.67500000000001</v>
      </c>
      <c r="J209" s="68">
        <v>0.74200000000001864</v>
      </c>
      <c r="K209" s="68">
        <v>425.93299999999999</v>
      </c>
      <c r="L209" s="82">
        <v>16.181000000000001</v>
      </c>
      <c r="M209" s="242">
        <v>6892.0218730000006</v>
      </c>
      <c r="N209" s="36"/>
      <c r="S209" s="21"/>
    </row>
    <row r="210" spans="1:19" ht="21.75" customHeight="1">
      <c r="A210" s="12">
        <v>174</v>
      </c>
      <c r="B210" s="399" t="s">
        <v>255</v>
      </c>
      <c r="C210" s="445" t="s">
        <v>10</v>
      </c>
      <c r="D210" s="67">
        <v>589.64499999999998</v>
      </c>
      <c r="E210" s="68">
        <v>14.896999999999935</v>
      </c>
      <c r="F210" s="82">
        <v>574.74800000000005</v>
      </c>
      <c r="G210" s="82">
        <v>16.265000000000001</v>
      </c>
      <c r="H210" s="89">
        <v>9348.2762200000016</v>
      </c>
      <c r="I210" s="67">
        <v>441.875</v>
      </c>
      <c r="J210" s="68">
        <v>1.3969999999999914</v>
      </c>
      <c r="K210" s="68">
        <v>440.47800000000001</v>
      </c>
      <c r="L210" s="82">
        <v>16.181000000000001</v>
      </c>
      <c r="M210" s="89">
        <v>7127.3745180000005</v>
      </c>
      <c r="N210" s="36"/>
      <c r="S210" s="21"/>
    </row>
    <row r="211" spans="1:19" ht="21.75" customHeight="1">
      <c r="A211" s="12">
        <v>175</v>
      </c>
      <c r="B211" s="399" t="s">
        <v>280</v>
      </c>
      <c r="C211" s="446" t="s">
        <v>10</v>
      </c>
      <c r="D211" s="463">
        <v>0</v>
      </c>
      <c r="E211" s="272">
        <v>0</v>
      </c>
      <c r="F211" s="272">
        <v>0</v>
      </c>
      <c r="G211" s="82">
        <v>23.805</v>
      </c>
      <c r="H211" s="242">
        <v>0</v>
      </c>
      <c r="I211" s="463">
        <v>0</v>
      </c>
      <c r="J211" s="272">
        <v>0</v>
      </c>
      <c r="K211" s="272">
        <v>0</v>
      </c>
      <c r="L211" s="82">
        <v>23.805</v>
      </c>
      <c r="M211" s="555">
        <v>0</v>
      </c>
      <c r="N211" s="36"/>
      <c r="S211" s="21"/>
    </row>
    <row r="212" spans="1:19" ht="21.75" customHeight="1">
      <c r="A212" s="12">
        <v>176</v>
      </c>
      <c r="B212" s="399" t="s">
        <v>297</v>
      </c>
      <c r="C212" s="445" t="s">
        <v>10</v>
      </c>
      <c r="D212" s="465">
        <v>140.84399999999999</v>
      </c>
      <c r="E212" s="82">
        <v>0.31399999999999295</v>
      </c>
      <c r="F212" s="82">
        <v>140.53</v>
      </c>
      <c r="G212" s="82">
        <v>24.402000000000001</v>
      </c>
      <c r="H212" s="89">
        <v>3429.21306</v>
      </c>
      <c r="I212" s="67">
        <v>31.15</v>
      </c>
      <c r="J212" s="68">
        <v>0</v>
      </c>
      <c r="K212" s="68">
        <v>31.15</v>
      </c>
      <c r="L212" s="82">
        <v>24.276</v>
      </c>
      <c r="M212" s="89">
        <v>756.19740000000002</v>
      </c>
      <c r="N212" s="36"/>
      <c r="S212" s="21"/>
    </row>
    <row r="213" spans="1:19" ht="21.75" customHeight="1">
      <c r="A213" s="12">
        <v>177</v>
      </c>
      <c r="B213" s="446" t="s">
        <v>304</v>
      </c>
      <c r="C213" s="445" t="s">
        <v>10</v>
      </c>
      <c r="D213" s="172">
        <v>537.18100000000004</v>
      </c>
      <c r="E213" s="68">
        <v>29.519000000000062</v>
      </c>
      <c r="F213" s="398">
        <v>507.66199999999998</v>
      </c>
      <c r="G213" s="82">
        <v>24.402000000000001</v>
      </c>
      <c r="H213" s="145">
        <v>12387.968123999999</v>
      </c>
      <c r="I213" s="172">
        <v>513.78599999999994</v>
      </c>
      <c r="J213" s="68">
        <v>6.7949999999999591</v>
      </c>
      <c r="K213" s="143">
        <v>506.99099999999999</v>
      </c>
      <c r="L213" s="82">
        <v>24.276</v>
      </c>
      <c r="M213" s="145">
        <v>12307.713516</v>
      </c>
    </row>
    <row r="214" spans="1:19" ht="21.75" customHeight="1">
      <c r="A214" s="12">
        <v>178</v>
      </c>
      <c r="B214" s="399" t="s">
        <v>289</v>
      </c>
      <c r="C214" s="445" t="s">
        <v>10</v>
      </c>
      <c r="D214" s="67">
        <v>187.16300000000001</v>
      </c>
      <c r="E214" s="68">
        <v>3.6050000000000182</v>
      </c>
      <c r="F214" s="82">
        <v>183.55799999999999</v>
      </c>
      <c r="G214" s="82">
        <v>24.402000000000001</v>
      </c>
      <c r="H214" s="89">
        <v>4479.1823160000004</v>
      </c>
      <c r="I214" s="67">
        <v>142.226</v>
      </c>
      <c r="J214" s="68">
        <v>3.7409999999999854</v>
      </c>
      <c r="K214" s="68">
        <v>138.48500000000001</v>
      </c>
      <c r="L214" s="82">
        <v>24.276</v>
      </c>
      <c r="M214" s="89">
        <v>3361.8618600000004</v>
      </c>
      <c r="N214" s="36"/>
      <c r="S214" s="21"/>
    </row>
    <row r="215" spans="1:19" ht="21.75" customHeight="1">
      <c r="A215" s="12">
        <v>179</v>
      </c>
      <c r="B215" s="399" t="s">
        <v>305</v>
      </c>
      <c r="C215" s="445" t="s">
        <v>10</v>
      </c>
      <c r="D215" s="67">
        <v>99.054000000000002</v>
      </c>
      <c r="E215" s="68">
        <v>3.6869999999999976</v>
      </c>
      <c r="F215" s="82">
        <v>95.367000000000004</v>
      </c>
      <c r="G215" s="82">
        <v>24.402000000000001</v>
      </c>
      <c r="H215" s="89">
        <v>2327.1455340000002</v>
      </c>
      <c r="I215" s="67">
        <v>109.13500000000001</v>
      </c>
      <c r="J215" s="68">
        <v>3.472999999999999</v>
      </c>
      <c r="K215" s="68">
        <v>105.66200000000001</v>
      </c>
      <c r="L215" s="82">
        <v>24.276</v>
      </c>
      <c r="M215" s="89">
        <v>2565.0507120000002</v>
      </c>
      <c r="N215" s="36"/>
      <c r="S215" s="21"/>
    </row>
    <row r="216" spans="1:19" ht="21.75" customHeight="1">
      <c r="A216" s="12">
        <v>180</v>
      </c>
      <c r="B216" s="399" t="s">
        <v>279</v>
      </c>
      <c r="C216" s="445" t="s">
        <v>10</v>
      </c>
      <c r="D216" s="67">
        <v>115.089</v>
      </c>
      <c r="E216" s="68">
        <v>2.1110000000000042</v>
      </c>
      <c r="F216" s="82">
        <v>112.97799999999999</v>
      </c>
      <c r="G216" s="82">
        <v>24.402000000000001</v>
      </c>
      <c r="H216" s="89">
        <v>2756.8891560000002</v>
      </c>
      <c r="I216" s="67">
        <v>19.817</v>
      </c>
      <c r="J216" s="68">
        <v>2.5839999999999996</v>
      </c>
      <c r="K216" s="68">
        <v>17.233000000000001</v>
      </c>
      <c r="L216" s="112">
        <v>24.276</v>
      </c>
      <c r="M216" s="89">
        <v>418.34830800000003</v>
      </c>
      <c r="N216" s="36"/>
      <c r="S216" s="21"/>
    </row>
    <row r="217" spans="1:19" ht="21.75" customHeight="1">
      <c r="A217" s="12">
        <v>181</v>
      </c>
      <c r="B217" s="399" t="s">
        <v>281</v>
      </c>
      <c r="C217" s="445" t="s">
        <v>10</v>
      </c>
      <c r="D217" s="67">
        <v>43.219000000000001</v>
      </c>
      <c r="E217" s="68">
        <v>0.47700000000000387</v>
      </c>
      <c r="F217" s="82">
        <v>42.741999999999997</v>
      </c>
      <c r="G217" s="82">
        <v>24.402000000000001</v>
      </c>
      <c r="H217" s="89">
        <v>1042.990284</v>
      </c>
      <c r="I217" s="67">
        <v>45.198</v>
      </c>
      <c r="J217" s="68">
        <v>0.70900000000000318</v>
      </c>
      <c r="K217" s="68">
        <v>44.488999999999997</v>
      </c>
      <c r="L217" s="112">
        <v>24.276</v>
      </c>
      <c r="M217" s="89">
        <v>1080.014964</v>
      </c>
      <c r="N217" s="36"/>
      <c r="S217" s="21"/>
    </row>
    <row r="218" spans="1:19" ht="21.75" customHeight="1">
      <c r="A218" s="12">
        <v>182</v>
      </c>
      <c r="B218" s="399" t="s">
        <v>298</v>
      </c>
      <c r="C218" s="445" t="s">
        <v>10</v>
      </c>
      <c r="D218" s="67">
        <v>639.99699999999996</v>
      </c>
      <c r="E218" s="68">
        <v>7.6019999999999754</v>
      </c>
      <c r="F218" s="82">
        <v>632.39499999999998</v>
      </c>
      <c r="G218" s="82">
        <v>24.402000000000001</v>
      </c>
      <c r="H218" s="89">
        <v>15431.702789999999</v>
      </c>
      <c r="I218" s="67">
        <v>756.90899999999999</v>
      </c>
      <c r="J218" s="68">
        <v>7.0900000000000318</v>
      </c>
      <c r="K218" s="68">
        <v>749.81899999999996</v>
      </c>
      <c r="L218" s="112">
        <v>24.276</v>
      </c>
      <c r="M218" s="89">
        <v>18202.606044</v>
      </c>
      <c r="N218" s="36"/>
      <c r="S218" s="21"/>
    </row>
    <row r="219" spans="1:19" ht="21.75" customHeight="1">
      <c r="A219" s="12">
        <v>183</v>
      </c>
      <c r="B219" s="399" t="s">
        <v>299</v>
      </c>
      <c r="C219" s="445" t="s">
        <v>10</v>
      </c>
      <c r="D219" s="67">
        <v>493.35</v>
      </c>
      <c r="E219" s="68">
        <v>15.157000000000039</v>
      </c>
      <c r="F219" s="82">
        <v>478.19299999999998</v>
      </c>
      <c r="G219" s="82">
        <v>24.402000000000001</v>
      </c>
      <c r="H219" s="89">
        <v>11668.865586</v>
      </c>
      <c r="I219" s="67">
        <v>374.69099999999997</v>
      </c>
      <c r="J219" s="68">
        <v>11.275999999999954</v>
      </c>
      <c r="K219" s="68">
        <v>363.41500000000002</v>
      </c>
      <c r="L219" s="82">
        <v>24.276</v>
      </c>
      <c r="M219" s="89">
        <v>8822.2625399999997</v>
      </c>
      <c r="N219" s="36"/>
      <c r="S219" s="21"/>
    </row>
    <row r="220" spans="1:19" ht="21.75" customHeight="1">
      <c r="A220" s="12">
        <v>184</v>
      </c>
      <c r="B220" s="399" t="s">
        <v>303</v>
      </c>
      <c r="C220" s="98" t="s">
        <v>10</v>
      </c>
      <c r="D220" s="67">
        <v>773.38599999999997</v>
      </c>
      <c r="E220" s="68">
        <v>9.5419999999999163</v>
      </c>
      <c r="F220" s="82">
        <v>763.84400000000005</v>
      </c>
      <c r="G220" s="82">
        <v>24.402000000000001</v>
      </c>
      <c r="H220" s="89">
        <v>18639.321288000003</v>
      </c>
      <c r="I220" s="67">
        <v>767.50599999999997</v>
      </c>
      <c r="J220" s="68">
        <v>2.9499999999999318</v>
      </c>
      <c r="K220" s="68">
        <v>764.55600000000004</v>
      </c>
      <c r="L220" s="82">
        <v>24.276</v>
      </c>
      <c r="M220" s="89">
        <v>18560.361456000002</v>
      </c>
      <c r="N220" s="36"/>
      <c r="S220" s="21"/>
    </row>
    <row r="221" spans="1:19" ht="21.75" customHeight="1">
      <c r="A221" s="12">
        <v>185</v>
      </c>
      <c r="B221" s="455" t="s">
        <v>300</v>
      </c>
      <c r="C221" s="98" t="s">
        <v>10</v>
      </c>
      <c r="D221" s="67">
        <v>452.11799999999999</v>
      </c>
      <c r="E221" s="68">
        <v>1.6429999999999723</v>
      </c>
      <c r="F221" s="82">
        <v>450.47500000000002</v>
      </c>
      <c r="G221" s="82">
        <v>24.402000000000001</v>
      </c>
      <c r="H221" s="89">
        <v>10992.490950000001</v>
      </c>
      <c r="I221" s="67">
        <v>1138.422</v>
      </c>
      <c r="J221" s="68">
        <v>4.7000000000000455</v>
      </c>
      <c r="K221" s="68">
        <v>1133.722</v>
      </c>
      <c r="L221" s="112">
        <v>24.276</v>
      </c>
      <c r="M221" s="89">
        <v>27522.235271999998</v>
      </c>
      <c r="N221" s="36"/>
      <c r="S221" s="21"/>
    </row>
    <row r="222" spans="1:19" ht="21.75" customHeight="1">
      <c r="A222" s="12">
        <v>186</v>
      </c>
      <c r="B222" s="455" t="s">
        <v>301</v>
      </c>
      <c r="C222" s="98" t="s">
        <v>10</v>
      </c>
      <c r="D222" s="67">
        <v>992.755</v>
      </c>
      <c r="E222" s="68">
        <v>3.6079999999999472</v>
      </c>
      <c r="F222" s="82">
        <v>989.14700000000005</v>
      </c>
      <c r="G222" s="82">
        <v>24.402000000000001</v>
      </c>
      <c r="H222" s="89">
        <v>24137.165094000004</v>
      </c>
      <c r="I222" s="67">
        <v>485.18900000000002</v>
      </c>
      <c r="J222" s="68">
        <v>2.0030000000000427</v>
      </c>
      <c r="K222" s="68">
        <v>483.18599999999998</v>
      </c>
      <c r="L222" s="112">
        <v>24.276</v>
      </c>
      <c r="M222" s="89">
        <v>11729.823335999999</v>
      </c>
      <c r="N222" s="36"/>
      <c r="S222" s="21"/>
    </row>
    <row r="223" spans="1:19" ht="21.75" customHeight="1">
      <c r="A223" s="12">
        <v>187</v>
      </c>
      <c r="B223" s="399" t="s">
        <v>341</v>
      </c>
      <c r="C223" s="98" t="s">
        <v>10</v>
      </c>
      <c r="D223" s="67">
        <v>248.08500000000001</v>
      </c>
      <c r="E223" s="68">
        <v>1.7390000000000043</v>
      </c>
      <c r="F223" s="82">
        <v>246.346</v>
      </c>
      <c r="G223" s="82">
        <v>24.402000000000001</v>
      </c>
      <c r="H223" s="89">
        <v>6011.3350920000003</v>
      </c>
      <c r="I223" s="67">
        <v>118.861</v>
      </c>
      <c r="J223" s="68">
        <v>3.6570000000000107</v>
      </c>
      <c r="K223" s="68">
        <v>115.20399999999999</v>
      </c>
      <c r="L223" s="112">
        <v>24.276</v>
      </c>
      <c r="M223" s="89">
        <v>2796.6923039999997</v>
      </c>
      <c r="N223" s="36"/>
      <c r="S223" s="21"/>
    </row>
    <row r="224" spans="1:19" ht="21.75" customHeight="1">
      <c r="A224" s="12">
        <v>188</v>
      </c>
      <c r="B224" s="399" t="s">
        <v>362</v>
      </c>
      <c r="C224" s="98" t="s">
        <v>10</v>
      </c>
      <c r="D224" s="67">
        <v>782.74400000000003</v>
      </c>
      <c r="E224" s="68">
        <v>21.548000000000002</v>
      </c>
      <c r="F224" s="82">
        <v>761.19600000000003</v>
      </c>
      <c r="G224" s="82">
        <v>24.402000000000001</v>
      </c>
      <c r="H224" s="89">
        <v>18574.704792</v>
      </c>
      <c r="I224" s="67">
        <v>815.69200000000001</v>
      </c>
      <c r="J224" s="68">
        <v>16.368000000000052</v>
      </c>
      <c r="K224" s="68">
        <v>799.32399999999996</v>
      </c>
      <c r="L224" s="112">
        <v>24.276</v>
      </c>
      <c r="M224" s="89">
        <v>19404.389423999997</v>
      </c>
      <c r="N224" s="36"/>
      <c r="S224" s="21"/>
    </row>
    <row r="225" spans="1:19" ht="21.75" customHeight="1">
      <c r="A225" s="12">
        <v>189</v>
      </c>
      <c r="B225" s="399" t="s">
        <v>372</v>
      </c>
      <c r="C225" s="98" t="s">
        <v>10</v>
      </c>
      <c r="D225" s="67">
        <v>90.165999999999997</v>
      </c>
      <c r="E225" s="68">
        <v>1.1219999999999999</v>
      </c>
      <c r="F225" s="82">
        <v>89.043999999999997</v>
      </c>
      <c r="G225" s="82">
        <v>24.402000000000001</v>
      </c>
      <c r="H225" s="89">
        <v>2172.8516880000002</v>
      </c>
      <c r="I225" s="67">
        <v>145.88200000000001</v>
      </c>
      <c r="J225" s="68">
        <v>0</v>
      </c>
      <c r="K225" s="68">
        <v>145.88200000000001</v>
      </c>
      <c r="L225" s="112">
        <v>24.276</v>
      </c>
      <c r="M225" s="89">
        <v>3541.4314320000003</v>
      </c>
      <c r="N225" s="36"/>
      <c r="S225" s="21"/>
    </row>
    <row r="226" spans="1:19" ht="21.75" customHeight="1">
      <c r="A226" s="12">
        <v>190</v>
      </c>
      <c r="B226" s="399" t="s">
        <v>307</v>
      </c>
      <c r="C226" s="98" t="s">
        <v>10</v>
      </c>
      <c r="D226" s="85">
        <v>0</v>
      </c>
      <c r="E226" s="69">
        <v>0</v>
      </c>
      <c r="F226" s="272">
        <v>0</v>
      </c>
      <c r="G226" s="82">
        <v>16.265000000000001</v>
      </c>
      <c r="H226" s="242">
        <v>0</v>
      </c>
      <c r="I226" s="85">
        <v>0</v>
      </c>
      <c r="J226" s="69">
        <v>0</v>
      </c>
      <c r="K226" s="69">
        <v>0</v>
      </c>
      <c r="L226" s="112">
        <v>16.181000000000001</v>
      </c>
      <c r="M226" s="242">
        <v>0</v>
      </c>
      <c r="N226" s="36"/>
      <c r="S226" s="21"/>
    </row>
    <row r="227" spans="1:19" ht="21.75" customHeight="1">
      <c r="A227" s="12">
        <v>191</v>
      </c>
      <c r="B227" s="399" t="s">
        <v>358</v>
      </c>
      <c r="C227" s="98" t="s">
        <v>10</v>
      </c>
      <c r="D227" s="67">
        <v>330.58600000000001</v>
      </c>
      <c r="E227" s="68">
        <v>3.8779999999999859</v>
      </c>
      <c r="F227" s="82">
        <v>326.70800000000003</v>
      </c>
      <c r="G227" s="82">
        <v>24.402000000000001</v>
      </c>
      <c r="H227" s="89">
        <v>7972.3286160000007</v>
      </c>
      <c r="I227" s="67">
        <v>264.51400000000001</v>
      </c>
      <c r="J227" s="68">
        <v>3.0450000000000159</v>
      </c>
      <c r="K227" s="82">
        <v>261.46899999999999</v>
      </c>
      <c r="L227" s="112">
        <v>24.276</v>
      </c>
      <c r="M227" s="89">
        <v>6347.4214439999996</v>
      </c>
      <c r="N227" s="36"/>
      <c r="S227" s="21"/>
    </row>
    <row r="228" spans="1:19" ht="21.75" customHeight="1">
      <c r="A228" s="12">
        <v>192</v>
      </c>
      <c r="B228" s="399" t="s">
        <v>359</v>
      </c>
      <c r="C228" s="98" t="s">
        <v>10</v>
      </c>
      <c r="D228" s="85">
        <v>0</v>
      </c>
      <c r="E228" s="69">
        <v>0</v>
      </c>
      <c r="F228" s="272">
        <v>0</v>
      </c>
      <c r="G228" s="82">
        <v>16.265000000000001</v>
      </c>
      <c r="H228" s="242">
        <v>0</v>
      </c>
      <c r="I228" s="85">
        <v>0</v>
      </c>
      <c r="J228" s="69">
        <v>0</v>
      </c>
      <c r="K228" s="69">
        <v>0</v>
      </c>
      <c r="L228" s="82">
        <v>16.181000000000001</v>
      </c>
      <c r="M228" s="242">
        <v>0</v>
      </c>
      <c r="N228" s="36"/>
      <c r="S228" s="21"/>
    </row>
    <row r="229" spans="1:19" ht="21.75" customHeight="1">
      <c r="A229" s="12">
        <v>193</v>
      </c>
      <c r="B229" s="455" t="s">
        <v>349</v>
      </c>
      <c r="C229" s="98" t="s">
        <v>10</v>
      </c>
      <c r="D229" s="67">
        <v>360.14</v>
      </c>
      <c r="E229" s="68">
        <v>6.3299999999999841</v>
      </c>
      <c r="F229" s="82">
        <v>353.81</v>
      </c>
      <c r="G229" s="82">
        <v>24.402000000000001</v>
      </c>
      <c r="H229" s="89">
        <v>8633.671620000001</v>
      </c>
      <c r="I229" s="67">
        <v>264.18</v>
      </c>
      <c r="J229" s="68">
        <v>5.9370000000000118</v>
      </c>
      <c r="K229" s="68">
        <v>258.24299999999999</v>
      </c>
      <c r="L229" s="112">
        <v>24.276</v>
      </c>
      <c r="M229" s="89">
        <v>6269.1070680000003</v>
      </c>
      <c r="N229" s="36"/>
      <c r="S229" s="21"/>
    </row>
    <row r="230" spans="1:19" ht="21.75" customHeight="1">
      <c r="A230" s="12">
        <v>194</v>
      </c>
      <c r="B230" s="399" t="s">
        <v>355</v>
      </c>
      <c r="C230" s="98" t="s">
        <v>10</v>
      </c>
      <c r="D230" s="67">
        <v>680.81299999999999</v>
      </c>
      <c r="E230" s="68">
        <v>4.7419999999999618</v>
      </c>
      <c r="F230" s="82">
        <v>676.07100000000003</v>
      </c>
      <c r="G230" s="82">
        <v>24.402000000000001</v>
      </c>
      <c r="H230" s="89">
        <v>16497.484542000002</v>
      </c>
      <c r="I230" s="67">
        <v>862.755</v>
      </c>
      <c r="J230" s="68">
        <v>17.397000000000048</v>
      </c>
      <c r="K230" s="68">
        <v>845.35799999999995</v>
      </c>
      <c r="L230" s="112">
        <v>24.276</v>
      </c>
      <c r="M230" s="89">
        <v>20521.910807999997</v>
      </c>
      <c r="N230" s="36"/>
      <c r="S230" s="21"/>
    </row>
    <row r="231" spans="1:19" ht="21.75" customHeight="1">
      <c r="A231" s="12">
        <v>195</v>
      </c>
      <c r="B231" s="399" t="s">
        <v>392</v>
      </c>
      <c r="C231" s="98" t="s">
        <v>10</v>
      </c>
      <c r="D231" s="67">
        <v>585.61900000000003</v>
      </c>
      <c r="E231" s="68">
        <v>6.7880000000000109</v>
      </c>
      <c r="F231" s="82">
        <v>578.83100000000002</v>
      </c>
      <c r="G231" s="82">
        <v>24.276</v>
      </c>
      <c r="H231" s="89">
        <v>14051.701356</v>
      </c>
      <c r="I231" s="67">
        <v>730.15300000000002</v>
      </c>
      <c r="J231" s="68">
        <v>6.4149999999999636</v>
      </c>
      <c r="K231" s="68">
        <v>723.73800000000006</v>
      </c>
      <c r="L231" s="112"/>
      <c r="M231" s="89">
        <v>0</v>
      </c>
      <c r="N231" s="36"/>
      <c r="S231" s="21"/>
    </row>
    <row r="232" spans="1:19" ht="21.75" customHeight="1">
      <c r="A232" s="12">
        <v>196</v>
      </c>
      <c r="B232" s="399" t="s">
        <v>373</v>
      </c>
      <c r="C232" s="98" t="s">
        <v>10</v>
      </c>
      <c r="D232" s="67">
        <v>194.001</v>
      </c>
      <c r="E232" s="68">
        <v>8.8569999999999993</v>
      </c>
      <c r="F232" s="82">
        <v>185.14400000000001</v>
      </c>
      <c r="G232" s="82"/>
      <c r="H232" s="242">
        <v>0</v>
      </c>
      <c r="I232" s="67">
        <v>226.39500000000001</v>
      </c>
      <c r="J232" s="69">
        <v>0</v>
      </c>
      <c r="K232" s="68">
        <v>226.39500000000001</v>
      </c>
      <c r="L232" s="112"/>
      <c r="M232" s="89">
        <v>0</v>
      </c>
      <c r="N232" s="36"/>
      <c r="S232" s="21"/>
    </row>
    <row r="233" spans="1:19" ht="21.75" customHeight="1">
      <c r="A233" s="12">
        <v>197</v>
      </c>
      <c r="B233" s="399" t="s">
        <v>377</v>
      </c>
      <c r="C233" s="98" t="s">
        <v>10</v>
      </c>
      <c r="D233" s="67">
        <v>459.07400000000001</v>
      </c>
      <c r="E233" s="68">
        <v>9.1159999999999854</v>
      </c>
      <c r="F233" s="82">
        <v>449.95800000000003</v>
      </c>
      <c r="G233" s="82">
        <v>16.265000000000001</v>
      </c>
      <c r="H233" s="89">
        <v>7318.5668700000006</v>
      </c>
      <c r="I233" s="67">
        <v>588.78700000000003</v>
      </c>
      <c r="J233" s="68">
        <v>11.864000000000033</v>
      </c>
      <c r="K233" s="68">
        <v>576.923</v>
      </c>
      <c r="L233" s="112">
        <v>16.181000000000001</v>
      </c>
      <c r="M233" s="89">
        <v>9335.1910630000002</v>
      </c>
      <c r="N233" s="36"/>
      <c r="S233" s="21"/>
    </row>
    <row r="234" spans="1:19" ht="21.75" customHeight="1">
      <c r="A234" s="12">
        <v>198</v>
      </c>
      <c r="B234" s="399" t="s">
        <v>396</v>
      </c>
      <c r="C234" s="98" t="s">
        <v>10</v>
      </c>
      <c r="D234" s="67">
        <v>265.90600000000001</v>
      </c>
      <c r="E234" s="68">
        <v>6.1630000000000109</v>
      </c>
      <c r="F234" s="82">
        <v>259.74299999999999</v>
      </c>
      <c r="G234" s="82"/>
      <c r="H234" s="89">
        <v>0</v>
      </c>
      <c r="I234" s="463">
        <v>0</v>
      </c>
      <c r="J234" s="272">
        <v>0</v>
      </c>
      <c r="K234" s="272">
        <v>0</v>
      </c>
      <c r="L234" s="272"/>
      <c r="M234" s="483">
        <v>0</v>
      </c>
      <c r="N234" s="36"/>
      <c r="S234" s="21"/>
    </row>
    <row r="235" spans="1:19" ht="21.75" customHeight="1">
      <c r="A235" s="12">
        <v>199</v>
      </c>
      <c r="B235" s="399" t="s">
        <v>381</v>
      </c>
      <c r="C235" s="406" t="s">
        <v>10</v>
      </c>
      <c r="D235" s="463">
        <v>0</v>
      </c>
      <c r="E235" s="69">
        <v>0</v>
      </c>
      <c r="F235" s="272">
        <v>0</v>
      </c>
      <c r="G235" s="82"/>
      <c r="H235" s="242">
        <v>0</v>
      </c>
      <c r="I235" s="463">
        <v>0</v>
      </c>
      <c r="J235" s="69">
        <v>0</v>
      </c>
      <c r="K235" s="69">
        <v>0</v>
      </c>
      <c r="L235" s="272"/>
      <c r="M235" s="89">
        <v>0</v>
      </c>
      <c r="N235" s="36"/>
      <c r="S235" s="21"/>
    </row>
    <row r="236" spans="1:19" ht="21.75" customHeight="1">
      <c r="A236" s="12">
        <v>200</v>
      </c>
      <c r="B236" s="399" t="s">
        <v>382</v>
      </c>
      <c r="C236" s="406" t="s">
        <v>10</v>
      </c>
      <c r="D236" s="85">
        <v>0</v>
      </c>
      <c r="E236" s="69">
        <v>0</v>
      </c>
      <c r="F236" s="272">
        <v>0</v>
      </c>
      <c r="G236" s="82">
        <v>9.2629999999999999</v>
      </c>
      <c r="H236" s="242">
        <v>0</v>
      </c>
      <c r="I236" s="556">
        <v>9</v>
      </c>
      <c r="J236" s="69">
        <v>0</v>
      </c>
      <c r="K236" s="379">
        <v>9</v>
      </c>
      <c r="L236" s="82">
        <v>9.2629999999999999</v>
      </c>
      <c r="M236" s="89">
        <v>83.367000000000004</v>
      </c>
      <c r="N236" s="36"/>
      <c r="S236" s="21"/>
    </row>
    <row r="237" spans="1:19" ht="21.75" customHeight="1">
      <c r="A237" s="12">
        <v>201</v>
      </c>
      <c r="B237" s="455" t="s">
        <v>348</v>
      </c>
      <c r="C237" s="406" t="s">
        <v>10</v>
      </c>
      <c r="D237" s="67">
        <v>13.010999999999999</v>
      </c>
      <c r="E237" s="68">
        <v>0.14899999999999913</v>
      </c>
      <c r="F237" s="82">
        <v>12.862</v>
      </c>
      <c r="G237" s="82">
        <v>43.811</v>
      </c>
      <c r="H237" s="89">
        <v>563.49708199999998</v>
      </c>
      <c r="I237" s="67">
        <v>35.912999999999997</v>
      </c>
      <c r="J237" s="68">
        <v>0.27599999999999625</v>
      </c>
      <c r="K237" s="68">
        <v>35.637</v>
      </c>
      <c r="L237" s="82">
        <v>43.585000000000001</v>
      </c>
      <c r="M237" s="89">
        <v>1553.2386450000001</v>
      </c>
      <c r="N237" s="36"/>
      <c r="S237" s="21"/>
    </row>
    <row r="238" spans="1:19" ht="21.75" customHeight="1">
      <c r="A238" s="12">
        <v>202</v>
      </c>
      <c r="B238" s="455" t="s">
        <v>347</v>
      </c>
      <c r="C238" s="406" t="s">
        <v>10</v>
      </c>
      <c r="D238" s="67">
        <v>15.287000000000001</v>
      </c>
      <c r="E238" s="68">
        <v>1.6320000000000014</v>
      </c>
      <c r="F238" s="82">
        <v>13.654999999999999</v>
      </c>
      <c r="G238" s="82">
        <v>43.811</v>
      </c>
      <c r="H238" s="89">
        <v>598.23920499999997</v>
      </c>
      <c r="I238" s="67">
        <v>20.289000000000001</v>
      </c>
      <c r="J238" s="68">
        <v>1.1750000000000007</v>
      </c>
      <c r="K238" s="68">
        <v>19.114000000000001</v>
      </c>
      <c r="L238" s="82">
        <v>43.585000000000001</v>
      </c>
      <c r="M238" s="89">
        <v>833.08369000000005</v>
      </c>
      <c r="N238" s="36"/>
      <c r="S238" s="21"/>
    </row>
    <row r="239" spans="1:19" ht="21.75" customHeight="1">
      <c r="A239" s="12">
        <v>203</v>
      </c>
      <c r="B239" s="455" t="s">
        <v>378</v>
      </c>
      <c r="C239" s="406" t="s">
        <v>10</v>
      </c>
      <c r="D239" s="67">
        <v>59.893000000000001</v>
      </c>
      <c r="E239" s="68">
        <v>0.13300000000000267</v>
      </c>
      <c r="F239" s="82">
        <v>59.76</v>
      </c>
      <c r="G239" s="82">
        <v>43.811</v>
      </c>
      <c r="H239" s="89">
        <v>2618.14536</v>
      </c>
      <c r="I239" s="67">
        <v>224.09200000000001</v>
      </c>
      <c r="J239" s="69">
        <v>0</v>
      </c>
      <c r="K239" s="68">
        <v>224.09200000000001</v>
      </c>
      <c r="L239" s="82"/>
      <c r="M239" s="89">
        <v>0</v>
      </c>
      <c r="N239" s="36"/>
      <c r="S239" s="21"/>
    </row>
    <row r="240" spans="1:19" ht="34.5" customHeight="1">
      <c r="A240" s="12">
        <v>204</v>
      </c>
      <c r="B240" s="545" t="s">
        <v>409</v>
      </c>
      <c r="C240" s="406" t="s">
        <v>10</v>
      </c>
      <c r="D240" s="85">
        <v>0</v>
      </c>
      <c r="E240" s="69">
        <v>0</v>
      </c>
      <c r="F240" s="272">
        <v>0</v>
      </c>
      <c r="G240" s="82">
        <v>43.811</v>
      </c>
      <c r="H240" s="242">
        <v>0</v>
      </c>
      <c r="I240" s="85">
        <v>0</v>
      </c>
      <c r="J240" s="69">
        <v>0</v>
      </c>
      <c r="K240" s="69">
        <v>0</v>
      </c>
      <c r="L240" s="82">
        <v>43.585000000000001</v>
      </c>
      <c r="M240" s="89">
        <v>0</v>
      </c>
      <c r="N240" s="36"/>
      <c r="S240" s="21"/>
    </row>
    <row r="241" spans="1:19" ht="21.75" customHeight="1">
      <c r="A241" s="12">
        <v>205</v>
      </c>
      <c r="B241" s="455" t="s">
        <v>411</v>
      </c>
      <c r="C241" s="406" t="s">
        <v>10</v>
      </c>
      <c r="D241" s="465">
        <v>74.650999999999996</v>
      </c>
      <c r="E241" s="82">
        <v>1.2959999999999923</v>
      </c>
      <c r="F241" s="82">
        <v>73.355000000000004</v>
      </c>
      <c r="G241" s="82">
        <v>43.811</v>
      </c>
      <c r="H241" s="89">
        <v>3213.755905</v>
      </c>
      <c r="I241" s="465">
        <v>74.084999999999994</v>
      </c>
      <c r="J241" s="82">
        <v>1.1879999999999882</v>
      </c>
      <c r="K241" s="82">
        <v>72.897000000000006</v>
      </c>
      <c r="L241" s="82">
        <v>43.585000000000001</v>
      </c>
      <c r="M241" s="89">
        <v>3177.2157450000004</v>
      </c>
      <c r="N241" s="36"/>
      <c r="S241" s="21"/>
    </row>
    <row r="242" spans="1:19" ht="21.75" customHeight="1">
      <c r="A242" s="12">
        <v>206</v>
      </c>
      <c r="B242" s="455" t="s">
        <v>357</v>
      </c>
      <c r="C242" s="406" t="s">
        <v>10</v>
      </c>
      <c r="D242" s="465">
        <v>176.40700000000001</v>
      </c>
      <c r="E242" s="82">
        <v>3.3670000000000186</v>
      </c>
      <c r="F242" s="82">
        <v>173.04</v>
      </c>
      <c r="G242" s="82">
        <v>43.811</v>
      </c>
      <c r="H242" s="89">
        <v>7581.0554400000001</v>
      </c>
      <c r="I242" s="465">
        <v>170.58600000000001</v>
      </c>
      <c r="J242" s="82">
        <v>3.2319999999999993</v>
      </c>
      <c r="K242" s="82">
        <v>167.35400000000001</v>
      </c>
      <c r="L242" s="82">
        <v>43.585000000000001</v>
      </c>
      <c r="M242" s="89">
        <v>7294.1240900000012</v>
      </c>
      <c r="N242" s="36"/>
      <c r="S242" s="21"/>
    </row>
    <row r="243" spans="1:19" ht="21.75" customHeight="1">
      <c r="A243" s="12">
        <v>207</v>
      </c>
      <c r="B243" s="455" t="s">
        <v>360</v>
      </c>
      <c r="C243" s="406" t="s">
        <v>10</v>
      </c>
      <c r="D243" s="465">
        <v>8.6289999999999996</v>
      </c>
      <c r="E243" s="82">
        <v>0</v>
      </c>
      <c r="F243" s="82">
        <v>8.6289999999999996</v>
      </c>
      <c r="G243" s="82">
        <v>43.811</v>
      </c>
      <c r="H243" s="408">
        <v>378.045119</v>
      </c>
      <c r="I243" s="465">
        <v>10.077999999999999</v>
      </c>
      <c r="J243" s="82">
        <v>0.58300000000000018</v>
      </c>
      <c r="K243" s="82">
        <v>9.4949999999999992</v>
      </c>
      <c r="L243" s="82">
        <v>43.585000000000001</v>
      </c>
      <c r="M243" s="408">
        <v>413.83957499999997</v>
      </c>
      <c r="N243" s="36"/>
      <c r="S243" s="21"/>
    </row>
    <row r="244" spans="1:19" ht="21.75" customHeight="1">
      <c r="A244" s="12">
        <v>208</v>
      </c>
      <c r="B244" s="478" t="s">
        <v>361</v>
      </c>
      <c r="C244" s="406" t="s">
        <v>10</v>
      </c>
      <c r="D244" s="465">
        <v>182.81700000000001</v>
      </c>
      <c r="E244" s="82">
        <v>1.5320000000000107</v>
      </c>
      <c r="F244" s="82">
        <v>181.285</v>
      </c>
      <c r="G244" s="82">
        <v>43.811</v>
      </c>
      <c r="H244" s="408">
        <v>7942.2771350000003</v>
      </c>
      <c r="I244" s="465">
        <v>184.30500000000001</v>
      </c>
      <c r="J244" s="82">
        <v>1.6470000000000198</v>
      </c>
      <c r="K244" s="82">
        <v>182.65799999999999</v>
      </c>
      <c r="L244" s="82">
        <v>43.585000000000001</v>
      </c>
      <c r="M244" s="408">
        <v>7961.1489299999994</v>
      </c>
      <c r="N244" s="36"/>
      <c r="S244" s="21"/>
    </row>
    <row r="245" spans="1:19" ht="27.75" customHeight="1">
      <c r="A245" s="12">
        <v>209</v>
      </c>
      <c r="B245" s="478" t="s">
        <v>354</v>
      </c>
      <c r="C245" s="406" t="s">
        <v>10</v>
      </c>
      <c r="D245" s="465">
        <v>88.852999999999994</v>
      </c>
      <c r="E245" s="82">
        <v>0.63199999999999079</v>
      </c>
      <c r="F245" s="82">
        <v>88.221000000000004</v>
      </c>
      <c r="G245" s="82">
        <v>43.811</v>
      </c>
      <c r="H245" s="408">
        <v>3865.0502310000002</v>
      </c>
      <c r="I245" s="465">
        <v>90.486999999999995</v>
      </c>
      <c r="J245" s="82">
        <v>0.56099999999999284</v>
      </c>
      <c r="K245" s="82">
        <v>89.926000000000002</v>
      </c>
      <c r="L245" s="82">
        <v>43.585000000000001</v>
      </c>
      <c r="M245" s="408">
        <v>3919.4247100000002</v>
      </c>
      <c r="N245" s="36"/>
      <c r="S245" s="21"/>
    </row>
    <row r="246" spans="1:19" ht="34.5" customHeight="1">
      <c r="A246" s="12">
        <v>210</v>
      </c>
      <c r="B246" s="478" t="s">
        <v>387</v>
      </c>
      <c r="C246" s="406" t="s">
        <v>10</v>
      </c>
      <c r="D246" s="465">
        <v>165.32</v>
      </c>
      <c r="E246" s="82">
        <v>3.3810000000000002</v>
      </c>
      <c r="F246" s="82">
        <v>161.93899999999999</v>
      </c>
      <c r="G246" s="82">
        <v>43.811</v>
      </c>
      <c r="H246" s="408">
        <v>7094.7095289999997</v>
      </c>
      <c r="I246" s="465">
        <v>170.93799999999999</v>
      </c>
      <c r="J246" s="272">
        <v>0</v>
      </c>
      <c r="K246" s="82">
        <v>170.93799999999999</v>
      </c>
      <c r="L246" s="82">
        <v>43.585000000000001</v>
      </c>
      <c r="M246" s="408">
        <v>7450.3327300000001</v>
      </c>
      <c r="N246" s="36"/>
      <c r="S246" s="21"/>
    </row>
    <row r="247" spans="1:19" ht="21.75" customHeight="1">
      <c r="A247" s="12">
        <v>211</v>
      </c>
      <c r="B247" s="478" t="s">
        <v>375</v>
      </c>
      <c r="C247" s="406" t="s">
        <v>10</v>
      </c>
      <c r="D247" s="465">
        <v>174.11799999999999</v>
      </c>
      <c r="E247" s="82">
        <v>2.6500000000000057</v>
      </c>
      <c r="F247" s="82">
        <v>171.46799999999999</v>
      </c>
      <c r="G247" s="82">
        <v>43.811</v>
      </c>
      <c r="H247" s="408">
        <v>7512.1845479999993</v>
      </c>
      <c r="I247" s="465">
        <v>175.78299999999999</v>
      </c>
      <c r="J247" s="82">
        <v>2.6139999999999759</v>
      </c>
      <c r="K247" s="82">
        <v>173.16900000000001</v>
      </c>
      <c r="L247" s="82">
        <v>43.585000000000001</v>
      </c>
      <c r="M247" s="408">
        <v>7547.5708650000006</v>
      </c>
      <c r="N247" s="36"/>
      <c r="S247" s="21"/>
    </row>
    <row r="248" spans="1:19" ht="21.75" customHeight="1">
      <c r="A248" s="12">
        <v>212</v>
      </c>
      <c r="B248" s="478" t="s">
        <v>379</v>
      </c>
      <c r="C248" s="406" t="s">
        <v>10</v>
      </c>
      <c r="D248" s="465">
        <v>176.61500000000001</v>
      </c>
      <c r="E248" s="82">
        <v>2.90300000000002</v>
      </c>
      <c r="F248" s="82">
        <v>173.71199999999999</v>
      </c>
      <c r="G248" s="82">
        <v>43.811</v>
      </c>
      <c r="H248" s="408">
        <v>7610.4964319999999</v>
      </c>
      <c r="I248" s="465">
        <v>178.92099999999999</v>
      </c>
      <c r="J248" s="82">
        <v>2.9739999999999895</v>
      </c>
      <c r="K248" s="82">
        <v>175.947</v>
      </c>
      <c r="L248" s="82">
        <v>43.585000000000001</v>
      </c>
      <c r="M248" s="408">
        <v>7668.6499950000007</v>
      </c>
      <c r="N248" s="36"/>
      <c r="S248" s="21"/>
    </row>
    <row r="249" spans="1:19" ht="21.75" customHeight="1">
      <c r="A249" s="12">
        <v>213</v>
      </c>
      <c r="B249" s="478" t="s">
        <v>380</v>
      </c>
      <c r="C249" s="406" t="s">
        <v>10</v>
      </c>
      <c r="D249" s="465">
        <v>182.31700000000001</v>
      </c>
      <c r="E249" s="82">
        <v>9.686000000000007</v>
      </c>
      <c r="F249" s="82">
        <v>172.631</v>
      </c>
      <c r="G249" s="82">
        <v>43.811</v>
      </c>
      <c r="H249" s="408">
        <v>7563.1367410000003</v>
      </c>
      <c r="I249" s="465">
        <v>181.96199999999999</v>
      </c>
      <c r="J249" s="82">
        <v>8.1689999999999827</v>
      </c>
      <c r="K249" s="82">
        <v>173.79300000000001</v>
      </c>
      <c r="L249" s="82">
        <v>43.585000000000001</v>
      </c>
      <c r="M249" s="408">
        <v>7574.7679050000006</v>
      </c>
      <c r="N249" s="36"/>
      <c r="S249" s="21"/>
    </row>
    <row r="250" spans="1:19" ht="33" customHeight="1">
      <c r="A250" s="12">
        <v>214</v>
      </c>
      <c r="B250" s="478" t="s">
        <v>384</v>
      </c>
      <c r="C250" s="406" t="s">
        <v>10</v>
      </c>
      <c r="D250" s="465">
        <v>173.465</v>
      </c>
      <c r="E250" s="82">
        <v>2.1779999999999973</v>
      </c>
      <c r="F250" s="82">
        <v>171.28700000000001</v>
      </c>
      <c r="G250" s="82">
        <v>43.811</v>
      </c>
      <c r="H250" s="408">
        <v>7504.2547570000006</v>
      </c>
      <c r="I250" s="465">
        <v>174.26599999999999</v>
      </c>
      <c r="J250" s="82">
        <v>1.9849999999999852</v>
      </c>
      <c r="K250" s="82">
        <v>172.28100000000001</v>
      </c>
      <c r="L250" s="82">
        <v>42.844999999999999</v>
      </c>
      <c r="M250" s="408">
        <v>7381.3794450000005</v>
      </c>
      <c r="N250" s="36"/>
      <c r="S250" s="21"/>
    </row>
    <row r="251" spans="1:19" ht="33.75" customHeight="1">
      <c r="A251" s="12">
        <v>215</v>
      </c>
      <c r="B251" s="478" t="s">
        <v>391</v>
      </c>
      <c r="C251" s="406" t="s">
        <v>10</v>
      </c>
      <c r="D251" s="465">
        <v>197.65199999999999</v>
      </c>
      <c r="E251" s="82">
        <v>0</v>
      </c>
      <c r="F251" s="82">
        <v>197.65199999999999</v>
      </c>
      <c r="G251" s="82">
        <v>24.233000000000001</v>
      </c>
      <c r="H251" s="483">
        <v>4789.7009159999998</v>
      </c>
      <c r="I251" s="85">
        <v>0</v>
      </c>
      <c r="J251" s="69">
        <v>0</v>
      </c>
      <c r="K251" s="69">
        <v>0</v>
      </c>
      <c r="L251" s="82"/>
      <c r="M251" s="242">
        <v>0</v>
      </c>
      <c r="N251" s="36"/>
      <c r="S251" s="21"/>
    </row>
    <row r="252" spans="1:19" ht="21.75" customHeight="1">
      <c r="A252" s="12">
        <v>216</v>
      </c>
      <c r="B252" s="478" t="s">
        <v>398</v>
      </c>
      <c r="C252" s="406" t="s">
        <v>10</v>
      </c>
      <c r="D252" s="465">
        <v>192.91200000000001</v>
      </c>
      <c r="E252" s="82">
        <v>0</v>
      </c>
      <c r="F252" s="82">
        <v>192.91200000000001</v>
      </c>
      <c r="G252" s="82">
        <v>43.811</v>
      </c>
      <c r="H252" s="483">
        <v>8451.6676320000006</v>
      </c>
      <c r="I252" s="85">
        <v>0</v>
      </c>
      <c r="J252" s="69">
        <v>0</v>
      </c>
      <c r="K252" s="69">
        <v>0</v>
      </c>
      <c r="L252" s="82"/>
      <c r="M252" s="242">
        <v>0</v>
      </c>
      <c r="N252" s="36"/>
      <c r="S252" s="21"/>
    </row>
    <row r="253" spans="1:19" ht="21.75" customHeight="1">
      <c r="A253" s="12">
        <v>217</v>
      </c>
      <c r="B253" s="478" t="s">
        <v>399</v>
      </c>
      <c r="C253" s="406" t="s">
        <v>10</v>
      </c>
      <c r="D253" s="465">
        <v>192.34800000000001</v>
      </c>
      <c r="E253" s="82">
        <v>1.5130000000000052</v>
      </c>
      <c r="F253" s="82">
        <v>190.83500000000001</v>
      </c>
      <c r="G253" s="82">
        <v>43.811</v>
      </c>
      <c r="H253" s="483">
        <v>8360.6721849999994</v>
      </c>
      <c r="I253" s="85">
        <v>0</v>
      </c>
      <c r="J253" s="69">
        <v>0</v>
      </c>
      <c r="K253" s="69">
        <v>0</v>
      </c>
      <c r="L253" s="82"/>
      <c r="M253" s="242">
        <v>0</v>
      </c>
      <c r="N253" s="36"/>
      <c r="S253" s="21"/>
    </row>
    <row r="254" spans="1:19" ht="21.75" customHeight="1">
      <c r="A254" s="12">
        <v>218</v>
      </c>
      <c r="B254" s="478" t="s">
        <v>397</v>
      </c>
      <c r="C254" s="406" t="s">
        <v>10</v>
      </c>
      <c r="D254" s="465">
        <v>123.83799999999999</v>
      </c>
      <c r="E254" s="82">
        <v>2.7039999999999935</v>
      </c>
      <c r="F254" s="82">
        <v>121.134</v>
      </c>
      <c r="G254" s="82"/>
      <c r="H254" s="483">
        <v>0</v>
      </c>
      <c r="I254" s="85">
        <v>0</v>
      </c>
      <c r="J254" s="69">
        <v>0</v>
      </c>
      <c r="K254" s="69">
        <v>0</v>
      </c>
      <c r="L254" s="82"/>
      <c r="M254" s="242">
        <v>0</v>
      </c>
      <c r="N254" s="36"/>
      <c r="S254" s="21"/>
    </row>
    <row r="255" spans="1:19" ht="21.75" customHeight="1">
      <c r="A255" s="12">
        <v>219</v>
      </c>
      <c r="B255" s="478" t="s">
        <v>393</v>
      </c>
      <c r="C255" s="406" t="s">
        <v>10</v>
      </c>
      <c r="D255" s="463">
        <v>0</v>
      </c>
      <c r="E255" s="69">
        <v>0</v>
      </c>
      <c r="F255" s="272">
        <v>0</v>
      </c>
      <c r="G255" s="82">
        <v>16.942</v>
      </c>
      <c r="H255" s="242">
        <v>0</v>
      </c>
      <c r="I255" s="463">
        <v>0</v>
      </c>
      <c r="J255" s="69">
        <v>0</v>
      </c>
      <c r="K255" s="69">
        <v>0</v>
      </c>
      <c r="L255" s="82">
        <v>17.015000000000001</v>
      </c>
      <c r="M255" s="242">
        <v>0</v>
      </c>
      <c r="N255" s="36"/>
      <c r="S255" s="21"/>
    </row>
    <row r="256" spans="1:19" ht="21.75" customHeight="1">
      <c r="A256" s="12">
        <v>220</v>
      </c>
      <c r="B256" s="547" t="s">
        <v>410</v>
      </c>
      <c r="C256" s="406" t="s">
        <v>10</v>
      </c>
      <c r="D256" s="465">
        <v>764.44100000000003</v>
      </c>
      <c r="E256" s="82">
        <v>2.1739999999999782</v>
      </c>
      <c r="F256" s="82">
        <v>762.26700000000005</v>
      </c>
      <c r="G256" s="82">
        <v>16.143999999999998</v>
      </c>
      <c r="H256" s="89">
        <v>12306.038447999999</v>
      </c>
      <c r="I256" s="463">
        <v>0</v>
      </c>
      <c r="J256" s="272">
        <v>0</v>
      </c>
      <c r="K256" s="272">
        <v>0</v>
      </c>
      <c r="L256" s="82">
        <v>17.015000000000001</v>
      </c>
      <c r="M256" s="242">
        <v>0</v>
      </c>
      <c r="N256" s="25"/>
      <c r="S256" s="21"/>
    </row>
    <row r="257" spans="1:19" ht="21.75" customHeight="1">
      <c r="A257" s="12"/>
      <c r="B257" s="538" t="s">
        <v>20</v>
      </c>
      <c r="C257" s="456" t="s">
        <v>10</v>
      </c>
      <c r="D257" s="188">
        <v>656376.34199999995</v>
      </c>
      <c r="E257" s="188">
        <v>26834.205000000009</v>
      </c>
      <c r="F257" s="563">
        <v>629542.13699999999</v>
      </c>
      <c r="G257" s="404"/>
      <c r="H257" s="140">
        <v>14667714.293918902</v>
      </c>
      <c r="I257" s="61">
        <v>705284.90299999993</v>
      </c>
      <c r="J257" s="62">
        <v>25226.202400000002</v>
      </c>
      <c r="K257" s="62">
        <v>680058.70059999987</v>
      </c>
      <c r="L257" s="75"/>
      <c r="M257" s="240">
        <v>16043802.455243912</v>
      </c>
      <c r="N257" s="25"/>
      <c r="O257" s="21" t="s">
        <v>38</v>
      </c>
      <c r="S257" s="21"/>
    </row>
    <row r="258" spans="1:19" ht="21.75" customHeight="1">
      <c r="A258" s="573"/>
      <c r="B258" s="539" t="s">
        <v>207</v>
      </c>
      <c r="C258" s="406" t="s">
        <v>10</v>
      </c>
      <c r="D258" s="172">
        <v>71688.38</v>
      </c>
      <c r="E258" s="172">
        <v>5343.468000000008</v>
      </c>
      <c r="F258" s="404">
        <v>66344.911999999997</v>
      </c>
      <c r="G258" s="398"/>
      <c r="H258" s="145">
        <v>172032.35681599998</v>
      </c>
      <c r="I258" s="85">
        <v>0</v>
      </c>
      <c r="J258" s="69">
        <v>0</v>
      </c>
      <c r="K258" s="69">
        <v>0</v>
      </c>
      <c r="L258" s="272"/>
      <c r="M258" s="242">
        <v>0</v>
      </c>
      <c r="S258" s="21"/>
    </row>
    <row r="259" spans="1:19" ht="21.75" customHeight="1">
      <c r="A259" s="573"/>
      <c r="B259" s="539" t="s">
        <v>50</v>
      </c>
      <c r="C259" s="406" t="s">
        <v>10</v>
      </c>
      <c r="D259" s="172">
        <v>434109.88699999999</v>
      </c>
      <c r="E259" s="172">
        <v>18565.885000000009</v>
      </c>
      <c r="F259" s="404">
        <v>415544.00199999998</v>
      </c>
      <c r="G259" s="404"/>
      <c r="H259" s="145">
        <v>11676266.672598902</v>
      </c>
      <c r="I259" s="67">
        <v>486086.76800000004</v>
      </c>
      <c r="J259" s="68">
        <v>21646.680000000051</v>
      </c>
      <c r="K259" s="68">
        <v>464440.08799999999</v>
      </c>
      <c r="L259" s="82"/>
      <c r="M259" s="89">
        <v>12893013.490599813</v>
      </c>
      <c r="N259" s="396"/>
      <c r="O259" s="36"/>
      <c r="S259" s="21"/>
    </row>
    <row r="260" spans="1:19" ht="21.75" customHeight="1">
      <c r="A260" s="573"/>
      <c r="B260" s="539" t="s">
        <v>51</v>
      </c>
      <c r="C260" s="406" t="s">
        <v>10</v>
      </c>
      <c r="D260" s="172">
        <v>148379.94199999995</v>
      </c>
      <c r="E260" s="172">
        <v>2891.0959999999614</v>
      </c>
      <c r="F260" s="404">
        <v>145488.84599999999</v>
      </c>
      <c r="G260" s="404"/>
      <c r="H260" s="145">
        <v>2733768.3762869998</v>
      </c>
      <c r="I260" s="67">
        <v>217506.43</v>
      </c>
      <c r="J260" s="68">
        <v>3555.1183999999776</v>
      </c>
      <c r="K260" s="68">
        <v>213951.31160000002</v>
      </c>
      <c r="L260" s="82"/>
      <c r="M260" s="89">
        <v>3088014.1883190982</v>
      </c>
      <c r="S260" s="21"/>
    </row>
    <row r="261" spans="1:19" ht="21.75" customHeight="1">
      <c r="A261" s="573"/>
      <c r="B261" s="539" t="s">
        <v>306</v>
      </c>
      <c r="C261" s="406" t="s">
        <v>10</v>
      </c>
      <c r="D261" s="172">
        <v>2109.942</v>
      </c>
      <c r="E261" s="172">
        <v>31.842000000000098</v>
      </c>
      <c r="F261" s="404">
        <v>2078.1</v>
      </c>
      <c r="G261" s="404"/>
      <c r="H261" s="145">
        <v>81867.006570000012</v>
      </c>
      <c r="I261" s="67">
        <v>1411.4110000000001</v>
      </c>
      <c r="J261" s="68">
        <v>22.952999999999975</v>
      </c>
      <c r="K261" s="68">
        <v>1388.4580000000001</v>
      </c>
      <c r="L261" s="82"/>
      <c r="M261" s="89">
        <v>60388.453990000002</v>
      </c>
      <c r="S261" s="21"/>
    </row>
    <row r="262" spans="1:19" ht="21.75" customHeight="1">
      <c r="A262" s="573"/>
      <c r="B262" s="539" t="s">
        <v>308</v>
      </c>
      <c r="C262" s="406" t="s">
        <v>10</v>
      </c>
      <c r="D262" s="172">
        <v>88.191000000000003</v>
      </c>
      <c r="E262" s="172">
        <v>1.9140000000000015</v>
      </c>
      <c r="F262" s="404">
        <v>86.277000000000001</v>
      </c>
      <c r="G262" s="404"/>
      <c r="H262" s="145">
        <v>3779.8816470000002</v>
      </c>
      <c r="I262" s="67">
        <v>280.29399999999998</v>
      </c>
      <c r="J262" s="68">
        <v>1.450999999999965</v>
      </c>
      <c r="K262" s="68">
        <v>278.84300000000002</v>
      </c>
      <c r="L262" s="82"/>
      <c r="M262" s="89">
        <v>2386.3223350000003</v>
      </c>
      <c r="S262" s="21"/>
    </row>
    <row r="263" spans="1:19" ht="21.75" customHeight="1">
      <c r="A263" s="573"/>
      <c r="B263" s="539" t="s">
        <v>309</v>
      </c>
      <c r="C263" s="406" t="s">
        <v>10</v>
      </c>
      <c r="D263" s="479">
        <v>0</v>
      </c>
      <c r="E263" s="479">
        <v>0</v>
      </c>
      <c r="F263" s="371">
        <v>0</v>
      </c>
      <c r="G263" s="493"/>
      <c r="H263" s="363">
        <v>0</v>
      </c>
      <c r="I263" s="494">
        <v>0</v>
      </c>
      <c r="J263" s="69">
        <v>0</v>
      </c>
      <c r="K263" s="85">
        <v>0</v>
      </c>
      <c r="L263" s="272"/>
      <c r="M263" s="242">
        <v>0</v>
      </c>
      <c r="N263" s="25"/>
      <c r="S263" s="21"/>
    </row>
    <row r="264" spans="1:19" s="55" customFormat="1" ht="18" customHeight="1">
      <c r="B264" s="514"/>
      <c r="C264" s="514"/>
      <c r="D264" s="514"/>
      <c r="F264" s="431"/>
      <c r="G264" s="517"/>
      <c r="H264" s="513"/>
      <c r="I264" s="475"/>
      <c r="J264" s="475"/>
      <c r="K264" s="475"/>
      <c r="L264" s="475"/>
      <c r="M264" s="475"/>
    </row>
    <row r="265" spans="1:19" s="55" customFormat="1">
      <c r="A265" s="620"/>
      <c r="B265" s="620"/>
      <c r="C265" s="620"/>
      <c r="D265" s="620"/>
      <c r="E265" s="620"/>
      <c r="F265" s="620"/>
      <c r="G265" s="620"/>
      <c r="H265" s="620"/>
      <c r="I265" s="620"/>
      <c r="J265" s="620"/>
      <c r="K265" s="620"/>
      <c r="L265" s="620"/>
      <c r="M265" s="620"/>
    </row>
    <row r="266" spans="1:19" s="55" customFormat="1">
      <c r="A266" s="620"/>
      <c r="B266" s="620"/>
      <c r="C266" s="620"/>
      <c r="D266" s="620"/>
      <c r="E266" s="620"/>
      <c r="F266" s="620"/>
      <c r="G266" s="620"/>
      <c r="H266" s="620"/>
      <c r="I266" s="620"/>
      <c r="J266" s="620"/>
      <c r="K266" s="620"/>
      <c r="L266" s="620"/>
      <c r="M266" s="620"/>
    </row>
    <row r="267" spans="1:19" s="489" customFormat="1">
      <c r="A267" s="620"/>
      <c r="B267" s="620"/>
      <c r="C267" s="620"/>
      <c r="D267" s="620"/>
      <c r="E267" s="620"/>
      <c r="F267" s="620"/>
      <c r="G267" s="620"/>
      <c r="H267" s="620"/>
      <c r="I267" s="620"/>
      <c r="J267" s="620"/>
      <c r="K267" s="620"/>
      <c r="L267" s="620"/>
      <c r="M267" s="620"/>
      <c r="S267" s="515"/>
    </row>
    <row r="268" spans="1:19" s="489" customFormat="1">
      <c r="A268" s="621"/>
      <c r="B268" s="621"/>
      <c r="C268" s="621"/>
      <c r="D268" s="621"/>
      <c r="E268" s="621"/>
      <c r="F268" s="621"/>
      <c r="G268" s="621"/>
      <c r="H268" s="621"/>
      <c r="I268" s="621"/>
      <c r="J268" s="621"/>
      <c r="K268" s="621"/>
      <c r="L268" s="621"/>
      <c r="M268" s="621"/>
      <c r="S268" s="515"/>
    </row>
    <row r="269" spans="1:19" s="489" customFormat="1" ht="58.5" customHeight="1">
      <c r="A269" s="622"/>
      <c r="B269" s="622"/>
      <c r="C269" s="622"/>
      <c r="D269" s="622"/>
      <c r="E269" s="622"/>
      <c r="F269" s="622"/>
      <c r="G269" s="622"/>
      <c r="H269" s="622"/>
      <c r="I269" s="622"/>
      <c r="J269" s="622"/>
      <c r="K269" s="622"/>
      <c r="L269" s="622"/>
      <c r="M269" s="622"/>
      <c r="S269" s="515"/>
    </row>
    <row r="270" spans="1:19" s="542" customFormat="1" ht="22.5" customHeight="1">
      <c r="A270" s="541"/>
      <c r="B270" s="623" t="s">
        <v>416</v>
      </c>
      <c r="C270" s="623"/>
      <c r="D270" s="623"/>
      <c r="E270" s="623"/>
      <c r="F270" s="623"/>
      <c r="G270" s="623"/>
      <c r="H270" s="623"/>
      <c r="I270" s="623"/>
      <c r="J270" s="623"/>
      <c r="K270" s="623"/>
      <c r="L270" s="623"/>
      <c r="M270" s="623"/>
    </row>
    <row r="271" spans="1:19" ht="15.75">
      <c r="A271" s="530"/>
      <c r="B271" s="378"/>
      <c r="C271" s="557"/>
      <c r="D271" s="557"/>
      <c r="E271" s="557"/>
      <c r="F271" s="557"/>
      <c r="G271" s="518"/>
      <c r="H271" s="557"/>
      <c r="I271" s="557"/>
      <c r="J271" s="557"/>
      <c r="K271" s="557"/>
      <c r="L271" s="557"/>
      <c r="M271" s="557"/>
      <c r="S271" s="21"/>
    </row>
    <row r="272" spans="1:19" ht="18">
      <c r="A272" s="530"/>
      <c r="B272" s="411"/>
      <c r="C272" s="411"/>
      <c r="D272" s="411"/>
      <c r="E272" s="411"/>
      <c r="F272" s="411"/>
      <c r="G272" s="519"/>
      <c r="H272" s="411"/>
      <c r="I272" s="411"/>
      <c r="J272" s="411"/>
      <c r="K272" s="411"/>
      <c r="L272" s="411"/>
      <c r="M272" s="411"/>
      <c r="S272" s="21"/>
    </row>
    <row r="273" spans="1:19" ht="19.5">
      <c r="A273" s="530"/>
      <c r="B273" s="619"/>
      <c r="C273" s="619"/>
      <c r="D273" s="619"/>
      <c r="E273" s="619"/>
      <c r="F273" s="619"/>
      <c r="G273" s="619"/>
      <c r="H273" s="619"/>
      <c r="I273" s="619"/>
      <c r="J273" s="619"/>
      <c r="K273" s="619"/>
      <c r="L273" s="619"/>
      <c r="M273" s="619"/>
      <c r="S273" s="21"/>
    </row>
    <row r="274" spans="1:19" ht="18">
      <c r="A274" s="530"/>
      <c r="B274" s="411"/>
      <c r="C274" s="412"/>
      <c r="D274" s="412"/>
      <c r="E274" s="412"/>
      <c r="F274" s="411"/>
      <c r="G274" s="519"/>
      <c r="H274" s="412"/>
      <c r="I274" s="412"/>
      <c r="J274" s="412"/>
      <c r="K274" s="412"/>
      <c r="L274" s="412"/>
      <c r="M274" s="412"/>
      <c r="S274" s="21"/>
    </row>
    <row r="275" spans="1:19" ht="15.75">
      <c r="A275" s="530"/>
      <c r="B275" s="540"/>
      <c r="C275" s="469"/>
      <c r="D275" s="473"/>
      <c r="E275" s="558"/>
      <c r="F275" s="566"/>
      <c r="G275" s="520"/>
      <c r="H275" s="558"/>
      <c r="I275" s="473"/>
      <c r="J275" s="473"/>
      <c r="K275" s="473"/>
      <c r="L275" s="473"/>
      <c r="M275" s="473"/>
      <c r="S275" s="21"/>
    </row>
    <row r="276" spans="1:19" ht="12.75">
      <c r="B276" s="428"/>
      <c r="C276" s="468"/>
      <c r="D276" s="424"/>
      <c r="E276" s="413"/>
      <c r="F276" s="428"/>
      <c r="G276" s="521"/>
      <c r="H276" s="413"/>
      <c r="I276" s="424"/>
      <c r="J276" s="424"/>
      <c r="K276" s="424"/>
      <c r="L276" s="424"/>
      <c r="M276" s="424"/>
      <c r="S276" s="21"/>
    </row>
    <row r="277" spans="1:19" ht="12.75">
      <c r="B277" s="428"/>
      <c r="C277" s="468"/>
      <c r="D277" s="424"/>
      <c r="E277" s="413"/>
      <c r="F277" s="428"/>
      <c r="G277" s="521"/>
      <c r="H277" s="413"/>
      <c r="I277" s="424"/>
      <c r="J277" s="424"/>
      <c r="K277" s="424"/>
      <c r="L277" s="424"/>
      <c r="M277" s="424"/>
      <c r="S277" s="21"/>
    </row>
  </sheetData>
  <mergeCells count="20">
    <mergeCell ref="B273:M273"/>
    <mergeCell ref="A265:M265"/>
    <mergeCell ref="A266:M266"/>
    <mergeCell ref="A267:M267"/>
    <mergeCell ref="A268:M268"/>
    <mergeCell ref="A269:M269"/>
    <mergeCell ref="B270:M270"/>
    <mergeCell ref="A9:A10"/>
    <mergeCell ref="A12:A13"/>
    <mergeCell ref="A15:A19"/>
    <mergeCell ref="A28:A29"/>
    <mergeCell ref="A31:A32"/>
    <mergeCell ref="B1:M1"/>
    <mergeCell ref="B2:M2"/>
    <mergeCell ref="B3:M3"/>
    <mergeCell ref="A5:A6"/>
    <mergeCell ref="B5:B6"/>
    <mergeCell ref="C5:C6"/>
    <mergeCell ref="D5:H5"/>
    <mergeCell ref="I5:M5"/>
  </mergeCells>
  <pageMargins left="0.27559055118110237" right="0.27559055118110237" top="0.51181102362204722" bottom="0.43307086614173229" header="0.31496062992125984" footer="0.31496062992125984"/>
  <pageSetup paperSize="9" scale="7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77"/>
  <sheetViews>
    <sheetView tabSelected="1" workbookViewId="0">
      <selection activeCell="F27" sqref="F27"/>
    </sheetView>
  </sheetViews>
  <sheetFormatPr defaultRowHeight="15"/>
  <cols>
    <col min="1" max="1" width="5.140625" style="567" customWidth="1"/>
    <col min="2" max="2" width="61.140625" style="489" customWidth="1"/>
    <col min="3" max="3" width="10.42578125" style="470" customWidth="1"/>
    <col min="4" max="4" width="14.42578125" style="21" customWidth="1"/>
    <col min="5" max="5" width="12.5703125" style="21" customWidth="1"/>
    <col min="6" max="6" width="13.5703125" style="21" customWidth="1"/>
    <col min="7" max="7" width="9" style="21" customWidth="1"/>
    <col min="8" max="8" width="16.42578125" style="21" customWidth="1"/>
    <col min="9" max="9" width="14.42578125" style="470" customWidth="1"/>
    <col min="10" max="10" width="12.7109375" style="21" customWidth="1"/>
    <col min="11" max="11" width="13.28515625" style="21" customWidth="1"/>
    <col min="12" max="12" width="7.5703125" style="444" customWidth="1"/>
    <col min="13" max="13" width="15.140625" style="21" customWidth="1"/>
    <col min="14" max="14" width="8.28515625" style="21" customWidth="1"/>
    <col min="15" max="15" width="13.42578125" style="21" customWidth="1"/>
    <col min="16" max="18" width="9.140625" style="21"/>
    <col min="19" max="19" width="9.140625" style="249"/>
    <col min="20" max="246" width="9.140625" style="21"/>
    <col min="247" max="247" width="4.42578125" style="21" customWidth="1"/>
    <col min="248" max="248" width="49.140625" style="21" customWidth="1"/>
    <col min="249" max="249" width="10.85546875" style="21" customWidth="1"/>
    <col min="250" max="259" width="0" style="21" hidden="1" customWidth="1"/>
    <col min="260" max="260" width="14.85546875" style="21" customWidth="1"/>
    <col min="261" max="261" width="13.28515625" style="21" customWidth="1"/>
    <col min="262" max="262" width="14.42578125" style="21" customWidth="1"/>
    <col min="263" max="263" width="9.85546875" style="21" customWidth="1"/>
    <col min="264" max="264" width="16.140625" style="21" customWidth="1"/>
    <col min="265" max="265" width="15" style="21" customWidth="1"/>
    <col min="266" max="266" width="18.140625" style="21" customWidth="1"/>
    <col min="267" max="267" width="14.140625" style="21" customWidth="1"/>
    <col min="268" max="268" width="9.42578125" style="21" customWidth="1"/>
    <col min="269" max="269" width="17.5703125" style="21" customWidth="1"/>
    <col min="270" max="270" width="25.140625" style="21" customWidth="1"/>
    <col min="271" max="271" width="10.5703125" style="21" customWidth="1"/>
    <col min="272" max="502" width="9.140625" style="21"/>
    <col min="503" max="503" width="4.42578125" style="21" customWidth="1"/>
    <col min="504" max="504" width="49.140625" style="21" customWidth="1"/>
    <col min="505" max="505" width="10.85546875" style="21" customWidth="1"/>
    <col min="506" max="515" width="0" style="21" hidden="1" customWidth="1"/>
    <col min="516" max="516" width="14.85546875" style="21" customWidth="1"/>
    <col min="517" max="517" width="13.28515625" style="21" customWidth="1"/>
    <col min="518" max="518" width="14.42578125" style="21" customWidth="1"/>
    <col min="519" max="519" width="9.85546875" style="21" customWidth="1"/>
    <col min="520" max="520" width="16.140625" style="21" customWidth="1"/>
    <col min="521" max="521" width="15" style="21" customWidth="1"/>
    <col min="522" max="522" width="18.140625" style="21" customWidth="1"/>
    <col min="523" max="523" width="14.140625" style="21" customWidth="1"/>
    <col min="524" max="524" width="9.42578125" style="21" customWidth="1"/>
    <col min="525" max="525" width="17.5703125" style="21" customWidth="1"/>
    <col min="526" max="526" width="25.140625" style="21" customWidth="1"/>
    <col min="527" max="527" width="10.5703125" style="21" customWidth="1"/>
    <col min="528" max="758" width="9.140625" style="21"/>
    <col min="759" max="759" width="4.42578125" style="21" customWidth="1"/>
    <col min="760" max="760" width="49.140625" style="21" customWidth="1"/>
    <col min="761" max="761" width="10.85546875" style="21" customWidth="1"/>
    <col min="762" max="771" width="0" style="21" hidden="1" customWidth="1"/>
    <col min="772" max="772" width="14.85546875" style="21" customWidth="1"/>
    <col min="773" max="773" width="13.28515625" style="21" customWidth="1"/>
    <col min="774" max="774" width="14.42578125" style="21" customWidth="1"/>
    <col min="775" max="775" width="9.85546875" style="21" customWidth="1"/>
    <col min="776" max="776" width="16.140625" style="21" customWidth="1"/>
    <col min="777" max="777" width="15" style="21" customWidth="1"/>
    <col min="778" max="778" width="18.140625" style="21" customWidth="1"/>
    <col min="779" max="779" width="14.140625" style="21" customWidth="1"/>
    <col min="780" max="780" width="9.42578125" style="21" customWidth="1"/>
    <col min="781" max="781" width="17.5703125" style="21" customWidth="1"/>
    <col min="782" max="782" width="25.140625" style="21" customWidth="1"/>
    <col min="783" max="783" width="10.5703125" style="21" customWidth="1"/>
    <col min="784" max="1014" width="9.140625" style="21"/>
    <col min="1015" max="1015" width="4.42578125" style="21" customWidth="1"/>
    <col min="1016" max="1016" width="49.140625" style="21" customWidth="1"/>
    <col min="1017" max="1017" width="10.85546875" style="21" customWidth="1"/>
    <col min="1018" max="1027" width="0" style="21" hidden="1" customWidth="1"/>
    <col min="1028" max="1028" width="14.85546875" style="21" customWidth="1"/>
    <col min="1029" max="1029" width="13.28515625" style="21" customWidth="1"/>
    <col min="1030" max="1030" width="14.42578125" style="21" customWidth="1"/>
    <col min="1031" max="1031" width="9.85546875" style="21" customWidth="1"/>
    <col min="1032" max="1032" width="16.140625" style="21" customWidth="1"/>
    <col min="1033" max="1033" width="15" style="21" customWidth="1"/>
    <col min="1034" max="1034" width="18.140625" style="21" customWidth="1"/>
    <col min="1035" max="1035" width="14.140625" style="21" customWidth="1"/>
    <col min="1036" max="1036" width="9.42578125" style="21" customWidth="1"/>
    <col min="1037" max="1037" width="17.5703125" style="21" customWidth="1"/>
    <col min="1038" max="1038" width="25.140625" style="21" customWidth="1"/>
    <col min="1039" max="1039" width="10.5703125" style="21" customWidth="1"/>
    <col min="1040" max="1270" width="9.140625" style="21"/>
    <col min="1271" max="1271" width="4.42578125" style="21" customWidth="1"/>
    <col min="1272" max="1272" width="49.140625" style="21" customWidth="1"/>
    <col min="1273" max="1273" width="10.85546875" style="21" customWidth="1"/>
    <col min="1274" max="1283" width="0" style="21" hidden="1" customWidth="1"/>
    <col min="1284" max="1284" width="14.85546875" style="21" customWidth="1"/>
    <col min="1285" max="1285" width="13.28515625" style="21" customWidth="1"/>
    <col min="1286" max="1286" width="14.42578125" style="21" customWidth="1"/>
    <col min="1287" max="1287" width="9.85546875" style="21" customWidth="1"/>
    <col min="1288" max="1288" width="16.140625" style="21" customWidth="1"/>
    <col min="1289" max="1289" width="15" style="21" customWidth="1"/>
    <col min="1290" max="1290" width="18.140625" style="21" customWidth="1"/>
    <col min="1291" max="1291" width="14.140625" style="21" customWidth="1"/>
    <col min="1292" max="1292" width="9.42578125" style="21" customWidth="1"/>
    <col min="1293" max="1293" width="17.5703125" style="21" customWidth="1"/>
    <col min="1294" max="1294" width="25.140625" style="21" customWidth="1"/>
    <col min="1295" max="1295" width="10.5703125" style="21" customWidth="1"/>
    <col min="1296" max="1526" width="9.140625" style="21"/>
    <col min="1527" max="1527" width="4.42578125" style="21" customWidth="1"/>
    <col min="1528" max="1528" width="49.140625" style="21" customWidth="1"/>
    <col min="1529" max="1529" width="10.85546875" style="21" customWidth="1"/>
    <col min="1530" max="1539" width="0" style="21" hidden="1" customWidth="1"/>
    <col min="1540" max="1540" width="14.85546875" style="21" customWidth="1"/>
    <col min="1541" max="1541" width="13.28515625" style="21" customWidth="1"/>
    <col min="1542" max="1542" width="14.42578125" style="21" customWidth="1"/>
    <col min="1543" max="1543" width="9.85546875" style="21" customWidth="1"/>
    <col min="1544" max="1544" width="16.140625" style="21" customWidth="1"/>
    <col min="1545" max="1545" width="15" style="21" customWidth="1"/>
    <col min="1546" max="1546" width="18.140625" style="21" customWidth="1"/>
    <col min="1547" max="1547" width="14.140625" style="21" customWidth="1"/>
    <col min="1548" max="1548" width="9.42578125" style="21" customWidth="1"/>
    <col min="1549" max="1549" width="17.5703125" style="21" customWidth="1"/>
    <col min="1550" max="1550" width="25.140625" style="21" customWidth="1"/>
    <col min="1551" max="1551" width="10.5703125" style="21" customWidth="1"/>
    <col min="1552" max="1782" width="9.140625" style="21"/>
    <col min="1783" max="1783" width="4.42578125" style="21" customWidth="1"/>
    <col min="1784" max="1784" width="49.140625" style="21" customWidth="1"/>
    <col min="1785" max="1785" width="10.85546875" style="21" customWidth="1"/>
    <col min="1786" max="1795" width="0" style="21" hidden="1" customWidth="1"/>
    <col min="1796" max="1796" width="14.85546875" style="21" customWidth="1"/>
    <col min="1797" max="1797" width="13.28515625" style="21" customWidth="1"/>
    <col min="1798" max="1798" width="14.42578125" style="21" customWidth="1"/>
    <col min="1799" max="1799" width="9.85546875" style="21" customWidth="1"/>
    <col min="1800" max="1800" width="16.140625" style="21" customWidth="1"/>
    <col min="1801" max="1801" width="15" style="21" customWidth="1"/>
    <col min="1802" max="1802" width="18.140625" style="21" customWidth="1"/>
    <col min="1803" max="1803" width="14.140625" style="21" customWidth="1"/>
    <col min="1804" max="1804" width="9.42578125" style="21" customWidth="1"/>
    <col min="1805" max="1805" width="17.5703125" style="21" customWidth="1"/>
    <col min="1806" max="1806" width="25.140625" style="21" customWidth="1"/>
    <col min="1807" max="1807" width="10.5703125" style="21" customWidth="1"/>
    <col min="1808" max="2038" width="9.140625" style="21"/>
    <col min="2039" max="2039" width="4.42578125" style="21" customWidth="1"/>
    <col min="2040" max="2040" width="49.140625" style="21" customWidth="1"/>
    <col min="2041" max="2041" width="10.85546875" style="21" customWidth="1"/>
    <col min="2042" max="2051" width="0" style="21" hidden="1" customWidth="1"/>
    <col min="2052" max="2052" width="14.85546875" style="21" customWidth="1"/>
    <col min="2053" max="2053" width="13.28515625" style="21" customWidth="1"/>
    <col min="2054" max="2054" width="14.42578125" style="21" customWidth="1"/>
    <col min="2055" max="2055" width="9.85546875" style="21" customWidth="1"/>
    <col min="2056" max="2056" width="16.140625" style="21" customWidth="1"/>
    <col min="2057" max="2057" width="15" style="21" customWidth="1"/>
    <col min="2058" max="2058" width="18.140625" style="21" customWidth="1"/>
    <col min="2059" max="2059" width="14.140625" style="21" customWidth="1"/>
    <col min="2060" max="2060" width="9.42578125" style="21" customWidth="1"/>
    <col min="2061" max="2061" width="17.5703125" style="21" customWidth="1"/>
    <col min="2062" max="2062" width="25.140625" style="21" customWidth="1"/>
    <col min="2063" max="2063" width="10.5703125" style="21" customWidth="1"/>
    <col min="2064" max="2294" width="9.140625" style="21"/>
    <col min="2295" max="2295" width="4.42578125" style="21" customWidth="1"/>
    <col min="2296" max="2296" width="49.140625" style="21" customWidth="1"/>
    <col min="2297" max="2297" width="10.85546875" style="21" customWidth="1"/>
    <col min="2298" max="2307" width="0" style="21" hidden="1" customWidth="1"/>
    <col min="2308" max="2308" width="14.85546875" style="21" customWidth="1"/>
    <col min="2309" max="2309" width="13.28515625" style="21" customWidth="1"/>
    <col min="2310" max="2310" width="14.42578125" style="21" customWidth="1"/>
    <col min="2311" max="2311" width="9.85546875" style="21" customWidth="1"/>
    <col min="2312" max="2312" width="16.140625" style="21" customWidth="1"/>
    <col min="2313" max="2313" width="15" style="21" customWidth="1"/>
    <col min="2314" max="2314" width="18.140625" style="21" customWidth="1"/>
    <col min="2315" max="2315" width="14.140625" style="21" customWidth="1"/>
    <col min="2316" max="2316" width="9.42578125" style="21" customWidth="1"/>
    <col min="2317" max="2317" width="17.5703125" style="21" customWidth="1"/>
    <col min="2318" max="2318" width="25.140625" style="21" customWidth="1"/>
    <col min="2319" max="2319" width="10.5703125" style="21" customWidth="1"/>
    <col min="2320" max="2550" width="9.140625" style="21"/>
    <col min="2551" max="2551" width="4.42578125" style="21" customWidth="1"/>
    <col min="2552" max="2552" width="49.140625" style="21" customWidth="1"/>
    <col min="2553" max="2553" width="10.85546875" style="21" customWidth="1"/>
    <col min="2554" max="2563" width="0" style="21" hidden="1" customWidth="1"/>
    <col min="2564" max="2564" width="14.85546875" style="21" customWidth="1"/>
    <col min="2565" max="2565" width="13.28515625" style="21" customWidth="1"/>
    <col min="2566" max="2566" width="14.42578125" style="21" customWidth="1"/>
    <col min="2567" max="2567" width="9.85546875" style="21" customWidth="1"/>
    <col min="2568" max="2568" width="16.140625" style="21" customWidth="1"/>
    <col min="2569" max="2569" width="15" style="21" customWidth="1"/>
    <col min="2570" max="2570" width="18.140625" style="21" customWidth="1"/>
    <col min="2571" max="2571" width="14.140625" style="21" customWidth="1"/>
    <col min="2572" max="2572" width="9.42578125" style="21" customWidth="1"/>
    <col min="2573" max="2573" width="17.5703125" style="21" customWidth="1"/>
    <col min="2574" max="2574" width="25.140625" style="21" customWidth="1"/>
    <col min="2575" max="2575" width="10.5703125" style="21" customWidth="1"/>
    <col min="2576" max="2806" width="9.140625" style="21"/>
    <col min="2807" max="2807" width="4.42578125" style="21" customWidth="1"/>
    <col min="2808" max="2808" width="49.140625" style="21" customWidth="1"/>
    <col min="2809" max="2809" width="10.85546875" style="21" customWidth="1"/>
    <col min="2810" max="2819" width="0" style="21" hidden="1" customWidth="1"/>
    <col min="2820" max="2820" width="14.85546875" style="21" customWidth="1"/>
    <col min="2821" max="2821" width="13.28515625" style="21" customWidth="1"/>
    <col min="2822" max="2822" width="14.42578125" style="21" customWidth="1"/>
    <col min="2823" max="2823" width="9.85546875" style="21" customWidth="1"/>
    <col min="2824" max="2824" width="16.140625" style="21" customWidth="1"/>
    <col min="2825" max="2825" width="15" style="21" customWidth="1"/>
    <col min="2826" max="2826" width="18.140625" style="21" customWidth="1"/>
    <col min="2827" max="2827" width="14.140625" style="21" customWidth="1"/>
    <col min="2828" max="2828" width="9.42578125" style="21" customWidth="1"/>
    <col min="2829" max="2829" width="17.5703125" style="21" customWidth="1"/>
    <col min="2830" max="2830" width="25.140625" style="21" customWidth="1"/>
    <col min="2831" max="2831" width="10.5703125" style="21" customWidth="1"/>
    <col min="2832" max="3062" width="9.140625" style="21"/>
    <col min="3063" max="3063" width="4.42578125" style="21" customWidth="1"/>
    <col min="3064" max="3064" width="49.140625" style="21" customWidth="1"/>
    <col min="3065" max="3065" width="10.85546875" style="21" customWidth="1"/>
    <col min="3066" max="3075" width="0" style="21" hidden="1" customWidth="1"/>
    <col min="3076" max="3076" width="14.85546875" style="21" customWidth="1"/>
    <col min="3077" max="3077" width="13.28515625" style="21" customWidth="1"/>
    <col min="3078" max="3078" width="14.42578125" style="21" customWidth="1"/>
    <col min="3079" max="3079" width="9.85546875" style="21" customWidth="1"/>
    <col min="3080" max="3080" width="16.140625" style="21" customWidth="1"/>
    <col min="3081" max="3081" width="15" style="21" customWidth="1"/>
    <col min="3082" max="3082" width="18.140625" style="21" customWidth="1"/>
    <col min="3083" max="3083" width="14.140625" style="21" customWidth="1"/>
    <col min="3084" max="3084" width="9.42578125" style="21" customWidth="1"/>
    <col min="3085" max="3085" width="17.5703125" style="21" customWidth="1"/>
    <col min="3086" max="3086" width="25.140625" style="21" customWidth="1"/>
    <col min="3087" max="3087" width="10.5703125" style="21" customWidth="1"/>
    <col min="3088" max="3318" width="9.140625" style="21"/>
    <col min="3319" max="3319" width="4.42578125" style="21" customWidth="1"/>
    <col min="3320" max="3320" width="49.140625" style="21" customWidth="1"/>
    <col min="3321" max="3321" width="10.85546875" style="21" customWidth="1"/>
    <col min="3322" max="3331" width="0" style="21" hidden="1" customWidth="1"/>
    <col min="3332" max="3332" width="14.85546875" style="21" customWidth="1"/>
    <col min="3333" max="3333" width="13.28515625" style="21" customWidth="1"/>
    <col min="3334" max="3334" width="14.42578125" style="21" customWidth="1"/>
    <col min="3335" max="3335" width="9.85546875" style="21" customWidth="1"/>
    <col min="3336" max="3336" width="16.140625" style="21" customWidth="1"/>
    <col min="3337" max="3337" width="15" style="21" customWidth="1"/>
    <col min="3338" max="3338" width="18.140625" style="21" customWidth="1"/>
    <col min="3339" max="3339" width="14.140625" style="21" customWidth="1"/>
    <col min="3340" max="3340" width="9.42578125" style="21" customWidth="1"/>
    <col min="3341" max="3341" width="17.5703125" style="21" customWidth="1"/>
    <col min="3342" max="3342" width="25.140625" style="21" customWidth="1"/>
    <col min="3343" max="3343" width="10.5703125" style="21" customWidth="1"/>
    <col min="3344" max="3574" width="9.140625" style="21"/>
    <col min="3575" max="3575" width="4.42578125" style="21" customWidth="1"/>
    <col min="3576" max="3576" width="49.140625" style="21" customWidth="1"/>
    <col min="3577" max="3577" width="10.85546875" style="21" customWidth="1"/>
    <col min="3578" max="3587" width="0" style="21" hidden="1" customWidth="1"/>
    <col min="3588" max="3588" width="14.85546875" style="21" customWidth="1"/>
    <col min="3589" max="3589" width="13.28515625" style="21" customWidth="1"/>
    <col min="3590" max="3590" width="14.42578125" style="21" customWidth="1"/>
    <col min="3591" max="3591" width="9.85546875" style="21" customWidth="1"/>
    <col min="3592" max="3592" width="16.140625" style="21" customWidth="1"/>
    <col min="3593" max="3593" width="15" style="21" customWidth="1"/>
    <col min="3594" max="3594" width="18.140625" style="21" customWidth="1"/>
    <col min="3595" max="3595" width="14.140625" style="21" customWidth="1"/>
    <col min="3596" max="3596" width="9.42578125" style="21" customWidth="1"/>
    <col min="3597" max="3597" width="17.5703125" style="21" customWidth="1"/>
    <col min="3598" max="3598" width="25.140625" style="21" customWidth="1"/>
    <col min="3599" max="3599" width="10.5703125" style="21" customWidth="1"/>
    <col min="3600" max="3830" width="9.140625" style="21"/>
    <col min="3831" max="3831" width="4.42578125" style="21" customWidth="1"/>
    <col min="3832" max="3832" width="49.140625" style="21" customWidth="1"/>
    <col min="3833" max="3833" width="10.85546875" style="21" customWidth="1"/>
    <col min="3834" max="3843" width="0" style="21" hidden="1" customWidth="1"/>
    <col min="3844" max="3844" width="14.85546875" style="21" customWidth="1"/>
    <col min="3845" max="3845" width="13.28515625" style="21" customWidth="1"/>
    <col min="3846" max="3846" width="14.42578125" style="21" customWidth="1"/>
    <col min="3847" max="3847" width="9.85546875" style="21" customWidth="1"/>
    <col min="3848" max="3848" width="16.140625" style="21" customWidth="1"/>
    <col min="3849" max="3849" width="15" style="21" customWidth="1"/>
    <col min="3850" max="3850" width="18.140625" style="21" customWidth="1"/>
    <col min="3851" max="3851" width="14.140625" style="21" customWidth="1"/>
    <col min="3852" max="3852" width="9.42578125" style="21" customWidth="1"/>
    <col min="3853" max="3853" width="17.5703125" style="21" customWidth="1"/>
    <col min="3854" max="3854" width="25.140625" style="21" customWidth="1"/>
    <col min="3855" max="3855" width="10.5703125" style="21" customWidth="1"/>
    <col min="3856" max="4086" width="9.140625" style="21"/>
    <col min="4087" max="4087" width="4.42578125" style="21" customWidth="1"/>
    <col min="4088" max="4088" width="49.140625" style="21" customWidth="1"/>
    <col min="4089" max="4089" width="10.85546875" style="21" customWidth="1"/>
    <col min="4090" max="4099" width="0" style="21" hidden="1" customWidth="1"/>
    <col min="4100" max="4100" width="14.85546875" style="21" customWidth="1"/>
    <col min="4101" max="4101" width="13.28515625" style="21" customWidth="1"/>
    <col min="4102" max="4102" width="14.42578125" style="21" customWidth="1"/>
    <col min="4103" max="4103" width="9.85546875" style="21" customWidth="1"/>
    <col min="4104" max="4104" width="16.140625" style="21" customWidth="1"/>
    <col min="4105" max="4105" width="15" style="21" customWidth="1"/>
    <col min="4106" max="4106" width="18.140625" style="21" customWidth="1"/>
    <col min="4107" max="4107" width="14.140625" style="21" customWidth="1"/>
    <col min="4108" max="4108" width="9.42578125" style="21" customWidth="1"/>
    <col min="4109" max="4109" width="17.5703125" style="21" customWidth="1"/>
    <col min="4110" max="4110" width="25.140625" style="21" customWidth="1"/>
    <col min="4111" max="4111" width="10.5703125" style="21" customWidth="1"/>
    <col min="4112" max="4342" width="9.140625" style="21"/>
    <col min="4343" max="4343" width="4.42578125" style="21" customWidth="1"/>
    <col min="4344" max="4344" width="49.140625" style="21" customWidth="1"/>
    <col min="4345" max="4345" width="10.85546875" style="21" customWidth="1"/>
    <col min="4346" max="4355" width="0" style="21" hidden="1" customWidth="1"/>
    <col min="4356" max="4356" width="14.85546875" style="21" customWidth="1"/>
    <col min="4357" max="4357" width="13.28515625" style="21" customWidth="1"/>
    <col min="4358" max="4358" width="14.42578125" style="21" customWidth="1"/>
    <col min="4359" max="4359" width="9.85546875" style="21" customWidth="1"/>
    <col min="4360" max="4360" width="16.140625" style="21" customWidth="1"/>
    <col min="4361" max="4361" width="15" style="21" customWidth="1"/>
    <col min="4362" max="4362" width="18.140625" style="21" customWidth="1"/>
    <col min="4363" max="4363" width="14.140625" style="21" customWidth="1"/>
    <col min="4364" max="4364" width="9.42578125" style="21" customWidth="1"/>
    <col min="4365" max="4365" width="17.5703125" style="21" customWidth="1"/>
    <col min="4366" max="4366" width="25.140625" style="21" customWidth="1"/>
    <col min="4367" max="4367" width="10.5703125" style="21" customWidth="1"/>
    <col min="4368" max="4598" width="9.140625" style="21"/>
    <col min="4599" max="4599" width="4.42578125" style="21" customWidth="1"/>
    <col min="4600" max="4600" width="49.140625" style="21" customWidth="1"/>
    <col min="4601" max="4601" width="10.85546875" style="21" customWidth="1"/>
    <col min="4602" max="4611" width="0" style="21" hidden="1" customWidth="1"/>
    <col min="4612" max="4612" width="14.85546875" style="21" customWidth="1"/>
    <col min="4613" max="4613" width="13.28515625" style="21" customWidth="1"/>
    <col min="4614" max="4614" width="14.42578125" style="21" customWidth="1"/>
    <col min="4615" max="4615" width="9.85546875" style="21" customWidth="1"/>
    <col min="4616" max="4616" width="16.140625" style="21" customWidth="1"/>
    <col min="4617" max="4617" width="15" style="21" customWidth="1"/>
    <col min="4618" max="4618" width="18.140625" style="21" customWidth="1"/>
    <col min="4619" max="4619" width="14.140625" style="21" customWidth="1"/>
    <col min="4620" max="4620" width="9.42578125" style="21" customWidth="1"/>
    <col min="4621" max="4621" width="17.5703125" style="21" customWidth="1"/>
    <col min="4622" max="4622" width="25.140625" style="21" customWidth="1"/>
    <col min="4623" max="4623" width="10.5703125" style="21" customWidth="1"/>
    <col min="4624" max="4854" width="9.140625" style="21"/>
    <col min="4855" max="4855" width="4.42578125" style="21" customWidth="1"/>
    <col min="4856" max="4856" width="49.140625" style="21" customWidth="1"/>
    <col min="4857" max="4857" width="10.85546875" style="21" customWidth="1"/>
    <col min="4858" max="4867" width="0" style="21" hidden="1" customWidth="1"/>
    <col min="4868" max="4868" width="14.85546875" style="21" customWidth="1"/>
    <col min="4869" max="4869" width="13.28515625" style="21" customWidth="1"/>
    <col min="4870" max="4870" width="14.42578125" style="21" customWidth="1"/>
    <col min="4871" max="4871" width="9.85546875" style="21" customWidth="1"/>
    <col min="4872" max="4872" width="16.140625" style="21" customWidth="1"/>
    <col min="4873" max="4873" width="15" style="21" customWidth="1"/>
    <col min="4874" max="4874" width="18.140625" style="21" customWidth="1"/>
    <col min="4875" max="4875" width="14.140625" style="21" customWidth="1"/>
    <col min="4876" max="4876" width="9.42578125" style="21" customWidth="1"/>
    <col min="4877" max="4877" width="17.5703125" style="21" customWidth="1"/>
    <col min="4878" max="4878" width="25.140625" style="21" customWidth="1"/>
    <col min="4879" max="4879" width="10.5703125" style="21" customWidth="1"/>
    <col min="4880" max="5110" width="9.140625" style="21"/>
    <col min="5111" max="5111" width="4.42578125" style="21" customWidth="1"/>
    <col min="5112" max="5112" width="49.140625" style="21" customWidth="1"/>
    <col min="5113" max="5113" width="10.85546875" style="21" customWidth="1"/>
    <col min="5114" max="5123" width="0" style="21" hidden="1" customWidth="1"/>
    <col min="5124" max="5124" width="14.85546875" style="21" customWidth="1"/>
    <col min="5125" max="5125" width="13.28515625" style="21" customWidth="1"/>
    <col min="5126" max="5126" width="14.42578125" style="21" customWidth="1"/>
    <col min="5127" max="5127" width="9.85546875" style="21" customWidth="1"/>
    <col min="5128" max="5128" width="16.140625" style="21" customWidth="1"/>
    <col min="5129" max="5129" width="15" style="21" customWidth="1"/>
    <col min="5130" max="5130" width="18.140625" style="21" customWidth="1"/>
    <col min="5131" max="5131" width="14.140625" style="21" customWidth="1"/>
    <col min="5132" max="5132" width="9.42578125" style="21" customWidth="1"/>
    <col min="5133" max="5133" width="17.5703125" style="21" customWidth="1"/>
    <col min="5134" max="5134" width="25.140625" style="21" customWidth="1"/>
    <col min="5135" max="5135" width="10.5703125" style="21" customWidth="1"/>
    <col min="5136" max="5366" width="9.140625" style="21"/>
    <col min="5367" max="5367" width="4.42578125" style="21" customWidth="1"/>
    <col min="5368" max="5368" width="49.140625" style="21" customWidth="1"/>
    <col min="5369" max="5369" width="10.85546875" style="21" customWidth="1"/>
    <col min="5370" max="5379" width="0" style="21" hidden="1" customWidth="1"/>
    <col min="5380" max="5380" width="14.85546875" style="21" customWidth="1"/>
    <col min="5381" max="5381" width="13.28515625" style="21" customWidth="1"/>
    <col min="5382" max="5382" width="14.42578125" style="21" customWidth="1"/>
    <col min="5383" max="5383" width="9.85546875" style="21" customWidth="1"/>
    <col min="5384" max="5384" width="16.140625" style="21" customWidth="1"/>
    <col min="5385" max="5385" width="15" style="21" customWidth="1"/>
    <col min="5386" max="5386" width="18.140625" style="21" customWidth="1"/>
    <col min="5387" max="5387" width="14.140625" style="21" customWidth="1"/>
    <col min="5388" max="5388" width="9.42578125" style="21" customWidth="1"/>
    <col min="5389" max="5389" width="17.5703125" style="21" customWidth="1"/>
    <col min="5390" max="5390" width="25.140625" style="21" customWidth="1"/>
    <col min="5391" max="5391" width="10.5703125" style="21" customWidth="1"/>
    <col min="5392" max="5622" width="9.140625" style="21"/>
    <col min="5623" max="5623" width="4.42578125" style="21" customWidth="1"/>
    <col min="5624" max="5624" width="49.140625" style="21" customWidth="1"/>
    <col min="5625" max="5625" width="10.85546875" style="21" customWidth="1"/>
    <col min="5626" max="5635" width="0" style="21" hidden="1" customWidth="1"/>
    <col min="5636" max="5636" width="14.85546875" style="21" customWidth="1"/>
    <col min="5637" max="5637" width="13.28515625" style="21" customWidth="1"/>
    <col min="5638" max="5638" width="14.42578125" style="21" customWidth="1"/>
    <col min="5639" max="5639" width="9.85546875" style="21" customWidth="1"/>
    <col min="5640" max="5640" width="16.140625" style="21" customWidth="1"/>
    <col min="5641" max="5641" width="15" style="21" customWidth="1"/>
    <col min="5642" max="5642" width="18.140625" style="21" customWidth="1"/>
    <col min="5643" max="5643" width="14.140625" style="21" customWidth="1"/>
    <col min="5644" max="5644" width="9.42578125" style="21" customWidth="1"/>
    <col min="5645" max="5645" width="17.5703125" style="21" customWidth="1"/>
    <col min="5646" max="5646" width="25.140625" style="21" customWidth="1"/>
    <col min="5647" max="5647" width="10.5703125" style="21" customWidth="1"/>
    <col min="5648" max="5878" width="9.140625" style="21"/>
    <col min="5879" max="5879" width="4.42578125" style="21" customWidth="1"/>
    <col min="5880" max="5880" width="49.140625" style="21" customWidth="1"/>
    <col min="5881" max="5881" width="10.85546875" style="21" customWidth="1"/>
    <col min="5882" max="5891" width="0" style="21" hidden="1" customWidth="1"/>
    <col min="5892" max="5892" width="14.85546875" style="21" customWidth="1"/>
    <col min="5893" max="5893" width="13.28515625" style="21" customWidth="1"/>
    <col min="5894" max="5894" width="14.42578125" style="21" customWidth="1"/>
    <col min="5895" max="5895" width="9.85546875" style="21" customWidth="1"/>
    <col min="5896" max="5896" width="16.140625" style="21" customWidth="1"/>
    <col min="5897" max="5897" width="15" style="21" customWidth="1"/>
    <col min="5898" max="5898" width="18.140625" style="21" customWidth="1"/>
    <col min="5899" max="5899" width="14.140625" style="21" customWidth="1"/>
    <col min="5900" max="5900" width="9.42578125" style="21" customWidth="1"/>
    <col min="5901" max="5901" width="17.5703125" style="21" customWidth="1"/>
    <col min="5902" max="5902" width="25.140625" style="21" customWidth="1"/>
    <col min="5903" max="5903" width="10.5703125" style="21" customWidth="1"/>
    <col min="5904" max="6134" width="9.140625" style="21"/>
    <col min="6135" max="6135" width="4.42578125" style="21" customWidth="1"/>
    <col min="6136" max="6136" width="49.140625" style="21" customWidth="1"/>
    <col min="6137" max="6137" width="10.85546875" style="21" customWidth="1"/>
    <col min="6138" max="6147" width="0" style="21" hidden="1" customWidth="1"/>
    <col min="6148" max="6148" width="14.85546875" style="21" customWidth="1"/>
    <col min="6149" max="6149" width="13.28515625" style="21" customWidth="1"/>
    <col min="6150" max="6150" width="14.42578125" style="21" customWidth="1"/>
    <col min="6151" max="6151" width="9.85546875" style="21" customWidth="1"/>
    <col min="6152" max="6152" width="16.140625" style="21" customWidth="1"/>
    <col min="6153" max="6153" width="15" style="21" customWidth="1"/>
    <col min="6154" max="6154" width="18.140625" style="21" customWidth="1"/>
    <col min="6155" max="6155" width="14.140625" style="21" customWidth="1"/>
    <col min="6156" max="6156" width="9.42578125" style="21" customWidth="1"/>
    <col min="6157" max="6157" width="17.5703125" style="21" customWidth="1"/>
    <col min="6158" max="6158" width="25.140625" style="21" customWidth="1"/>
    <col min="6159" max="6159" width="10.5703125" style="21" customWidth="1"/>
    <col min="6160" max="6390" width="9.140625" style="21"/>
    <col min="6391" max="6391" width="4.42578125" style="21" customWidth="1"/>
    <col min="6392" max="6392" width="49.140625" style="21" customWidth="1"/>
    <col min="6393" max="6393" width="10.85546875" style="21" customWidth="1"/>
    <col min="6394" max="6403" width="0" style="21" hidden="1" customWidth="1"/>
    <col min="6404" max="6404" width="14.85546875" style="21" customWidth="1"/>
    <col min="6405" max="6405" width="13.28515625" style="21" customWidth="1"/>
    <col min="6406" max="6406" width="14.42578125" style="21" customWidth="1"/>
    <col min="6407" max="6407" width="9.85546875" style="21" customWidth="1"/>
    <col min="6408" max="6408" width="16.140625" style="21" customWidth="1"/>
    <col min="6409" max="6409" width="15" style="21" customWidth="1"/>
    <col min="6410" max="6410" width="18.140625" style="21" customWidth="1"/>
    <col min="6411" max="6411" width="14.140625" style="21" customWidth="1"/>
    <col min="6412" max="6412" width="9.42578125" style="21" customWidth="1"/>
    <col min="6413" max="6413" width="17.5703125" style="21" customWidth="1"/>
    <col min="6414" max="6414" width="25.140625" style="21" customWidth="1"/>
    <col min="6415" max="6415" width="10.5703125" style="21" customWidth="1"/>
    <col min="6416" max="6646" width="9.140625" style="21"/>
    <col min="6647" max="6647" width="4.42578125" style="21" customWidth="1"/>
    <col min="6648" max="6648" width="49.140625" style="21" customWidth="1"/>
    <col min="6649" max="6649" width="10.85546875" style="21" customWidth="1"/>
    <col min="6650" max="6659" width="0" style="21" hidden="1" customWidth="1"/>
    <col min="6660" max="6660" width="14.85546875" style="21" customWidth="1"/>
    <col min="6661" max="6661" width="13.28515625" style="21" customWidth="1"/>
    <col min="6662" max="6662" width="14.42578125" style="21" customWidth="1"/>
    <col min="6663" max="6663" width="9.85546875" style="21" customWidth="1"/>
    <col min="6664" max="6664" width="16.140625" style="21" customWidth="1"/>
    <col min="6665" max="6665" width="15" style="21" customWidth="1"/>
    <col min="6666" max="6666" width="18.140625" style="21" customWidth="1"/>
    <col min="6667" max="6667" width="14.140625" style="21" customWidth="1"/>
    <col min="6668" max="6668" width="9.42578125" style="21" customWidth="1"/>
    <col min="6669" max="6669" width="17.5703125" style="21" customWidth="1"/>
    <col min="6670" max="6670" width="25.140625" style="21" customWidth="1"/>
    <col min="6671" max="6671" width="10.5703125" style="21" customWidth="1"/>
    <col min="6672" max="6902" width="9.140625" style="21"/>
    <col min="6903" max="6903" width="4.42578125" style="21" customWidth="1"/>
    <col min="6904" max="6904" width="49.140625" style="21" customWidth="1"/>
    <col min="6905" max="6905" width="10.85546875" style="21" customWidth="1"/>
    <col min="6906" max="6915" width="0" style="21" hidden="1" customWidth="1"/>
    <col min="6916" max="6916" width="14.85546875" style="21" customWidth="1"/>
    <col min="6917" max="6917" width="13.28515625" style="21" customWidth="1"/>
    <col min="6918" max="6918" width="14.42578125" style="21" customWidth="1"/>
    <col min="6919" max="6919" width="9.85546875" style="21" customWidth="1"/>
    <col min="6920" max="6920" width="16.140625" style="21" customWidth="1"/>
    <col min="6921" max="6921" width="15" style="21" customWidth="1"/>
    <col min="6922" max="6922" width="18.140625" style="21" customWidth="1"/>
    <col min="6923" max="6923" width="14.140625" style="21" customWidth="1"/>
    <col min="6924" max="6924" width="9.42578125" style="21" customWidth="1"/>
    <col min="6925" max="6925" width="17.5703125" style="21" customWidth="1"/>
    <col min="6926" max="6926" width="25.140625" style="21" customWidth="1"/>
    <col min="6927" max="6927" width="10.5703125" style="21" customWidth="1"/>
    <col min="6928" max="7158" width="9.140625" style="21"/>
    <col min="7159" max="7159" width="4.42578125" style="21" customWidth="1"/>
    <col min="7160" max="7160" width="49.140625" style="21" customWidth="1"/>
    <col min="7161" max="7161" width="10.85546875" style="21" customWidth="1"/>
    <col min="7162" max="7171" width="0" style="21" hidden="1" customWidth="1"/>
    <col min="7172" max="7172" width="14.85546875" style="21" customWidth="1"/>
    <col min="7173" max="7173" width="13.28515625" style="21" customWidth="1"/>
    <col min="7174" max="7174" width="14.42578125" style="21" customWidth="1"/>
    <col min="7175" max="7175" width="9.85546875" style="21" customWidth="1"/>
    <col min="7176" max="7176" width="16.140625" style="21" customWidth="1"/>
    <col min="7177" max="7177" width="15" style="21" customWidth="1"/>
    <col min="7178" max="7178" width="18.140625" style="21" customWidth="1"/>
    <col min="7179" max="7179" width="14.140625" style="21" customWidth="1"/>
    <col min="7180" max="7180" width="9.42578125" style="21" customWidth="1"/>
    <col min="7181" max="7181" width="17.5703125" style="21" customWidth="1"/>
    <col min="7182" max="7182" width="25.140625" style="21" customWidth="1"/>
    <col min="7183" max="7183" width="10.5703125" style="21" customWidth="1"/>
    <col min="7184" max="7414" width="9.140625" style="21"/>
    <col min="7415" max="7415" width="4.42578125" style="21" customWidth="1"/>
    <col min="7416" max="7416" width="49.140625" style="21" customWidth="1"/>
    <col min="7417" max="7417" width="10.85546875" style="21" customWidth="1"/>
    <col min="7418" max="7427" width="0" style="21" hidden="1" customWidth="1"/>
    <col min="7428" max="7428" width="14.85546875" style="21" customWidth="1"/>
    <col min="7429" max="7429" width="13.28515625" style="21" customWidth="1"/>
    <col min="7430" max="7430" width="14.42578125" style="21" customWidth="1"/>
    <col min="7431" max="7431" width="9.85546875" style="21" customWidth="1"/>
    <col min="7432" max="7432" width="16.140625" style="21" customWidth="1"/>
    <col min="7433" max="7433" width="15" style="21" customWidth="1"/>
    <col min="7434" max="7434" width="18.140625" style="21" customWidth="1"/>
    <col min="7435" max="7435" width="14.140625" style="21" customWidth="1"/>
    <col min="7436" max="7436" width="9.42578125" style="21" customWidth="1"/>
    <col min="7437" max="7437" width="17.5703125" style="21" customWidth="1"/>
    <col min="7438" max="7438" width="25.140625" style="21" customWidth="1"/>
    <col min="7439" max="7439" width="10.5703125" style="21" customWidth="1"/>
    <col min="7440" max="7670" width="9.140625" style="21"/>
    <col min="7671" max="7671" width="4.42578125" style="21" customWidth="1"/>
    <col min="7672" max="7672" width="49.140625" style="21" customWidth="1"/>
    <col min="7673" max="7673" width="10.85546875" style="21" customWidth="1"/>
    <col min="7674" max="7683" width="0" style="21" hidden="1" customWidth="1"/>
    <col min="7684" max="7684" width="14.85546875" style="21" customWidth="1"/>
    <col min="7685" max="7685" width="13.28515625" style="21" customWidth="1"/>
    <col min="7686" max="7686" width="14.42578125" style="21" customWidth="1"/>
    <col min="7687" max="7687" width="9.85546875" style="21" customWidth="1"/>
    <col min="7688" max="7688" width="16.140625" style="21" customWidth="1"/>
    <col min="7689" max="7689" width="15" style="21" customWidth="1"/>
    <col min="7690" max="7690" width="18.140625" style="21" customWidth="1"/>
    <col min="7691" max="7691" width="14.140625" style="21" customWidth="1"/>
    <col min="7692" max="7692" width="9.42578125" style="21" customWidth="1"/>
    <col min="7693" max="7693" width="17.5703125" style="21" customWidth="1"/>
    <col min="7694" max="7694" width="25.140625" style="21" customWidth="1"/>
    <col min="7695" max="7695" width="10.5703125" style="21" customWidth="1"/>
    <col min="7696" max="7926" width="9.140625" style="21"/>
    <col min="7927" max="7927" width="4.42578125" style="21" customWidth="1"/>
    <col min="7928" max="7928" width="49.140625" style="21" customWidth="1"/>
    <col min="7929" max="7929" width="10.85546875" style="21" customWidth="1"/>
    <col min="7930" max="7939" width="0" style="21" hidden="1" customWidth="1"/>
    <col min="7940" max="7940" width="14.85546875" style="21" customWidth="1"/>
    <col min="7941" max="7941" width="13.28515625" style="21" customWidth="1"/>
    <col min="7942" max="7942" width="14.42578125" style="21" customWidth="1"/>
    <col min="7943" max="7943" width="9.85546875" style="21" customWidth="1"/>
    <col min="7944" max="7944" width="16.140625" style="21" customWidth="1"/>
    <col min="7945" max="7945" width="15" style="21" customWidth="1"/>
    <col min="7946" max="7946" width="18.140625" style="21" customWidth="1"/>
    <col min="7947" max="7947" width="14.140625" style="21" customWidth="1"/>
    <col min="7948" max="7948" width="9.42578125" style="21" customWidth="1"/>
    <col min="7949" max="7949" width="17.5703125" style="21" customWidth="1"/>
    <col min="7950" max="7950" width="25.140625" style="21" customWidth="1"/>
    <col min="7951" max="7951" width="10.5703125" style="21" customWidth="1"/>
    <col min="7952" max="8182" width="9.140625" style="21"/>
    <col min="8183" max="8183" width="4.42578125" style="21" customWidth="1"/>
    <col min="8184" max="8184" width="49.140625" style="21" customWidth="1"/>
    <col min="8185" max="8185" width="10.85546875" style="21" customWidth="1"/>
    <col min="8186" max="8195" width="0" style="21" hidden="1" customWidth="1"/>
    <col min="8196" max="8196" width="14.85546875" style="21" customWidth="1"/>
    <col min="8197" max="8197" width="13.28515625" style="21" customWidth="1"/>
    <col min="8198" max="8198" width="14.42578125" style="21" customWidth="1"/>
    <col min="8199" max="8199" width="9.85546875" style="21" customWidth="1"/>
    <col min="8200" max="8200" width="16.140625" style="21" customWidth="1"/>
    <col min="8201" max="8201" width="15" style="21" customWidth="1"/>
    <col min="8202" max="8202" width="18.140625" style="21" customWidth="1"/>
    <col min="8203" max="8203" width="14.140625" style="21" customWidth="1"/>
    <col min="8204" max="8204" width="9.42578125" style="21" customWidth="1"/>
    <col min="8205" max="8205" width="17.5703125" style="21" customWidth="1"/>
    <col min="8206" max="8206" width="25.140625" style="21" customWidth="1"/>
    <col min="8207" max="8207" width="10.5703125" style="21" customWidth="1"/>
    <col min="8208" max="8438" width="9.140625" style="21"/>
    <col min="8439" max="8439" width="4.42578125" style="21" customWidth="1"/>
    <col min="8440" max="8440" width="49.140625" style="21" customWidth="1"/>
    <col min="8441" max="8441" width="10.85546875" style="21" customWidth="1"/>
    <col min="8442" max="8451" width="0" style="21" hidden="1" customWidth="1"/>
    <col min="8452" max="8452" width="14.85546875" style="21" customWidth="1"/>
    <col min="8453" max="8453" width="13.28515625" style="21" customWidth="1"/>
    <col min="8454" max="8454" width="14.42578125" style="21" customWidth="1"/>
    <col min="8455" max="8455" width="9.85546875" style="21" customWidth="1"/>
    <col min="8456" max="8456" width="16.140625" style="21" customWidth="1"/>
    <col min="8457" max="8457" width="15" style="21" customWidth="1"/>
    <col min="8458" max="8458" width="18.140625" style="21" customWidth="1"/>
    <col min="8459" max="8459" width="14.140625" style="21" customWidth="1"/>
    <col min="8460" max="8460" width="9.42578125" style="21" customWidth="1"/>
    <col min="8461" max="8461" width="17.5703125" style="21" customWidth="1"/>
    <col min="8462" max="8462" width="25.140625" style="21" customWidth="1"/>
    <col min="8463" max="8463" width="10.5703125" style="21" customWidth="1"/>
    <col min="8464" max="8694" width="9.140625" style="21"/>
    <col min="8695" max="8695" width="4.42578125" style="21" customWidth="1"/>
    <col min="8696" max="8696" width="49.140625" style="21" customWidth="1"/>
    <col min="8697" max="8697" width="10.85546875" style="21" customWidth="1"/>
    <col min="8698" max="8707" width="0" style="21" hidden="1" customWidth="1"/>
    <col min="8708" max="8708" width="14.85546875" style="21" customWidth="1"/>
    <col min="8709" max="8709" width="13.28515625" style="21" customWidth="1"/>
    <col min="8710" max="8710" width="14.42578125" style="21" customWidth="1"/>
    <col min="8711" max="8711" width="9.85546875" style="21" customWidth="1"/>
    <col min="8712" max="8712" width="16.140625" style="21" customWidth="1"/>
    <col min="8713" max="8713" width="15" style="21" customWidth="1"/>
    <col min="8714" max="8714" width="18.140625" style="21" customWidth="1"/>
    <col min="8715" max="8715" width="14.140625" style="21" customWidth="1"/>
    <col min="8716" max="8716" width="9.42578125" style="21" customWidth="1"/>
    <col min="8717" max="8717" width="17.5703125" style="21" customWidth="1"/>
    <col min="8718" max="8718" width="25.140625" style="21" customWidth="1"/>
    <col min="8719" max="8719" width="10.5703125" style="21" customWidth="1"/>
    <col min="8720" max="8950" width="9.140625" style="21"/>
    <col min="8951" max="8951" width="4.42578125" style="21" customWidth="1"/>
    <col min="8952" max="8952" width="49.140625" style="21" customWidth="1"/>
    <col min="8953" max="8953" width="10.85546875" style="21" customWidth="1"/>
    <col min="8954" max="8963" width="0" style="21" hidden="1" customWidth="1"/>
    <col min="8964" max="8964" width="14.85546875" style="21" customWidth="1"/>
    <col min="8965" max="8965" width="13.28515625" style="21" customWidth="1"/>
    <col min="8966" max="8966" width="14.42578125" style="21" customWidth="1"/>
    <col min="8967" max="8967" width="9.85546875" style="21" customWidth="1"/>
    <col min="8968" max="8968" width="16.140625" style="21" customWidth="1"/>
    <col min="8969" max="8969" width="15" style="21" customWidth="1"/>
    <col min="8970" max="8970" width="18.140625" style="21" customWidth="1"/>
    <col min="8971" max="8971" width="14.140625" style="21" customWidth="1"/>
    <col min="8972" max="8972" width="9.42578125" style="21" customWidth="1"/>
    <col min="8973" max="8973" width="17.5703125" style="21" customWidth="1"/>
    <col min="8974" max="8974" width="25.140625" style="21" customWidth="1"/>
    <col min="8975" max="8975" width="10.5703125" style="21" customWidth="1"/>
    <col min="8976" max="9206" width="9.140625" style="21"/>
    <col min="9207" max="9207" width="4.42578125" style="21" customWidth="1"/>
    <col min="9208" max="9208" width="49.140625" style="21" customWidth="1"/>
    <col min="9209" max="9209" width="10.85546875" style="21" customWidth="1"/>
    <col min="9210" max="9219" width="0" style="21" hidden="1" customWidth="1"/>
    <col min="9220" max="9220" width="14.85546875" style="21" customWidth="1"/>
    <col min="9221" max="9221" width="13.28515625" style="21" customWidth="1"/>
    <col min="9222" max="9222" width="14.42578125" style="21" customWidth="1"/>
    <col min="9223" max="9223" width="9.85546875" style="21" customWidth="1"/>
    <col min="9224" max="9224" width="16.140625" style="21" customWidth="1"/>
    <col min="9225" max="9225" width="15" style="21" customWidth="1"/>
    <col min="9226" max="9226" width="18.140625" style="21" customWidth="1"/>
    <col min="9227" max="9227" width="14.140625" style="21" customWidth="1"/>
    <col min="9228" max="9228" width="9.42578125" style="21" customWidth="1"/>
    <col min="9229" max="9229" width="17.5703125" style="21" customWidth="1"/>
    <col min="9230" max="9230" width="25.140625" style="21" customWidth="1"/>
    <col min="9231" max="9231" width="10.5703125" style="21" customWidth="1"/>
    <col min="9232" max="9462" width="9.140625" style="21"/>
    <col min="9463" max="9463" width="4.42578125" style="21" customWidth="1"/>
    <col min="9464" max="9464" width="49.140625" style="21" customWidth="1"/>
    <col min="9465" max="9465" width="10.85546875" style="21" customWidth="1"/>
    <col min="9466" max="9475" width="0" style="21" hidden="1" customWidth="1"/>
    <col min="9476" max="9476" width="14.85546875" style="21" customWidth="1"/>
    <col min="9477" max="9477" width="13.28515625" style="21" customWidth="1"/>
    <col min="9478" max="9478" width="14.42578125" style="21" customWidth="1"/>
    <col min="9479" max="9479" width="9.85546875" style="21" customWidth="1"/>
    <col min="9480" max="9480" width="16.140625" style="21" customWidth="1"/>
    <col min="9481" max="9481" width="15" style="21" customWidth="1"/>
    <col min="9482" max="9482" width="18.140625" style="21" customWidth="1"/>
    <col min="9483" max="9483" width="14.140625" style="21" customWidth="1"/>
    <col min="9484" max="9484" width="9.42578125" style="21" customWidth="1"/>
    <col min="9485" max="9485" width="17.5703125" style="21" customWidth="1"/>
    <col min="9486" max="9486" width="25.140625" style="21" customWidth="1"/>
    <col min="9487" max="9487" width="10.5703125" style="21" customWidth="1"/>
    <col min="9488" max="9718" width="9.140625" style="21"/>
    <col min="9719" max="9719" width="4.42578125" style="21" customWidth="1"/>
    <col min="9720" max="9720" width="49.140625" style="21" customWidth="1"/>
    <col min="9721" max="9721" width="10.85546875" style="21" customWidth="1"/>
    <col min="9722" max="9731" width="0" style="21" hidden="1" customWidth="1"/>
    <col min="9732" max="9732" width="14.85546875" style="21" customWidth="1"/>
    <col min="9733" max="9733" width="13.28515625" style="21" customWidth="1"/>
    <col min="9734" max="9734" width="14.42578125" style="21" customWidth="1"/>
    <col min="9735" max="9735" width="9.85546875" style="21" customWidth="1"/>
    <col min="9736" max="9736" width="16.140625" style="21" customWidth="1"/>
    <col min="9737" max="9737" width="15" style="21" customWidth="1"/>
    <col min="9738" max="9738" width="18.140625" style="21" customWidth="1"/>
    <col min="9739" max="9739" width="14.140625" style="21" customWidth="1"/>
    <col min="9740" max="9740" width="9.42578125" style="21" customWidth="1"/>
    <col min="9741" max="9741" width="17.5703125" style="21" customWidth="1"/>
    <col min="9742" max="9742" width="25.140625" style="21" customWidth="1"/>
    <col min="9743" max="9743" width="10.5703125" style="21" customWidth="1"/>
    <col min="9744" max="9974" width="9.140625" style="21"/>
    <col min="9975" max="9975" width="4.42578125" style="21" customWidth="1"/>
    <col min="9976" max="9976" width="49.140625" style="21" customWidth="1"/>
    <col min="9977" max="9977" width="10.85546875" style="21" customWidth="1"/>
    <col min="9978" max="9987" width="0" style="21" hidden="1" customWidth="1"/>
    <col min="9988" max="9988" width="14.85546875" style="21" customWidth="1"/>
    <col min="9989" max="9989" width="13.28515625" style="21" customWidth="1"/>
    <col min="9990" max="9990" width="14.42578125" style="21" customWidth="1"/>
    <col min="9991" max="9991" width="9.85546875" style="21" customWidth="1"/>
    <col min="9992" max="9992" width="16.140625" style="21" customWidth="1"/>
    <col min="9993" max="9993" width="15" style="21" customWidth="1"/>
    <col min="9994" max="9994" width="18.140625" style="21" customWidth="1"/>
    <col min="9995" max="9995" width="14.140625" style="21" customWidth="1"/>
    <col min="9996" max="9996" width="9.42578125" style="21" customWidth="1"/>
    <col min="9997" max="9997" width="17.5703125" style="21" customWidth="1"/>
    <col min="9998" max="9998" width="25.140625" style="21" customWidth="1"/>
    <col min="9999" max="9999" width="10.5703125" style="21" customWidth="1"/>
    <col min="10000" max="10230" width="9.140625" style="21"/>
    <col min="10231" max="10231" width="4.42578125" style="21" customWidth="1"/>
    <col min="10232" max="10232" width="49.140625" style="21" customWidth="1"/>
    <col min="10233" max="10233" width="10.85546875" style="21" customWidth="1"/>
    <col min="10234" max="10243" width="0" style="21" hidden="1" customWidth="1"/>
    <col min="10244" max="10244" width="14.85546875" style="21" customWidth="1"/>
    <col min="10245" max="10245" width="13.28515625" style="21" customWidth="1"/>
    <col min="10246" max="10246" width="14.42578125" style="21" customWidth="1"/>
    <col min="10247" max="10247" width="9.85546875" style="21" customWidth="1"/>
    <col min="10248" max="10248" width="16.140625" style="21" customWidth="1"/>
    <col min="10249" max="10249" width="15" style="21" customWidth="1"/>
    <col min="10250" max="10250" width="18.140625" style="21" customWidth="1"/>
    <col min="10251" max="10251" width="14.140625" style="21" customWidth="1"/>
    <col min="10252" max="10252" width="9.42578125" style="21" customWidth="1"/>
    <col min="10253" max="10253" width="17.5703125" style="21" customWidth="1"/>
    <col min="10254" max="10254" width="25.140625" style="21" customWidth="1"/>
    <col min="10255" max="10255" width="10.5703125" style="21" customWidth="1"/>
    <col min="10256" max="10486" width="9.140625" style="21"/>
    <col min="10487" max="10487" width="4.42578125" style="21" customWidth="1"/>
    <col min="10488" max="10488" width="49.140625" style="21" customWidth="1"/>
    <col min="10489" max="10489" width="10.85546875" style="21" customWidth="1"/>
    <col min="10490" max="10499" width="0" style="21" hidden="1" customWidth="1"/>
    <col min="10500" max="10500" width="14.85546875" style="21" customWidth="1"/>
    <col min="10501" max="10501" width="13.28515625" style="21" customWidth="1"/>
    <col min="10502" max="10502" width="14.42578125" style="21" customWidth="1"/>
    <col min="10503" max="10503" width="9.85546875" style="21" customWidth="1"/>
    <col min="10504" max="10504" width="16.140625" style="21" customWidth="1"/>
    <col min="10505" max="10505" width="15" style="21" customWidth="1"/>
    <col min="10506" max="10506" width="18.140625" style="21" customWidth="1"/>
    <col min="10507" max="10507" width="14.140625" style="21" customWidth="1"/>
    <col min="10508" max="10508" width="9.42578125" style="21" customWidth="1"/>
    <col min="10509" max="10509" width="17.5703125" style="21" customWidth="1"/>
    <col min="10510" max="10510" width="25.140625" style="21" customWidth="1"/>
    <col min="10511" max="10511" width="10.5703125" style="21" customWidth="1"/>
    <col min="10512" max="10742" width="9.140625" style="21"/>
    <col min="10743" max="10743" width="4.42578125" style="21" customWidth="1"/>
    <col min="10744" max="10744" width="49.140625" style="21" customWidth="1"/>
    <col min="10745" max="10745" width="10.85546875" style="21" customWidth="1"/>
    <col min="10746" max="10755" width="0" style="21" hidden="1" customWidth="1"/>
    <col min="10756" max="10756" width="14.85546875" style="21" customWidth="1"/>
    <col min="10757" max="10757" width="13.28515625" style="21" customWidth="1"/>
    <col min="10758" max="10758" width="14.42578125" style="21" customWidth="1"/>
    <col min="10759" max="10759" width="9.85546875" style="21" customWidth="1"/>
    <col min="10760" max="10760" width="16.140625" style="21" customWidth="1"/>
    <col min="10761" max="10761" width="15" style="21" customWidth="1"/>
    <col min="10762" max="10762" width="18.140625" style="21" customWidth="1"/>
    <col min="10763" max="10763" width="14.140625" style="21" customWidth="1"/>
    <col min="10764" max="10764" width="9.42578125" style="21" customWidth="1"/>
    <col min="10765" max="10765" width="17.5703125" style="21" customWidth="1"/>
    <col min="10766" max="10766" width="25.140625" style="21" customWidth="1"/>
    <col min="10767" max="10767" width="10.5703125" style="21" customWidth="1"/>
    <col min="10768" max="10998" width="9.140625" style="21"/>
    <col min="10999" max="10999" width="4.42578125" style="21" customWidth="1"/>
    <col min="11000" max="11000" width="49.140625" style="21" customWidth="1"/>
    <col min="11001" max="11001" width="10.85546875" style="21" customWidth="1"/>
    <col min="11002" max="11011" width="0" style="21" hidden="1" customWidth="1"/>
    <col min="11012" max="11012" width="14.85546875" style="21" customWidth="1"/>
    <col min="11013" max="11013" width="13.28515625" style="21" customWidth="1"/>
    <col min="11014" max="11014" width="14.42578125" style="21" customWidth="1"/>
    <col min="11015" max="11015" width="9.85546875" style="21" customWidth="1"/>
    <col min="11016" max="11016" width="16.140625" style="21" customWidth="1"/>
    <col min="11017" max="11017" width="15" style="21" customWidth="1"/>
    <col min="11018" max="11018" width="18.140625" style="21" customWidth="1"/>
    <col min="11019" max="11019" width="14.140625" style="21" customWidth="1"/>
    <col min="11020" max="11020" width="9.42578125" style="21" customWidth="1"/>
    <col min="11021" max="11021" width="17.5703125" style="21" customWidth="1"/>
    <col min="11022" max="11022" width="25.140625" style="21" customWidth="1"/>
    <col min="11023" max="11023" width="10.5703125" style="21" customWidth="1"/>
    <col min="11024" max="11254" width="9.140625" style="21"/>
    <col min="11255" max="11255" width="4.42578125" style="21" customWidth="1"/>
    <col min="11256" max="11256" width="49.140625" style="21" customWidth="1"/>
    <col min="11257" max="11257" width="10.85546875" style="21" customWidth="1"/>
    <col min="11258" max="11267" width="0" style="21" hidden="1" customWidth="1"/>
    <col min="11268" max="11268" width="14.85546875" style="21" customWidth="1"/>
    <col min="11269" max="11269" width="13.28515625" style="21" customWidth="1"/>
    <col min="11270" max="11270" width="14.42578125" style="21" customWidth="1"/>
    <col min="11271" max="11271" width="9.85546875" style="21" customWidth="1"/>
    <col min="11272" max="11272" width="16.140625" style="21" customWidth="1"/>
    <col min="11273" max="11273" width="15" style="21" customWidth="1"/>
    <col min="11274" max="11274" width="18.140625" style="21" customWidth="1"/>
    <col min="11275" max="11275" width="14.140625" style="21" customWidth="1"/>
    <col min="11276" max="11276" width="9.42578125" style="21" customWidth="1"/>
    <col min="11277" max="11277" width="17.5703125" style="21" customWidth="1"/>
    <col min="11278" max="11278" width="25.140625" style="21" customWidth="1"/>
    <col min="11279" max="11279" width="10.5703125" style="21" customWidth="1"/>
    <col min="11280" max="11510" width="9.140625" style="21"/>
    <col min="11511" max="11511" width="4.42578125" style="21" customWidth="1"/>
    <col min="11512" max="11512" width="49.140625" style="21" customWidth="1"/>
    <col min="11513" max="11513" width="10.85546875" style="21" customWidth="1"/>
    <col min="11514" max="11523" width="0" style="21" hidden="1" customWidth="1"/>
    <col min="11524" max="11524" width="14.85546875" style="21" customWidth="1"/>
    <col min="11525" max="11525" width="13.28515625" style="21" customWidth="1"/>
    <col min="11526" max="11526" width="14.42578125" style="21" customWidth="1"/>
    <col min="11527" max="11527" width="9.85546875" style="21" customWidth="1"/>
    <col min="11528" max="11528" width="16.140625" style="21" customWidth="1"/>
    <col min="11529" max="11529" width="15" style="21" customWidth="1"/>
    <col min="11530" max="11530" width="18.140625" style="21" customWidth="1"/>
    <col min="11531" max="11531" width="14.140625" style="21" customWidth="1"/>
    <col min="11532" max="11532" width="9.42578125" style="21" customWidth="1"/>
    <col min="11533" max="11533" width="17.5703125" style="21" customWidth="1"/>
    <col min="11534" max="11534" width="25.140625" style="21" customWidth="1"/>
    <col min="11535" max="11535" width="10.5703125" style="21" customWidth="1"/>
    <col min="11536" max="11766" width="9.140625" style="21"/>
    <col min="11767" max="11767" width="4.42578125" style="21" customWidth="1"/>
    <col min="11768" max="11768" width="49.140625" style="21" customWidth="1"/>
    <col min="11769" max="11769" width="10.85546875" style="21" customWidth="1"/>
    <col min="11770" max="11779" width="0" style="21" hidden="1" customWidth="1"/>
    <col min="11780" max="11780" width="14.85546875" style="21" customWidth="1"/>
    <col min="11781" max="11781" width="13.28515625" style="21" customWidth="1"/>
    <col min="11782" max="11782" width="14.42578125" style="21" customWidth="1"/>
    <col min="11783" max="11783" width="9.85546875" style="21" customWidth="1"/>
    <col min="11784" max="11784" width="16.140625" style="21" customWidth="1"/>
    <col min="11785" max="11785" width="15" style="21" customWidth="1"/>
    <col min="11786" max="11786" width="18.140625" style="21" customWidth="1"/>
    <col min="11787" max="11787" width="14.140625" style="21" customWidth="1"/>
    <col min="11788" max="11788" width="9.42578125" style="21" customWidth="1"/>
    <col min="11789" max="11789" width="17.5703125" style="21" customWidth="1"/>
    <col min="11790" max="11790" width="25.140625" style="21" customWidth="1"/>
    <col min="11791" max="11791" width="10.5703125" style="21" customWidth="1"/>
    <col min="11792" max="12022" width="9.140625" style="21"/>
    <col min="12023" max="12023" width="4.42578125" style="21" customWidth="1"/>
    <col min="12024" max="12024" width="49.140625" style="21" customWidth="1"/>
    <col min="12025" max="12025" width="10.85546875" style="21" customWidth="1"/>
    <col min="12026" max="12035" width="0" style="21" hidden="1" customWidth="1"/>
    <col min="12036" max="12036" width="14.85546875" style="21" customWidth="1"/>
    <col min="12037" max="12037" width="13.28515625" style="21" customWidth="1"/>
    <col min="12038" max="12038" width="14.42578125" style="21" customWidth="1"/>
    <col min="12039" max="12039" width="9.85546875" style="21" customWidth="1"/>
    <col min="12040" max="12040" width="16.140625" style="21" customWidth="1"/>
    <col min="12041" max="12041" width="15" style="21" customWidth="1"/>
    <col min="12042" max="12042" width="18.140625" style="21" customWidth="1"/>
    <col min="12043" max="12043" width="14.140625" style="21" customWidth="1"/>
    <col min="12044" max="12044" width="9.42578125" style="21" customWidth="1"/>
    <col min="12045" max="12045" width="17.5703125" style="21" customWidth="1"/>
    <col min="12046" max="12046" width="25.140625" style="21" customWidth="1"/>
    <col min="12047" max="12047" width="10.5703125" style="21" customWidth="1"/>
    <col min="12048" max="12278" width="9.140625" style="21"/>
    <col min="12279" max="12279" width="4.42578125" style="21" customWidth="1"/>
    <col min="12280" max="12280" width="49.140625" style="21" customWidth="1"/>
    <col min="12281" max="12281" width="10.85546875" style="21" customWidth="1"/>
    <col min="12282" max="12291" width="0" style="21" hidden="1" customWidth="1"/>
    <col min="12292" max="12292" width="14.85546875" style="21" customWidth="1"/>
    <col min="12293" max="12293" width="13.28515625" style="21" customWidth="1"/>
    <col min="12294" max="12294" width="14.42578125" style="21" customWidth="1"/>
    <col min="12295" max="12295" width="9.85546875" style="21" customWidth="1"/>
    <col min="12296" max="12296" width="16.140625" style="21" customWidth="1"/>
    <col min="12297" max="12297" width="15" style="21" customWidth="1"/>
    <col min="12298" max="12298" width="18.140625" style="21" customWidth="1"/>
    <col min="12299" max="12299" width="14.140625" style="21" customWidth="1"/>
    <col min="12300" max="12300" width="9.42578125" style="21" customWidth="1"/>
    <col min="12301" max="12301" width="17.5703125" style="21" customWidth="1"/>
    <col min="12302" max="12302" width="25.140625" style="21" customWidth="1"/>
    <col min="12303" max="12303" width="10.5703125" style="21" customWidth="1"/>
    <col min="12304" max="12534" width="9.140625" style="21"/>
    <col min="12535" max="12535" width="4.42578125" style="21" customWidth="1"/>
    <col min="12536" max="12536" width="49.140625" style="21" customWidth="1"/>
    <col min="12537" max="12537" width="10.85546875" style="21" customWidth="1"/>
    <col min="12538" max="12547" width="0" style="21" hidden="1" customWidth="1"/>
    <col min="12548" max="12548" width="14.85546875" style="21" customWidth="1"/>
    <col min="12549" max="12549" width="13.28515625" style="21" customWidth="1"/>
    <col min="12550" max="12550" width="14.42578125" style="21" customWidth="1"/>
    <col min="12551" max="12551" width="9.85546875" style="21" customWidth="1"/>
    <col min="12552" max="12552" width="16.140625" style="21" customWidth="1"/>
    <col min="12553" max="12553" width="15" style="21" customWidth="1"/>
    <col min="12554" max="12554" width="18.140625" style="21" customWidth="1"/>
    <col min="12555" max="12555" width="14.140625" style="21" customWidth="1"/>
    <col min="12556" max="12556" width="9.42578125" style="21" customWidth="1"/>
    <col min="12557" max="12557" width="17.5703125" style="21" customWidth="1"/>
    <col min="12558" max="12558" width="25.140625" style="21" customWidth="1"/>
    <col min="12559" max="12559" width="10.5703125" style="21" customWidth="1"/>
    <col min="12560" max="12790" width="9.140625" style="21"/>
    <col min="12791" max="12791" width="4.42578125" style="21" customWidth="1"/>
    <col min="12792" max="12792" width="49.140625" style="21" customWidth="1"/>
    <col min="12793" max="12793" width="10.85546875" style="21" customWidth="1"/>
    <col min="12794" max="12803" width="0" style="21" hidden="1" customWidth="1"/>
    <col min="12804" max="12804" width="14.85546875" style="21" customWidth="1"/>
    <col min="12805" max="12805" width="13.28515625" style="21" customWidth="1"/>
    <col min="12806" max="12806" width="14.42578125" style="21" customWidth="1"/>
    <col min="12807" max="12807" width="9.85546875" style="21" customWidth="1"/>
    <col min="12808" max="12808" width="16.140625" style="21" customWidth="1"/>
    <col min="12809" max="12809" width="15" style="21" customWidth="1"/>
    <col min="12810" max="12810" width="18.140625" style="21" customWidth="1"/>
    <col min="12811" max="12811" width="14.140625" style="21" customWidth="1"/>
    <col min="12812" max="12812" width="9.42578125" style="21" customWidth="1"/>
    <col min="12813" max="12813" width="17.5703125" style="21" customWidth="1"/>
    <col min="12814" max="12814" width="25.140625" style="21" customWidth="1"/>
    <col min="12815" max="12815" width="10.5703125" style="21" customWidth="1"/>
    <col min="12816" max="13046" width="9.140625" style="21"/>
    <col min="13047" max="13047" width="4.42578125" style="21" customWidth="1"/>
    <col min="13048" max="13048" width="49.140625" style="21" customWidth="1"/>
    <col min="13049" max="13049" width="10.85546875" style="21" customWidth="1"/>
    <col min="13050" max="13059" width="0" style="21" hidden="1" customWidth="1"/>
    <col min="13060" max="13060" width="14.85546875" style="21" customWidth="1"/>
    <col min="13061" max="13061" width="13.28515625" style="21" customWidth="1"/>
    <col min="13062" max="13062" width="14.42578125" style="21" customWidth="1"/>
    <col min="13063" max="13063" width="9.85546875" style="21" customWidth="1"/>
    <col min="13064" max="13064" width="16.140625" style="21" customWidth="1"/>
    <col min="13065" max="13065" width="15" style="21" customWidth="1"/>
    <col min="13066" max="13066" width="18.140625" style="21" customWidth="1"/>
    <col min="13067" max="13067" width="14.140625" style="21" customWidth="1"/>
    <col min="13068" max="13068" width="9.42578125" style="21" customWidth="1"/>
    <col min="13069" max="13069" width="17.5703125" style="21" customWidth="1"/>
    <col min="13070" max="13070" width="25.140625" style="21" customWidth="1"/>
    <col min="13071" max="13071" width="10.5703125" style="21" customWidth="1"/>
    <col min="13072" max="13302" width="9.140625" style="21"/>
    <col min="13303" max="13303" width="4.42578125" style="21" customWidth="1"/>
    <col min="13304" max="13304" width="49.140625" style="21" customWidth="1"/>
    <col min="13305" max="13305" width="10.85546875" style="21" customWidth="1"/>
    <col min="13306" max="13315" width="0" style="21" hidden="1" customWidth="1"/>
    <col min="13316" max="13316" width="14.85546875" style="21" customWidth="1"/>
    <col min="13317" max="13317" width="13.28515625" style="21" customWidth="1"/>
    <col min="13318" max="13318" width="14.42578125" style="21" customWidth="1"/>
    <col min="13319" max="13319" width="9.85546875" style="21" customWidth="1"/>
    <col min="13320" max="13320" width="16.140625" style="21" customWidth="1"/>
    <col min="13321" max="13321" width="15" style="21" customWidth="1"/>
    <col min="13322" max="13322" width="18.140625" style="21" customWidth="1"/>
    <col min="13323" max="13323" width="14.140625" style="21" customWidth="1"/>
    <col min="13324" max="13324" width="9.42578125" style="21" customWidth="1"/>
    <col min="13325" max="13325" width="17.5703125" style="21" customWidth="1"/>
    <col min="13326" max="13326" width="25.140625" style="21" customWidth="1"/>
    <col min="13327" max="13327" width="10.5703125" style="21" customWidth="1"/>
    <col min="13328" max="13558" width="9.140625" style="21"/>
    <col min="13559" max="13559" width="4.42578125" style="21" customWidth="1"/>
    <col min="13560" max="13560" width="49.140625" style="21" customWidth="1"/>
    <col min="13561" max="13561" width="10.85546875" style="21" customWidth="1"/>
    <col min="13562" max="13571" width="0" style="21" hidden="1" customWidth="1"/>
    <col min="13572" max="13572" width="14.85546875" style="21" customWidth="1"/>
    <col min="13573" max="13573" width="13.28515625" style="21" customWidth="1"/>
    <col min="13574" max="13574" width="14.42578125" style="21" customWidth="1"/>
    <col min="13575" max="13575" width="9.85546875" style="21" customWidth="1"/>
    <col min="13576" max="13576" width="16.140625" style="21" customWidth="1"/>
    <col min="13577" max="13577" width="15" style="21" customWidth="1"/>
    <col min="13578" max="13578" width="18.140625" style="21" customWidth="1"/>
    <col min="13579" max="13579" width="14.140625" style="21" customWidth="1"/>
    <col min="13580" max="13580" width="9.42578125" style="21" customWidth="1"/>
    <col min="13581" max="13581" width="17.5703125" style="21" customWidth="1"/>
    <col min="13582" max="13582" width="25.140625" style="21" customWidth="1"/>
    <col min="13583" max="13583" width="10.5703125" style="21" customWidth="1"/>
    <col min="13584" max="13814" width="9.140625" style="21"/>
    <col min="13815" max="13815" width="4.42578125" style="21" customWidth="1"/>
    <col min="13816" max="13816" width="49.140625" style="21" customWidth="1"/>
    <col min="13817" max="13817" width="10.85546875" style="21" customWidth="1"/>
    <col min="13818" max="13827" width="0" style="21" hidden="1" customWidth="1"/>
    <col min="13828" max="13828" width="14.85546875" style="21" customWidth="1"/>
    <col min="13829" max="13829" width="13.28515625" style="21" customWidth="1"/>
    <col min="13830" max="13830" width="14.42578125" style="21" customWidth="1"/>
    <col min="13831" max="13831" width="9.85546875" style="21" customWidth="1"/>
    <col min="13832" max="13832" width="16.140625" style="21" customWidth="1"/>
    <col min="13833" max="13833" width="15" style="21" customWidth="1"/>
    <col min="13834" max="13834" width="18.140625" style="21" customWidth="1"/>
    <col min="13835" max="13835" width="14.140625" style="21" customWidth="1"/>
    <col min="13836" max="13836" width="9.42578125" style="21" customWidth="1"/>
    <col min="13837" max="13837" width="17.5703125" style="21" customWidth="1"/>
    <col min="13838" max="13838" width="25.140625" style="21" customWidth="1"/>
    <col min="13839" max="13839" width="10.5703125" style="21" customWidth="1"/>
    <col min="13840" max="14070" width="9.140625" style="21"/>
    <col min="14071" max="14071" width="4.42578125" style="21" customWidth="1"/>
    <col min="14072" max="14072" width="49.140625" style="21" customWidth="1"/>
    <col min="14073" max="14073" width="10.85546875" style="21" customWidth="1"/>
    <col min="14074" max="14083" width="0" style="21" hidden="1" customWidth="1"/>
    <col min="14084" max="14084" width="14.85546875" style="21" customWidth="1"/>
    <col min="14085" max="14085" width="13.28515625" style="21" customWidth="1"/>
    <col min="14086" max="14086" width="14.42578125" style="21" customWidth="1"/>
    <col min="14087" max="14087" width="9.85546875" style="21" customWidth="1"/>
    <col min="14088" max="14088" width="16.140625" style="21" customWidth="1"/>
    <col min="14089" max="14089" width="15" style="21" customWidth="1"/>
    <col min="14090" max="14090" width="18.140625" style="21" customWidth="1"/>
    <col min="14091" max="14091" width="14.140625" style="21" customWidth="1"/>
    <col min="14092" max="14092" width="9.42578125" style="21" customWidth="1"/>
    <col min="14093" max="14093" width="17.5703125" style="21" customWidth="1"/>
    <col min="14094" max="14094" width="25.140625" style="21" customWidth="1"/>
    <col min="14095" max="14095" width="10.5703125" style="21" customWidth="1"/>
    <col min="14096" max="14326" width="9.140625" style="21"/>
    <col min="14327" max="14327" width="4.42578125" style="21" customWidth="1"/>
    <col min="14328" max="14328" width="49.140625" style="21" customWidth="1"/>
    <col min="14329" max="14329" width="10.85546875" style="21" customWidth="1"/>
    <col min="14330" max="14339" width="0" style="21" hidden="1" customWidth="1"/>
    <col min="14340" max="14340" width="14.85546875" style="21" customWidth="1"/>
    <col min="14341" max="14341" width="13.28515625" style="21" customWidth="1"/>
    <col min="14342" max="14342" width="14.42578125" style="21" customWidth="1"/>
    <col min="14343" max="14343" width="9.85546875" style="21" customWidth="1"/>
    <col min="14344" max="14344" width="16.140625" style="21" customWidth="1"/>
    <col min="14345" max="14345" width="15" style="21" customWidth="1"/>
    <col min="14346" max="14346" width="18.140625" style="21" customWidth="1"/>
    <col min="14347" max="14347" width="14.140625" style="21" customWidth="1"/>
    <col min="14348" max="14348" width="9.42578125" style="21" customWidth="1"/>
    <col min="14349" max="14349" width="17.5703125" style="21" customWidth="1"/>
    <col min="14350" max="14350" width="25.140625" style="21" customWidth="1"/>
    <col min="14351" max="14351" width="10.5703125" style="21" customWidth="1"/>
    <col min="14352" max="14582" width="9.140625" style="21"/>
    <col min="14583" max="14583" width="4.42578125" style="21" customWidth="1"/>
    <col min="14584" max="14584" width="49.140625" style="21" customWidth="1"/>
    <col min="14585" max="14585" width="10.85546875" style="21" customWidth="1"/>
    <col min="14586" max="14595" width="0" style="21" hidden="1" customWidth="1"/>
    <col min="14596" max="14596" width="14.85546875" style="21" customWidth="1"/>
    <col min="14597" max="14597" width="13.28515625" style="21" customWidth="1"/>
    <col min="14598" max="14598" width="14.42578125" style="21" customWidth="1"/>
    <col min="14599" max="14599" width="9.85546875" style="21" customWidth="1"/>
    <col min="14600" max="14600" width="16.140625" style="21" customWidth="1"/>
    <col min="14601" max="14601" width="15" style="21" customWidth="1"/>
    <col min="14602" max="14602" width="18.140625" style="21" customWidth="1"/>
    <col min="14603" max="14603" width="14.140625" style="21" customWidth="1"/>
    <col min="14604" max="14604" width="9.42578125" style="21" customWidth="1"/>
    <col min="14605" max="14605" width="17.5703125" style="21" customWidth="1"/>
    <col min="14606" max="14606" width="25.140625" style="21" customWidth="1"/>
    <col min="14607" max="14607" width="10.5703125" style="21" customWidth="1"/>
    <col min="14608" max="14838" width="9.140625" style="21"/>
    <col min="14839" max="14839" width="4.42578125" style="21" customWidth="1"/>
    <col min="14840" max="14840" width="49.140625" style="21" customWidth="1"/>
    <col min="14841" max="14841" width="10.85546875" style="21" customWidth="1"/>
    <col min="14842" max="14851" width="0" style="21" hidden="1" customWidth="1"/>
    <col min="14852" max="14852" width="14.85546875" style="21" customWidth="1"/>
    <col min="14853" max="14853" width="13.28515625" style="21" customWidth="1"/>
    <col min="14854" max="14854" width="14.42578125" style="21" customWidth="1"/>
    <col min="14855" max="14855" width="9.85546875" style="21" customWidth="1"/>
    <col min="14856" max="14856" width="16.140625" style="21" customWidth="1"/>
    <col min="14857" max="14857" width="15" style="21" customWidth="1"/>
    <col min="14858" max="14858" width="18.140625" style="21" customWidth="1"/>
    <col min="14859" max="14859" width="14.140625" style="21" customWidth="1"/>
    <col min="14860" max="14860" width="9.42578125" style="21" customWidth="1"/>
    <col min="14861" max="14861" width="17.5703125" style="21" customWidth="1"/>
    <col min="14862" max="14862" width="25.140625" style="21" customWidth="1"/>
    <col min="14863" max="14863" width="10.5703125" style="21" customWidth="1"/>
    <col min="14864" max="15094" width="9.140625" style="21"/>
    <col min="15095" max="15095" width="4.42578125" style="21" customWidth="1"/>
    <col min="15096" max="15096" width="49.140625" style="21" customWidth="1"/>
    <col min="15097" max="15097" width="10.85546875" style="21" customWidth="1"/>
    <col min="15098" max="15107" width="0" style="21" hidden="1" customWidth="1"/>
    <col min="15108" max="15108" width="14.85546875" style="21" customWidth="1"/>
    <col min="15109" max="15109" width="13.28515625" style="21" customWidth="1"/>
    <col min="15110" max="15110" width="14.42578125" style="21" customWidth="1"/>
    <col min="15111" max="15111" width="9.85546875" style="21" customWidth="1"/>
    <col min="15112" max="15112" width="16.140625" style="21" customWidth="1"/>
    <col min="15113" max="15113" width="15" style="21" customWidth="1"/>
    <col min="15114" max="15114" width="18.140625" style="21" customWidth="1"/>
    <col min="15115" max="15115" width="14.140625" style="21" customWidth="1"/>
    <col min="15116" max="15116" width="9.42578125" style="21" customWidth="1"/>
    <col min="15117" max="15117" width="17.5703125" style="21" customWidth="1"/>
    <col min="15118" max="15118" width="25.140625" style="21" customWidth="1"/>
    <col min="15119" max="15119" width="10.5703125" style="21" customWidth="1"/>
    <col min="15120" max="15350" width="9.140625" style="21"/>
    <col min="15351" max="15351" width="4.42578125" style="21" customWidth="1"/>
    <col min="15352" max="15352" width="49.140625" style="21" customWidth="1"/>
    <col min="15353" max="15353" width="10.85546875" style="21" customWidth="1"/>
    <col min="15354" max="15363" width="0" style="21" hidden="1" customWidth="1"/>
    <col min="15364" max="15364" width="14.85546875" style="21" customWidth="1"/>
    <col min="15365" max="15365" width="13.28515625" style="21" customWidth="1"/>
    <col min="15366" max="15366" width="14.42578125" style="21" customWidth="1"/>
    <col min="15367" max="15367" width="9.85546875" style="21" customWidth="1"/>
    <col min="15368" max="15368" width="16.140625" style="21" customWidth="1"/>
    <col min="15369" max="15369" width="15" style="21" customWidth="1"/>
    <col min="15370" max="15370" width="18.140625" style="21" customWidth="1"/>
    <col min="15371" max="15371" width="14.140625" style="21" customWidth="1"/>
    <col min="15372" max="15372" width="9.42578125" style="21" customWidth="1"/>
    <col min="15373" max="15373" width="17.5703125" style="21" customWidth="1"/>
    <col min="15374" max="15374" width="25.140625" style="21" customWidth="1"/>
    <col min="15375" max="15375" width="10.5703125" style="21" customWidth="1"/>
    <col min="15376" max="15606" width="9.140625" style="21"/>
    <col min="15607" max="15607" width="4.42578125" style="21" customWidth="1"/>
    <col min="15608" max="15608" width="49.140625" style="21" customWidth="1"/>
    <col min="15609" max="15609" width="10.85546875" style="21" customWidth="1"/>
    <col min="15610" max="15619" width="0" style="21" hidden="1" customWidth="1"/>
    <col min="15620" max="15620" width="14.85546875" style="21" customWidth="1"/>
    <col min="15621" max="15621" width="13.28515625" style="21" customWidth="1"/>
    <col min="15622" max="15622" width="14.42578125" style="21" customWidth="1"/>
    <col min="15623" max="15623" width="9.85546875" style="21" customWidth="1"/>
    <col min="15624" max="15624" width="16.140625" style="21" customWidth="1"/>
    <col min="15625" max="15625" width="15" style="21" customWidth="1"/>
    <col min="15626" max="15626" width="18.140625" style="21" customWidth="1"/>
    <col min="15627" max="15627" width="14.140625" style="21" customWidth="1"/>
    <col min="15628" max="15628" width="9.42578125" style="21" customWidth="1"/>
    <col min="15629" max="15629" width="17.5703125" style="21" customWidth="1"/>
    <col min="15630" max="15630" width="25.140625" style="21" customWidth="1"/>
    <col min="15631" max="15631" width="10.5703125" style="21" customWidth="1"/>
    <col min="15632" max="15862" width="9.140625" style="21"/>
    <col min="15863" max="15863" width="4.42578125" style="21" customWidth="1"/>
    <col min="15864" max="15864" width="49.140625" style="21" customWidth="1"/>
    <col min="15865" max="15865" width="10.85546875" style="21" customWidth="1"/>
    <col min="15866" max="15875" width="0" style="21" hidden="1" customWidth="1"/>
    <col min="15876" max="15876" width="14.85546875" style="21" customWidth="1"/>
    <col min="15877" max="15877" width="13.28515625" style="21" customWidth="1"/>
    <col min="15878" max="15878" width="14.42578125" style="21" customWidth="1"/>
    <col min="15879" max="15879" width="9.85546875" style="21" customWidth="1"/>
    <col min="15880" max="15880" width="16.140625" style="21" customWidth="1"/>
    <col min="15881" max="15881" width="15" style="21" customWidth="1"/>
    <col min="15882" max="15882" width="18.140625" style="21" customWidth="1"/>
    <col min="15883" max="15883" width="14.140625" style="21" customWidth="1"/>
    <col min="15884" max="15884" width="9.42578125" style="21" customWidth="1"/>
    <col min="15885" max="15885" width="17.5703125" style="21" customWidth="1"/>
    <col min="15886" max="15886" width="25.140625" style="21" customWidth="1"/>
    <col min="15887" max="15887" width="10.5703125" style="21" customWidth="1"/>
    <col min="15888" max="16118" width="9.140625" style="21"/>
    <col min="16119" max="16119" width="4.42578125" style="21" customWidth="1"/>
    <col min="16120" max="16120" width="49.140625" style="21" customWidth="1"/>
    <col min="16121" max="16121" width="10.85546875" style="21" customWidth="1"/>
    <col min="16122" max="16131" width="0" style="21" hidden="1" customWidth="1"/>
    <col min="16132" max="16132" width="14.85546875" style="21" customWidth="1"/>
    <col min="16133" max="16133" width="13.28515625" style="21" customWidth="1"/>
    <col min="16134" max="16134" width="14.42578125" style="21" customWidth="1"/>
    <col min="16135" max="16135" width="9.85546875" style="21" customWidth="1"/>
    <col min="16136" max="16136" width="16.140625" style="21" customWidth="1"/>
    <col min="16137" max="16137" width="15" style="21" customWidth="1"/>
    <col min="16138" max="16138" width="18.140625" style="21" customWidth="1"/>
    <col min="16139" max="16139" width="14.140625" style="21" customWidth="1"/>
    <col min="16140" max="16140" width="9.42578125" style="21" customWidth="1"/>
    <col min="16141" max="16141" width="17.5703125" style="21" customWidth="1"/>
    <col min="16142" max="16142" width="25.140625" style="21" customWidth="1"/>
    <col min="16143" max="16143" width="10.5703125" style="21" customWidth="1"/>
    <col min="16144" max="16384" width="9.140625" style="21"/>
  </cols>
  <sheetData>
    <row r="1" spans="1:19"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</row>
    <row r="2" spans="1:19" ht="18">
      <c r="B2" s="606" t="s">
        <v>67</v>
      </c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</row>
    <row r="3" spans="1:19" ht="18">
      <c r="B3" s="606" t="s">
        <v>276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</row>
    <row r="4" spans="1:19" ht="15.75">
      <c r="B4" s="531"/>
      <c r="C4" s="415"/>
      <c r="D4" s="409"/>
      <c r="E4" s="409"/>
      <c r="F4" s="409"/>
      <c r="G4" s="409"/>
      <c r="H4" s="409"/>
      <c r="I4" s="415"/>
      <c r="J4" s="409"/>
      <c r="K4" s="430"/>
      <c r="L4" s="440"/>
      <c r="M4" s="415" t="s">
        <v>49</v>
      </c>
    </row>
    <row r="5" spans="1:19">
      <c r="A5" s="607" t="s">
        <v>365</v>
      </c>
      <c r="B5" s="608" t="s">
        <v>366</v>
      </c>
      <c r="C5" s="609" t="s">
        <v>1</v>
      </c>
      <c r="D5" s="611" t="s">
        <v>402</v>
      </c>
      <c r="E5" s="624"/>
      <c r="F5" s="624"/>
      <c r="G5" s="624"/>
      <c r="H5" s="625"/>
      <c r="I5" s="610" t="s">
        <v>403</v>
      </c>
      <c r="J5" s="611"/>
      <c r="K5" s="611"/>
      <c r="L5" s="611"/>
      <c r="M5" s="612"/>
    </row>
    <row r="6" spans="1:19" ht="108" customHeight="1">
      <c r="A6" s="607"/>
      <c r="B6" s="608"/>
      <c r="C6" s="609"/>
      <c r="D6" s="528" t="s">
        <v>346</v>
      </c>
      <c r="E6" s="561" t="s">
        <v>3</v>
      </c>
      <c r="F6" s="561" t="s">
        <v>4</v>
      </c>
      <c r="G6" s="561" t="s">
        <v>5</v>
      </c>
      <c r="H6" s="416" t="s">
        <v>6</v>
      </c>
      <c r="I6" s="417" t="s">
        <v>2</v>
      </c>
      <c r="J6" s="561" t="s">
        <v>3</v>
      </c>
      <c r="K6" s="561" t="s">
        <v>7</v>
      </c>
      <c r="L6" s="561" t="s">
        <v>371</v>
      </c>
      <c r="M6" s="400" t="s">
        <v>8</v>
      </c>
    </row>
    <row r="7" spans="1:19" ht="15.75" customHeight="1">
      <c r="A7" s="568">
        <v>1</v>
      </c>
      <c r="B7" s="532">
        <v>2</v>
      </c>
      <c r="C7" s="522">
        <v>3</v>
      </c>
      <c r="D7" s="506">
        <v>4</v>
      </c>
      <c r="E7" s="559">
        <v>5</v>
      </c>
      <c r="F7" s="559">
        <v>6</v>
      </c>
      <c r="G7" s="559">
        <v>7</v>
      </c>
      <c r="H7" s="136">
        <v>8</v>
      </c>
      <c r="I7" s="137">
        <v>9</v>
      </c>
      <c r="J7" s="559">
        <v>10</v>
      </c>
      <c r="K7" s="559">
        <v>11</v>
      </c>
      <c r="L7" s="173"/>
      <c r="M7" s="136">
        <v>13</v>
      </c>
      <c r="S7" s="21"/>
    </row>
    <row r="8" spans="1:19" ht="18.75" customHeight="1">
      <c r="A8" s="569">
        <v>1</v>
      </c>
      <c r="B8" s="533" t="s">
        <v>82</v>
      </c>
      <c r="C8" s="460"/>
      <c r="D8" s="507">
        <v>1650723.0219999999</v>
      </c>
      <c r="E8" s="138">
        <v>124997.74100000004</v>
      </c>
      <c r="F8" s="138">
        <v>1525725.2810000002</v>
      </c>
      <c r="G8" s="559"/>
      <c r="H8" s="140">
        <v>18277366.585421998</v>
      </c>
      <c r="I8" s="507">
        <v>1203525.3469999998</v>
      </c>
      <c r="J8" s="138">
        <v>96106.640999999989</v>
      </c>
      <c r="K8" s="138">
        <v>1107418.706</v>
      </c>
      <c r="L8" s="559"/>
      <c r="M8" s="140">
        <v>12349957.799087999</v>
      </c>
      <c r="N8" s="25"/>
    </row>
    <row r="9" spans="1:19" ht="18.75" customHeight="1">
      <c r="A9" s="613"/>
      <c r="B9" s="446" t="s">
        <v>9</v>
      </c>
      <c r="C9" s="406" t="s">
        <v>10</v>
      </c>
      <c r="D9" s="91">
        <v>1650723.0219999999</v>
      </c>
      <c r="E9" s="559">
        <v>124997.74100000004</v>
      </c>
      <c r="F9" s="143">
        <v>1525725.2810000002</v>
      </c>
      <c r="G9" s="144"/>
      <c r="H9" s="145">
        <v>4184520.647621999</v>
      </c>
      <c r="I9" s="91">
        <v>1203525.3469999998</v>
      </c>
      <c r="J9" s="559">
        <v>96106.640999999989</v>
      </c>
      <c r="K9" s="143">
        <v>1107418.706</v>
      </c>
      <c r="L9" s="144"/>
      <c r="M9" s="145">
        <v>3383668.622488</v>
      </c>
      <c r="N9" s="25"/>
    </row>
    <row r="10" spans="1:19" ht="18.75" customHeight="1">
      <c r="A10" s="613"/>
      <c r="B10" s="446" t="s">
        <v>11</v>
      </c>
      <c r="C10" s="406" t="s">
        <v>12</v>
      </c>
      <c r="D10" s="172"/>
      <c r="E10" s="172"/>
      <c r="F10" s="143">
        <v>2396.415</v>
      </c>
      <c r="G10" s="144"/>
      <c r="H10" s="145">
        <v>14092845.937799999</v>
      </c>
      <c r="I10" s="172"/>
      <c r="J10" s="172"/>
      <c r="K10" s="143">
        <v>1762.67</v>
      </c>
      <c r="L10" s="144"/>
      <c r="M10" s="145">
        <v>8966289.176599998</v>
      </c>
    </row>
    <row r="11" spans="1:19" ht="18.75" customHeight="1">
      <c r="A11" s="569">
        <v>2</v>
      </c>
      <c r="B11" s="533" t="s">
        <v>404</v>
      </c>
      <c r="C11" s="406"/>
      <c r="D11" s="188">
        <v>357065.4</v>
      </c>
      <c r="E11" s="188">
        <v>24437.543999999987</v>
      </c>
      <c r="F11" s="138">
        <v>332627.85600000003</v>
      </c>
      <c r="G11" s="173"/>
      <c r="H11" s="140">
        <v>12063855.571568001</v>
      </c>
      <c r="I11" s="188">
        <v>282533.77499999997</v>
      </c>
      <c r="J11" s="188">
        <v>19347.159</v>
      </c>
      <c r="K11" s="138">
        <v>263186.61599999998</v>
      </c>
      <c r="L11" s="173"/>
      <c r="M11" s="140">
        <v>10710084.754656</v>
      </c>
      <c r="N11" s="25"/>
    </row>
    <row r="12" spans="1:19" ht="18.75" customHeight="1">
      <c r="A12" s="614"/>
      <c r="B12" s="446" t="s">
        <v>39</v>
      </c>
      <c r="C12" s="406" t="s">
        <v>10</v>
      </c>
      <c r="D12" s="172">
        <v>357065.4</v>
      </c>
      <c r="E12" s="172">
        <v>24437.543999999987</v>
      </c>
      <c r="F12" s="143">
        <v>332627.85600000003</v>
      </c>
      <c r="G12" s="173"/>
      <c r="H12" s="145">
        <v>10572314.098368</v>
      </c>
      <c r="I12" s="172">
        <v>282533.77499999997</v>
      </c>
      <c r="J12" s="172">
        <v>19347.159</v>
      </c>
      <c r="K12" s="143">
        <v>263186.61599999998</v>
      </c>
      <c r="L12" s="173"/>
      <c r="M12" s="145">
        <v>8335170.9154560007</v>
      </c>
      <c r="N12" s="25"/>
    </row>
    <row r="13" spans="1:19" ht="18.75" customHeight="1">
      <c r="A13" s="615"/>
      <c r="B13" s="446" t="s">
        <v>40</v>
      </c>
      <c r="C13" s="406" t="s">
        <v>12</v>
      </c>
      <c r="D13" s="172"/>
      <c r="E13" s="172"/>
      <c r="F13" s="143">
        <v>3134.41</v>
      </c>
      <c r="G13" s="144"/>
      <c r="H13" s="145">
        <v>1491541.4731999999</v>
      </c>
      <c r="I13" s="172"/>
      <c r="J13" s="172"/>
      <c r="K13" s="143">
        <v>3134.41</v>
      </c>
      <c r="L13" s="144"/>
      <c r="M13" s="145">
        <v>2374913.8392000003</v>
      </c>
    </row>
    <row r="14" spans="1:19" ht="18.75" customHeight="1">
      <c r="A14" s="569">
        <v>3</v>
      </c>
      <c r="B14" s="533" t="s">
        <v>388</v>
      </c>
      <c r="C14" s="406" t="s">
        <v>10</v>
      </c>
      <c r="D14" s="188">
        <v>721354.17</v>
      </c>
      <c r="E14" s="188">
        <v>27188.829999999987</v>
      </c>
      <c r="F14" s="138">
        <v>694165.34000000008</v>
      </c>
      <c r="G14" s="418"/>
      <c r="H14" s="140">
        <v>19448221.918816213</v>
      </c>
      <c r="I14" s="188">
        <v>662946.09</v>
      </c>
      <c r="J14" s="188">
        <v>27795.089999999997</v>
      </c>
      <c r="K14" s="138">
        <v>635151</v>
      </c>
      <c r="L14" s="418"/>
      <c r="M14" s="140">
        <v>18030358.772392116</v>
      </c>
      <c r="N14" s="25"/>
    </row>
    <row r="15" spans="1:19" ht="18.75" customHeight="1">
      <c r="A15" s="613"/>
      <c r="B15" s="446" t="s">
        <v>13</v>
      </c>
      <c r="C15" s="406"/>
      <c r="D15" s="172"/>
      <c r="E15" s="397"/>
      <c r="F15" s="143">
        <v>300253.69499999995</v>
      </c>
      <c r="G15" s="173"/>
      <c r="H15" s="145">
        <v>9378668.8094240017</v>
      </c>
      <c r="I15" s="172"/>
      <c r="J15" s="397"/>
      <c r="K15" s="143">
        <v>310413.10700000002</v>
      </c>
      <c r="L15" s="173"/>
      <c r="M15" s="145">
        <v>9787900.8505760003</v>
      </c>
      <c r="N15" s="25"/>
    </row>
    <row r="16" spans="1:19" ht="18.75" customHeight="1">
      <c r="A16" s="613"/>
      <c r="B16" s="446" t="s">
        <v>14</v>
      </c>
      <c r="C16" s="406" t="s">
        <v>10</v>
      </c>
      <c r="D16" s="170"/>
      <c r="E16" s="481"/>
      <c r="F16" s="155">
        <v>300253.69499999995</v>
      </c>
      <c r="G16" s="171"/>
      <c r="H16" s="435">
        <v>7756503.644923999</v>
      </c>
      <c r="I16" s="170"/>
      <c r="J16" s="481"/>
      <c r="K16" s="155">
        <v>310413.10700000002</v>
      </c>
      <c r="L16" s="171"/>
      <c r="M16" s="435">
        <v>8091848.8732760008</v>
      </c>
      <c r="N16" s="25"/>
    </row>
    <row r="17" spans="1:15" ht="18.75" customHeight="1">
      <c r="A17" s="613"/>
      <c r="B17" s="446" t="s">
        <v>15</v>
      </c>
      <c r="C17" s="406" t="s">
        <v>12</v>
      </c>
      <c r="D17" s="170"/>
      <c r="E17" s="170"/>
      <c r="F17" s="143">
        <v>3262.89</v>
      </c>
      <c r="G17" s="173"/>
      <c r="H17" s="435">
        <v>1622165.1645</v>
      </c>
      <c r="I17" s="170"/>
      <c r="J17" s="170"/>
      <c r="K17" s="143">
        <v>3309.3150000000001</v>
      </c>
      <c r="L17" s="173"/>
      <c r="M17" s="435">
        <v>1696051.9773000001</v>
      </c>
    </row>
    <row r="18" spans="1:15" ht="31.5" customHeight="1">
      <c r="A18" s="613"/>
      <c r="B18" s="383" t="s">
        <v>213</v>
      </c>
      <c r="C18" s="405" t="s">
        <v>10</v>
      </c>
      <c r="D18" s="170"/>
      <c r="E18" s="170"/>
      <c r="F18" s="155">
        <v>386560.59899999993</v>
      </c>
      <c r="G18" s="171"/>
      <c r="H18" s="435">
        <v>10069553.109392215</v>
      </c>
      <c r="I18" s="170"/>
      <c r="J18" s="170"/>
      <c r="K18" s="155">
        <v>318854.64500000002</v>
      </c>
      <c r="L18" s="171"/>
      <c r="M18" s="435">
        <v>8242457.9218161143</v>
      </c>
    </row>
    <row r="19" spans="1:15" ht="18.75" customHeight="1">
      <c r="A19" s="613"/>
      <c r="B19" s="446" t="s">
        <v>46</v>
      </c>
      <c r="C19" s="406" t="s">
        <v>10</v>
      </c>
      <c r="D19" s="172"/>
      <c r="E19" s="172"/>
      <c r="F19" s="155">
        <v>7351.0459999999994</v>
      </c>
      <c r="G19" s="173"/>
      <c r="H19" s="436">
        <v>0</v>
      </c>
      <c r="I19" s="404"/>
      <c r="J19" s="404"/>
      <c r="K19" s="155">
        <v>5883.2480000000005</v>
      </c>
      <c r="L19" s="173"/>
      <c r="M19" s="436">
        <v>0</v>
      </c>
    </row>
    <row r="20" spans="1:15" ht="30" customHeight="1">
      <c r="A20" s="569">
        <v>4</v>
      </c>
      <c r="B20" s="534" t="s">
        <v>405</v>
      </c>
      <c r="C20" s="406"/>
      <c r="D20" s="188">
        <v>991279.61999999988</v>
      </c>
      <c r="E20" s="188">
        <v>32034.879999999986</v>
      </c>
      <c r="F20" s="138">
        <v>959244.74000000022</v>
      </c>
      <c r="G20" s="173"/>
      <c r="H20" s="140">
        <v>27783968.405801952</v>
      </c>
      <c r="I20" s="188">
        <v>1042405.426</v>
      </c>
      <c r="J20" s="188">
        <v>34165.932999999997</v>
      </c>
      <c r="K20" s="138">
        <v>1008239.493</v>
      </c>
      <c r="L20" s="173"/>
      <c r="M20" s="140">
        <v>29146673.370479949</v>
      </c>
      <c r="N20" s="250"/>
    </row>
    <row r="21" spans="1:15" ht="18.75" customHeight="1">
      <c r="A21" s="570"/>
      <c r="B21" s="446" t="s">
        <v>272</v>
      </c>
      <c r="C21" s="406"/>
      <c r="D21" s="474"/>
      <c r="E21" s="300"/>
      <c r="F21" s="143">
        <v>607279.85000000009</v>
      </c>
      <c r="G21" s="173"/>
      <c r="H21" s="145">
        <v>18143303.939875003</v>
      </c>
      <c r="I21" s="474"/>
      <c r="J21" s="300"/>
      <c r="K21" s="143">
        <v>711059.97499999998</v>
      </c>
      <c r="L21" s="173"/>
      <c r="M21" s="145">
        <v>20002635.615623999</v>
      </c>
      <c r="N21" s="251"/>
    </row>
    <row r="22" spans="1:15" ht="18.75" customHeight="1">
      <c r="A22" s="570"/>
      <c r="B22" s="446" t="s">
        <v>45</v>
      </c>
      <c r="C22" s="406" t="s">
        <v>10</v>
      </c>
      <c r="D22" s="397"/>
      <c r="E22" s="300"/>
      <c r="F22" s="143">
        <v>589527.05299999996</v>
      </c>
      <c r="G22" s="144"/>
      <c r="H22" s="145">
        <v>9736590.0968350004</v>
      </c>
      <c r="I22" s="397"/>
      <c r="J22" s="300"/>
      <c r="K22" s="143">
        <v>658392.13600000006</v>
      </c>
      <c r="L22" s="144"/>
      <c r="M22" s="145">
        <v>11597052.096624002</v>
      </c>
      <c r="N22" s="246"/>
      <c r="O22" s="246"/>
    </row>
    <row r="23" spans="1:15" ht="18.75" customHeight="1">
      <c r="A23" s="570"/>
      <c r="B23" s="446" t="s">
        <v>15</v>
      </c>
      <c r="C23" s="406" t="s">
        <v>12</v>
      </c>
      <c r="D23" s="72"/>
      <c r="E23" s="300"/>
      <c r="F23" s="143">
        <v>1828.0319999999997</v>
      </c>
      <c r="G23" s="173"/>
      <c r="H23" s="145">
        <v>8406713.8430399988</v>
      </c>
      <c r="I23" s="72"/>
      <c r="J23" s="300"/>
      <c r="K23" s="143">
        <v>1790.6999999999996</v>
      </c>
      <c r="L23" s="173"/>
      <c r="M23" s="145">
        <v>8405583.5190000013</v>
      </c>
      <c r="N23" s="508"/>
    </row>
    <row r="24" spans="1:15" ht="18.75" customHeight="1">
      <c r="A24" s="570"/>
      <c r="B24" s="446" t="s">
        <v>271</v>
      </c>
      <c r="C24" s="406" t="s">
        <v>10</v>
      </c>
      <c r="D24" s="482"/>
      <c r="E24" s="300"/>
      <c r="F24" s="143">
        <v>17752.796999999999</v>
      </c>
      <c r="G24" s="173"/>
      <c r="H24" s="403">
        <v>0</v>
      </c>
      <c r="I24" s="482"/>
      <c r="J24" s="300"/>
      <c r="K24" s="143">
        <v>52667.838999999993</v>
      </c>
      <c r="L24" s="173"/>
      <c r="M24" s="403">
        <v>0</v>
      </c>
      <c r="N24" s="434"/>
    </row>
    <row r="25" spans="1:15" ht="32.25" customHeight="1">
      <c r="A25" s="570"/>
      <c r="B25" s="383" t="s">
        <v>367</v>
      </c>
      <c r="C25" s="406" t="s">
        <v>10</v>
      </c>
      <c r="D25" s="72"/>
      <c r="E25" s="300"/>
      <c r="F25" s="244">
        <v>0</v>
      </c>
      <c r="G25" s="173"/>
      <c r="H25" s="403">
        <v>0</v>
      </c>
      <c r="I25" s="72"/>
      <c r="J25" s="300"/>
      <c r="K25" s="244">
        <v>0</v>
      </c>
      <c r="L25" s="173"/>
      <c r="M25" s="403">
        <v>0</v>
      </c>
      <c r="N25" s="434"/>
    </row>
    <row r="26" spans="1:15" ht="18.75" customHeight="1">
      <c r="A26" s="570"/>
      <c r="B26" s="383" t="s">
        <v>368</v>
      </c>
      <c r="C26" s="406" t="s">
        <v>10</v>
      </c>
      <c r="D26" s="486"/>
      <c r="E26" s="491"/>
      <c r="F26" s="143">
        <v>121140.622</v>
      </c>
      <c r="G26" s="173"/>
      <c r="H26" s="403">
        <v>0</v>
      </c>
      <c r="I26" s="486"/>
      <c r="J26" s="491"/>
      <c r="K26" s="143">
        <v>105296.72600000001</v>
      </c>
      <c r="L26" s="173"/>
      <c r="M26" s="403">
        <v>0</v>
      </c>
      <c r="N26" s="246"/>
    </row>
    <row r="27" spans="1:15" ht="18.75" customHeight="1">
      <c r="A27" s="571"/>
      <c r="B27" s="446" t="s">
        <v>369</v>
      </c>
      <c r="C27" s="406" t="s">
        <v>10</v>
      </c>
      <c r="D27" s="397"/>
      <c r="E27" s="492"/>
      <c r="F27" s="143">
        <v>362911.39299999998</v>
      </c>
      <c r="G27" s="144"/>
      <c r="H27" s="145">
        <v>9640664.4659269489</v>
      </c>
      <c r="I27" s="397"/>
      <c r="J27" s="492"/>
      <c r="K27" s="143">
        <v>344133.49499999994</v>
      </c>
      <c r="L27" s="144"/>
      <c r="M27" s="145">
        <v>9144037.7548559494</v>
      </c>
      <c r="N27" s="420"/>
    </row>
    <row r="28" spans="1:15" ht="18.75" customHeight="1">
      <c r="A28" s="616"/>
      <c r="B28" s="446" t="s">
        <v>370</v>
      </c>
      <c r="C28" s="406" t="s">
        <v>10</v>
      </c>
      <c r="D28" s="172"/>
      <c r="E28" s="551"/>
      <c r="F28" s="143">
        <v>6806.2939999999999</v>
      </c>
      <c r="G28" s="144"/>
      <c r="H28" s="403">
        <v>0</v>
      </c>
      <c r="I28" s="172"/>
      <c r="J28" s="448"/>
      <c r="K28" s="143">
        <v>5713.8620000000001</v>
      </c>
      <c r="L28" s="144"/>
      <c r="M28" s="403">
        <v>0</v>
      </c>
    </row>
    <row r="29" spans="1:15" ht="18.75" customHeight="1">
      <c r="A29" s="617"/>
      <c r="B29" s="446" t="s">
        <v>406</v>
      </c>
      <c r="C29" s="406" t="s">
        <v>10</v>
      </c>
      <c r="D29" s="172"/>
      <c r="E29" s="143"/>
      <c r="F29" s="244">
        <v>50114.021999999997</v>
      </c>
      <c r="G29" s="68"/>
      <c r="H29" s="403">
        <v>0</v>
      </c>
      <c r="I29" s="172"/>
      <c r="J29" s="143"/>
      <c r="K29" s="143">
        <v>34754.972000000002</v>
      </c>
      <c r="L29" s="68"/>
      <c r="M29" s="403">
        <v>0</v>
      </c>
    </row>
    <row r="30" spans="1:15" ht="18.75" customHeight="1">
      <c r="A30" s="569">
        <v>5</v>
      </c>
      <c r="B30" s="533" t="s">
        <v>389</v>
      </c>
      <c r="C30" s="460"/>
      <c r="D30" s="138">
        <v>339189.41500000004</v>
      </c>
      <c r="E30" s="138">
        <v>7350.1500000000051</v>
      </c>
      <c r="F30" s="138">
        <v>331839.26500000001</v>
      </c>
      <c r="G30" s="173"/>
      <c r="H30" s="140">
        <v>4349617.2351799998</v>
      </c>
      <c r="I30" s="138">
        <v>373770.54499999998</v>
      </c>
      <c r="J30" s="138">
        <v>9246.9680000000062</v>
      </c>
      <c r="K30" s="138">
        <v>364523.57700000005</v>
      </c>
      <c r="L30" s="173"/>
      <c r="M30" s="140">
        <v>4794666.6716550002</v>
      </c>
      <c r="N30" s="253"/>
    </row>
    <row r="31" spans="1:15" ht="18.75" customHeight="1">
      <c r="A31" s="614">
        <v>5</v>
      </c>
      <c r="B31" s="446" t="s">
        <v>14</v>
      </c>
      <c r="C31" s="406" t="s">
        <v>10</v>
      </c>
      <c r="D31" s="143">
        <v>339189.41500000004</v>
      </c>
      <c r="E31" s="143">
        <v>7350.1500000000051</v>
      </c>
      <c r="F31" s="143">
        <v>331839.26500000001</v>
      </c>
      <c r="G31" s="144"/>
      <c r="H31" s="136">
        <v>1367413.7589800002</v>
      </c>
      <c r="I31" s="143">
        <v>373770.54499999998</v>
      </c>
      <c r="J31" s="143">
        <v>9246.9680000000062</v>
      </c>
      <c r="K31" s="143">
        <v>364523.57700000005</v>
      </c>
      <c r="L31" s="144"/>
      <c r="M31" s="136">
        <v>1625820.5696550002</v>
      </c>
      <c r="N31" s="253"/>
    </row>
    <row r="32" spans="1:15" ht="18.75" customHeight="1">
      <c r="A32" s="618"/>
      <c r="B32" s="446" t="s">
        <v>15</v>
      </c>
      <c r="C32" s="406" t="s">
        <v>12</v>
      </c>
      <c r="D32" s="143"/>
      <c r="E32" s="143"/>
      <c r="F32" s="143">
        <v>3094.65</v>
      </c>
      <c r="G32" s="196"/>
      <c r="H32" s="136">
        <v>2982203.4762000004</v>
      </c>
      <c r="I32" s="143"/>
      <c r="J32" s="143"/>
      <c r="K32" s="143">
        <v>3062.01</v>
      </c>
      <c r="L32" s="196"/>
      <c r="M32" s="136">
        <v>3168846.102</v>
      </c>
      <c r="N32" s="25"/>
    </row>
    <row r="33" spans="1:19" ht="18.75" customHeight="1">
      <c r="A33" s="569">
        <v>6</v>
      </c>
      <c r="B33" s="534" t="s">
        <v>390</v>
      </c>
      <c r="C33" s="461"/>
      <c r="D33" s="188">
        <v>348653.46099999995</v>
      </c>
      <c r="E33" s="138">
        <v>3128.6620000000039</v>
      </c>
      <c r="F33" s="138">
        <v>345524.79900000006</v>
      </c>
      <c r="G33" s="173"/>
      <c r="H33" s="140">
        <v>6750027.3800969999</v>
      </c>
      <c r="I33" s="188">
        <v>674621.45199999993</v>
      </c>
      <c r="J33" s="138">
        <v>4976.2279999999737</v>
      </c>
      <c r="K33" s="138">
        <v>669645.22399999993</v>
      </c>
      <c r="L33" s="173"/>
      <c r="M33" s="140">
        <v>9626245.6179830004</v>
      </c>
      <c r="N33" s="25"/>
    </row>
    <row r="34" spans="1:19" ht="18.75" customHeight="1">
      <c r="A34" s="570"/>
      <c r="B34" s="446" t="s">
        <v>14</v>
      </c>
      <c r="C34" s="406" t="s">
        <v>10</v>
      </c>
      <c r="D34" s="172">
        <v>348653.46099999995</v>
      </c>
      <c r="E34" s="143">
        <v>3128.6620000000039</v>
      </c>
      <c r="F34" s="143">
        <v>345524.79900000006</v>
      </c>
      <c r="G34" s="144"/>
      <c r="H34" s="145">
        <v>2502900.0107470001</v>
      </c>
      <c r="I34" s="172">
        <v>674621.45199999993</v>
      </c>
      <c r="J34" s="143">
        <v>4976.2279999999737</v>
      </c>
      <c r="K34" s="143">
        <v>669645.22399999993</v>
      </c>
      <c r="L34" s="144"/>
      <c r="M34" s="145">
        <v>4607137.5295830006</v>
      </c>
      <c r="N34" s="25"/>
    </row>
    <row r="35" spans="1:19" ht="18.75" customHeight="1">
      <c r="A35" s="572"/>
      <c r="B35" s="535" t="s">
        <v>15</v>
      </c>
      <c r="C35" s="495" t="s">
        <v>12</v>
      </c>
      <c r="D35" s="496"/>
      <c r="E35" s="497"/>
      <c r="F35" s="497">
        <v>1315.5249999999999</v>
      </c>
      <c r="G35" s="498"/>
      <c r="H35" s="499">
        <v>4247127.3693499994</v>
      </c>
      <c r="I35" s="496"/>
      <c r="J35" s="497"/>
      <c r="K35" s="497">
        <v>2050.48</v>
      </c>
      <c r="L35" s="498"/>
      <c r="M35" s="499">
        <v>5019108.0884000007</v>
      </c>
    </row>
    <row r="36" spans="1:19" ht="18.75" customHeight="1">
      <c r="A36" s="569">
        <v>7</v>
      </c>
      <c r="B36" s="533" t="s">
        <v>19</v>
      </c>
      <c r="C36" s="406"/>
      <c r="D36" s="138">
        <v>696536.59919999994</v>
      </c>
      <c r="E36" s="138">
        <v>14075.191800000495</v>
      </c>
      <c r="F36" s="138">
        <v>682461.40739999944</v>
      </c>
      <c r="G36" s="198"/>
      <c r="H36" s="140">
        <v>15324515.702656996</v>
      </c>
      <c r="I36" s="93">
        <v>767880.18500000017</v>
      </c>
      <c r="J36" s="62">
        <v>15882.386999999639</v>
      </c>
      <c r="K36" s="62">
        <v>751997.79800000053</v>
      </c>
      <c r="L36" s="464"/>
      <c r="M36" s="240">
        <v>16430649.384856699</v>
      </c>
      <c r="N36" s="509"/>
      <c r="S36" s="21"/>
    </row>
    <row r="37" spans="1:19" ht="18.75" customHeight="1">
      <c r="A37" s="12">
        <v>1</v>
      </c>
      <c r="B37" s="399" t="s">
        <v>412</v>
      </c>
      <c r="C37" s="406" t="s">
        <v>10</v>
      </c>
      <c r="D37" s="172">
        <v>54040.277999999998</v>
      </c>
      <c r="E37" s="143">
        <v>877.97300000000541</v>
      </c>
      <c r="F37" s="143">
        <v>53162.304999999993</v>
      </c>
      <c r="G37" s="144"/>
      <c r="H37" s="145">
        <v>1292045.6827740001</v>
      </c>
      <c r="I37" s="172">
        <v>52654.010999999999</v>
      </c>
      <c r="J37" s="143">
        <v>865.46399999999994</v>
      </c>
      <c r="K37" s="143">
        <v>51788.546999999999</v>
      </c>
      <c r="L37" s="144"/>
      <c r="M37" s="145">
        <v>1238886.9567519999</v>
      </c>
      <c r="N37" s="396"/>
      <c r="S37" s="21"/>
    </row>
    <row r="38" spans="1:19" ht="18.75" customHeight="1">
      <c r="A38" s="12">
        <v>2</v>
      </c>
      <c r="B38" s="454" t="s">
        <v>54</v>
      </c>
      <c r="C38" s="406" t="s">
        <v>10</v>
      </c>
      <c r="D38" s="172">
        <v>7958.4339999999993</v>
      </c>
      <c r="E38" s="143">
        <v>130.30999999999949</v>
      </c>
      <c r="F38" s="143">
        <v>7828.1239999999998</v>
      </c>
      <c r="G38" s="144"/>
      <c r="H38" s="145">
        <v>126651.90113200001</v>
      </c>
      <c r="I38" s="172">
        <v>7310.0499999999993</v>
      </c>
      <c r="J38" s="143">
        <v>95.870499999999083</v>
      </c>
      <c r="K38" s="143">
        <v>7214.1795000000002</v>
      </c>
      <c r="L38" s="144"/>
      <c r="M38" s="145">
        <v>114811.29461450002</v>
      </c>
      <c r="N38" s="396"/>
      <c r="O38" s="25"/>
      <c r="S38" s="21"/>
    </row>
    <row r="39" spans="1:19" ht="18.75" customHeight="1">
      <c r="A39" s="12">
        <v>3</v>
      </c>
      <c r="B39" s="454" t="s">
        <v>374</v>
      </c>
      <c r="C39" s="406" t="s">
        <v>10</v>
      </c>
      <c r="D39" s="172">
        <v>2327.5570000000002</v>
      </c>
      <c r="E39" s="143">
        <v>128.69600000000037</v>
      </c>
      <c r="F39" s="143">
        <v>2198.8609999999999</v>
      </c>
      <c r="G39" s="144"/>
      <c r="H39" s="145">
        <v>50414.047259999999</v>
      </c>
      <c r="I39" s="172">
        <v>2870.8919999999994</v>
      </c>
      <c r="J39" s="143">
        <v>157.02599999999984</v>
      </c>
      <c r="K39" s="143">
        <v>2713.8659999999995</v>
      </c>
      <c r="L39" s="144"/>
      <c r="M39" s="145">
        <v>64942.693272000004</v>
      </c>
      <c r="N39" s="396"/>
      <c r="O39" s="25"/>
      <c r="S39" s="21"/>
    </row>
    <row r="40" spans="1:19" ht="18.75" customHeight="1">
      <c r="A40" s="12">
        <v>4</v>
      </c>
      <c r="B40" s="454" t="s">
        <v>413</v>
      </c>
      <c r="C40" s="406" t="s">
        <v>10</v>
      </c>
      <c r="D40" s="172">
        <v>863.62700000000007</v>
      </c>
      <c r="E40" s="143">
        <v>139.99200000000008</v>
      </c>
      <c r="F40" s="143">
        <v>723.63499999999999</v>
      </c>
      <c r="G40" s="144"/>
      <c r="H40" s="145">
        <v>11716.860151000001</v>
      </c>
      <c r="I40" s="172">
        <v>1236.5839999999998</v>
      </c>
      <c r="J40" s="143">
        <v>158.68999999999983</v>
      </c>
      <c r="K40" s="143">
        <v>1077.894</v>
      </c>
      <c r="L40" s="144"/>
      <c r="M40" s="145">
        <v>17190.757914000002</v>
      </c>
      <c r="N40" s="396"/>
      <c r="O40" s="25"/>
      <c r="S40" s="21"/>
    </row>
    <row r="41" spans="1:19" ht="18.75" customHeight="1">
      <c r="A41" s="12">
        <v>5</v>
      </c>
      <c r="B41" s="454" t="s">
        <v>311</v>
      </c>
      <c r="C41" s="406" t="s">
        <v>10</v>
      </c>
      <c r="D41" s="172">
        <v>2078.7130000000002</v>
      </c>
      <c r="E41" s="143">
        <v>26.852000000000317</v>
      </c>
      <c r="F41" s="143">
        <v>2051.8609999999999</v>
      </c>
      <c r="G41" s="144"/>
      <c r="H41" s="145">
        <v>33225.216729</v>
      </c>
      <c r="I41" s="172">
        <v>2075.3890000000001</v>
      </c>
      <c r="J41" s="143">
        <v>25.768000000000029</v>
      </c>
      <c r="K41" s="143">
        <v>2049.6210000000001</v>
      </c>
      <c r="L41" s="144"/>
      <c r="M41" s="145">
        <v>32725.765776000004</v>
      </c>
      <c r="N41" s="396"/>
      <c r="O41" s="25"/>
      <c r="S41" s="21"/>
    </row>
    <row r="42" spans="1:19" ht="18.75" customHeight="1">
      <c r="A42" s="12">
        <v>6</v>
      </c>
      <c r="B42" s="454" t="s">
        <v>312</v>
      </c>
      <c r="C42" s="406" t="s">
        <v>10</v>
      </c>
      <c r="D42" s="172">
        <v>9913.2319999999982</v>
      </c>
      <c r="E42" s="143">
        <v>356.16299999999865</v>
      </c>
      <c r="F42" s="143">
        <v>9557.0689999999995</v>
      </c>
      <c r="G42" s="144"/>
      <c r="H42" s="145">
        <v>154810.31769300002</v>
      </c>
      <c r="I42" s="172">
        <v>10101.919</v>
      </c>
      <c r="J42" s="143">
        <v>376.71399999999994</v>
      </c>
      <c r="K42" s="143">
        <v>9725.2049999999999</v>
      </c>
      <c r="L42" s="144"/>
      <c r="M42" s="145">
        <v>155177.56655500003</v>
      </c>
      <c r="N42" s="254"/>
      <c r="O42" s="25"/>
      <c r="S42" s="21"/>
    </row>
    <row r="43" spans="1:19" ht="18.75" customHeight="1">
      <c r="A43" s="12">
        <v>7</v>
      </c>
      <c r="B43" s="446" t="s">
        <v>344</v>
      </c>
      <c r="C43" s="406" t="s">
        <v>10</v>
      </c>
      <c r="D43" s="172">
        <v>2873.3190000000004</v>
      </c>
      <c r="E43" s="143">
        <v>95.351000000000113</v>
      </c>
      <c r="F43" s="143">
        <v>2777.9680000000003</v>
      </c>
      <c r="G43" s="144"/>
      <c r="H43" s="145">
        <v>49457.153948000014</v>
      </c>
      <c r="I43" s="172">
        <v>2722.5630000000006</v>
      </c>
      <c r="J43" s="143">
        <v>89.189000000000306</v>
      </c>
      <c r="K43" s="143">
        <v>2633.3740000000003</v>
      </c>
      <c r="L43" s="144"/>
      <c r="M43" s="145">
        <v>47495.533464</v>
      </c>
      <c r="N43" s="396"/>
      <c r="O43" s="25"/>
      <c r="S43" s="21"/>
    </row>
    <row r="44" spans="1:19" ht="18.75" customHeight="1">
      <c r="A44" s="12">
        <v>8</v>
      </c>
      <c r="B44" s="446" t="s">
        <v>345</v>
      </c>
      <c r="C44" s="406" t="s">
        <v>10</v>
      </c>
      <c r="D44" s="172">
        <v>5681.1240000000007</v>
      </c>
      <c r="E44" s="143">
        <v>7.5709999999999127</v>
      </c>
      <c r="F44" s="143">
        <v>5673.5530000000008</v>
      </c>
      <c r="G44" s="144"/>
      <c r="H44" s="145">
        <v>131630.34743999998</v>
      </c>
      <c r="I44" s="172">
        <v>5502.9319999999998</v>
      </c>
      <c r="J44" s="143">
        <v>5.9380000000001019</v>
      </c>
      <c r="K44" s="143">
        <v>5496.9939999999997</v>
      </c>
      <c r="L44" s="144"/>
      <c r="M44" s="145">
        <v>131771.16345600001</v>
      </c>
      <c r="N44" s="396"/>
      <c r="O44" s="25"/>
      <c r="S44" s="21"/>
    </row>
    <row r="45" spans="1:19" ht="18.75" customHeight="1">
      <c r="A45" s="12">
        <v>9</v>
      </c>
      <c r="B45" s="446" t="s">
        <v>313</v>
      </c>
      <c r="C45" s="406" t="s">
        <v>10</v>
      </c>
      <c r="D45" s="172">
        <v>34782.252999999997</v>
      </c>
      <c r="E45" s="143">
        <v>287.94599999999627</v>
      </c>
      <c r="F45" s="143">
        <v>34494.307000000001</v>
      </c>
      <c r="G45" s="144"/>
      <c r="H45" s="145">
        <v>558379.64905900008</v>
      </c>
      <c r="I45" s="172">
        <v>41276.626000000004</v>
      </c>
      <c r="J45" s="143">
        <v>410.88999999999942</v>
      </c>
      <c r="K45" s="143">
        <v>40865.736000000004</v>
      </c>
      <c r="L45" s="144"/>
      <c r="M45" s="145">
        <v>652986.13304099999</v>
      </c>
      <c r="N45" s="396"/>
      <c r="O45" s="25"/>
      <c r="S45" s="21"/>
    </row>
    <row r="46" spans="1:19" ht="18.75" customHeight="1">
      <c r="A46" s="12">
        <v>10</v>
      </c>
      <c r="B46" s="446" t="s">
        <v>314</v>
      </c>
      <c r="C46" s="406" t="s">
        <v>10</v>
      </c>
      <c r="D46" s="172">
        <v>1635.94</v>
      </c>
      <c r="E46" s="143">
        <v>55.42699999999968</v>
      </c>
      <c r="F46" s="143">
        <v>1580.5130000000004</v>
      </c>
      <c r="G46" s="144"/>
      <c r="H46" s="145">
        <v>30321.952151000001</v>
      </c>
      <c r="I46" s="172">
        <v>1828.9579999999996</v>
      </c>
      <c r="J46" s="143">
        <v>71.073999999999842</v>
      </c>
      <c r="K46" s="143">
        <v>1757.8839999999998</v>
      </c>
      <c r="L46" s="144"/>
      <c r="M46" s="145">
        <v>34326.200868</v>
      </c>
      <c r="N46" s="396"/>
      <c r="O46" s="25"/>
      <c r="S46" s="21"/>
    </row>
    <row r="47" spans="1:19" ht="18.75" customHeight="1">
      <c r="A47" s="12">
        <v>11</v>
      </c>
      <c r="B47" s="454" t="s">
        <v>315</v>
      </c>
      <c r="C47" s="406" t="s">
        <v>10</v>
      </c>
      <c r="D47" s="172">
        <v>1788.6880000000001</v>
      </c>
      <c r="E47" s="143">
        <v>42.05600000000004</v>
      </c>
      <c r="F47" s="143">
        <v>1746.6320000000001</v>
      </c>
      <c r="G47" s="144"/>
      <c r="H47" s="145">
        <v>42214.858941999999</v>
      </c>
      <c r="I47" s="479">
        <v>1893.319</v>
      </c>
      <c r="J47" s="244">
        <v>35.886999999999944</v>
      </c>
      <c r="K47" s="244">
        <v>1857.432</v>
      </c>
      <c r="L47" s="369"/>
      <c r="M47" s="403">
        <v>44792.275560000002</v>
      </c>
      <c r="N47" s="396"/>
      <c r="O47" s="25"/>
      <c r="S47" s="21"/>
    </row>
    <row r="48" spans="1:19" ht="18.75" customHeight="1">
      <c r="A48" s="12">
        <v>12</v>
      </c>
      <c r="B48" s="446" t="s">
        <v>317</v>
      </c>
      <c r="C48" s="406" t="s">
        <v>10</v>
      </c>
      <c r="D48" s="172">
        <v>3522.5309999999999</v>
      </c>
      <c r="E48" s="143">
        <v>87.494000000000142</v>
      </c>
      <c r="F48" s="143">
        <v>3435.0369999999998</v>
      </c>
      <c r="G48" s="144"/>
      <c r="H48" s="145">
        <v>46445.135276999994</v>
      </c>
      <c r="I48" s="479">
        <v>3459.498</v>
      </c>
      <c r="J48" s="244">
        <v>70.947999999999865</v>
      </c>
      <c r="K48" s="244">
        <v>3388.55</v>
      </c>
      <c r="L48" s="369"/>
      <c r="M48" s="403">
        <v>45816.584549999992</v>
      </c>
      <c r="N48" s="396"/>
      <c r="O48" s="25"/>
      <c r="S48" s="21"/>
    </row>
    <row r="49" spans="1:19" ht="18.75" customHeight="1">
      <c r="A49" s="12">
        <v>13</v>
      </c>
      <c r="B49" s="453" t="s">
        <v>364</v>
      </c>
      <c r="C49" s="406" t="s">
        <v>10</v>
      </c>
      <c r="D49" s="172">
        <v>1471.529</v>
      </c>
      <c r="E49" s="143">
        <v>146.04199999999992</v>
      </c>
      <c r="F49" s="143">
        <v>1325.4870000000001</v>
      </c>
      <c r="G49" s="144"/>
      <c r="H49" s="145">
        <v>29962.693159999999</v>
      </c>
      <c r="I49" s="172">
        <v>1495.4830000000002</v>
      </c>
      <c r="J49" s="143">
        <v>150.62400000000025</v>
      </c>
      <c r="K49" s="143">
        <v>1344.8589999999999</v>
      </c>
      <c r="L49" s="144"/>
      <c r="M49" s="145">
        <v>32224.585740000002</v>
      </c>
      <c r="N49" s="396"/>
      <c r="O49" s="25"/>
      <c r="S49" s="21"/>
    </row>
    <row r="50" spans="1:19" ht="18.75" customHeight="1">
      <c r="A50" s="12">
        <v>14</v>
      </c>
      <c r="B50" s="453" t="s">
        <v>318</v>
      </c>
      <c r="C50" s="406" t="s">
        <v>10</v>
      </c>
      <c r="D50" s="172">
        <v>4101.3119999999999</v>
      </c>
      <c r="E50" s="143">
        <v>12.518000000000484</v>
      </c>
      <c r="F50" s="143">
        <v>4088.7939999999994</v>
      </c>
      <c r="G50" s="144"/>
      <c r="H50" s="145">
        <v>66244.123866000009</v>
      </c>
      <c r="I50" s="172">
        <v>4237.2250000000004</v>
      </c>
      <c r="J50" s="143">
        <v>14.990999999999985</v>
      </c>
      <c r="K50" s="143">
        <v>4222.2340000000004</v>
      </c>
      <c r="L50" s="144"/>
      <c r="M50" s="145">
        <v>67391.046403999993</v>
      </c>
      <c r="N50" s="396"/>
      <c r="O50" s="25"/>
      <c r="S50" s="21"/>
    </row>
    <row r="51" spans="1:19" ht="18.75" customHeight="1">
      <c r="A51" s="12">
        <v>15</v>
      </c>
      <c r="B51" s="453" t="s">
        <v>74</v>
      </c>
      <c r="C51" s="406" t="s">
        <v>10</v>
      </c>
      <c r="D51" s="479">
        <v>0</v>
      </c>
      <c r="E51" s="244">
        <v>0</v>
      </c>
      <c r="F51" s="244">
        <v>0</v>
      </c>
      <c r="G51" s="369"/>
      <c r="H51" s="403">
        <v>0</v>
      </c>
      <c r="I51" s="479">
        <v>0</v>
      </c>
      <c r="J51" s="244">
        <v>0</v>
      </c>
      <c r="K51" s="244">
        <v>0</v>
      </c>
      <c r="L51" s="369"/>
      <c r="M51" s="403">
        <v>0</v>
      </c>
      <c r="N51" s="396"/>
      <c r="O51" s="25"/>
      <c r="S51" s="21"/>
    </row>
    <row r="52" spans="1:19" ht="18.75" customHeight="1">
      <c r="A52" s="12">
        <v>16</v>
      </c>
      <c r="B52" s="454" t="s">
        <v>75</v>
      </c>
      <c r="C52" s="406" t="s">
        <v>10</v>
      </c>
      <c r="D52" s="479">
        <v>0</v>
      </c>
      <c r="E52" s="244">
        <v>0</v>
      </c>
      <c r="F52" s="244">
        <v>0</v>
      </c>
      <c r="G52" s="369"/>
      <c r="H52" s="403">
        <v>0</v>
      </c>
      <c r="I52" s="479">
        <v>0</v>
      </c>
      <c r="J52" s="244">
        <v>0</v>
      </c>
      <c r="K52" s="244">
        <v>0</v>
      </c>
      <c r="L52" s="369"/>
      <c r="M52" s="403">
        <v>0</v>
      </c>
      <c r="N52" s="396"/>
      <c r="O52" s="25"/>
      <c r="S52" s="21"/>
    </row>
    <row r="53" spans="1:19" ht="18.75" customHeight="1">
      <c r="A53" s="12">
        <v>17</v>
      </c>
      <c r="B53" s="552" t="s">
        <v>319</v>
      </c>
      <c r="C53" s="406" t="s">
        <v>10</v>
      </c>
      <c r="D53" s="172">
        <v>1385.6679999999999</v>
      </c>
      <c r="E53" s="143">
        <v>5.1609999999998308</v>
      </c>
      <c r="F53" s="143">
        <v>1380.5070000000001</v>
      </c>
      <c r="G53" s="144"/>
      <c r="H53" s="145">
        <v>29673.992272000003</v>
      </c>
      <c r="I53" s="172">
        <v>2210.1980000000003</v>
      </c>
      <c r="J53" s="143">
        <v>8.0870000000004438</v>
      </c>
      <c r="K53" s="143">
        <v>2202.1109999999999</v>
      </c>
      <c r="L53" s="144"/>
      <c r="M53" s="145">
        <v>52706.490604000006</v>
      </c>
      <c r="N53" s="396"/>
      <c r="O53" s="25"/>
      <c r="S53" s="21"/>
    </row>
    <row r="54" spans="1:19" ht="18.75" customHeight="1">
      <c r="A54" s="12">
        <v>18</v>
      </c>
      <c r="B54" s="454" t="s">
        <v>386</v>
      </c>
      <c r="C54" s="406" t="s">
        <v>10</v>
      </c>
      <c r="D54" s="172">
        <v>517.23400000000004</v>
      </c>
      <c r="E54" s="143">
        <v>15.841000000000065</v>
      </c>
      <c r="F54" s="143">
        <v>501.39299999999997</v>
      </c>
      <c r="G54" s="144"/>
      <c r="H54" s="145">
        <v>8121.3110290000004</v>
      </c>
      <c r="I54" s="172">
        <v>487.26900000000006</v>
      </c>
      <c r="J54" s="143">
        <v>26.65500000000003</v>
      </c>
      <c r="K54" s="143">
        <v>460.61400000000003</v>
      </c>
      <c r="L54" s="144"/>
      <c r="M54" s="145">
        <v>7358.8038590000015</v>
      </c>
      <c r="N54" s="396"/>
      <c r="O54" s="25"/>
      <c r="S54" s="21"/>
    </row>
    <row r="55" spans="1:19" ht="18.75" customHeight="1">
      <c r="A55" s="12">
        <v>19</v>
      </c>
      <c r="B55" s="454" t="s">
        <v>320</v>
      </c>
      <c r="C55" s="406" t="s">
        <v>10</v>
      </c>
      <c r="D55" s="172">
        <v>10772.587</v>
      </c>
      <c r="E55" s="143">
        <v>918.78299999999945</v>
      </c>
      <c r="F55" s="143">
        <v>9853.8040000000001</v>
      </c>
      <c r="G55" s="144"/>
      <c r="H55" s="145">
        <v>106448.502624</v>
      </c>
      <c r="I55" s="172">
        <v>10984.909</v>
      </c>
      <c r="J55" s="143">
        <v>1030.8089999999993</v>
      </c>
      <c r="K55" s="143">
        <v>9954.1</v>
      </c>
      <c r="L55" s="144"/>
      <c r="M55" s="145">
        <v>106040.12081400001</v>
      </c>
      <c r="N55" s="396"/>
      <c r="O55" s="25"/>
      <c r="S55" s="21"/>
    </row>
    <row r="56" spans="1:19" ht="18.75" customHeight="1">
      <c r="A56" s="12">
        <v>20</v>
      </c>
      <c r="B56" s="454" t="s">
        <v>321</v>
      </c>
      <c r="C56" s="406" t="s">
        <v>10</v>
      </c>
      <c r="D56" s="172">
        <v>1929.759</v>
      </c>
      <c r="E56" s="143">
        <v>27.916000000000167</v>
      </c>
      <c r="F56" s="143">
        <v>1901.8429999999998</v>
      </c>
      <c r="G56" s="144"/>
      <c r="H56" s="145">
        <v>44420.713828000007</v>
      </c>
      <c r="I56" s="172">
        <v>2029.7149999999999</v>
      </c>
      <c r="J56" s="143">
        <v>28.180999999999813</v>
      </c>
      <c r="K56" s="143">
        <v>2001.5340000000001</v>
      </c>
      <c r="L56" s="144"/>
      <c r="M56" s="145">
        <v>48214.871464000011</v>
      </c>
      <c r="N56" s="396"/>
      <c r="O56" s="25"/>
      <c r="S56" s="21"/>
    </row>
    <row r="57" spans="1:19" ht="18.75" customHeight="1">
      <c r="A57" s="12">
        <v>21</v>
      </c>
      <c r="B57" s="454" t="s">
        <v>351</v>
      </c>
      <c r="C57" s="406" t="s">
        <v>10</v>
      </c>
      <c r="D57" s="172">
        <v>676.20500000000004</v>
      </c>
      <c r="E57" s="143">
        <v>52.953999999999951</v>
      </c>
      <c r="F57" s="143">
        <v>623.25100000000009</v>
      </c>
      <c r="G57" s="144"/>
      <c r="H57" s="145">
        <v>11036.867165000001</v>
      </c>
      <c r="I57" s="172">
        <v>803.64099999999996</v>
      </c>
      <c r="J57" s="143">
        <v>57.065999999999917</v>
      </c>
      <c r="K57" s="143">
        <v>746.57500000000005</v>
      </c>
      <c r="L57" s="144"/>
      <c r="M57" s="145">
        <v>13524.206125000001</v>
      </c>
      <c r="N57" s="396"/>
      <c r="O57" s="25"/>
      <c r="S57" s="21"/>
    </row>
    <row r="58" spans="1:19" ht="18.75" customHeight="1">
      <c r="A58" s="12">
        <v>22</v>
      </c>
      <c r="B58" s="454" t="s">
        <v>352</v>
      </c>
      <c r="C58" s="406" t="s">
        <v>10</v>
      </c>
      <c r="D58" s="172">
        <v>2225.154</v>
      </c>
      <c r="E58" s="143">
        <v>83.097999999999956</v>
      </c>
      <c r="F58" s="143">
        <v>2142.056</v>
      </c>
      <c r="G58" s="144"/>
      <c r="H58" s="433">
        <v>49113.549021999999</v>
      </c>
      <c r="I58" s="172">
        <v>2229.7149999999997</v>
      </c>
      <c r="J58" s="143">
        <v>62.587999999999738</v>
      </c>
      <c r="K58" s="143">
        <v>2167.127</v>
      </c>
      <c r="L58" s="144"/>
      <c r="M58" s="433">
        <v>51832.10762000001</v>
      </c>
      <c r="N58" s="396"/>
      <c r="O58" s="25"/>
      <c r="S58" s="21"/>
    </row>
    <row r="59" spans="1:19" ht="18.75" customHeight="1">
      <c r="A59" s="12">
        <v>23</v>
      </c>
      <c r="B59" s="454" t="s">
        <v>322</v>
      </c>
      <c r="C59" s="406" t="s">
        <v>10</v>
      </c>
      <c r="D59" s="172">
        <v>2332.7489999999998</v>
      </c>
      <c r="E59" s="143">
        <v>63.886999999999716</v>
      </c>
      <c r="F59" s="143">
        <v>2268.8620000000001</v>
      </c>
      <c r="G59" s="144"/>
      <c r="H59" s="145">
        <v>36729.969601999997</v>
      </c>
      <c r="I59" s="172">
        <v>2611.9980000000005</v>
      </c>
      <c r="J59" s="143">
        <v>104.92300000000023</v>
      </c>
      <c r="K59" s="143">
        <v>2507.0750000000003</v>
      </c>
      <c r="L59" s="144"/>
      <c r="M59" s="145">
        <v>39926.406575000008</v>
      </c>
      <c r="N59" s="396"/>
      <c r="O59" s="25"/>
      <c r="S59" s="21"/>
    </row>
    <row r="60" spans="1:19" ht="18.75" customHeight="1">
      <c r="A60" s="12">
        <v>24</v>
      </c>
      <c r="B60" s="454" t="s">
        <v>323</v>
      </c>
      <c r="C60" s="406" t="s">
        <v>10</v>
      </c>
      <c r="D60" s="479">
        <v>0</v>
      </c>
      <c r="E60" s="244">
        <v>0</v>
      </c>
      <c r="F60" s="244">
        <v>0</v>
      </c>
      <c r="G60" s="144"/>
      <c r="H60" s="403">
        <v>0</v>
      </c>
      <c r="I60" s="479">
        <v>0</v>
      </c>
      <c r="J60" s="244">
        <v>0</v>
      </c>
      <c r="K60" s="244">
        <v>0</v>
      </c>
      <c r="L60" s="144"/>
      <c r="M60" s="403">
        <v>0</v>
      </c>
      <c r="N60" s="396"/>
      <c r="O60" s="25"/>
      <c r="S60" s="21"/>
    </row>
    <row r="61" spans="1:19" ht="18.75" customHeight="1">
      <c r="A61" s="12">
        <v>25</v>
      </c>
      <c r="B61" s="454" t="s">
        <v>69</v>
      </c>
      <c r="C61" s="406" t="s">
        <v>10</v>
      </c>
      <c r="D61" s="479">
        <v>0</v>
      </c>
      <c r="E61" s="244">
        <v>0</v>
      </c>
      <c r="F61" s="244">
        <v>0</v>
      </c>
      <c r="G61" s="369"/>
      <c r="H61" s="403">
        <v>0</v>
      </c>
      <c r="I61" s="479">
        <v>0</v>
      </c>
      <c r="J61" s="244">
        <v>0</v>
      </c>
      <c r="K61" s="244">
        <v>0</v>
      </c>
      <c r="L61" s="369"/>
      <c r="M61" s="403">
        <v>0</v>
      </c>
      <c r="N61" s="396"/>
      <c r="O61" s="25"/>
      <c r="S61" s="21"/>
    </row>
    <row r="62" spans="1:19" ht="18.75" customHeight="1">
      <c r="A62" s="12">
        <v>26</v>
      </c>
      <c r="B62" s="454" t="s">
        <v>70</v>
      </c>
      <c r="C62" s="406" t="s">
        <v>10</v>
      </c>
      <c r="D62" s="172">
        <v>3123.8670000000002</v>
      </c>
      <c r="E62" s="143">
        <v>30.903000000000247</v>
      </c>
      <c r="F62" s="143">
        <v>3092.9639999999999</v>
      </c>
      <c r="G62" s="144"/>
      <c r="H62" s="145">
        <v>68678.283588000006</v>
      </c>
      <c r="I62" s="172">
        <v>3679.77</v>
      </c>
      <c r="J62" s="143">
        <v>37.39200000000028</v>
      </c>
      <c r="K62" s="143">
        <v>3642.3779999999997</v>
      </c>
      <c r="L62" s="144"/>
      <c r="M62" s="145">
        <v>84838.268375999993</v>
      </c>
      <c r="N62" s="396"/>
      <c r="O62" s="25"/>
      <c r="S62" s="21"/>
    </row>
    <row r="63" spans="1:19" ht="18.75" customHeight="1">
      <c r="A63" s="12">
        <v>27</v>
      </c>
      <c r="B63" s="454" t="s">
        <v>71</v>
      </c>
      <c r="C63" s="406" t="s">
        <v>10</v>
      </c>
      <c r="D63" s="172">
        <v>3056.3679999999995</v>
      </c>
      <c r="E63" s="143">
        <v>191.25399999999945</v>
      </c>
      <c r="F63" s="143">
        <v>2865.114</v>
      </c>
      <c r="G63" s="144"/>
      <c r="H63" s="145">
        <v>69629.63553</v>
      </c>
      <c r="I63" s="172">
        <v>3421.7979999999998</v>
      </c>
      <c r="J63" s="143">
        <v>257.59899999999971</v>
      </c>
      <c r="K63" s="143">
        <v>3164.1990000000001</v>
      </c>
      <c r="L63" s="144"/>
      <c r="M63" s="145">
        <v>75857.954576000004</v>
      </c>
      <c r="N63" s="396"/>
      <c r="O63" s="25"/>
      <c r="S63" s="21"/>
    </row>
    <row r="64" spans="1:19" ht="18.75" customHeight="1">
      <c r="A64" s="12">
        <v>28</v>
      </c>
      <c r="B64" s="454" t="s">
        <v>310</v>
      </c>
      <c r="C64" s="406" t="s">
        <v>10</v>
      </c>
      <c r="D64" s="172">
        <v>498.96799999999996</v>
      </c>
      <c r="E64" s="143">
        <v>14.927999999999997</v>
      </c>
      <c r="F64" s="143">
        <v>484.03999999999996</v>
      </c>
      <c r="G64" s="144"/>
      <c r="H64" s="145">
        <v>11244.590204</v>
      </c>
      <c r="I64" s="172">
        <v>354.78399999999999</v>
      </c>
      <c r="J64" s="143">
        <v>7.0999999999969532E-2</v>
      </c>
      <c r="K64" s="143">
        <v>354.71300000000002</v>
      </c>
      <c r="L64" s="144"/>
      <c r="M64" s="145">
        <v>8487.591596000002</v>
      </c>
      <c r="N64" s="396"/>
      <c r="O64" s="25"/>
      <c r="S64" s="21"/>
    </row>
    <row r="65" spans="1:19" ht="18.75" customHeight="1">
      <c r="A65" s="12">
        <v>29</v>
      </c>
      <c r="B65" s="454" t="s">
        <v>72</v>
      </c>
      <c r="C65" s="406" t="s">
        <v>10</v>
      </c>
      <c r="D65" s="479">
        <v>0</v>
      </c>
      <c r="E65" s="244">
        <v>0</v>
      </c>
      <c r="F65" s="244">
        <v>0</v>
      </c>
      <c r="G65" s="369"/>
      <c r="H65" s="403">
        <v>0</v>
      </c>
      <c r="I65" s="479">
        <v>0</v>
      </c>
      <c r="J65" s="244">
        <v>0</v>
      </c>
      <c r="K65" s="244">
        <v>0</v>
      </c>
      <c r="L65" s="369"/>
      <c r="M65" s="403">
        <v>0</v>
      </c>
      <c r="N65" s="396"/>
      <c r="O65" s="25"/>
      <c r="S65" s="21"/>
    </row>
    <row r="66" spans="1:19" ht="18.75" customHeight="1">
      <c r="A66" s="12">
        <v>30</v>
      </c>
      <c r="B66" s="454" t="s">
        <v>73</v>
      </c>
      <c r="C66" s="406" t="s">
        <v>10</v>
      </c>
      <c r="D66" s="172">
        <v>3496.8130000000001</v>
      </c>
      <c r="E66" s="143">
        <v>75.944999999999709</v>
      </c>
      <c r="F66" s="143">
        <v>3420.8680000000004</v>
      </c>
      <c r="G66" s="144"/>
      <c r="H66" s="145">
        <v>49770.208532000004</v>
      </c>
      <c r="I66" s="172">
        <v>2789.6150000000002</v>
      </c>
      <c r="J66" s="143">
        <v>82.194000000000415</v>
      </c>
      <c r="K66" s="143">
        <v>2707.4209999999998</v>
      </c>
      <c r="L66" s="144"/>
      <c r="M66" s="145">
        <v>42360.308966000004</v>
      </c>
      <c r="N66" s="396"/>
      <c r="O66" s="25"/>
      <c r="S66" s="21"/>
    </row>
    <row r="67" spans="1:19" ht="18.75" customHeight="1">
      <c r="A67" s="12">
        <v>31</v>
      </c>
      <c r="B67" s="454" t="s">
        <v>76</v>
      </c>
      <c r="C67" s="406" t="s">
        <v>10</v>
      </c>
      <c r="D67" s="172">
        <v>18745.489999999998</v>
      </c>
      <c r="E67" s="143">
        <v>183.5299999999952</v>
      </c>
      <c r="F67" s="143">
        <v>18561.960000000003</v>
      </c>
      <c r="G67" s="144"/>
      <c r="H67" s="145">
        <v>402535.64873800008</v>
      </c>
      <c r="I67" s="172">
        <v>21401.128000000001</v>
      </c>
      <c r="J67" s="143">
        <v>178.34799999999814</v>
      </c>
      <c r="K67" s="143">
        <v>21222.780000000002</v>
      </c>
      <c r="L67" s="144"/>
      <c r="M67" s="145">
        <v>508062.98779599997</v>
      </c>
      <c r="N67" s="396"/>
      <c r="O67" s="25"/>
      <c r="S67" s="21"/>
    </row>
    <row r="68" spans="1:19" ht="18.75" customHeight="1">
      <c r="A68" s="12">
        <v>32</v>
      </c>
      <c r="B68" s="454" t="s">
        <v>77</v>
      </c>
      <c r="C68" s="406" t="s">
        <v>10</v>
      </c>
      <c r="D68" s="479">
        <v>0</v>
      </c>
      <c r="E68" s="244">
        <v>0</v>
      </c>
      <c r="F68" s="244">
        <v>0</v>
      </c>
      <c r="G68" s="369"/>
      <c r="H68" s="403">
        <v>0</v>
      </c>
      <c r="I68" s="479">
        <v>0</v>
      </c>
      <c r="J68" s="244">
        <v>0</v>
      </c>
      <c r="K68" s="244">
        <v>0</v>
      </c>
      <c r="L68" s="369"/>
      <c r="M68" s="403">
        <v>0</v>
      </c>
      <c r="N68" s="396"/>
      <c r="O68" s="25"/>
      <c r="S68" s="21"/>
    </row>
    <row r="69" spans="1:19" ht="18.75" customHeight="1">
      <c r="A69" s="12">
        <v>33</v>
      </c>
      <c r="B69" s="454" t="s">
        <v>316</v>
      </c>
      <c r="C69" s="406" t="s">
        <v>10</v>
      </c>
      <c r="D69" s="479">
        <v>3138.2720000000004</v>
      </c>
      <c r="E69" s="244">
        <v>7.5130000000003747</v>
      </c>
      <c r="F69" s="244">
        <v>3130.759</v>
      </c>
      <c r="G69" s="369"/>
      <c r="H69" s="504">
        <v>71055.706264000008</v>
      </c>
      <c r="I69" s="479">
        <v>3659.2309999999998</v>
      </c>
      <c r="J69" s="244">
        <v>6.3329999999996289</v>
      </c>
      <c r="K69" s="244">
        <v>3652.8980000000001</v>
      </c>
      <c r="L69" s="369"/>
      <c r="M69" s="504">
        <v>82906.173008000012</v>
      </c>
      <c r="N69" s="396"/>
      <c r="O69" s="25"/>
      <c r="S69" s="21"/>
    </row>
    <row r="70" spans="1:19" ht="18.75" customHeight="1">
      <c r="A70" s="12">
        <v>34</v>
      </c>
      <c r="B70" s="454" t="s">
        <v>260</v>
      </c>
      <c r="C70" s="406" t="s">
        <v>10</v>
      </c>
      <c r="D70" s="172">
        <v>1449.9909999999998</v>
      </c>
      <c r="E70" s="143">
        <v>13.172999999999547</v>
      </c>
      <c r="F70" s="143">
        <v>1436.8180000000002</v>
      </c>
      <c r="G70" s="144"/>
      <c r="H70" s="145">
        <v>23284.641638000005</v>
      </c>
      <c r="I70" s="172">
        <v>1426.5830000000001</v>
      </c>
      <c r="J70" s="143">
        <v>14.916000000000167</v>
      </c>
      <c r="K70" s="143">
        <v>1411.6669999999999</v>
      </c>
      <c r="L70" s="144"/>
      <c r="M70" s="145">
        <v>22556.313802000004</v>
      </c>
      <c r="N70" s="396"/>
      <c r="O70" s="25"/>
      <c r="S70" s="21"/>
    </row>
    <row r="71" spans="1:19" ht="18.75" customHeight="1">
      <c r="A71" s="12">
        <v>35</v>
      </c>
      <c r="B71" s="454" t="s">
        <v>383</v>
      </c>
      <c r="C71" s="406" t="s">
        <v>10</v>
      </c>
      <c r="D71" s="172">
        <v>1000.588</v>
      </c>
      <c r="E71" s="143">
        <v>21.457999999999856</v>
      </c>
      <c r="F71" s="143">
        <v>979.13000000000011</v>
      </c>
      <c r="G71" s="144"/>
      <c r="H71" s="145">
        <v>12936.265560000002</v>
      </c>
      <c r="I71" s="172">
        <v>1351.752</v>
      </c>
      <c r="J71" s="143">
        <v>25.259000000000015</v>
      </c>
      <c r="K71" s="143">
        <v>1326.4929999999999</v>
      </c>
      <c r="L71" s="144"/>
      <c r="M71" s="145">
        <v>17525.625516</v>
      </c>
      <c r="N71" s="396"/>
      <c r="O71" s="25"/>
      <c r="S71" s="21"/>
    </row>
    <row r="72" spans="1:19" ht="18.75" customHeight="1">
      <c r="A72" s="12">
        <v>36</v>
      </c>
      <c r="B72" s="454" t="s">
        <v>261</v>
      </c>
      <c r="C72" s="406" t="s">
        <v>10</v>
      </c>
      <c r="D72" s="172">
        <v>3671.4659999999994</v>
      </c>
      <c r="E72" s="143">
        <v>73.093999999999596</v>
      </c>
      <c r="F72" s="143">
        <v>3598.3719999999998</v>
      </c>
      <c r="G72" s="144"/>
      <c r="H72" s="145">
        <v>87460.877657999998</v>
      </c>
      <c r="I72" s="172">
        <v>4285.0730000000003</v>
      </c>
      <c r="J72" s="143">
        <v>90.154999999999745</v>
      </c>
      <c r="K72" s="143">
        <v>4194.9180000000006</v>
      </c>
      <c r="L72" s="144"/>
      <c r="M72" s="145">
        <v>100554.038864</v>
      </c>
      <c r="N72" s="396"/>
      <c r="O72" s="25"/>
      <c r="S72" s="21"/>
    </row>
    <row r="73" spans="1:19" ht="18.75" customHeight="1">
      <c r="A73" s="12">
        <v>37</v>
      </c>
      <c r="B73" s="454" t="s">
        <v>324</v>
      </c>
      <c r="C73" s="406" t="s">
        <v>10</v>
      </c>
      <c r="D73" s="172">
        <v>894.38099999999997</v>
      </c>
      <c r="E73" s="143">
        <v>18.614999999999895</v>
      </c>
      <c r="F73" s="143">
        <v>875.76600000000008</v>
      </c>
      <c r="G73" s="144"/>
      <c r="H73" s="145">
        <v>21283.85889</v>
      </c>
      <c r="I73" s="172">
        <v>565.72</v>
      </c>
      <c r="J73" s="143">
        <v>18.651000000000067</v>
      </c>
      <c r="K73" s="143">
        <v>547.06899999999996</v>
      </c>
      <c r="L73" s="144"/>
      <c r="M73" s="145">
        <v>13089.832127999998</v>
      </c>
      <c r="N73" s="396"/>
      <c r="O73" s="25"/>
      <c r="S73" s="21"/>
    </row>
    <row r="74" spans="1:19" ht="18.75" customHeight="1">
      <c r="A74" s="12">
        <v>38</v>
      </c>
      <c r="B74" s="454" t="s">
        <v>325</v>
      </c>
      <c r="C74" s="406" t="s">
        <v>10</v>
      </c>
      <c r="D74" s="172">
        <v>1231.0530000000001</v>
      </c>
      <c r="E74" s="143">
        <v>98.126999999999953</v>
      </c>
      <c r="F74" s="143">
        <v>1132.9260000000002</v>
      </c>
      <c r="G74" s="144"/>
      <c r="H74" s="145">
        <v>27504.321390000001</v>
      </c>
      <c r="I74" s="172">
        <v>1653.0419999999999</v>
      </c>
      <c r="J74" s="143">
        <v>153.54899999999998</v>
      </c>
      <c r="K74" s="143">
        <v>1499.4929999999999</v>
      </c>
      <c r="L74" s="144"/>
      <c r="M74" s="145">
        <v>35833.064499999993</v>
      </c>
      <c r="N74" s="396"/>
      <c r="O74" s="25"/>
      <c r="S74" s="21"/>
    </row>
    <row r="75" spans="1:19" ht="18.75" customHeight="1">
      <c r="A75" s="12">
        <v>39</v>
      </c>
      <c r="B75" s="454" t="s">
        <v>326</v>
      </c>
      <c r="C75" s="406" t="s">
        <v>10</v>
      </c>
      <c r="D75" s="172">
        <v>1213.6009999999999</v>
      </c>
      <c r="E75" s="143">
        <v>45.982999999999947</v>
      </c>
      <c r="F75" s="143">
        <v>1167.6179999999999</v>
      </c>
      <c r="G75" s="144"/>
      <c r="H75" s="145">
        <v>28373.812488</v>
      </c>
      <c r="I75" s="172">
        <v>1364.931</v>
      </c>
      <c r="J75" s="143">
        <v>38.376999999999953</v>
      </c>
      <c r="K75" s="143">
        <v>1326.5540000000001</v>
      </c>
      <c r="L75" s="144"/>
      <c r="M75" s="145">
        <v>31769.565419999995</v>
      </c>
      <c r="N75" s="396"/>
      <c r="O75" s="25"/>
      <c r="S75" s="21"/>
    </row>
    <row r="76" spans="1:19" ht="18.75" customHeight="1">
      <c r="A76" s="12">
        <v>40</v>
      </c>
      <c r="B76" s="454" t="s">
        <v>327</v>
      </c>
      <c r="C76" s="406" t="s">
        <v>10</v>
      </c>
      <c r="D76" s="479">
        <v>0</v>
      </c>
      <c r="E76" s="244">
        <v>0</v>
      </c>
      <c r="F76" s="244">
        <v>0</v>
      </c>
      <c r="G76" s="369"/>
      <c r="H76" s="403">
        <v>0</v>
      </c>
      <c r="I76" s="479">
        <v>0</v>
      </c>
      <c r="J76" s="244">
        <v>0</v>
      </c>
      <c r="K76" s="244">
        <v>0</v>
      </c>
      <c r="L76" s="369"/>
      <c r="M76" s="403">
        <v>0</v>
      </c>
      <c r="N76" s="396"/>
      <c r="O76" s="25"/>
      <c r="S76" s="21"/>
    </row>
    <row r="77" spans="1:19" ht="18.75" customHeight="1">
      <c r="A77" s="12">
        <v>41</v>
      </c>
      <c r="B77" s="454" t="s">
        <v>328</v>
      </c>
      <c r="C77" s="406" t="s">
        <v>10</v>
      </c>
      <c r="D77" s="172">
        <v>1527.1480000000001</v>
      </c>
      <c r="E77" s="143">
        <v>7.8840000000002419</v>
      </c>
      <c r="F77" s="143">
        <v>1519.2639999999999</v>
      </c>
      <c r="G77" s="144"/>
      <c r="H77" s="145">
        <v>24641.057216000001</v>
      </c>
      <c r="I77" s="172">
        <v>1236.98</v>
      </c>
      <c r="J77" s="143">
        <v>0.18800000000010186</v>
      </c>
      <c r="K77" s="143">
        <v>1236.7919999999999</v>
      </c>
      <c r="L77" s="144"/>
      <c r="M77" s="145">
        <v>19851.666252000003</v>
      </c>
      <c r="N77" s="396"/>
      <c r="O77" s="25"/>
      <c r="S77" s="21"/>
    </row>
    <row r="78" spans="1:19" ht="18.75" customHeight="1">
      <c r="A78" s="12">
        <v>42</v>
      </c>
      <c r="B78" s="454" t="s">
        <v>329</v>
      </c>
      <c r="C78" s="406" t="s">
        <v>10</v>
      </c>
      <c r="D78" s="172">
        <v>1317.4059999999999</v>
      </c>
      <c r="E78" s="143">
        <v>57.708999999999833</v>
      </c>
      <c r="F78" s="143">
        <v>1259.6970000000001</v>
      </c>
      <c r="G78" s="144"/>
      <c r="H78" s="145">
        <v>25061.671815000002</v>
      </c>
      <c r="I78" s="172">
        <v>1364.9369999999999</v>
      </c>
      <c r="J78" s="143">
        <v>64.155999999999949</v>
      </c>
      <c r="K78" s="143">
        <v>1300.7809999999999</v>
      </c>
      <c r="L78" s="144"/>
      <c r="M78" s="145">
        <v>25879.037994999999</v>
      </c>
      <c r="N78" s="396"/>
      <c r="O78" s="25"/>
      <c r="S78" s="21"/>
    </row>
    <row r="79" spans="1:19" ht="18.75" customHeight="1">
      <c r="A79" s="12">
        <v>43</v>
      </c>
      <c r="B79" s="454" t="s">
        <v>342</v>
      </c>
      <c r="C79" s="406" t="s">
        <v>10</v>
      </c>
      <c r="D79" s="172">
        <v>1003.569</v>
      </c>
      <c r="E79" s="143">
        <v>36.023999999999887</v>
      </c>
      <c r="F79" s="143">
        <v>967.54500000000007</v>
      </c>
      <c r="G79" s="144"/>
      <c r="H79" s="145">
        <v>15683.662413000002</v>
      </c>
      <c r="I79" s="172">
        <v>1141.596</v>
      </c>
      <c r="J79" s="143">
        <v>39.639000000000124</v>
      </c>
      <c r="K79" s="143">
        <v>1101.9569999999999</v>
      </c>
      <c r="L79" s="144"/>
      <c r="M79" s="145">
        <v>17620.871641999998</v>
      </c>
      <c r="N79" s="396"/>
      <c r="O79" s="25"/>
      <c r="S79" s="21"/>
    </row>
    <row r="80" spans="1:19" ht="18.75" customHeight="1">
      <c r="A80" s="12">
        <v>44</v>
      </c>
      <c r="B80" s="454" t="s">
        <v>330</v>
      </c>
      <c r="C80" s="406" t="s">
        <v>10</v>
      </c>
      <c r="D80" s="172">
        <v>5983.5589999999993</v>
      </c>
      <c r="E80" s="143">
        <v>128.58499999999913</v>
      </c>
      <c r="F80" s="143">
        <v>5854.9740000000002</v>
      </c>
      <c r="G80" s="144"/>
      <c r="H80" s="145">
        <v>142201.37862000003</v>
      </c>
      <c r="I80" s="172">
        <v>5529.2929999999997</v>
      </c>
      <c r="J80" s="143">
        <v>118.04999999999927</v>
      </c>
      <c r="K80" s="143">
        <v>5411.2430000000004</v>
      </c>
      <c r="L80" s="144"/>
      <c r="M80" s="145">
        <v>129219.218676</v>
      </c>
      <c r="N80" s="396"/>
      <c r="O80" s="25"/>
      <c r="S80" s="21"/>
    </row>
    <row r="81" spans="1:19" ht="18.75" customHeight="1">
      <c r="A81" s="12">
        <v>45</v>
      </c>
      <c r="B81" s="454" t="s">
        <v>331</v>
      </c>
      <c r="C81" s="406" t="s">
        <v>10</v>
      </c>
      <c r="D81" s="172">
        <v>366.12399999999991</v>
      </c>
      <c r="E81" s="143">
        <v>7.1099999999999</v>
      </c>
      <c r="F81" s="143">
        <v>359.01400000000001</v>
      </c>
      <c r="G81" s="144"/>
      <c r="H81" s="145">
        <v>5816.6178620000001</v>
      </c>
      <c r="I81" s="172">
        <v>356.32099999999997</v>
      </c>
      <c r="J81" s="143">
        <v>6.8129999999999882</v>
      </c>
      <c r="K81" s="143">
        <v>349.50799999999998</v>
      </c>
      <c r="L81" s="144"/>
      <c r="M81" s="145">
        <v>5583.9997729999995</v>
      </c>
      <c r="N81" s="396"/>
      <c r="O81" s="25"/>
      <c r="S81" s="21"/>
    </row>
    <row r="82" spans="1:19" ht="18.75" customHeight="1">
      <c r="A82" s="12">
        <v>46</v>
      </c>
      <c r="B82" s="454" t="s">
        <v>94</v>
      </c>
      <c r="C82" s="406" t="s">
        <v>10</v>
      </c>
      <c r="D82" s="172">
        <v>736.90099999999995</v>
      </c>
      <c r="E82" s="143">
        <v>18.653999999999883</v>
      </c>
      <c r="F82" s="143">
        <v>718.24700000000007</v>
      </c>
      <c r="G82" s="144"/>
      <c r="H82" s="145">
        <v>17454.129251999999</v>
      </c>
      <c r="I82" s="172">
        <v>739.98599999999999</v>
      </c>
      <c r="J82" s="143">
        <v>23.427999999999884</v>
      </c>
      <c r="K82" s="143">
        <v>716.55800000000011</v>
      </c>
      <c r="L82" s="144"/>
      <c r="M82" s="145">
        <v>17156.890048000001</v>
      </c>
      <c r="N82" s="396"/>
      <c r="O82" s="25"/>
      <c r="S82" s="21"/>
    </row>
    <row r="83" spans="1:19" ht="18.75" customHeight="1">
      <c r="A83" s="12">
        <v>47</v>
      </c>
      <c r="B83" s="454" t="s">
        <v>93</v>
      </c>
      <c r="C83" s="406" t="s">
        <v>10</v>
      </c>
      <c r="D83" s="172">
        <v>0</v>
      </c>
      <c r="E83" s="244">
        <v>0</v>
      </c>
      <c r="F83" s="143">
        <v>0</v>
      </c>
      <c r="G83" s="144"/>
      <c r="H83" s="403">
        <v>0</v>
      </c>
      <c r="I83" s="172">
        <v>0</v>
      </c>
      <c r="J83" s="244">
        <v>0</v>
      </c>
      <c r="K83" s="143">
        <v>0</v>
      </c>
      <c r="L83" s="144"/>
      <c r="M83" s="145">
        <v>0</v>
      </c>
      <c r="N83" s="396"/>
      <c r="O83" s="25"/>
      <c r="S83" s="21"/>
    </row>
    <row r="84" spans="1:19" ht="18.75" customHeight="1">
      <c r="A84" s="12">
        <v>48</v>
      </c>
      <c r="B84" s="454" t="s">
        <v>95</v>
      </c>
      <c r="C84" s="406" t="s">
        <v>10</v>
      </c>
      <c r="D84" s="172">
        <v>597.28899999999999</v>
      </c>
      <c r="E84" s="143">
        <v>12.08299999999997</v>
      </c>
      <c r="F84" s="143">
        <v>585.20600000000002</v>
      </c>
      <c r="G84" s="144"/>
      <c r="H84" s="145">
        <v>14225.243297999998</v>
      </c>
      <c r="I84" s="172">
        <v>575.029</v>
      </c>
      <c r="J84" s="143">
        <v>12.622999999999934</v>
      </c>
      <c r="K84" s="143">
        <v>562.40600000000006</v>
      </c>
      <c r="L84" s="144"/>
      <c r="M84" s="145">
        <v>13482.405824000001</v>
      </c>
      <c r="N84" s="396"/>
      <c r="O84" s="25"/>
      <c r="S84" s="21"/>
    </row>
    <row r="85" spans="1:19" ht="18.75" customHeight="1">
      <c r="A85" s="12">
        <v>49</v>
      </c>
      <c r="B85" s="454" t="s">
        <v>237</v>
      </c>
      <c r="C85" s="406" t="s">
        <v>10</v>
      </c>
      <c r="D85" s="172">
        <v>2950.7860000000001</v>
      </c>
      <c r="E85" s="143">
        <v>0</v>
      </c>
      <c r="F85" s="143">
        <v>2950.7860000000001</v>
      </c>
      <c r="G85" s="144"/>
      <c r="H85" s="145">
        <v>71643.812645999991</v>
      </c>
      <c r="I85" s="172">
        <v>4299.0949999999993</v>
      </c>
      <c r="J85" s="143">
        <v>4.9609999999993306</v>
      </c>
      <c r="K85" s="143">
        <v>4294.134</v>
      </c>
      <c r="L85" s="144"/>
      <c r="M85" s="145">
        <v>102540.497648</v>
      </c>
      <c r="N85" s="396"/>
      <c r="O85" s="25"/>
      <c r="S85" s="21"/>
    </row>
    <row r="86" spans="1:19" ht="18.75" customHeight="1">
      <c r="A86" s="12">
        <v>50</v>
      </c>
      <c r="B86" s="454" t="s">
        <v>290</v>
      </c>
      <c r="C86" s="406" t="s">
        <v>10</v>
      </c>
      <c r="D86" s="172">
        <v>92.73599999999999</v>
      </c>
      <c r="E86" s="143">
        <v>8.8789999999999765</v>
      </c>
      <c r="F86" s="143">
        <v>83.857000000000014</v>
      </c>
      <c r="G86" s="144"/>
      <c r="H86" s="145">
        <v>2035.919298</v>
      </c>
      <c r="I86" s="172">
        <v>118.98500000000003</v>
      </c>
      <c r="J86" s="143">
        <v>7.5990000000000322</v>
      </c>
      <c r="K86" s="143">
        <v>111.386</v>
      </c>
      <c r="L86" s="144"/>
      <c r="M86" s="145">
        <v>2662.472816</v>
      </c>
      <c r="N86" s="396"/>
      <c r="O86" s="25"/>
      <c r="S86" s="21"/>
    </row>
    <row r="87" spans="1:19" s="470" customFormat="1" ht="18.75" customHeight="1">
      <c r="A87" s="12">
        <v>51</v>
      </c>
      <c r="B87" s="454" t="s">
        <v>291</v>
      </c>
      <c r="C87" s="407" t="s">
        <v>10</v>
      </c>
      <c r="D87" s="172">
        <v>3132.2799999999997</v>
      </c>
      <c r="E87" s="143">
        <v>17.769999999999982</v>
      </c>
      <c r="F87" s="143">
        <v>3114.5099999999998</v>
      </c>
      <c r="G87" s="144"/>
      <c r="H87" s="145">
        <v>75650.518943999996</v>
      </c>
      <c r="I87" s="172">
        <v>3236.6899999999996</v>
      </c>
      <c r="J87" s="143">
        <v>7.9800000000000182</v>
      </c>
      <c r="K87" s="143">
        <v>3228.7099999999996</v>
      </c>
      <c r="L87" s="144"/>
      <c r="M87" s="145">
        <v>77173.986992000006</v>
      </c>
      <c r="N87" s="510"/>
      <c r="O87" s="511"/>
    </row>
    <row r="88" spans="1:19" ht="18.75" customHeight="1">
      <c r="A88" s="12">
        <v>52</v>
      </c>
      <c r="B88" s="454" t="s">
        <v>292</v>
      </c>
      <c r="C88" s="406" t="s">
        <v>10</v>
      </c>
      <c r="D88" s="172">
        <v>7030.96</v>
      </c>
      <c r="E88" s="143">
        <v>266.4920000000011</v>
      </c>
      <c r="F88" s="143">
        <v>6764.4679999999989</v>
      </c>
      <c r="G88" s="144"/>
      <c r="H88" s="145">
        <v>109588.17905200001</v>
      </c>
      <c r="I88" s="172">
        <v>6020.4209999999994</v>
      </c>
      <c r="J88" s="143">
        <v>195.91099999999915</v>
      </c>
      <c r="K88" s="143">
        <v>5824.51</v>
      </c>
      <c r="L88" s="144"/>
      <c r="M88" s="145">
        <v>92819.646810000006</v>
      </c>
      <c r="N88" s="396"/>
      <c r="O88" s="25"/>
      <c r="S88" s="21"/>
    </row>
    <row r="89" spans="1:19" ht="18.75" customHeight="1">
      <c r="A89" s="12">
        <v>53</v>
      </c>
      <c r="B89" s="454" t="s">
        <v>385</v>
      </c>
      <c r="C89" s="406" t="s">
        <v>10</v>
      </c>
      <c r="D89" s="479">
        <v>0</v>
      </c>
      <c r="E89" s="244">
        <v>0</v>
      </c>
      <c r="F89" s="244">
        <v>0</v>
      </c>
      <c r="G89" s="369"/>
      <c r="H89" s="403">
        <v>0</v>
      </c>
      <c r="I89" s="479">
        <v>0</v>
      </c>
      <c r="J89" s="244">
        <v>0</v>
      </c>
      <c r="K89" s="244">
        <v>0</v>
      </c>
      <c r="L89" s="369"/>
      <c r="M89" s="403">
        <v>0</v>
      </c>
      <c r="N89" s="396"/>
      <c r="O89" s="25"/>
      <c r="S89" s="21"/>
    </row>
    <row r="90" spans="1:19" ht="18.75" customHeight="1">
      <c r="A90" s="12">
        <v>54</v>
      </c>
      <c r="B90" s="454" t="s">
        <v>332</v>
      </c>
      <c r="C90" s="406" t="s">
        <v>10</v>
      </c>
      <c r="D90" s="172">
        <v>1178.8909999999998</v>
      </c>
      <c r="E90" s="143">
        <v>0.27999999999997272</v>
      </c>
      <c r="F90" s="143">
        <v>1178.6109999999999</v>
      </c>
      <c r="G90" s="144"/>
      <c r="H90" s="145">
        <v>28622.265923999996</v>
      </c>
      <c r="I90" s="172">
        <v>1267.0700000000002</v>
      </c>
      <c r="J90" s="143">
        <v>1.3510000000003402</v>
      </c>
      <c r="K90" s="143">
        <v>1265.7189999999998</v>
      </c>
      <c r="L90" s="144"/>
      <c r="M90" s="145">
        <v>30220.975683999997</v>
      </c>
      <c r="N90" s="396"/>
      <c r="O90" s="25"/>
      <c r="S90" s="21"/>
    </row>
    <row r="91" spans="1:19" ht="18.75" customHeight="1">
      <c r="A91" s="12">
        <v>55</v>
      </c>
      <c r="B91" s="454" t="s">
        <v>415</v>
      </c>
      <c r="C91" s="406" t="s">
        <v>10</v>
      </c>
      <c r="D91" s="172">
        <v>133.94</v>
      </c>
      <c r="E91" s="143">
        <v>0</v>
      </c>
      <c r="F91" s="143">
        <v>133.94</v>
      </c>
      <c r="G91" s="144"/>
      <c r="H91" s="145">
        <v>2167.2831400000005</v>
      </c>
      <c r="I91" s="172">
        <v>182.441</v>
      </c>
      <c r="J91" s="143">
        <v>4.8000000000001819E-2</v>
      </c>
      <c r="K91" s="143">
        <v>182.393</v>
      </c>
      <c r="L91" s="144"/>
      <c r="M91" s="145">
        <v>2901.1430580000001</v>
      </c>
      <c r="N91" s="396"/>
      <c r="O91" s="25"/>
      <c r="S91" s="21"/>
    </row>
    <row r="92" spans="1:19" ht="18.75" customHeight="1">
      <c r="A92" s="12">
        <v>56</v>
      </c>
      <c r="B92" s="454" t="s">
        <v>336</v>
      </c>
      <c r="C92" s="406" t="s">
        <v>10</v>
      </c>
      <c r="D92" s="172">
        <v>1410.4110000000001</v>
      </c>
      <c r="E92" s="143">
        <v>47.101700000000164</v>
      </c>
      <c r="F92" s="143">
        <v>1363.3092999999999</v>
      </c>
      <c r="G92" s="144"/>
      <c r="H92" s="145">
        <v>14731.8984244</v>
      </c>
      <c r="I92" s="172">
        <v>1372.2809999999999</v>
      </c>
      <c r="J92" s="143">
        <v>45.697000000000116</v>
      </c>
      <c r="K92" s="143">
        <v>1326.5839999999998</v>
      </c>
      <c r="L92" s="144"/>
      <c r="M92" s="145">
        <v>14140.137543000001</v>
      </c>
      <c r="N92" s="396"/>
      <c r="O92" s="25"/>
      <c r="S92" s="21"/>
    </row>
    <row r="93" spans="1:19" s="470" customFormat="1" ht="18.75" customHeight="1">
      <c r="A93" s="12">
        <v>57</v>
      </c>
      <c r="B93" s="453" t="s">
        <v>337</v>
      </c>
      <c r="C93" s="406" t="s">
        <v>10</v>
      </c>
      <c r="D93" s="172">
        <v>393.88400000000001</v>
      </c>
      <c r="E93" s="143">
        <v>9.1089999999999804</v>
      </c>
      <c r="F93" s="143">
        <v>384.77500000000003</v>
      </c>
      <c r="G93" s="144"/>
      <c r="H93" s="145">
        <v>9347.2894199999992</v>
      </c>
      <c r="I93" s="172">
        <v>471.32600000000002</v>
      </c>
      <c r="J93" s="143">
        <v>9.6190000000000282</v>
      </c>
      <c r="K93" s="143">
        <v>461.70699999999999</v>
      </c>
      <c r="L93" s="144"/>
      <c r="M93" s="145">
        <v>11043.927084000001</v>
      </c>
      <c r="N93" s="510"/>
      <c r="O93" s="511"/>
    </row>
    <row r="94" spans="1:19" s="470" customFormat="1" ht="18.75" customHeight="1">
      <c r="A94" s="12">
        <v>58</v>
      </c>
      <c r="B94" s="453" t="s">
        <v>104</v>
      </c>
      <c r="C94" s="406" t="s">
        <v>10</v>
      </c>
      <c r="D94" s="172">
        <v>1441.6549999999997</v>
      </c>
      <c r="E94" s="143">
        <v>13.999999999999773</v>
      </c>
      <c r="F94" s="143">
        <v>1427.655</v>
      </c>
      <c r="G94" s="144"/>
      <c r="H94" s="145">
        <v>23133.727875</v>
      </c>
      <c r="I94" s="172">
        <v>1413.7730000000001</v>
      </c>
      <c r="J94" s="143">
        <v>12.889000000000351</v>
      </c>
      <c r="K94" s="143">
        <v>1400.8839999999998</v>
      </c>
      <c r="L94" s="144"/>
      <c r="M94" s="145">
        <v>22380.946379000001</v>
      </c>
      <c r="N94" s="510"/>
      <c r="O94" s="511"/>
    </row>
    <row r="95" spans="1:19" ht="18.75" customHeight="1">
      <c r="A95" s="12">
        <v>59</v>
      </c>
      <c r="B95" s="453" t="s">
        <v>333</v>
      </c>
      <c r="C95" s="406" t="s">
        <v>10</v>
      </c>
      <c r="D95" s="172">
        <v>645.70999999999992</v>
      </c>
      <c r="E95" s="143">
        <v>16.242000000000075</v>
      </c>
      <c r="F95" s="143">
        <v>629.46799999999985</v>
      </c>
      <c r="G95" s="144"/>
      <c r="H95" s="145">
        <v>15292.385556000001</v>
      </c>
      <c r="I95" s="172">
        <v>658.01599999999996</v>
      </c>
      <c r="J95" s="143">
        <v>19.449999999999932</v>
      </c>
      <c r="K95" s="143">
        <v>638.56600000000003</v>
      </c>
      <c r="L95" s="144"/>
      <c r="M95" s="145">
        <v>15277.825464</v>
      </c>
      <c r="N95" s="396"/>
      <c r="O95" s="25"/>
      <c r="S95" s="21"/>
    </row>
    <row r="96" spans="1:19" ht="18.75" customHeight="1">
      <c r="A96" s="12">
        <v>60</v>
      </c>
      <c r="B96" s="454" t="s">
        <v>215</v>
      </c>
      <c r="C96" s="406" t="s">
        <v>10</v>
      </c>
      <c r="D96" s="172">
        <v>2023.5329999999999</v>
      </c>
      <c r="E96" s="143">
        <v>46.339999999999691</v>
      </c>
      <c r="F96" s="143">
        <v>1977.1930000000002</v>
      </c>
      <c r="G96" s="144"/>
      <c r="H96" s="145">
        <v>48024.326531999999</v>
      </c>
      <c r="I96" s="172">
        <v>2472.6940000000004</v>
      </c>
      <c r="J96" s="143">
        <v>53.509999999999764</v>
      </c>
      <c r="K96" s="143">
        <v>2419.1840000000007</v>
      </c>
      <c r="L96" s="144"/>
      <c r="M96" s="145">
        <v>57859.187539999999</v>
      </c>
      <c r="N96" s="396"/>
      <c r="O96" s="25"/>
      <c r="S96" s="21"/>
    </row>
    <row r="97" spans="1:19" ht="18.75" customHeight="1">
      <c r="A97" s="12">
        <v>61</v>
      </c>
      <c r="B97" s="454" t="s">
        <v>343</v>
      </c>
      <c r="C97" s="406" t="s">
        <v>10</v>
      </c>
      <c r="D97" s="172">
        <v>8767.9140000000007</v>
      </c>
      <c r="E97" s="143">
        <v>109.92200000000048</v>
      </c>
      <c r="F97" s="143">
        <v>8657.9920000000002</v>
      </c>
      <c r="G97" s="144"/>
      <c r="H97" s="145">
        <v>140399.308448</v>
      </c>
      <c r="I97" s="172">
        <v>9219.25</v>
      </c>
      <c r="J97" s="143">
        <v>114.14199999999983</v>
      </c>
      <c r="K97" s="143">
        <v>9105.1080000000002</v>
      </c>
      <c r="L97" s="144"/>
      <c r="M97" s="145">
        <v>146003.73362300001</v>
      </c>
      <c r="N97" s="396"/>
      <c r="O97" s="25"/>
      <c r="S97" s="21"/>
    </row>
    <row r="98" spans="1:19" ht="18.75" customHeight="1">
      <c r="A98" s="12">
        <v>62</v>
      </c>
      <c r="B98" s="454" t="s">
        <v>216</v>
      </c>
      <c r="C98" s="406" t="s">
        <v>10</v>
      </c>
      <c r="D98" s="172">
        <v>2682.663</v>
      </c>
      <c r="E98" s="143">
        <v>89.034000000000106</v>
      </c>
      <c r="F98" s="143">
        <v>2593.6289999999999</v>
      </c>
      <c r="G98" s="144"/>
      <c r="H98" s="145">
        <v>63016.436573999999</v>
      </c>
      <c r="I98" s="172">
        <v>3776.4739999999997</v>
      </c>
      <c r="J98" s="143">
        <v>102.5329999999999</v>
      </c>
      <c r="K98" s="143">
        <v>3673.9409999999998</v>
      </c>
      <c r="L98" s="144"/>
      <c r="M98" s="145">
        <v>87960.139968000003</v>
      </c>
      <c r="N98" s="396"/>
      <c r="O98" s="25"/>
      <c r="S98" s="21"/>
    </row>
    <row r="99" spans="1:19" ht="18.75" customHeight="1">
      <c r="A99" s="12">
        <v>63</v>
      </c>
      <c r="B99" s="454" t="s">
        <v>334</v>
      </c>
      <c r="C99" s="406" t="s">
        <v>10</v>
      </c>
      <c r="D99" s="172">
        <v>1088.9360000000001</v>
      </c>
      <c r="E99" s="143">
        <v>35.678000000000338</v>
      </c>
      <c r="F99" s="143">
        <v>1053.2579999999998</v>
      </c>
      <c r="G99" s="144"/>
      <c r="H99" s="145">
        <v>16568.801597999998</v>
      </c>
      <c r="I99" s="172">
        <v>1253.8709999999999</v>
      </c>
      <c r="J99" s="143">
        <v>45.461999999999762</v>
      </c>
      <c r="K99" s="143">
        <v>1208.4090000000001</v>
      </c>
      <c r="L99" s="144"/>
      <c r="M99" s="145">
        <v>19009.481978999996</v>
      </c>
      <c r="N99" s="396"/>
      <c r="O99" s="25"/>
      <c r="S99" s="21"/>
    </row>
    <row r="100" spans="1:19" ht="18.75" customHeight="1">
      <c r="A100" s="12">
        <v>64</v>
      </c>
      <c r="B100" s="453" t="s">
        <v>217</v>
      </c>
      <c r="C100" s="406" t="s">
        <v>10</v>
      </c>
      <c r="D100" s="172">
        <v>6475.7260000000006</v>
      </c>
      <c r="E100" s="143">
        <v>80.350000000000364</v>
      </c>
      <c r="F100" s="143">
        <v>6395.3760000000002</v>
      </c>
      <c r="G100" s="144"/>
      <c r="H100" s="145">
        <v>155463.79930200003</v>
      </c>
      <c r="I100" s="172">
        <v>5300.5810000000001</v>
      </c>
      <c r="J100" s="143">
        <v>60.389000000001033</v>
      </c>
      <c r="K100" s="143">
        <v>5240.1919999999991</v>
      </c>
      <c r="L100" s="144"/>
      <c r="M100" s="145">
        <v>125651.54897199999</v>
      </c>
      <c r="N100" s="396"/>
      <c r="O100" s="25"/>
      <c r="S100" s="21"/>
    </row>
    <row r="101" spans="1:19" ht="18.75" customHeight="1">
      <c r="A101" s="12">
        <v>65</v>
      </c>
      <c r="B101" s="453" t="s">
        <v>262</v>
      </c>
      <c r="C101" s="406" t="s">
        <v>10</v>
      </c>
      <c r="D101" s="172">
        <v>518.95299999999997</v>
      </c>
      <c r="E101" s="143">
        <v>13.173999999999978</v>
      </c>
      <c r="F101" s="143">
        <v>505.779</v>
      </c>
      <c r="G101" s="144"/>
      <c r="H101" s="145">
        <v>12289.379633999999</v>
      </c>
      <c r="I101" s="172">
        <v>516.35699999999997</v>
      </c>
      <c r="J101" s="143">
        <v>16.141999999999939</v>
      </c>
      <c r="K101" s="143">
        <v>500.21500000000003</v>
      </c>
      <c r="L101" s="144"/>
      <c r="M101" s="145">
        <v>11966.550032000001</v>
      </c>
      <c r="N101" s="396"/>
      <c r="O101" s="25"/>
      <c r="S101" s="21"/>
    </row>
    <row r="102" spans="1:19" s="489" customFormat="1" ht="18.75" customHeight="1">
      <c r="A102" s="12">
        <v>66</v>
      </c>
      <c r="B102" s="453" t="s">
        <v>356</v>
      </c>
      <c r="C102" s="407" t="s">
        <v>10</v>
      </c>
      <c r="D102" s="404">
        <v>2746.4650000000001</v>
      </c>
      <c r="E102" s="398">
        <v>137.95200000000023</v>
      </c>
      <c r="F102" s="398">
        <v>2608.5129999999999</v>
      </c>
      <c r="G102" s="398"/>
      <c r="H102" s="145">
        <v>42259.621025</v>
      </c>
      <c r="I102" s="404">
        <v>2565.7539999999999</v>
      </c>
      <c r="J102" s="398">
        <v>64.523000000000138</v>
      </c>
      <c r="K102" s="398">
        <v>2501.2309999999998</v>
      </c>
      <c r="L102" s="398"/>
      <c r="M102" s="145">
        <v>39954.147761000007</v>
      </c>
      <c r="N102" s="487"/>
      <c r="O102" s="488"/>
    </row>
    <row r="103" spans="1:19" ht="18.75" customHeight="1">
      <c r="A103" s="12">
        <v>67</v>
      </c>
      <c r="B103" s="453" t="s">
        <v>335</v>
      </c>
      <c r="C103" s="406" t="s">
        <v>10</v>
      </c>
      <c r="D103" s="172">
        <v>2795.4469999999997</v>
      </c>
      <c r="E103" s="143">
        <v>24.10799999999972</v>
      </c>
      <c r="F103" s="143">
        <v>2771.3389999999999</v>
      </c>
      <c r="G103" s="144"/>
      <c r="H103" s="145">
        <v>67355.276981999996</v>
      </c>
      <c r="I103" s="172">
        <v>3493.4509999999996</v>
      </c>
      <c r="J103" s="143">
        <v>30.732999999999265</v>
      </c>
      <c r="K103" s="143">
        <v>3462.7180000000003</v>
      </c>
      <c r="L103" s="144"/>
      <c r="M103" s="145">
        <v>83025.975095999995</v>
      </c>
      <c r="N103" s="396"/>
      <c r="O103" s="25"/>
      <c r="S103" s="21"/>
    </row>
    <row r="104" spans="1:19" ht="18.75" customHeight="1">
      <c r="A104" s="12">
        <v>68</v>
      </c>
      <c r="B104" s="453" t="s">
        <v>111</v>
      </c>
      <c r="C104" s="406" t="s">
        <v>10</v>
      </c>
      <c r="D104" s="172">
        <v>1834.6210000000001</v>
      </c>
      <c r="E104" s="143">
        <v>48.139000000000124</v>
      </c>
      <c r="F104" s="143">
        <v>1786.482</v>
      </c>
      <c r="G104" s="144"/>
      <c r="H104" s="145">
        <v>43384.426974000002</v>
      </c>
      <c r="I104" s="172">
        <v>1878.3620000000001</v>
      </c>
      <c r="J104" s="143">
        <v>49.602000000000089</v>
      </c>
      <c r="K104" s="143">
        <v>1828.76</v>
      </c>
      <c r="L104" s="144"/>
      <c r="M104" s="145">
        <v>43709.241252000007</v>
      </c>
      <c r="N104" s="396"/>
      <c r="O104" s="25"/>
      <c r="S104" s="21"/>
    </row>
    <row r="105" spans="1:19" ht="18.75" customHeight="1">
      <c r="A105" s="12">
        <v>69</v>
      </c>
      <c r="B105" s="453" t="s">
        <v>112</v>
      </c>
      <c r="C105" s="406" t="s">
        <v>10</v>
      </c>
      <c r="D105" s="172">
        <v>1696.9860000000001</v>
      </c>
      <c r="E105" s="143">
        <v>42.980000000000018</v>
      </c>
      <c r="F105" s="143">
        <v>1654.0060000000001</v>
      </c>
      <c r="G105" s="144"/>
      <c r="H105" s="145">
        <v>40162.042578000001</v>
      </c>
      <c r="I105" s="172">
        <v>2140.1109999999999</v>
      </c>
      <c r="J105" s="143">
        <v>48.692000000000007</v>
      </c>
      <c r="K105" s="143">
        <v>2091.4189999999999</v>
      </c>
      <c r="L105" s="144"/>
      <c r="M105" s="145">
        <v>50032.804424000002</v>
      </c>
      <c r="N105" s="396"/>
      <c r="O105" s="25"/>
      <c r="S105" s="21"/>
    </row>
    <row r="106" spans="1:19" ht="18.75" customHeight="1">
      <c r="A106" s="12">
        <v>70</v>
      </c>
      <c r="B106" s="454" t="s">
        <v>263</v>
      </c>
      <c r="C106" s="406" t="s">
        <v>10</v>
      </c>
      <c r="D106" s="172">
        <v>1369.857</v>
      </c>
      <c r="E106" s="143">
        <v>0</v>
      </c>
      <c r="F106" s="143">
        <v>1369.857</v>
      </c>
      <c r="G106" s="144"/>
      <c r="H106" s="145">
        <v>22165.656116999999</v>
      </c>
      <c r="I106" s="172">
        <v>2131.0079999999998</v>
      </c>
      <c r="J106" s="143">
        <v>2.2280000000000655</v>
      </c>
      <c r="K106" s="143">
        <v>2128.7799999999997</v>
      </c>
      <c r="L106" s="144"/>
      <c r="M106" s="145">
        <v>33944.414955</v>
      </c>
      <c r="N106" s="396"/>
      <c r="O106" s="25"/>
      <c r="S106" s="21"/>
    </row>
    <row r="107" spans="1:19" ht="18.75" customHeight="1">
      <c r="A107" s="12">
        <v>71</v>
      </c>
      <c r="B107" s="453" t="s">
        <v>116</v>
      </c>
      <c r="C107" s="406" t="s">
        <v>10</v>
      </c>
      <c r="D107" s="172">
        <v>2734.7660000000001</v>
      </c>
      <c r="E107" s="143">
        <v>111.32299999999987</v>
      </c>
      <c r="F107" s="143">
        <v>2623.4430000000002</v>
      </c>
      <c r="G107" s="144"/>
      <c r="H107" s="145">
        <v>63832.984361999996</v>
      </c>
      <c r="I107" s="172">
        <v>2690.9749999999999</v>
      </c>
      <c r="J107" s="143">
        <v>106.43899999999985</v>
      </c>
      <c r="K107" s="143">
        <v>2584.5360000000001</v>
      </c>
      <c r="L107" s="144"/>
      <c r="M107" s="145">
        <v>62178.726607999997</v>
      </c>
      <c r="N107" s="396"/>
      <c r="O107" s="25"/>
      <c r="S107" s="21"/>
    </row>
    <row r="108" spans="1:19" ht="18.75" customHeight="1">
      <c r="A108" s="12">
        <v>72</v>
      </c>
      <c r="B108" s="453" t="s">
        <v>407</v>
      </c>
      <c r="C108" s="407" t="s">
        <v>10</v>
      </c>
      <c r="D108" s="172">
        <v>17541.527000000002</v>
      </c>
      <c r="E108" s="143">
        <v>166.09400000000096</v>
      </c>
      <c r="F108" s="143">
        <v>17375.433000000001</v>
      </c>
      <c r="G108" s="144"/>
      <c r="H108" s="145">
        <v>320301.95223600004</v>
      </c>
      <c r="I108" s="172">
        <v>19885.089</v>
      </c>
      <c r="J108" s="143">
        <v>209.1830000000009</v>
      </c>
      <c r="K108" s="143">
        <v>19675.905999999999</v>
      </c>
      <c r="L108" s="144"/>
      <c r="M108" s="145">
        <v>471949.02419999999</v>
      </c>
      <c r="N108" s="396"/>
      <c r="O108" s="25"/>
      <c r="S108" s="21"/>
    </row>
    <row r="109" spans="1:19" ht="18.75" customHeight="1">
      <c r="A109" s="12">
        <v>73</v>
      </c>
      <c r="B109" s="453" t="s">
        <v>338</v>
      </c>
      <c r="C109" s="406" t="s">
        <v>10</v>
      </c>
      <c r="D109" s="172">
        <v>1446.548</v>
      </c>
      <c r="E109" s="143">
        <v>22.575000000000045</v>
      </c>
      <c r="F109" s="143">
        <v>1423.973</v>
      </c>
      <c r="G109" s="144"/>
      <c r="H109" s="145">
        <v>34596.150287999997</v>
      </c>
      <c r="I109" s="172">
        <v>691.87600000000009</v>
      </c>
      <c r="J109" s="143">
        <v>16.66800000000012</v>
      </c>
      <c r="K109" s="143">
        <v>675.20799999999997</v>
      </c>
      <c r="L109" s="144"/>
      <c r="M109" s="145">
        <v>16173.238256000001</v>
      </c>
      <c r="N109" s="396"/>
      <c r="O109" s="25"/>
      <c r="S109" s="21"/>
    </row>
    <row r="110" spans="1:19" ht="18.75" customHeight="1">
      <c r="A110" s="12">
        <v>74</v>
      </c>
      <c r="B110" s="453" t="s">
        <v>339</v>
      </c>
      <c r="C110" s="406" t="s">
        <v>10</v>
      </c>
      <c r="D110" s="172">
        <v>2824.68</v>
      </c>
      <c r="E110" s="143">
        <v>85.356999999999971</v>
      </c>
      <c r="F110" s="143">
        <v>2739.3229999999999</v>
      </c>
      <c r="G110" s="144"/>
      <c r="H110" s="145">
        <v>66587.493336</v>
      </c>
      <c r="I110" s="172">
        <v>2193.1950000000002</v>
      </c>
      <c r="J110" s="143">
        <v>62.585999999999785</v>
      </c>
      <c r="K110" s="143">
        <v>2130.6090000000004</v>
      </c>
      <c r="L110" s="144"/>
      <c r="M110" s="145">
        <v>51115.419344000009</v>
      </c>
      <c r="N110" s="396"/>
      <c r="O110" s="25"/>
      <c r="S110" s="21"/>
    </row>
    <row r="111" spans="1:19" ht="18.75" customHeight="1">
      <c r="A111" s="12">
        <v>75</v>
      </c>
      <c r="B111" s="453" t="s">
        <v>340</v>
      </c>
      <c r="C111" s="407" t="s">
        <v>10</v>
      </c>
      <c r="D111" s="404">
        <v>2659.0641000000001</v>
      </c>
      <c r="E111" s="143">
        <v>54.272100000000137</v>
      </c>
      <c r="F111" s="143">
        <v>2604.7919999999999</v>
      </c>
      <c r="G111" s="144"/>
      <c r="H111" s="145">
        <v>63291.523427999986</v>
      </c>
      <c r="I111" s="404">
        <v>3193.0099999999998</v>
      </c>
      <c r="J111" s="143">
        <v>154.9409999999998</v>
      </c>
      <c r="K111" s="143">
        <v>3038.069</v>
      </c>
      <c r="L111" s="144"/>
      <c r="M111" s="145">
        <v>72646.102075999996</v>
      </c>
      <c r="N111" s="396"/>
      <c r="O111" s="25"/>
      <c r="S111" s="21"/>
    </row>
    <row r="112" spans="1:19" ht="18.75" customHeight="1">
      <c r="A112" s="12">
        <v>76</v>
      </c>
      <c r="B112" s="453" t="s">
        <v>219</v>
      </c>
      <c r="C112" s="406" t="s">
        <v>10</v>
      </c>
      <c r="D112" s="172">
        <v>667.03100000000006</v>
      </c>
      <c r="E112" s="143">
        <v>17.379999999999995</v>
      </c>
      <c r="F112" s="143">
        <v>649.65100000000007</v>
      </c>
      <c r="G112" s="144"/>
      <c r="H112" s="145">
        <v>15782.181492</v>
      </c>
      <c r="I112" s="172">
        <v>755.32299999999998</v>
      </c>
      <c r="J112" s="143">
        <v>22.919000000000096</v>
      </c>
      <c r="K112" s="143">
        <v>732.40399999999988</v>
      </c>
      <c r="L112" s="144"/>
      <c r="M112" s="145">
        <v>17497.091731999997</v>
      </c>
      <c r="N112" s="396"/>
      <c r="O112" s="25"/>
      <c r="S112" s="21"/>
    </row>
    <row r="113" spans="1:19" s="489" customFormat="1" ht="18.75" customHeight="1">
      <c r="A113" s="12">
        <v>77</v>
      </c>
      <c r="B113" s="453" t="s">
        <v>353</v>
      </c>
      <c r="C113" s="407" t="s">
        <v>10</v>
      </c>
      <c r="D113" s="404">
        <v>3211.7049999999999</v>
      </c>
      <c r="E113" s="398">
        <v>278.73899999999958</v>
      </c>
      <c r="F113" s="398">
        <v>2932.9660000000003</v>
      </c>
      <c r="G113" s="398"/>
      <c r="H113" s="433">
        <v>47517.305966</v>
      </c>
      <c r="I113" s="404">
        <v>3213.06</v>
      </c>
      <c r="J113" s="398">
        <v>238.39999999999964</v>
      </c>
      <c r="K113" s="398">
        <v>2974.6600000000003</v>
      </c>
      <c r="L113" s="398"/>
      <c r="M113" s="433">
        <v>47507.931735000006</v>
      </c>
      <c r="N113" s="487"/>
      <c r="O113" s="488"/>
    </row>
    <row r="114" spans="1:19" ht="18.75" customHeight="1">
      <c r="A114" s="12">
        <v>78</v>
      </c>
      <c r="B114" s="453" t="s">
        <v>120</v>
      </c>
      <c r="C114" s="406" t="s">
        <v>10</v>
      </c>
      <c r="D114" s="172">
        <v>4242.5129999999999</v>
      </c>
      <c r="E114" s="143">
        <v>108.72800000000007</v>
      </c>
      <c r="F114" s="143">
        <v>4133.7849999999999</v>
      </c>
      <c r="G114" s="144"/>
      <c r="H114" s="145">
        <v>100440.316704</v>
      </c>
      <c r="I114" s="172">
        <v>4034.7289999999998</v>
      </c>
      <c r="J114" s="143">
        <v>76.913999999999305</v>
      </c>
      <c r="K114" s="143">
        <v>3957.8150000000005</v>
      </c>
      <c r="L114" s="144"/>
      <c r="M114" s="145">
        <v>94734.895972000013</v>
      </c>
      <c r="N114" s="396"/>
      <c r="O114" s="25"/>
      <c r="S114" s="21"/>
    </row>
    <row r="115" spans="1:19" ht="18.75" customHeight="1">
      <c r="A115" s="12">
        <v>79</v>
      </c>
      <c r="B115" s="453" t="s">
        <v>121</v>
      </c>
      <c r="C115" s="406" t="s">
        <v>10</v>
      </c>
      <c r="D115" s="172">
        <v>6273.3550000000005</v>
      </c>
      <c r="E115" s="143">
        <v>13.981999999999971</v>
      </c>
      <c r="F115" s="143">
        <v>6259.3730000000005</v>
      </c>
      <c r="G115" s="144"/>
      <c r="H115" s="145">
        <v>152239.92453600001</v>
      </c>
      <c r="I115" s="172">
        <v>6321.6109999999999</v>
      </c>
      <c r="J115" s="143">
        <v>17.052999999999884</v>
      </c>
      <c r="K115" s="143">
        <v>6304.558</v>
      </c>
      <c r="L115" s="144"/>
      <c r="M115" s="145">
        <v>151481.67464800001</v>
      </c>
      <c r="N115" s="396"/>
      <c r="O115" s="25"/>
      <c r="S115" s="21"/>
    </row>
    <row r="116" spans="1:19" ht="18.75" customHeight="1">
      <c r="A116" s="12">
        <v>80</v>
      </c>
      <c r="B116" s="453" t="s">
        <v>160</v>
      </c>
      <c r="C116" s="406" t="s">
        <v>10</v>
      </c>
      <c r="D116" s="172">
        <v>1124.5450000000001</v>
      </c>
      <c r="E116" s="143">
        <v>26.045000000000073</v>
      </c>
      <c r="F116" s="143">
        <v>1098.5</v>
      </c>
      <c r="G116" s="144"/>
      <c r="H116" s="145">
        <v>26682.710963999998</v>
      </c>
      <c r="I116" s="172">
        <v>1407.8520000000001</v>
      </c>
      <c r="J116" s="143">
        <v>24.324000000000069</v>
      </c>
      <c r="K116" s="143">
        <v>1383.528</v>
      </c>
      <c r="L116" s="144"/>
      <c r="M116" s="145">
        <v>33107.829932000001</v>
      </c>
      <c r="N116" s="396"/>
      <c r="O116" s="25"/>
      <c r="S116" s="21"/>
    </row>
    <row r="117" spans="1:19" ht="18.75" customHeight="1">
      <c r="A117" s="12">
        <v>81</v>
      </c>
      <c r="B117" s="457" t="s">
        <v>123</v>
      </c>
      <c r="C117" s="406" t="s">
        <v>10</v>
      </c>
      <c r="D117" s="172">
        <v>274.84899999999999</v>
      </c>
      <c r="E117" s="143">
        <v>8.0199999999999818</v>
      </c>
      <c r="F117" s="143">
        <v>266.82900000000001</v>
      </c>
      <c r="G117" s="144"/>
      <c r="H117" s="145">
        <v>4317.5600489999997</v>
      </c>
      <c r="I117" s="172">
        <v>392.30700000000002</v>
      </c>
      <c r="J117" s="143">
        <v>9.6510000000000105</v>
      </c>
      <c r="K117" s="143">
        <v>382.65600000000001</v>
      </c>
      <c r="L117" s="144"/>
      <c r="M117" s="145">
        <v>6091.2076610000004</v>
      </c>
      <c r="N117" s="396"/>
      <c r="O117" s="25"/>
      <c r="S117" s="21"/>
    </row>
    <row r="118" spans="1:19" ht="18.75" customHeight="1">
      <c r="A118" s="12">
        <v>82</v>
      </c>
      <c r="B118" s="453" t="s">
        <v>124</v>
      </c>
      <c r="C118" s="406" t="s">
        <v>10</v>
      </c>
      <c r="D118" s="172">
        <v>1380.6650000000002</v>
      </c>
      <c r="E118" s="143">
        <v>38.004000000000133</v>
      </c>
      <c r="F118" s="143">
        <v>1342.6610000000001</v>
      </c>
      <c r="G118" s="144"/>
      <c r="H118" s="145">
        <v>32614.093049999999</v>
      </c>
      <c r="I118" s="172">
        <v>1286.9919999999997</v>
      </c>
      <c r="J118" s="143">
        <v>7.6259999999999764</v>
      </c>
      <c r="K118" s="143">
        <v>1279.3659999999998</v>
      </c>
      <c r="L118" s="144"/>
      <c r="M118" s="145">
        <v>30587.136992</v>
      </c>
      <c r="N118" s="396"/>
      <c r="O118" s="25"/>
      <c r="S118" s="21"/>
    </row>
    <row r="119" spans="1:19" ht="18.75" customHeight="1">
      <c r="A119" s="12">
        <v>83</v>
      </c>
      <c r="B119" s="454" t="s">
        <v>125</v>
      </c>
      <c r="C119" s="406" t="s">
        <v>10</v>
      </c>
      <c r="D119" s="172">
        <v>1019.6659999999999</v>
      </c>
      <c r="E119" s="143">
        <v>14.164999999999964</v>
      </c>
      <c r="F119" s="143">
        <v>1005.501</v>
      </c>
      <c r="G119" s="144"/>
      <c r="H119" s="145">
        <v>24410.82042</v>
      </c>
      <c r="I119" s="172">
        <v>1413.989</v>
      </c>
      <c r="J119" s="143">
        <v>64.225000000000364</v>
      </c>
      <c r="K119" s="143">
        <v>1349.7639999999997</v>
      </c>
      <c r="L119" s="144"/>
      <c r="M119" s="145">
        <v>32237.393183999997</v>
      </c>
      <c r="N119" s="396"/>
      <c r="O119" s="25"/>
      <c r="S119" s="21"/>
    </row>
    <row r="120" spans="1:19" ht="18.75" customHeight="1">
      <c r="A120" s="12">
        <v>84</v>
      </c>
      <c r="B120" s="453" t="s">
        <v>126</v>
      </c>
      <c r="C120" s="406" t="s">
        <v>10</v>
      </c>
      <c r="D120" s="479">
        <v>3295.8409999999999</v>
      </c>
      <c r="E120" s="244">
        <v>131.74199999999973</v>
      </c>
      <c r="F120" s="244">
        <v>3164.0990000000002</v>
      </c>
      <c r="G120" s="369"/>
      <c r="H120" s="403">
        <v>76933.272444000002</v>
      </c>
      <c r="I120" s="479">
        <v>3094.0450000000001</v>
      </c>
      <c r="J120" s="244">
        <v>123.95900000000029</v>
      </c>
      <c r="K120" s="244">
        <v>2970.0859999999998</v>
      </c>
      <c r="L120" s="369"/>
      <c r="M120" s="403">
        <v>71258.911767999991</v>
      </c>
      <c r="N120" s="396"/>
      <c r="O120" s="25"/>
      <c r="S120" s="21"/>
    </row>
    <row r="121" spans="1:19" ht="18.75" customHeight="1">
      <c r="A121" s="12">
        <v>85</v>
      </c>
      <c r="B121" s="453" t="s">
        <v>127</v>
      </c>
      <c r="C121" s="406" t="s">
        <v>10</v>
      </c>
      <c r="D121" s="172">
        <v>3163.7429999999999</v>
      </c>
      <c r="E121" s="143">
        <v>44.753999999999905</v>
      </c>
      <c r="F121" s="143">
        <v>3118.989</v>
      </c>
      <c r="G121" s="144"/>
      <c r="H121" s="145">
        <v>75716.576964000007</v>
      </c>
      <c r="I121" s="172">
        <v>2498.9360000000001</v>
      </c>
      <c r="J121" s="143">
        <v>57.221000000000004</v>
      </c>
      <c r="K121" s="143">
        <v>2441.7150000000001</v>
      </c>
      <c r="L121" s="144"/>
      <c r="M121" s="145">
        <v>58269.086760000006</v>
      </c>
      <c r="N121" s="396"/>
      <c r="O121" s="25"/>
      <c r="S121" s="21"/>
    </row>
    <row r="122" spans="1:19" ht="18.75" customHeight="1">
      <c r="A122" s="12">
        <v>86</v>
      </c>
      <c r="B122" s="453" t="s">
        <v>128</v>
      </c>
      <c r="C122" s="406" t="s">
        <v>10</v>
      </c>
      <c r="D122" s="172">
        <v>1962.7829999999999</v>
      </c>
      <c r="E122" s="143">
        <v>74.722999999999956</v>
      </c>
      <c r="F122" s="143">
        <v>1888.06</v>
      </c>
      <c r="G122" s="144"/>
      <c r="H122" s="145">
        <v>45835.459446000001</v>
      </c>
      <c r="I122" s="172">
        <v>2650.9929999999999</v>
      </c>
      <c r="J122" s="143">
        <v>92.648000000000138</v>
      </c>
      <c r="K122" s="143">
        <v>2558.3449999999998</v>
      </c>
      <c r="L122" s="144"/>
      <c r="M122" s="145">
        <v>61056.705688000009</v>
      </c>
      <c r="N122" s="396"/>
      <c r="O122" s="25"/>
      <c r="S122" s="21"/>
    </row>
    <row r="123" spans="1:19" ht="18.75" customHeight="1">
      <c r="A123" s="12">
        <v>87</v>
      </c>
      <c r="B123" s="453" t="s">
        <v>129</v>
      </c>
      <c r="C123" s="406" t="s">
        <v>10</v>
      </c>
      <c r="D123" s="404">
        <v>1015.3030000000001</v>
      </c>
      <c r="E123" s="398">
        <v>40.895000000000209</v>
      </c>
      <c r="F123" s="398">
        <v>974.4079999999999</v>
      </c>
      <c r="G123" s="144"/>
      <c r="H123" s="433">
        <v>23686.971504000001</v>
      </c>
      <c r="I123" s="404">
        <v>1077.5309999999999</v>
      </c>
      <c r="J123" s="398">
        <v>46.260999999999967</v>
      </c>
      <c r="K123" s="398">
        <v>1031.27</v>
      </c>
      <c r="L123" s="144"/>
      <c r="M123" s="433">
        <v>24721.776279999998</v>
      </c>
      <c r="N123" s="396"/>
      <c r="O123" s="25"/>
      <c r="S123" s="21"/>
    </row>
    <row r="124" spans="1:19" ht="18.75" customHeight="1">
      <c r="A124" s="12">
        <v>88</v>
      </c>
      <c r="B124" s="453" t="s">
        <v>302</v>
      </c>
      <c r="C124" s="406" t="s">
        <v>10</v>
      </c>
      <c r="D124" s="172">
        <v>1552.3240000000001</v>
      </c>
      <c r="E124" s="143">
        <v>68.488000000000284</v>
      </c>
      <c r="F124" s="143">
        <v>1483.8359999999998</v>
      </c>
      <c r="G124" s="144"/>
      <c r="H124" s="145">
        <v>24018.450612000001</v>
      </c>
      <c r="I124" s="172">
        <v>1946.1639999999998</v>
      </c>
      <c r="J124" s="143">
        <v>118.19199999999978</v>
      </c>
      <c r="K124" s="143">
        <v>1827.972</v>
      </c>
      <c r="L124" s="144"/>
      <c r="M124" s="145">
        <v>29100.340632000003</v>
      </c>
      <c r="N124" s="396"/>
      <c r="O124" s="25"/>
      <c r="S124" s="21"/>
    </row>
    <row r="125" spans="1:19" ht="18.75" customHeight="1">
      <c r="A125" s="12">
        <v>89</v>
      </c>
      <c r="B125" s="453" t="s">
        <v>130</v>
      </c>
      <c r="C125" s="406" t="s">
        <v>10</v>
      </c>
      <c r="D125" s="172">
        <v>2864.7089999999998</v>
      </c>
      <c r="E125" s="143">
        <v>40.316999999999553</v>
      </c>
      <c r="F125" s="143">
        <v>2824.3920000000003</v>
      </c>
      <c r="G125" s="144"/>
      <c r="H125" s="145">
        <v>68643.901241999993</v>
      </c>
      <c r="I125" s="172">
        <v>2942.0590000000002</v>
      </c>
      <c r="J125" s="143">
        <v>42.762000000000171</v>
      </c>
      <c r="K125" s="143">
        <v>2899.297</v>
      </c>
      <c r="L125" s="144"/>
      <c r="M125" s="145">
        <v>69429.509063999998</v>
      </c>
      <c r="N125" s="396"/>
      <c r="O125" s="25"/>
      <c r="S125" s="21"/>
    </row>
    <row r="126" spans="1:19" ht="18.75" customHeight="1">
      <c r="A126" s="12">
        <v>90</v>
      </c>
      <c r="B126" s="453" t="s">
        <v>294</v>
      </c>
      <c r="C126" s="406" t="s">
        <v>10</v>
      </c>
      <c r="D126" s="479">
        <v>1328.326</v>
      </c>
      <c r="E126" s="244">
        <v>18.561000000000149</v>
      </c>
      <c r="F126" s="244">
        <v>1309.7649999999999</v>
      </c>
      <c r="G126" s="369"/>
      <c r="H126" s="403">
        <v>21236.497913000003</v>
      </c>
      <c r="I126" s="479">
        <v>1583.3310000000001</v>
      </c>
      <c r="J126" s="244">
        <v>26.057999999999993</v>
      </c>
      <c r="K126" s="244">
        <v>1557.2730000000001</v>
      </c>
      <c r="L126" s="369"/>
      <c r="M126" s="403">
        <v>24912.487138</v>
      </c>
      <c r="N126" s="396"/>
      <c r="O126" s="25"/>
      <c r="S126" s="21"/>
    </row>
    <row r="127" spans="1:19" ht="18.75" customHeight="1">
      <c r="A127" s="12">
        <v>91</v>
      </c>
      <c r="B127" s="453" t="s">
        <v>293</v>
      </c>
      <c r="C127" s="406" t="s">
        <v>10</v>
      </c>
      <c r="D127" s="172">
        <v>2779.0550000000003</v>
      </c>
      <c r="E127" s="143">
        <v>57.57300000000032</v>
      </c>
      <c r="F127" s="143">
        <v>2721.482</v>
      </c>
      <c r="G127" s="144"/>
      <c r="H127" s="145">
        <v>66103.115063999998</v>
      </c>
      <c r="I127" s="172">
        <v>3265.614</v>
      </c>
      <c r="J127" s="143">
        <v>105.47100000000046</v>
      </c>
      <c r="K127" s="143">
        <v>3160.1429999999996</v>
      </c>
      <c r="L127" s="144"/>
      <c r="M127" s="145">
        <v>75495.930187999998</v>
      </c>
      <c r="N127" s="396"/>
      <c r="O127" s="25"/>
      <c r="S127" s="21"/>
    </row>
    <row r="128" spans="1:19" s="489" customFormat="1" ht="18.75" customHeight="1">
      <c r="A128" s="12">
        <v>92</v>
      </c>
      <c r="B128" s="453" t="s">
        <v>133</v>
      </c>
      <c r="C128" s="407" t="s">
        <v>10</v>
      </c>
      <c r="D128" s="404">
        <v>847.56299999999999</v>
      </c>
      <c r="E128" s="398">
        <v>32.464000000000055</v>
      </c>
      <c r="F128" s="398">
        <v>815.09899999999993</v>
      </c>
      <c r="G128" s="398"/>
      <c r="H128" s="433">
        <v>19808.961773999999</v>
      </c>
      <c r="I128" s="404">
        <v>899.64099999999996</v>
      </c>
      <c r="J128" s="398">
        <v>31.840000000000032</v>
      </c>
      <c r="K128" s="398">
        <v>867.80099999999993</v>
      </c>
      <c r="L128" s="398"/>
      <c r="M128" s="433">
        <v>20760.2202</v>
      </c>
      <c r="N128" s="487"/>
      <c r="O128" s="488"/>
    </row>
    <row r="129" spans="1:19" ht="18.75" customHeight="1">
      <c r="A129" s="12">
        <v>93</v>
      </c>
      <c r="B129" s="453" t="s">
        <v>161</v>
      </c>
      <c r="C129" s="406" t="s">
        <v>10</v>
      </c>
      <c r="D129" s="172">
        <v>5702.692</v>
      </c>
      <c r="E129" s="143">
        <v>93.796000000000276</v>
      </c>
      <c r="F129" s="143">
        <v>5608.8959999999997</v>
      </c>
      <c r="G129" s="144"/>
      <c r="H129" s="145">
        <v>136370.75533199997</v>
      </c>
      <c r="I129" s="172">
        <v>5650.0929999999989</v>
      </c>
      <c r="J129" s="143">
        <v>78.367999999999483</v>
      </c>
      <c r="K129" s="143">
        <v>5571.7249999999995</v>
      </c>
      <c r="L129" s="144"/>
      <c r="M129" s="145">
        <v>133560.96258799999</v>
      </c>
      <c r="N129" s="396"/>
      <c r="O129" s="25"/>
      <c r="S129" s="21"/>
    </row>
    <row r="130" spans="1:19" ht="18.75" customHeight="1">
      <c r="A130" s="12">
        <v>94</v>
      </c>
      <c r="B130" s="453" t="s">
        <v>162</v>
      </c>
      <c r="C130" s="406" t="s">
        <v>10</v>
      </c>
      <c r="D130" s="172">
        <v>5705.8289999999997</v>
      </c>
      <c r="E130" s="143">
        <v>135.76399999999921</v>
      </c>
      <c r="F130" s="143">
        <v>5570.0650000000005</v>
      </c>
      <c r="G130" s="144"/>
      <c r="H130" s="145">
        <v>135273.11498399999</v>
      </c>
      <c r="I130" s="172">
        <v>6529.7190000000001</v>
      </c>
      <c r="J130" s="143">
        <v>167.3779999999997</v>
      </c>
      <c r="K130" s="143">
        <v>6362.3410000000003</v>
      </c>
      <c r="L130" s="144"/>
      <c r="M130" s="145">
        <v>152041.606956</v>
      </c>
      <c r="N130" s="396"/>
      <c r="O130" s="25"/>
      <c r="S130" s="21"/>
    </row>
    <row r="131" spans="1:19" ht="18.75" customHeight="1">
      <c r="A131" s="12">
        <v>95</v>
      </c>
      <c r="B131" s="453" t="s">
        <v>134</v>
      </c>
      <c r="C131" s="406" t="s">
        <v>10</v>
      </c>
      <c r="D131" s="479">
        <v>0</v>
      </c>
      <c r="E131" s="244">
        <v>0</v>
      </c>
      <c r="F131" s="244">
        <v>0</v>
      </c>
      <c r="G131" s="369"/>
      <c r="H131" s="403">
        <v>0</v>
      </c>
      <c r="I131" s="479">
        <v>0</v>
      </c>
      <c r="J131" s="244">
        <v>0</v>
      </c>
      <c r="K131" s="244">
        <v>0</v>
      </c>
      <c r="L131" s="369"/>
      <c r="M131" s="403">
        <v>0</v>
      </c>
      <c r="N131" s="396"/>
      <c r="O131" s="25"/>
      <c r="S131" s="21"/>
    </row>
    <row r="132" spans="1:19" ht="18.75" customHeight="1">
      <c r="A132" s="12">
        <v>96</v>
      </c>
      <c r="B132" s="453" t="s">
        <v>156</v>
      </c>
      <c r="C132" s="406" t="s">
        <v>10</v>
      </c>
      <c r="D132" s="172">
        <v>6740.3360000000011</v>
      </c>
      <c r="E132" s="143">
        <v>173.10900000000038</v>
      </c>
      <c r="F132" s="143">
        <v>6567.2270000000008</v>
      </c>
      <c r="G132" s="144"/>
      <c r="H132" s="145">
        <v>159637.15446000002</v>
      </c>
      <c r="I132" s="172">
        <v>6966.2349999999988</v>
      </c>
      <c r="J132" s="143">
        <v>171.52299999999923</v>
      </c>
      <c r="K132" s="143">
        <v>6794.7119999999995</v>
      </c>
      <c r="L132" s="144"/>
      <c r="M132" s="145">
        <v>162678.83504799998</v>
      </c>
      <c r="N132" s="396"/>
      <c r="O132" s="25"/>
      <c r="S132" s="21"/>
    </row>
    <row r="133" spans="1:19" ht="18.75" customHeight="1">
      <c r="A133" s="12">
        <v>97</v>
      </c>
      <c r="B133" s="453" t="s">
        <v>157</v>
      </c>
      <c r="C133" s="406" t="s">
        <v>10</v>
      </c>
      <c r="D133" s="172">
        <v>3391.1189999999997</v>
      </c>
      <c r="E133" s="143">
        <v>24.143999999999778</v>
      </c>
      <c r="F133" s="143">
        <v>3366.9749999999999</v>
      </c>
      <c r="G133" s="144"/>
      <c r="H133" s="145">
        <v>81771.608141999997</v>
      </c>
      <c r="I133" s="172">
        <v>3951.6329999999998</v>
      </c>
      <c r="J133" s="143">
        <v>49.178000000000338</v>
      </c>
      <c r="K133" s="143">
        <v>3902.4549999999995</v>
      </c>
      <c r="L133" s="144"/>
      <c r="M133" s="145">
        <v>93210.720020000022</v>
      </c>
      <c r="N133" s="396"/>
      <c r="O133" s="25"/>
      <c r="S133" s="21"/>
    </row>
    <row r="134" spans="1:19" ht="18.75" customHeight="1">
      <c r="A134" s="12">
        <v>98</v>
      </c>
      <c r="B134" s="453" t="s">
        <v>135</v>
      </c>
      <c r="C134" s="406" t="s">
        <v>10</v>
      </c>
      <c r="D134" s="172">
        <v>2563.355</v>
      </c>
      <c r="E134" s="143">
        <v>98.250999999999749</v>
      </c>
      <c r="F134" s="143">
        <v>2465.1040000000003</v>
      </c>
      <c r="G134" s="144"/>
      <c r="H134" s="145">
        <v>59869.412526000007</v>
      </c>
      <c r="I134" s="172">
        <v>3112.8310000000001</v>
      </c>
      <c r="J134" s="143">
        <v>101.36000000000058</v>
      </c>
      <c r="K134" s="143">
        <v>3011.4709999999995</v>
      </c>
      <c r="L134" s="144"/>
      <c r="M134" s="145">
        <v>72129.467204</v>
      </c>
      <c r="N134" s="396"/>
      <c r="O134" s="25"/>
      <c r="S134" s="21"/>
    </row>
    <row r="135" spans="1:19" ht="18.75" customHeight="1">
      <c r="A135" s="12">
        <v>99</v>
      </c>
      <c r="B135" s="453" t="s">
        <v>266</v>
      </c>
      <c r="C135" s="406" t="s">
        <v>10</v>
      </c>
      <c r="D135" s="172">
        <v>311.73500000000001</v>
      </c>
      <c r="E135" s="143">
        <v>11.072000000000003</v>
      </c>
      <c r="F135" s="143">
        <v>300.66300000000001</v>
      </c>
      <c r="G135" s="144"/>
      <c r="H135" s="145">
        <v>7307.900333999999</v>
      </c>
      <c r="I135" s="172">
        <v>310.27299999999997</v>
      </c>
      <c r="J135" s="143">
        <v>10.394999999999982</v>
      </c>
      <c r="K135" s="143">
        <v>299.87799999999999</v>
      </c>
      <c r="L135" s="144"/>
      <c r="M135" s="145">
        <v>7188.2783319999999</v>
      </c>
      <c r="N135" s="396"/>
      <c r="O135" s="25"/>
      <c r="S135" s="21"/>
    </row>
    <row r="136" spans="1:19" s="489" customFormat="1" ht="18.75" customHeight="1">
      <c r="A136" s="12">
        <v>100</v>
      </c>
      <c r="B136" s="453" t="s">
        <v>350</v>
      </c>
      <c r="C136" s="407" t="s">
        <v>10</v>
      </c>
      <c r="D136" s="404">
        <v>823.49999999999989</v>
      </c>
      <c r="E136" s="398">
        <v>47.55399999999986</v>
      </c>
      <c r="F136" s="398">
        <v>775.94600000000003</v>
      </c>
      <c r="G136" s="398"/>
      <c r="H136" s="433">
        <v>18849.700968000005</v>
      </c>
      <c r="I136" s="404">
        <v>1199.0459999999998</v>
      </c>
      <c r="J136" s="398">
        <v>56.402999999999793</v>
      </c>
      <c r="K136" s="398">
        <v>1142.643</v>
      </c>
      <c r="L136" s="398"/>
      <c r="M136" s="433">
        <v>27343.793172000005</v>
      </c>
      <c r="N136" s="487"/>
      <c r="O136" s="488"/>
    </row>
    <row r="137" spans="1:19" ht="18.75" customHeight="1">
      <c r="A137" s="12">
        <v>101</v>
      </c>
      <c r="B137" s="453" t="s">
        <v>268</v>
      </c>
      <c r="C137" s="406" t="s">
        <v>10</v>
      </c>
      <c r="D137" s="172">
        <v>2101.9210000000003</v>
      </c>
      <c r="E137" s="143">
        <v>35.169000000000324</v>
      </c>
      <c r="F137" s="143">
        <v>2066.752</v>
      </c>
      <c r="G137" s="144"/>
      <c r="H137" s="145">
        <v>50199.969287999993</v>
      </c>
      <c r="I137" s="172">
        <v>3457.3710000000001</v>
      </c>
      <c r="J137" s="143">
        <v>80.794000000000324</v>
      </c>
      <c r="K137" s="143">
        <v>3376.5769999999998</v>
      </c>
      <c r="L137" s="144"/>
      <c r="M137" s="145">
        <v>80968.673104000016</v>
      </c>
      <c r="N137" s="396"/>
      <c r="O137" s="25"/>
      <c r="S137" s="21"/>
    </row>
    <row r="138" spans="1:19" ht="18.75" customHeight="1">
      <c r="A138" s="12">
        <v>102</v>
      </c>
      <c r="B138" s="453" t="s">
        <v>267</v>
      </c>
      <c r="C138" s="406" t="s">
        <v>10</v>
      </c>
      <c r="D138" s="172">
        <v>2592.752</v>
      </c>
      <c r="E138" s="143">
        <v>55.008000000000266</v>
      </c>
      <c r="F138" s="143">
        <v>2537.7439999999997</v>
      </c>
      <c r="G138" s="144"/>
      <c r="H138" s="145">
        <v>41158.772475999998</v>
      </c>
      <c r="I138" s="172">
        <v>2724.1910000000003</v>
      </c>
      <c r="J138" s="143">
        <v>64.978000000000065</v>
      </c>
      <c r="K138" s="143">
        <v>2659.2130000000002</v>
      </c>
      <c r="L138" s="144"/>
      <c r="M138" s="145">
        <v>42687.632878000004</v>
      </c>
      <c r="N138" s="396"/>
      <c r="O138" s="25"/>
      <c r="S138" s="21"/>
    </row>
    <row r="139" spans="1:19" ht="18.75" customHeight="1">
      <c r="A139" s="12">
        <v>103</v>
      </c>
      <c r="B139" s="453" t="s">
        <v>269</v>
      </c>
      <c r="C139" s="406" t="s">
        <v>10</v>
      </c>
      <c r="D139" s="172">
        <v>1957.548</v>
      </c>
      <c r="E139" s="143">
        <v>65.186999999999898</v>
      </c>
      <c r="F139" s="143">
        <v>1892.3610000000001</v>
      </c>
      <c r="G139" s="144"/>
      <c r="H139" s="145">
        <v>45997.999236000003</v>
      </c>
      <c r="I139" s="172">
        <v>1719.1690000000001</v>
      </c>
      <c r="J139" s="143">
        <v>44.88799999999992</v>
      </c>
      <c r="K139" s="143">
        <v>1674.2810000000002</v>
      </c>
      <c r="L139" s="144"/>
      <c r="M139" s="145">
        <v>40070.674528000003</v>
      </c>
      <c r="N139" s="396"/>
      <c r="O139" s="25"/>
      <c r="S139" s="21"/>
    </row>
    <row r="140" spans="1:19" ht="18.75" customHeight="1">
      <c r="A140" s="12">
        <v>104</v>
      </c>
      <c r="B140" s="458" t="s">
        <v>273</v>
      </c>
      <c r="C140" s="559" t="s">
        <v>10</v>
      </c>
      <c r="D140" s="172">
        <v>2706.3810000000003</v>
      </c>
      <c r="E140" s="143">
        <v>108.67300000000068</v>
      </c>
      <c r="F140" s="143">
        <v>2597.7079999999996</v>
      </c>
      <c r="G140" s="144"/>
      <c r="H140" s="145">
        <v>63062.039165999995</v>
      </c>
      <c r="I140" s="172">
        <v>3216.3440000000001</v>
      </c>
      <c r="J140" s="143">
        <v>99.151999999999589</v>
      </c>
      <c r="K140" s="143">
        <v>3117.1920000000005</v>
      </c>
      <c r="L140" s="144"/>
      <c r="M140" s="145">
        <v>74429.585196000015</v>
      </c>
      <c r="N140" s="396"/>
      <c r="O140" s="25"/>
      <c r="S140" s="21"/>
    </row>
    <row r="141" spans="1:19" ht="18.75" customHeight="1">
      <c r="A141" s="12">
        <v>105</v>
      </c>
      <c r="B141" s="453" t="s">
        <v>136</v>
      </c>
      <c r="C141" s="406" t="s">
        <v>10</v>
      </c>
      <c r="D141" s="172">
        <v>3234.8250000000003</v>
      </c>
      <c r="E141" s="143">
        <v>86.428000000000793</v>
      </c>
      <c r="F141" s="143">
        <v>3148.3969999999995</v>
      </c>
      <c r="G141" s="144"/>
      <c r="H141" s="145">
        <v>76503.768431999983</v>
      </c>
      <c r="I141" s="172">
        <v>3265.8720000000003</v>
      </c>
      <c r="J141" s="143">
        <v>85.368000000000393</v>
      </c>
      <c r="K141" s="143">
        <v>3180.5039999999999</v>
      </c>
      <c r="L141" s="144"/>
      <c r="M141" s="145">
        <v>76074.63427200001</v>
      </c>
      <c r="N141" s="396"/>
      <c r="O141" s="25"/>
      <c r="S141" s="21"/>
    </row>
    <row r="142" spans="1:19" ht="18.75" customHeight="1">
      <c r="A142" s="12">
        <v>106</v>
      </c>
      <c r="B142" s="453" t="s">
        <v>137</v>
      </c>
      <c r="C142" s="406" t="s">
        <v>10</v>
      </c>
      <c r="D142" s="172">
        <v>629.03499999999997</v>
      </c>
      <c r="E142" s="143">
        <v>65.416999999999916</v>
      </c>
      <c r="F142" s="143">
        <v>563.61800000000005</v>
      </c>
      <c r="G142" s="144"/>
      <c r="H142" s="145">
        <v>13686.909810000001</v>
      </c>
      <c r="I142" s="172">
        <v>908.88599999999997</v>
      </c>
      <c r="J142" s="143">
        <v>90.558999999999855</v>
      </c>
      <c r="K142" s="143">
        <v>818.32700000000011</v>
      </c>
      <c r="L142" s="144"/>
      <c r="M142" s="145">
        <v>19544.591391999998</v>
      </c>
      <c r="N142" s="396"/>
      <c r="O142" s="25"/>
      <c r="S142" s="21"/>
    </row>
    <row r="143" spans="1:19" ht="18.75" customHeight="1">
      <c r="A143" s="12">
        <v>107</v>
      </c>
      <c r="B143" s="453" t="s">
        <v>408</v>
      </c>
      <c r="C143" s="406" t="s">
        <v>10</v>
      </c>
      <c r="D143" s="479">
        <v>2399.9309999999996</v>
      </c>
      <c r="E143" s="244">
        <v>33.731999999999516</v>
      </c>
      <c r="F143" s="244">
        <v>2366.1990000000001</v>
      </c>
      <c r="G143" s="369"/>
      <c r="H143" s="145">
        <v>57473.581788000003</v>
      </c>
      <c r="I143" s="479">
        <v>3096.1680000000001</v>
      </c>
      <c r="J143" s="244">
        <v>76.248999999999796</v>
      </c>
      <c r="K143" s="244">
        <v>3019.9190000000003</v>
      </c>
      <c r="L143" s="369"/>
      <c r="M143" s="403">
        <v>72268.098136000001</v>
      </c>
      <c r="N143" s="396"/>
      <c r="O143" s="25"/>
      <c r="S143" s="21"/>
    </row>
    <row r="144" spans="1:19" ht="18.75" customHeight="1">
      <c r="A144" s="12">
        <v>108</v>
      </c>
      <c r="B144" s="453" t="s">
        <v>270</v>
      </c>
      <c r="C144" s="406" t="s">
        <v>10</v>
      </c>
      <c r="D144" s="172">
        <v>5906.8550000000014</v>
      </c>
      <c r="E144" s="143">
        <v>68.761000000002241</v>
      </c>
      <c r="F144" s="143">
        <v>5838.0939999999991</v>
      </c>
      <c r="G144" s="144"/>
      <c r="H144" s="145">
        <v>141893.38065000001</v>
      </c>
      <c r="I144" s="172">
        <v>6278.9850000000006</v>
      </c>
      <c r="J144" s="143">
        <v>74.855000000001382</v>
      </c>
      <c r="K144" s="143">
        <v>6204.1299999999992</v>
      </c>
      <c r="L144" s="144"/>
      <c r="M144" s="145">
        <v>148635.88692000002</v>
      </c>
      <c r="N144" s="396"/>
      <c r="O144" s="25"/>
      <c r="S144" s="21"/>
    </row>
    <row r="145" spans="1:19" ht="18.75" customHeight="1">
      <c r="A145" s="12">
        <v>109</v>
      </c>
      <c r="B145" s="453" t="s">
        <v>139</v>
      </c>
      <c r="C145" s="406" t="s">
        <v>10</v>
      </c>
      <c r="D145" s="172">
        <v>1229.7950000000001</v>
      </c>
      <c r="E145" s="143">
        <v>33.451000000000022</v>
      </c>
      <c r="F145" s="143">
        <v>1196.3440000000001</v>
      </c>
      <c r="G145" s="144"/>
      <c r="H145" s="145">
        <v>29050.397292000001</v>
      </c>
      <c r="I145" s="172">
        <v>1413.8249999999998</v>
      </c>
      <c r="J145" s="143">
        <v>37.962999999999965</v>
      </c>
      <c r="K145" s="143">
        <v>1375.8619999999999</v>
      </c>
      <c r="L145" s="144"/>
      <c r="M145" s="145">
        <v>32864.531332000006</v>
      </c>
      <c r="N145" s="396"/>
      <c r="O145" s="25"/>
      <c r="S145" s="21"/>
    </row>
    <row r="146" spans="1:19" ht="18.75" customHeight="1">
      <c r="A146" s="12">
        <v>110</v>
      </c>
      <c r="B146" s="453" t="s">
        <v>274</v>
      </c>
      <c r="C146" s="406" t="s">
        <v>10</v>
      </c>
      <c r="D146" s="172">
        <v>473.19800000000004</v>
      </c>
      <c r="E146" s="143">
        <v>18.314999999999998</v>
      </c>
      <c r="F146" s="143">
        <v>454.88300000000004</v>
      </c>
      <c r="G146" s="144"/>
      <c r="H146" s="145">
        <v>7377.504919</v>
      </c>
      <c r="I146" s="172">
        <v>528.05799999999999</v>
      </c>
      <c r="J146" s="143">
        <v>21.946000000000026</v>
      </c>
      <c r="K146" s="143">
        <v>506.11199999999997</v>
      </c>
      <c r="L146" s="144"/>
      <c r="M146" s="145">
        <v>8094.1751220000015</v>
      </c>
      <c r="N146" s="396"/>
      <c r="O146" s="25"/>
      <c r="S146" s="21"/>
    </row>
    <row r="147" spans="1:19" ht="18.75" customHeight="1">
      <c r="A147" s="12">
        <v>111</v>
      </c>
      <c r="B147" s="452" t="s">
        <v>141</v>
      </c>
      <c r="C147" s="406" t="s">
        <v>10</v>
      </c>
      <c r="D147" s="172">
        <v>5409.991</v>
      </c>
      <c r="E147" s="143">
        <v>1.8208999999997104</v>
      </c>
      <c r="F147" s="143">
        <v>5408.1701000000003</v>
      </c>
      <c r="G147" s="144"/>
      <c r="H147" s="145">
        <v>131487.9609876</v>
      </c>
      <c r="I147" s="172">
        <v>5459.6910000000007</v>
      </c>
      <c r="J147" s="143">
        <v>16.100000000000364</v>
      </c>
      <c r="K147" s="143">
        <v>5443.5910000000003</v>
      </c>
      <c r="L147" s="144"/>
      <c r="M147" s="145">
        <v>130218.93071600002</v>
      </c>
      <c r="N147" s="396"/>
      <c r="O147" s="25"/>
      <c r="S147" s="21"/>
    </row>
    <row r="148" spans="1:19" ht="18.75" customHeight="1">
      <c r="A148" s="12">
        <v>112</v>
      </c>
      <c r="B148" s="452" t="s">
        <v>142</v>
      </c>
      <c r="C148" s="406" t="s">
        <v>10</v>
      </c>
      <c r="D148" s="172">
        <v>5332.0269999999991</v>
      </c>
      <c r="E148" s="143">
        <v>35.219999999998436</v>
      </c>
      <c r="F148" s="143">
        <v>5296.8070000000007</v>
      </c>
      <c r="G148" s="144"/>
      <c r="H148" s="145">
        <v>128727.32993399999</v>
      </c>
      <c r="I148" s="172">
        <v>5662.86</v>
      </c>
      <c r="J148" s="143">
        <v>70.438000000001011</v>
      </c>
      <c r="K148" s="143">
        <v>5592.4219999999987</v>
      </c>
      <c r="L148" s="144"/>
      <c r="M148" s="145">
        <v>133867.42733199999</v>
      </c>
      <c r="N148" s="396"/>
      <c r="O148" s="25"/>
      <c r="S148" s="21"/>
    </row>
    <row r="149" spans="1:19" ht="18.75" customHeight="1">
      <c r="A149" s="12">
        <v>113</v>
      </c>
      <c r="B149" s="454" t="s">
        <v>159</v>
      </c>
      <c r="C149" s="406" t="s">
        <v>10</v>
      </c>
      <c r="D149" s="172">
        <v>1217.1769999999999</v>
      </c>
      <c r="E149" s="143">
        <v>63.111999999999853</v>
      </c>
      <c r="F149" s="143">
        <v>1154.0650000000001</v>
      </c>
      <c r="G149" s="144"/>
      <c r="H149" s="145">
        <v>18673.925765000004</v>
      </c>
      <c r="I149" s="172">
        <v>2009.6030000000003</v>
      </c>
      <c r="J149" s="143">
        <v>81.547000000000253</v>
      </c>
      <c r="K149" s="143">
        <v>1928.056</v>
      </c>
      <c r="L149" s="144"/>
      <c r="M149" s="145">
        <v>30667.658736000001</v>
      </c>
      <c r="N149" s="396"/>
      <c r="O149" s="25"/>
      <c r="S149" s="21"/>
    </row>
    <row r="150" spans="1:19" ht="18.75" customHeight="1">
      <c r="A150" s="12">
        <v>114</v>
      </c>
      <c r="B150" s="452" t="s">
        <v>143</v>
      </c>
      <c r="C150" s="406" t="s">
        <v>10</v>
      </c>
      <c r="D150" s="172">
        <v>13.456</v>
      </c>
      <c r="E150" s="143">
        <v>1.5119999999999987</v>
      </c>
      <c r="F150" s="143">
        <v>11.944000000000001</v>
      </c>
      <c r="G150" s="144"/>
      <c r="H150" s="145">
        <v>289.95254399999999</v>
      </c>
      <c r="I150" s="172">
        <v>13.106</v>
      </c>
      <c r="J150" s="143">
        <v>1.5760000000000005</v>
      </c>
      <c r="K150" s="143">
        <v>11.53</v>
      </c>
      <c r="L150" s="144"/>
      <c r="M150" s="145">
        <v>275.15192000000002</v>
      </c>
      <c r="N150" s="396"/>
      <c r="O150" s="25"/>
      <c r="S150" s="21"/>
    </row>
    <row r="151" spans="1:19" ht="18.75" customHeight="1">
      <c r="A151" s="12">
        <v>115</v>
      </c>
      <c r="B151" s="452" t="s">
        <v>144</v>
      </c>
      <c r="C151" s="406" t="s">
        <v>10</v>
      </c>
      <c r="D151" s="172">
        <v>1021.6630000000001</v>
      </c>
      <c r="E151" s="143">
        <v>17.354000000000156</v>
      </c>
      <c r="F151" s="143">
        <v>1004.309</v>
      </c>
      <c r="G151" s="144"/>
      <c r="H151" s="145">
        <v>24401.703605999999</v>
      </c>
      <c r="I151" s="172">
        <v>1254.2269999999999</v>
      </c>
      <c r="J151" s="143">
        <v>6.597999999999729</v>
      </c>
      <c r="K151" s="143">
        <v>1247.6290000000001</v>
      </c>
      <c r="L151" s="144"/>
      <c r="M151" s="145">
        <v>29890.471364000001</v>
      </c>
      <c r="N151" s="396"/>
      <c r="O151" s="25"/>
      <c r="S151" s="21"/>
    </row>
    <row r="152" spans="1:19" ht="18.75" customHeight="1">
      <c r="A152" s="12">
        <v>116</v>
      </c>
      <c r="B152" s="452" t="s">
        <v>145</v>
      </c>
      <c r="C152" s="407" t="s">
        <v>10</v>
      </c>
      <c r="D152" s="172">
        <v>637.73800000000006</v>
      </c>
      <c r="E152" s="143">
        <v>182.76300000000009</v>
      </c>
      <c r="F152" s="143">
        <v>454.97499999999997</v>
      </c>
      <c r="G152" s="144"/>
      <c r="H152" s="145">
        <v>11054.957718000001</v>
      </c>
      <c r="I152" s="172">
        <v>849.53199999999993</v>
      </c>
      <c r="J152" s="143">
        <v>445.34599999999995</v>
      </c>
      <c r="K152" s="143">
        <v>404.18599999999998</v>
      </c>
      <c r="L152" s="144"/>
      <c r="M152" s="145">
        <v>9645.5256040000022</v>
      </c>
      <c r="N152" s="396"/>
      <c r="O152" s="25"/>
      <c r="S152" s="21"/>
    </row>
    <row r="153" spans="1:19" ht="18.75" customHeight="1">
      <c r="A153" s="12">
        <v>117</v>
      </c>
      <c r="B153" s="452" t="s">
        <v>165</v>
      </c>
      <c r="C153" s="406" t="s">
        <v>10</v>
      </c>
      <c r="D153" s="172">
        <v>1469.3820000000001</v>
      </c>
      <c r="E153" s="143">
        <v>26.684000000000196</v>
      </c>
      <c r="F153" s="143">
        <v>1442.6979999999999</v>
      </c>
      <c r="G153" s="144"/>
      <c r="H153" s="145">
        <v>35072.632685999997</v>
      </c>
      <c r="I153" s="172">
        <v>1726.3579999999999</v>
      </c>
      <c r="J153" s="143">
        <v>32.241999999999962</v>
      </c>
      <c r="K153" s="143">
        <v>1694.116</v>
      </c>
      <c r="L153" s="144"/>
      <c r="M153" s="145">
        <v>40638.606811999998</v>
      </c>
      <c r="N153" s="396"/>
      <c r="O153" s="25"/>
      <c r="S153" s="21"/>
    </row>
    <row r="154" spans="1:19" ht="18.75" customHeight="1">
      <c r="A154" s="12">
        <v>118</v>
      </c>
      <c r="B154" s="452" t="s">
        <v>181</v>
      </c>
      <c r="C154" s="406" t="s">
        <v>10</v>
      </c>
      <c r="D154" s="172">
        <v>601.06299999999999</v>
      </c>
      <c r="E154" s="143">
        <v>40.649000000000001</v>
      </c>
      <c r="F154" s="143">
        <v>560.41399999999999</v>
      </c>
      <c r="G154" s="144"/>
      <c r="H154" s="145">
        <v>9068.0589340000006</v>
      </c>
      <c r="I154" s="172">
        <v>620.83799999999997</v>
      </c>
      <c r="J154" s="143">
        <v>35.791999999999916</v>
      </c>
      <c r="K154" s="143">
        <v>585.04600000000005</v>
      </c>
      <c r="L154" s="144"/>
      <c r="M154" s="145">
        <v>9305.7416759999996</v>
      </c>
      <c r="N154" s="396"/>
      <c r="O154" s="25"/>
      <c r="S154" s="21"/>
    </row>
    <row r="155" spans="1:19" ht="18.75" customHeight="1">
      <c r="A155" s="12">
        <v>119</v>
      </c>
      <c r="B155" s="452" t="s">
        <v>146</v>
      </c>
      <c r="C155" s="406" t="s">
        <v>10</v>
      </c>
      <c r="D155" s="172">
        <v>1326.664</v>
      </c>
      <c r="E155" s="143">
        <v>24.569999999999936</v>
      </c>
      <c r="F155" s="143">
        <v>1302.0940000000001</v>
      </c>
      <c r="G155" s="144"/>
      <c r="H155" s="145">
        <v>31654.577010000001</v>
      </c>
      <c r="I155" s="172">
        <v>1554.922</v>
      </c>
      <c r="J155" s="143">
        <v>26.505000000000109</v>
      </c>
      <c r="K155" s="143">
        <v>1528.4169999999999</v>
      </c>
      <c r="L155" s="144"/>
      <c r="M155" s="145">
        <v>36663.856516</v>
      </c>
      <c r="N155" s="396"/>
      <c r="O155" s="25"/>
      <c r="S155" s="21"/>
    </row>
    <row r="156" spans="1:19" ht="18.75" customHeight="1">
      <c r="A156" s="12">
        <v>120</v>
      </c>
      <c r="B156" s="452" t="s">
        <v>182</v>
      </c>
      <c r="C156" s="406" t="s">
        <v>10</v>
      </c>
      <c r="D156" s="172">
        <v>927.25300000000004</v>
      </c>
      <c r="E156" s="143">
        <v>153.66600000000005</v>
      </c>
      <c r="F156" s="143">
        <v>773.58699999999999</v>
      </c>
      <c r="G156" s="144"/>
      <c r="H156" s="145">
        <v>18793.953696</v>
      </c>
      <c r="I156" s="172">
        <v>1226.4299999999998</v>
      </c>
      <c r="J156" s="143">
        <v>205.18499999999995</v>
      </c>
      <c r="K156" s="143">
        <v>1021.2449999999999</v>
      </c>
      <c r="L156" s="144"/>
      <c r="M156" s="145">
        <v>24416.367124</v>
      </c>
      <c r="N156" s="396"/>
      <c r="O156" s="25"/>
      <c r="S156" s="21"/>
    </row>
    <row r="157" spans="1:19" ht="18.75" customHeight="1">
      <c r="A157" s="12">
        <v>121</v>
      </c>
      <c r="B157" s="452" t="s">
        <v>147</v>
      </c>
      <c r="C157" s="406" t="s">
        <v>10</v>
      </c>
      <c r="D157" s="172">
        <v>3435.0739999999996</v>
      </c>
      <c r="E157" s="143">
        <v>62.098999999999705</v>
      </c>
      <c r="F157" s="143">
        <v>3372.9749999999999</v>
      </c>
      <c r="G157" s="144"/>
      <c r="H157" s="145">
        <v>82016.12273399999</v>
      </c>
      <c r="I157" s="172">
        <v>3031.0000000000005</v>
      </c>
      <c r="J157" s="143">
        <v>52.894900000000234</v>
      </c>
      <c r="K157" s="143">
        <v>2978.1051000000002</v>
      </c>
      <c r="L157" s="144"/>
      <c r="M157" s="145">
        <v>71190.832087600007</v>
      </c>
      <c r="N157" s="396"/>
      <c r="O157" s="25"/>
      <c r="S157" s="21"/>
    </row>
    <row r="158" spans="1:19" ht="18.75" customHeight="1">
      <c r="A158" s="12">
        <v>122</v>
      </c>
      <c r="B158" s="452" t="s">
        <v>148</v>
      </c>
      <c r="C158" s="406" t="s">
        <v>10</v>
      </c>
      <c r="D158" s="172">
        <v>4099.7340000000004</v>
      </c>
      <c r="E158" s="143">
        <v>132.94900000000052</v>
      </c>
      <c r="F158" s="143">
        <v>3966.7849999999999</v>
      </c>
      <c r="G158" s="144"/>
      <c r="H158" s="145">
        <v>96342.172206000003</v>
      </c>
      <c r="I158" s="172">
        <v>4497.4270000000006</v>
      </c>
      <c r="J158" s="143">
        <v>198.27100000000155</v>
      </c>
      <c r="K158" s="143">
        <v>4299.155999999999</v>
      </c>
      <c r="L158" s="144"/>
      <c r="M158" s="145">
        <v>102782.175588</v>
      </c>
      <c r="N158" s="396"/>
      <c r="O158" s="25"/>
      <c r="S158" s="21"/>
    </row>
    <row r="159" spans="1:19" ht="18.75" customHeight="1">
      <c r="A159" s="12">
        <v>123</v>
      </c>
      <c r="B159" s="452" t="s">
        <v>149</v>
      </c>
      <c r="C159" s="406" t="s">
        <v>10</v>
      </c>
      <c r="D159" s="172">
        <v>439.77399999999994</v>
      </c>
      <c r="E159" s="143">
        <v>5.8419999999999845</v>
      </c>
      <c r="F159" s="143">
        <v>433.93199999999996</v>
      </c>
      <c r="G159" s="144"/>
      <c r="H159" s="145">
        <v>7021.453692000001</v>
      </c>
      <c r="I159" s="172">
        <v>483.62099999999998</v>
      </c>
      <c r="J159" s="143">
        <v>5.8489999999999895</v>
      </c>
      <c r="K159" s="143">
        <v>477.77199999999999</v>
      </c>
      <c r="L159" s="144"/>
      <c r="M159" s="145">
        <v>7614.6461820000004</v>
      </c>
      <c r="N159" s="396"/>
      <c r="O159" s="25"/>
      <c r="S159" s="21"/>
    </row>
    <row r="160" spans="1:19" ht="18.75" customHeight="1">
      <c r="A160" s="12">
        <v>124</v>
      </c>
      <c r="B160" s="452" t="s">
        <v>283</v>
      </c>
      <c r="C160" s="406" t="s">
        <v>10</v>
      </c>
      <c r="D160" s="172">
        <v>904.30900000000008</v>
      </c>
      <c r="E160" s="143">
        <v>32.01600000000019</v>
      </c>
      <c r="F160" s="143">
        <v>872.29299999999989</v>
      </c>
      <c r="G160" s="144"/>
      <c r="H160" s="145">
        <v>21180.303353999996</v>
      </c>
      <c r="I160" s="479">
        <v>946.1640000000001</v>
      </c>
      <c r="J160" s="244">
        <v>43.106000000000108</v>
      </c>
      <c r="K160" s="244">
        <v>903.05799999999999</v>
      </c>
      <c r="L160" s="369"/>
      <c r="M160" s="403">
        <v>21558.970612000001</v>
      </c>
      <c r="N160" s="396"/>
      <c r="O160" s="25"/>
      <c r="S160" s="21"/>
    </row>
    <row r="161" spans="1:19" ht="18.75" customHeight="1">
      <c r="A161" s="12">
        <v>125</v>
      </c>
      <c r="B161" s="452" t="s">
        <v>151</v>
      </c>
      <c r="C161" s="406" t="s">
        <v>10</v>
      </c>
      <c r="D161" s="172">
        <v>9732.8799999999992</v>
      </c>
      <c r="E161" s="143">
        <v>215.63199999999961</v>
      </c>
      <c r="F161" s="143">
        <v>9517.2479999999996</v>
      </c>
      <c r="G161" s="144"/>
      <c r="H161" s="145">
        <v>231204.15851399998</v>
      </c>
      <c r="I161" s="172">
        <v>8958.0470000000005</v>
      </c>
      <c r="J161" s="143">
        <v>190.48199999999997</v>
      </c>
      <c r="K161" s="143">
        <v>8767.5650000000005</v>
      </c>
      <c r="L161" s="144"/>
      <c r="M161" s="145">
        <v>209833.93936800002</v>
      </c>
      <c r="N161" s="396"/>
      <c r="O161" s="25"/>
      <c r="S161" s="21"/>
    </row>
    <row r="162" spans="1:19" ht="18.75" customHeight="1">
      <c r="A162" s="12">
        <v>126</v>
      </c>
      <c r="B162" s="452" t="s">
        <v>282</v>
      </c>
      <c r="C162" s="406" t="s">
        <v>10</v>
      </c>
      <c r="D162" s="172">
        <v>193.26</v>
      </c>
      <c r="E162" s="143">
        <v>2.3419999999999845</v>
      </c>
      <c r="F162" s="143">
        <v>190.91800000000001</v>
      </c>
      <c r="G162" s="144"/>
      <c r="H162" s="145">
        <v>4634.7253680000003</v>
      </c>
      <c r="I162" s="172">
        <v>1624.9500000000003</v>
      </c>
      <c r="J162" s="143">
        <v>24.072000000000344</v>
      </c>
      <c r="K162" s="143">
        <v>1600.8779999999999</v>
      </c>
      <c r="L162" s="144"/>
      <c r="M162" s="145">
        <v>38642.446536000003</v>
      </c>
      <c r="N162" s="396"/>
      <c r="O162" s="25"/>
      <c r="S162" s="21"/>
    </row>
    <row r="163" spans="1:19" ht="18.75" customHeight="1">
      <c r="A163" s="12">
        <v>127</v>
      </c>
      <c r="B163" s="452" t="s">
        <v>414</v>
      </c>
      <c r="C163" s="406" t="s">
        <v>10</v>
      </c>
      <c r="D163" s="172">
        <v>4965.7289999999994</v>
      </c>
      <c r="E163" s="143">
        <v>99.468999999999141</v>
      </c>
      <c r="F163" s="143">
        <v>4866.26</v>
      </c>
      <c r="G163" s="144"/>
      <c r="H163" s="145">
        <v>118205.001726</v>
      </c>
      <c r="I163" s="172">
        <v>6139.2800000000007</v>
      </c>
      <c r="J163" s="143">
        <v>108.50200000000132</v>
      </c>
      <c r="K163" s="143">
        <v>6030.7779999999993</v>
      </c>
      <c r="L163" s="144"/>
      <c r="M163" s="145">
        <v>144093.34888000001</v>
      </c>
      <c r="N163" s="396"/>
      <c r="O163" s="25"/>
      <c r="S163" s="21"/>
    </row>
    <row r="164" spans="1:19" ht="18.75" customHeight="1">
      <c r="A164" s="12">
        <v>128</v>
      </c>
      <c r="B164" s="452" t="s">
        <v>168</v>
      </c>
      <c r="C164" s="406" t="s">
        <v>10</v>
      </c>
      <c r="D164" s="172">
        <v>4320.0730000000003</v>
      </c>
      <c r="E164" s="143">
        <v>59.796000000000276</v>
      </c>
      <c r="F164" s="143">
        <v>4260.277</v>
      </c>
      <c r="G164" s="144"/>
      <c r="H164" s="145">
        <v>103550.31283799998</v>
      </c>
      <c r="I164" s="172">
        <v>3560.6449999999995</v>
      </c>
      <c r="J164" s="143">
        <v>44.903999999999542</v>
      </c>
      <c r="K164" s="143">
        <v>3515.741</v>
      </c>
      <c r="L164" s="144"/>
      <c r="M164" s="145">
        <v>84206.906231999994</v>
      </c>
      <c r="N164" s="396"/>
      <c r="O164" s="25"/>
      <c r="S164" s="21"/>
    </row>
    <row r="165" spans="1:19" ht="18.75" customHeight="1">
      <c r="A165" s="12">
        <v>129</v>
      </c>
      <c r="B165" s="452" t="s">
        <v>153</v>
      </c>
      <c r="C165" s="406" t="s">
        <v>10</v>
      </c>
      <c r="D165" s="172">
        <v>1446.7359999999999</v>
      </c>
      <c r="E165" s="143">
        <v>19.144000000000005</v>
      </c>
      <c r="F165" s="143">
        <v>1427.5919999999999</v>
      </c>
      <c r="G165" s="144"/>
      <c r="H165" s="145">
        <v>34704.930959999998</v>
      </c>
      <c r="I165" s="172">
        <v>1702.93</v>
      </c>
      <c r="J165" s="143">
        <v>27.935000000000173</v>
      </c>
      <c r="K165" s="143">
        <v>1674.9949999999999</v>
      </c>
      <c r="L165" s="144"/>
      <c r="M165" s="145">
        <v>40179.659875999998</v>
      </c>
      <c r="N165" s="396"/>
      <c r="O165" s="25"/>
      <c r="S165" s="21"/>
    </row>
    <row r="166" spans="1:19" ht="18.75" customHeight="1">
      <c r="A166" s="12">
        <v>130</v>
      </c>
      <c r="B166" s="452" t="s">
        <v>154</v>
      </c>
      <c r="C166" s="406" t="s">
        <v>10</v>
      </c>
      <c r="D166" s="172">
        <v>4934.0059999999994</v>
      </c>
      <c r="E166" s="143">
        <v>32.193999999999505</v>
      </c>
      <c r="F166" s="143">
        <v>4901.8119999999999</v>
      </c>
      <c r="G166" s="144"/>
      <c r="H166" s="145">
        <v>79316.219972000006</v>
      </c>
      <c r="I166" s="172">
        <v>18169.797999999999</v>
      </c>
      <c r="J166" s="143">
        <v>101.97600000000239</v>
      </c>
      <c r="K166" s="143">
        <v>18067.821999999996</v>
      </c>
      <c r="L166" s="144"/>
      <c r="M166" s="145">
        <v>288192.60923200002</v>
      </c>
      <c r="N166" s="36"/>
      <c r="O166" s="25"/>
      <c r="S166" s="21"/>
    </row>
    <row r="167" spans="1:19" ht="18.75" customHeight="1">
      <c r="A167" s="12" t="s">
        <v>22</v>
      </c>
      <c r="B167" s="459" t="s">
        <v>155</v>
      </c>
      <c r="C167" s="406" t="s">
        <v>10</v>
      </c>
      <c r="D167" s="172">
        <v>4709.165</v>
      </c>
      <c r="E167" s="143">
        <v>156.45400000000063</v>
      </c>
      <c r="F167" s="143">
        <v>4552.7109999999993</v>
      </c>
      <c r="G167" s="144"/>
      <c r="H167" s="145">
        <v>110641.14327</v>
      </c>
      <c r="I167" s="172">
        <v>5617.2560000000003</v>
      </c>
      <c r="J167" s="143">
        <v>161.73100000000159</v>
      </c>
      <c r="K167" s="143">
        <v>5455.5249999999987</v>
      </c>
      <c r="L167" s="144"/>
      <c r="M167" s="145">
        <v>130678.74829599999</v>
      </c>
      <c r="N167" s="36"/>
      <c r="S167" s="21"/>
    </row>
    <row r="168" spans="1:19" ht="18.75" customHeight="1">
      <c r="A168" s="12" t="s">
        <v>23</v>
      </c>
      <c r="B168" s="452" t="s">
        <v>169</v>
      </c>
      <c r="C168" s="406" t="s">
        <v>10</v>
      </c>
      <c r="D168" s="172">
        <v>401.75709999999992</v>
      </c>
      <c r="E168" s="143">
        <v>8.9190999999999576</v>
      </c>
      <c r="F168" s="143">
        <v>392.83799999999997</v>
      </c>
      <c r="G168" s="144"/>
      <c r="H168" s="145">
        <v>9538.4875319999992</v>
      </c>
      <c r="I168" s="172">
        <v>314.47000000000003</v>
      </c>
      <c r="J168" s="143">
        <v>7.1120000000000232</v>
      </c>
      <c r="K168" s="143">
        <v>307.358</v>
      </c>
      <c r="L168" s="144"/>
      <c r="M168" s="145">
        <v>7334.7913120000003</v>
      </c>
      <c r="N168" s="36"/>
      <c r="S168" s="21"/>
    </row>
    <row r="169" spans="1:19" ht="18.75" customHeight="1">
      <c r="A169" s="12" t="s">
        <v>24</v>
      </c>
      <c r="B169" s="452" t="s">
        <v>170</v>
      </c>
      <c r="C169" s="406" t="s">
        <v>10</v>
      </c>
      <c r="D169" s="172">
        <v>2152.0370000000003</v>
      </c>
      <c r="E169" s="143">
        <v>13.563000000000102</v>
      </c>
      <c r="F169" s="143">
        <v>2138.4740000000002</v>
      </c>
      <c r="G169" s="144"/>
      <c r="H169" s="145">
        <v>52025.983295999999</v>
      </c>
      <c r="I169" s="172">
        <v>3303.098</v>
      </c>
      <c r="J169" s="143">
        <v>23.880999999999858</v>
      </c>
      <c r="K169" s="143">
        <v>3279.2170000000001</v>
      </c>
      <c r="L169" s="144"/>
      <c r="M169" s="145">
        <v>78653.783100000001</v>
      </c>
      <c r="N169" s="36"/>
      <c r="S169" s="21"/>
    </row>
    <row r="170" spans="1:19" ht="18.75" customHeight="1">
      <c r="A170" s="12" t="s">
        <v>25</v>
      </c>
      <c r="B170" s="452" t="s">
        <v>284</v>
      </c>
      <c r="C170" s="406" t="s">
        <v>10</v>
      </c>
      <c r="D170" s="172">
        <v>185.649</v>
      </c>
      <c r="E170" s="143">
        <v>9.2500000000000284</v>
      </c>
      <c r="F170" s="143">
        <v>176.39899999999997</v>
      </c>
      <c r="G170" s="144"/>
      <c r="H170" s="145">
        <v>4283.1679379999996</v>
      </c>
      <c r="I170" s="172">
        <v>198.249</v>
      </c>
      <c r="J170" s="143">
        <v>8.5589999999999975</v>
      </c>
      <c r="K170" s="143">
        <v>189.69</v>
      </c>
      <c r="L170" s="144"/>
      <c r="M170" s="145">
        <v>4526.8762840000009</v>
      </c>
      <c r="N170" s="36"/>
      <c r="S170" s="21"/>
    </row>
    <row r="171" spans="1:19" ht="18.75" customHeight="1">
      <c r="A171" s="12" t="s">
        <v>26</v>
      </c>
      <c r="B171" s="452" t="s">
        <v>238</v>
      </c>
      <c r="C171" s="407" t="s">
        <v>10</v>
      </c>
      <c r="D171" s="493">
        <v>0</v>
      </c>
      <c r="E171" s="371">
        <v>0</v>
      </c>
      <c r="F171" s="371">
        <v>0</v>
      </c>
      <c r="G171" s="369"/>
      <c r="H171" s="403">
        <v>0</v>
      </c>
      <c r="I171" s="493">
        <v>0</v>
      </c>
      <c r="J171" s="371">
        <v>0</v>
      </c>
      <c r="K171" s="371">
        <v>0</v>
      </c>
      <c r="L171" s="369"/>
      <c r="M171" s="403">
        <v>0</v>
      </c>
      <c r="N171" s="36"/>
      <c r="S171" s="21"/>
    </row>
    <row r="172" spans="1:19" ht="18.75" customHeight="1">
      <c r="A172" s="12" t="s">
        <v>27</v>
      </c>
      <c r="B172" s="452" t="s">
        <v>394</v>
      </c>
      <c r="C172" s="406" t="s">
        <v>10</v>
      </c>
      <c r="D172" s="172">
        <v>1335.174</v>
      </c>
      <c r="E172" s="143">
        <v>6.1750000000001819</v>
      </c>
      <c r="F172" s="143">
        <v>1328.9989999999998</v>
      </c>
      <c r="G172" s="144"/>
      <c r="H172" s="145">
        <v>32294.586911999999</v>
      </c>
      <c r="I172" s="172">
        <v>1317.644</v>
      </c>
      <c r="J172" s="143">
        <v>4.4349999999999454</v>
      </c>
      <c r="K172" s="143">
        <v>1313.2090000000001</v>
      </c>
      <c r="L172" s="144"/>
      <c r="M172" s="145">
        <v>31458.127823999996</v>
      </c>
      <c r="N172" s="36"/>
      <c r="S172" s="21"/>
    </row>
    <row r="173" spans="1:19" ht="18.75" customHeight="1">
      <c r="A173" s="12" t="s">
        <v>28</v>
      </c>
      <c r="B173" s="452" t="s">
        <v>174</v>
      </c>
      <c r="C173" s="406" t="s">
        <v>10</v>
      </c>
      <c r="D173" s="172">
        <v>1616.9639999999999</v>
      </c>
      <c r="E173" s="143">
        <v>51.661000000000058</v>
      </c>
      <c r="F173" s="143">
        <v>1565.3029999999999</v>
      </c>
      <c r="G173" s="144"/>
      <c r="H173" s="145">
        <v>38068.158786</v>
      </c>
      <c r="I173" s="172">
        <v>2460.2309999999998</v>
      </c>
      <c r="J173" s="143">
        <v>71.996999999999844</v>
      </c>
      <c r="K173" s="143">
        <v>2388.2339999999999</v>
      </c>
      <c r="L173" s="144"/>
      <c r="M173" s="145">
        <v>57217.479776</v>
      </c>
      <c r="N173" s="36"/>
      <c r="S173" s="21"/>
    </row>
    <row r="174" spans="1:19" ht="18.75" customHeight="1">
      <c r="A174" s="12" t="s">
        <v>29</v>
      </c>
      <c r="B174" s="452" t="s">
        <v>171</v>
      </c>
      <c r="C174" s="406" t="s">
        <v>10</v>
      </c>
      <c r="D174" s="172">
        <v>10135.036</v>
      </c>
      <c r="E174" s="143">
        <v>119.87800000000061</v>
      </c>
      <c r="F174" s="143">
        <v>10015.157999999999</v>
      </c>
      <c r="G174" s="144"/>
      <c r="H174" s="145">
        <v>243424.18611000001</v>
      </c>
      <c r="I174" s="172">
        <v>8827.6580000000013</v>
      </c>
      <c r="J174" s="143">
        <v>307.40200000000186</v>
      </c>
      <c r="K174" s="143">
        <v>8520.2559999999994</v>
      </c>
      <c r="L174" s="144"/>
      <c r="M174" s="145">
        <v>204245.16038400002</v>
      </c>
      <c r="N174" s="36"/>
      <c r="S174" s="21"/>
    </row>
    <row r="175" spans="1:19" ht="18.75" customHeight="1">
      <c r="A175" s="12" t="s">
        <v>30</v>
      </c>
      <c r="B175" s="452" t="s">
        <v>175</v>
      </c>
      <c r="C175" s="406" t="s">
        <v>10</v>
      </c>
      <c r="D175" s="172">
        <v>9788.0739999999987</v>
      </c>
      <c r="E175" s="143">
        <v>88.861999999997352</v>
      </c>
      <c r="F175" s="143">
        <v>9699.2120000000014</v>
      </c>
      <c r="G175" s="144"/>
      <c r="H175" s="145">
        <v>235644.97261200004</v>
      </c>
      <c r="I175" s="172">
        <v>12712.352999999999</v>
      </c>
      <c r="J175" s="143">
        <v>129.4489999999987</v>
      </c>
      <c r="K175" s="143">
        <v>12582.904</v>
      </c>
      <c r="L175" s="144"/>
      <c r="M175" s="145">
        <v>301279.73390799999</v>
      </c>
      <c r="N175" s="36"/>
      <c r="S175" s="21"/>
    </row>
    <row r="176" spans="1:19" ht="18.75" customHeight="1">
      <c r="A176" s="12" t="s">
        <v>31</v>
      </c>
      <c r="B176" s="452" t="s">
        <v>172</v>
      </c>
      <c r="C176" s="406" t="s">
        <v>10</v>
      </c>
      <c r="D176" s="172">
        <v>2853.8879999999999</v>
      </c>
      <c r="E176" s="143">
        <v>71.257999999999811</v>
      </c>
      <c r="F176" s="143">
        <v>2782.63</v>
      </c>
      <c r="G176" s="144"/>
      <c r="H176" s="145">
        <v>67673.237393999996</v>
      </c>
      <c r="I176" s="172">
        <v>4219.9849999999997</v>
      </c>
      <c r="J176" s="143">
        <v>83.364999999999782</v>
      </c>
      <c r="K176" s="143">
        <v>4136.62</v>
      </c>
      <c r="L176" s="144"/>
      <c r="M176" s="145">
        <v>99130.35267600001</v>
      </c>
      <c r="N176" s="36"/>
      <c r="S176" s="21"/>
    </row>
    <row r="177" spans="1:19" ht="18.75" customHeight="1">
      <c r="A177" s="12" t="s">
        <v>32</v>
      </c>
      <c r="B177" s="452" t="s">
        <v>176</v>
      </c>
      <c r="C177" s="406" t="s">
        <v>10</v>
      </c>
      <c r="D177" s="172">
        <v>7584.0740000000005</v>
      </c>
      <c r="E177" s="143">
        <v>132.82700000000023</v>
      </c>
      <c r="F177" s="143">
        <v>7451.2470000000003</v>
      </c>
      <c r="G177" s="144"/>
      <c r="H177" s="145">
        <v>181011.589164</v>
      </c>
      <c r="I177" s="172">
        <v>9954.3309999999983</v>
      </c>
      <c r="J177" s="143">
        <v>128.00199999999859</v>
      </c>
      <c r="K177" s="143">
        <v>9826.3289999999997</v>
      </c>
      <c r="L177" s="144"/>
      <c r="M177" s="145">
        <v>235089.54715600002</v>
      </c>
      <c r="N177" s="36"/>
      <c r="S177" s="21"/>
    </row>
    <row r="178" spans="1:19" ht="18.75" customHeight="1">
      <c r="A178" s="12" t="s">
        <v>33</v>
      </c>
      <c r="B178" s="452" t="s">
        <v>177</v>
      </c>
      <c r="C178" s="406" t="s">
        <v>10</v>
      </c>
      <c r="D178" s="172">
        <v>0</v>
      </c>
      <c r="E178" s="244">
        <v>0</v>
      </c>
      <c r="F178" s="244">
        <v>0</v>
      </c>
      <c r="G178" s="369"/>
      <c r="H178" s="403">
        <v>0</v>
      </c>
      <c r="I178" s="172">
        <v>0</v>
      </c>
      <c r="J178" s="244">
        <v>0</v>
      </c>
      <c r="K178" s="244">
        <v>0</v>
      </c>
      <c r="L178" s="369"/>
      <c r="M178" s="403">
        <v>0</v>
      </c>
      <c r="N178" s="36"/>
      <c r="S178" s="21"/>
    </row>
    <row r="179" spans="1:19" ht="18.75" customHeight="1">
      <c r="A179" s="12" t="s">
        <v>34</v>
      </c>
      <c r="B179" s="452" t="s">
        <v>187</v>
      </c>
      <c r="C179" s="406" t="s">
        <v>10</v>
      </c>
      <c r="D179" s="172">
        <v>1142.059</v>
      </c>
      <c r="E179" s="143">
        <v>40.868999999999915</v>
      </c>
      <c r="F179" s="143">
        <v>1101.19</v>
      </c>
      <c r="G179" s="144"/>
      <c r="H179" s="145">
        <v>26748.395184000001</v>
      </c>
      <c r="I179" s="172">
        <v>1418.473</v>
      </c>
      <c r="J179" s="143">
        <v>50.623999999999796</v>
      </c>
      <c r="K179" s="143">
        <v>1367.8490000000002</v>
      </c>
      <c r="L179" s="144"/>
      <c r="M179" s="145">
        <v>32703.868375999999</v>
      </c>
      <c r="N179" s="36"/>
      <c r="S179" s="21"/>
    </row>
    <row r="180" spans="1:19" ht="18.75" customHeight="1">
      <c r="A180" s="12" t="s">
        <v>35</v>
      </c>
      <c r="B180" s="452" t="s">
        <v>178</v>
      </c>
      <c r="C180" s="406" t="s">
        <v>10</v>
      </c>
      <c r="D180" s="172">
        <v>1471.5809999999999</v>
      </c>
      <c r="E180" s="143">
        <v>28.774999999999864</v>
      </c>
      <c r="F180" s="143">
        <v>1442.806</v>
      </c>
      <c r="G180" s="144"/>
      <c r="H180" s="145">
        <v>15587.769351999999</v>
      </c>
      <c r="I180" s="172">
        <v>1225.337</v>
      </c>
      <c r="J180" s="143">
        <v>26.05600000000004</v>
      </c>
      <c r="K180" s="143">
        <v>1199.2809999999999</v>
      </c>
      <c r="L180" s="144"/>
      <c r="M180" s="145">
        <v>12795.734046000001</v>
      </c>
      <c r="N180" s="36"/>
      <c r="S180" s="21"/>
    </row>
    <row r="181" spans="1:19" ht="18.75" customHeight="1">
      <c r="A181" s="12" t="s">
        <v>36</v>
      </c>
      <c r="B181" s="452" t="s">
        <v>186</v>
      </c>
      <c r="C181" s="512" t="s">
        <v>10</v>
      </c>
      <c r="D181" s="172">
        <v>1278.4930000000002</v>
      </c>
      <c r="E181" s="143">
        <v>61.721000000000231</v>
      </c>
      <c r="F181" s="143">
        <v>1216.7719999999999</v>
      </c>
      <c r="G181" s="144"/>
      <c r="H181" s="145">
        <v>29542.769970000001</v>
      </c>
      <c r="I181" s="172">
        <v>1659.2719999999999</v>
      </c>
      <c r="J181" s="143">
        <v>62.355999999999767</v>
      </c>
      <c r="K181" s="143">
        <v>1596.9160000000002</v>
      </c>
      <c r="L181" s="144"/>
      <c r="M181" s="145">
        <v>38131.981308000002</v>
      </c>
      <c r="N181" s="36"/>
      <c r="S181" s="21"/>
    </row>
    <row r="182" spans="1:19" ht="18.75" customHeight="1">
      <c r="A182" s="12" t="s">
        <v>37</v>
      </c>
      <c r="B182" s="452" t="s">
        <v>395</v>
      </c>
      <c r="C182" s="406" t="s">
        <v>10</v>
      </c>
      <c r="D182" s="479">
        <v>143.65</v>
      </c>
      <c r="E182" s="244">
        <v>0</v>
      </c>
      <c r="F182" s="244">
        <v>143.65</v>
      </c>
      <c r="G182" s="369"/>
      <c r="H182" s="403">
        <v>3487.2474000000002</v>
      </c>
      <c r="I182" s="479">
        <v>1193.788</v>
      </c>
      <c r="J182" s="244">
        <v>18.478000000000065</v>
      </c>
      <c r="K182" s="244">
        <v>1175.31</v>
      </c>
      <c r="L182" s="369"/>
      <c r="M182" s="403">
        <v>28313.041612000001</v>
      </c>
      <c r="N182" s="36"/>
      <c r="S182" s="21"/>
    </row>
    <row r="183" spans="1:19" ht="18.75" customHeight="1">
      <c r="A183" s="12">
        <v>147</v>
      </c>
      <c r="B183" s="446" t="s">
        <v>277</v>
      </c>
      <c r="C183" s="406" t="s">
        <v>10</v>
      </c>
      <c r="D183" s="172">
        <v>6407.0589999999993</v>
      </c>
      <c r="E183" s="143">
        <v>60.943999999998596</v>
      </c>
      <c r="F183" s="143">
        <v>6346.1150000000007</v>
      </c>
      <c r="G183" s="144"/>
      <c r="H183" s="145">
        <v>154241.55952800001</v>
      </c>
      <c r="I183" s="172">
        <v>6105.0349999999999</v>
      </c>
      <c r="J183" s="143">
        <v>39.420000000000073</v>
      </c>
      <c r="K183" s="143">
        <v>6065.6149999999998</v>
      </c>
      <c r="L183" s="144"/>
      <c r="M183" s="145">
        <v>145601.29533600001</v>
      </c>
      <c r="N183" s="36"/>
      <c r="S183" s="21"/>
    </row>
    <row r="184" spans="1:19" ht="18.75" customHeight="1">
      <c r="A184" s="12">
        <v>148</v>
      </c>
      <c r="B184" s="536" t="s">
        <v>183</v>
      </c>
      <c r="C184" s="406" t="s">
        <v>10</v>
      </c>
      <c r="D184" s="172">
        <v>2558.1999999999998</v>
      </c>
      <c r="E184" s="143">
        <v>122.22499999999991</v>
      </c>
      <c r="F184" s="143">
        <v>2435.9749999999999</v>
      </c>
      <c r="G184" s="144"/>
      <c r="H184" s="145">
        <v>59199.143387999982</v>
      </c>
      <c r="I184" s="172">
        <v>2767.6449999999995</v>
      </c>
      <c r="J184" s="143">
        <v>161.20499999999902</v>
      </c>
      <c r="K184" s="143">
        <v>2606.4400000000005</v>
      </c>
      <c r="L184" s="144"/>
      <c r="M184" s="145">
        <v>62435.332039999994</v>
      </c>
      <c r="N184" s="36"/>
      <c r="S184" s="21"/>
    </row>
    <row r="185" spans="1:19" ht="18.75" customHeight="1">
      <c r="A185" s="12">
        <v>149</v>
      </c>
      <c r="B185" s="536" t="s">
        <v>264</v>
      </c>
      <c r="C185" s="406" t="s">
        <v>10</v>
      </c>
      <c r="D185" s="172">
        <v>4538.4369999999999</v>
      </c>
      <c r="E185" s="143">
        <v>105.98199999999997</v>
      </c>
      <c r="F185" s="143">
        <v>4432.4549999999999</v>
      </c>
      <c r="G185" s="144"/>
      <c r="H185" s="145">
        <v>107740.485468</v>
      </c>
      <c r="I185" s="172">
        <v>3671.5520000000001</v>
      </c>
      <c r="J185" s="143">
        <v>127.279</v>
      </c>
      <c r="K185" s="143">
        <v>3544.2730000000001</v>
      </c>
      <c r="L185" s="144"/>
      <c r="M185" s="145">
        <v>84914.210496000014</v>
      </c>
      <c r="N185" s="36"/>
      <c r="S185" s="21"/>
    </row>
    <row r="186" spans="1:19" ht="18.75" customHeight="1">
      <c r="A186" s="12">
        <v>150</v>
      </c>
      <c r="B186" s="536" t="s">
        <v>184</v>
      </c>
      <c r="C186" s="406" t="s">
        <v>10</v>
      </c>
      <c r="D186" s="172">
        <v>17594.012000000002</v>
      </c>
      <c r="E186" s="244">
        <v>33.354999999999563</v>
      </c>
      <c r="F186" s="143">
        <v>17560.657000000003</v>
      </c>
      <c r="G186" s="144"/>
      <c r="H186" s="145">
        <v>426426.94000199996</v>
      </c>
      <c r="I186" s="172">
        <v>17541.924999999999</v>
      </c>
      <c r="J186" s="244">
        <v>0</v>
      </c>
      <c r="K186" s="143">
        <v>17541.924999999999</v>
      </c>
      <c r="L186" s="144"/>
      <c r="M186" s="145">
        <v>419251.19439200003</v>
      </c>
      <c r="N186" s="36"/>
      <c r="S186" s="21"/>
    </row>
    <row r="187" spans="1:19" ht="18.75" customHeight="1">
      <c r="A187" s="12">
        <v>151</v>
      </c>
      <c r="B187" s="536" t="s">
        <v>285</v>
      </c>
      <c r="C187" s="406" t="s">
        <v>10</v>
      </c>
      <c r="D187" s="172">
        <v>678.31200000000001</v>
      </c>
      <c r="E187" s="143">
        <v>56.813999999999965</v>
      </c>
      <c r="F187" s="143">
        <v>621.49800000000005</v>
      </c>
      <c r="G187" s="144"/>
      <c r="H187" s="145">
        <v>15100.997184000002</v>
      </c>
      <c r="I187" s="172">
        <v>968.93999999999994</v>
      </c>
      <c r="J187" s="143">
        <v>71.85899999999981</v>
      </c>
      <c r="K187" s="143">
        <v>897.08100000000013</v>
      </c>
      <c r="L187" s="144"/>
      <c r="M187" s="145">
        <v>21446.796292000003</v>
      </c>
      <c r="N187" s="36"/>
      <c r="S187" s="21"/>
    </row>
    <row r="188" spans="1:19" ht="18.75" customHeight="1">
      <c r="A188" s="12">
        <v>152</v>
      </c>
      <c r="B188" s="536" t="s">
        <v>203</v>
      </c>
      <c r="C188" s="406" t="s">
        <v>10</v>
      </c>
      <c r="D188" s="172">
        <v>2667.6200000000003</v>
      </c>
      <c r="E188" s="143">
        <v>57.536000000000058</v>
      </c>
      <c r="F188" s="143">
        <v>2610.0840000000003</v>
      </c>
      <c r="G188" s="144"/>
      <c r="H188" s="145">
        <v>63407.469888000007</v>
      </c>
      <c r="I188" s="172">
        <v>3147.8209999999995</v>
      </c>
      <c r="J188" s="143">
        <v>60.748999999999342</v>
      </c>
      <c r="K188" s="143">
        <v>3087.0720000000001</v>
      </c>
      <c r="L188" s="144"/>
      <c r="M188" s="145">
        <v>73947.937179999979</v>
      </c>
      <c r="N188" s="36"/>
      <c r="S188" s="21"/>
    </row>
    <row r="189" spans="1:19" ht="18.75" customHeight="1">
      <c r="A189" s="12">
        <v>153</v>
      </c>
      <c r="B189" s="536" t="s">
        <v>286</v>
      </c>
      <c r="C189" s="406" t="s">
        <v>10</v>
      </c>
      <c r="D189" s="172">
        <v>3152.1460000000002</v>
      </c>
      <c r="E189" s="143">
        <v>2.3609999999998763</v>
      </c>
      <c r="F189" s="143">
        <v>3149.7850000000003</v>
      </c>
      <c r="G189" s="144"/>
      <c r="H189" s="145">
        <v>76543.688171999995</v>
      </c>
      <c r="I189" s="172">
        <v>1780.4460000000001</v>
      </c>
      <c r="J189" s="143">
        <v>5.4790000000002692</v>
      </c>
      <c r="K189" s="143">
        <v>1774.9669999999999</v>
      </c>
      <c r="L189" s="144"/>
      <c r="M189" s="145">
        <v>42474.570815999992</v>
      </c>
      <c r="N189" s="36"/>
      <c r="S189" s="21"/>
    </row>
    <row r="190" spans="1:19" ht="18.75" customHeight="1">
      <c r="A190" s="12">
        <v>154</v>
      </c>
      <c r="B190" s="536" t="s">
        <v>295</v>
      </c>
      <c r="C190" s="406" t="s">
        <v>10</v>
      </c>
      <c r="D190" s="172">
        <v>6348.6880000000001</v>
      </c>
      <c r="E190" s="143">
        <v>159.59600000000046</v>
      </c>
      <c r="F190" s="143">
        <v>6189.0919999999996</v>
      </c>
      <c r="G190" s="144"/>
      <c r="H190" s="145">
        <v>150354.757896</v>
      </c>
      <c r="I190" s="172">
        <v>8384.8289999999997</v>
      </c>
      <c r="J190" s="143">
        <v>208.05299999999988</v>
      </c>
      <c r="K190" s="143">
        <v>8176.7759999999998</v>
      </c>
      <c r="L190" s="144"/>
      <c r="M190" s="145">
        <v>195452.94898000002</v>
      </c>
      <c r="N190" s="36"/>
      <c r="S190" s="21"/>
    </row>
    <row r="191" spans="1:19" ht="18.75" customHeight="1">
      <c r="A191" s="12">
        <v>155</v>
      </c>
      <c r="B191" s="536" t="s">
        <v>189</v>
      </c>
      <c r="C191" s="406" t="s">
        <v>10</v>
      </c>
      <c r="D191" s="172">
        <v>587.94100000000003</v>
      </c>
      <c r="E191" s="143">
        <v>41.315000000000168</v>
      </c>
      <c r="F191" s="143">
        <v>546.62599999999986</v>
      </c>
      <c r="G191" s="144"/>
      <c r="H191" s="403">
        <v>13281.794105999999</v>
      </c>
      <c r="I191" s="172">
        <v>599.81200000000001</v>
      </c>
      <c r="J191" s="143">
        <v>35.017000000000053</v>
      </c>
      <c r="K191" s="143">
        <v>564.79499999999996</v>
      </c>
      <c r="L191" s="144"/>
      <c r="M191" s="403">
        <v>13504.307928</v>
      </c>
      <c r="N191" s="36"/>
      <c r="S191" s="21"/>
    </row>
    <row r="192" spans="1:19" ht="18.75" customHeight="1">
      <c r="A192" s="12">
        <v>156</v>
      </c>
      <c r="B192" s="536" t="s">
        <v>190</v>
      </c>
      <c r="C192" s="406" t="s">
        <v>10</v>
      </c>
      <c r="D192" s="172">
        <v>589.20800000000008</v>
      </c>
      <c r="E192" s="143">
        <v>15.582000000000107</v>
      </c>
      <c r="F192" s="143">
        <v>573.62599999999998</v>
      </c>
      <c r="G192" s="144"/>
      <c r="H192" s="145">
        <v>9293.4221260000013</v>
      </c>
      <c r="I192" s="172">
        <v>833.29100000000005</v>
      </c>
      <c r="J192" s="143">
        <v>41.439000000000078</v>
      </c>
      <c r="K192" s="143">
        <v>791.85199999999998</v>
      </c>
      <c r="L192" s="144"/>
      <c r="M192" s="145">
        <v>12646.450211999998</v>
      </c>
      <c r="N192" s="36"/>
      <c r="S192" s="21"/>
    </row>
    <row r="193" spans="1:19" ht="18.75" customHeight="1">
      <c r="A193" s="12">
        <v>157</v>
      </c>
      <c r="B193" s="536" t="s">
        <v>259</v>
      </c>
      <c r="C193" s="406" t="s">
        <v>10</v>
      </c>
      <c r="D193" s="172">
        <v>364.74299999999999</v>
      </c>
      <c r="E193" s="143">
        <v>10.430000000000007</v>
      </c>
      <c r="F193" s="143">
        <v>354.31299999999999</v>
      </c>
      <c r="G193" s="144"/>
      <c r="H193" s="145">
        <v>5740.9864369999996</v>
      </c>
      <c r="I193" s="172">
        <v>395.78800000000001</v>
      </c>
      <c r="J193" s="143">
        <v>19.29299999999995</v>
      </c>
      <c r="K193" s="143">
        <v>376.49500000000006</v>
      </c>
      <c r="L193" s="144"/>
      <c r="M193" s="145">
        <v>6021.0795700000008</v>
      </c>
      <c r="N193" s="36"/>
      <c r="S193" s="21"/>
    </row>
    <row r="194" spans="1:19" ht="18.75" customHeight="1">
      <c r="A194" s="12">
        <v>158</v>
      </c>
      <c r="B194" s="536" t="s">
        <v>278</v>
      </c>
      <c r="C194" s="445" t="s">
        <v>10</v>
      </c>
      <c r="D194" s="172">
        <v>5308.15</v>
      </c>
      <c r="E194" s="143">
        <v>9.0449999999991633</v>
      </c>
      <c r="F194" s="143">
        <v>5299.1050000000005</v>
      </c>
      <c r="G194" s="144"/>
      <c r="H194" s="145">
        <v>128763.14316599999</v>
      </c>
      <c r="I194" s="172">
        <v>6385.3730000000005</v>
      </c>
      <c r="J194" s="143">
        <v>13.249000000000706</v>
      </c>
      <c r="K194" s="143">
        <v>6372.1239999999998</v>
      </c>
      <c r="L194" s="144"/>
      <c r="M194" s="145">
        <v>152689.14206400001</v>
      </c>
      <c r="N194" s="36"/>
      <c r="S194" s="21"/>
    </row>
    <row r="195" spans="1:19" ht="18.75" customHeight="1">
      <c r="A195" s="12">
        <v>159</v>
      </c>
      <c r="B195" s="536" t="s">
        <v>204</v>
      </c>
      <c r="C195" s="445" t="s">
        <v>10</v>
      </c>
      <c r="D195" s="479">
        <v>1061.588</v>
      </c>
      <c r="E195" s="244">
        <v>33.450999999999794</v>
      </c>
      <c r="F195" s="244">
        <v>1028.1370000000002</v>
      </c>
      <c r="G195" s="369"/>
      <c r="H195" s="403">
        <v>24967.041077999998</v>
      </c>
      <c r="I195" s="479">
        <v>1423.9349999999997</v>
      </c>
      <c r="J195" s="244">
        <v>49.31699999999978</v>
      </c>
      <c r="K195" s="244">
        <v>1374.6179999999999</v>
      </c>
      <c r="L195" s="369"/>
      <c r="M195" s="403">
        <v>32848.013684000005</v>
      </c>
      <c r="N195" s="36"/>
      <c r="S195" s="21"/>
    </row>
    <row r="196" spans="1:19" ht="18.75" customHeight="1">
      <c r="A196" s="12">
        <v>160</v>
      </c>
      <c r="B196" s="536" t="s">
        <v>235</v>
      </c>
      <c r="C196" s="445" t="s">
        <v>10</v>
      </c>
      <c r="D196" s="172">
        <v>4346.201</v>
      </c>
      <c r="E196" s="143">
        <v>359.18499999999995</v>
      </c>
      <c r="F196" s="143">
        <v>3987.0160000000001</v>
      </c>
      <c r="G196" s="144"/>
      <c r="H196" s="145">
        <v>96873.101976000005</v>
      </c>
      <c r="I196" s="172">
        <v>3923.2969999999996</v>
      </c>
      <c r="J196" s="143">
        <v>360.97299999999996</v>
      </c>
      <c r="K196" s="143">
        <v>3562.3239999999996</v>
      </c>
      <c r="L196" s="144"/>
      <c r="M196" s="145">
        <v>85105.862587999974</v>
      </c>
      <c r="N196" s="36"/>
      <c r="S196" s="21"/>
    </row>
    <row r="197" spans="1:19" ht="18.75" customHeight="1">
      <c r="A197" s="12">
        <v>161</v>
      </c>
      <c r="B197" s="536" t="s">
        <v>287</v>
      </c>
      <c r="C197" s="445" t="s">
        <v>10</v>
      </c>
      <c r="D197" s="172">
        <v>450.899</v>
      </c>
      <c r="E197" s="143">
        <v>0.43000000000000682</v>
      </c>
      <c r="F197" s="143">
        <v>450.46899999999999</v>
      </c>
      <c r="G197" s="144"/>
      <c r="H197" s="145">
        <v>10936.525404</v>
      </c>
      <c r="I197" s="172">
        <v>482.68600000000004</v>
      </c>
      <c r="J197" s="143">
        <v>6.6000000000030923E-2</v>
      </c>
      <c r="K197" s="143">
        <v>482.62</v>
      </c>
      <c r="L197" s="144"/>
      <c r="M197" s="145">
        <v>11517.24368</v>
      </c>
      <c r="N197" s="36"/>
      <c r="S197" s="21"/>
    </row>
    <row r="198" spans="1:19" ht="18.75" customHeight="1">
      <c r="A198" s="12">
        <v>162</v>
      </c>
      <c r="B198" s="536" t="s">
        <v>193</v>
      </c>
      <c r="C198" s="445" t="s">
        <v>10</v>
      </c>
      <c r="D198" s="479">
        <v>0</v>
      </c>
      <c r="E198" s="244">
        <v>0</v>
      </c>
      <c r="F198" s="244">
        <v>0</v>
      </c>
      <c r="G198" s="369"/>
      <c r="H198" s="403">
        <v>0</v>
      </c>
      <c r="I198" s="479">
        <v>0</v>
      </c>
      <c r="J198" s="244">
        <v>0</v>
      </c>
      <c r="K198" s="244">
        <v>0</v>
      </c>
      <c r="L198" s="369"/>
      <c r="M198" s="403">
        <v>0</v>
      </c>
      <c r="N198" s="36"/>
      <c r="S198" s="21"/>
    </row>
    <row r="199" spans="1:19" ht="18.75" customHeight="1">
      <c r="A199" s="12">
        <v>163</v>
      </c>
      <c r="B199" s="536" t="s">
        <v>229</v>
      </c>
      <c r="C199" s="445" t="s">
        <v>10</v>
      </c>
      <c r="D199" s="172">
        <v>3232.0050000000001</v>
      </c>
      <c r="E199" s="143">
        <v>62.59900000000016</v>
      </c>
      <c r="F199" s="143">
        <v>3169.4059999999999</v>
      </c>
      <c r="G199" s="144"/>
      <c r="H199" s="145">
        <v>77054.228033999985</v>
      </c>
      <c r="I199" s="172">
        <v>2783.1319999999996</v>
      </c>
      <c r="J199" s="143">
        <v>50.29799999999932</v>
      </c>
      <c r="K199" s="143">
        <v>2732.8340000000003</v>
      </c>
      <c r="L199" s="144"/>
      <c r="M199" s="145">
        <v>65366.217224</v>
      </c>
      <c r="N199" s="36"/>
      <c r="S199" s="21"/>
    </row>
    <row r="200" spans="1:19" ht="18.75" customHeight="1">
      <c r="A200" s="12">
        <v>164</v>
      </c>
      <c r="B200" s="536" t="s">
        <v>230</v>
      </c>
      <c r="C200" s="445" t="s">
        <v>10</v>
      </c>
      <c r="D200" s="172">
        <v>3340.51</v>
      </c>
      <c r="E200" s="143">
        <v>155.00900000000001</v>
      </c>
      <c r="F200" s="143">
        <v>3185.5010000000002</v>
      </c>
      <c r="G200" s="144"/>
      <c r="H200" s="145">
        <v>77427.222935999991</v>
      </c>
      <c r="I200" s="172">
        <v>4193.7840000000006</v>
      </c>
      <c r="J200" s="143">
        <v>197.75100000000066</v>
      </c>
      <c r="K200" s="143">
        <v>3996.0329999999999</v>
      </c>
      <c r="L200" s="144"/>
      <c r="M200" s="145">
        <v>95788.081524000023</v>
      </c>
      <c r="N200" s="36"/>
      <c r="S200" s="21"/>
    </row>
    <row r="201" spans="1:19" ht="18.75" customHeight="1">
      <c r="A201" s="12">
        <v>165</v>
      </c>
      <c r="B201" s="536" t="s">
        <v>194</v>
      </c>
      <c r="C201" s="445" t="s">
        <v>10</v>
      </c>
      <c r="D201" s="172">
        <v>3430.8159999999998</v>
      </c>
      <c r="E201" s="143">
        <v>72.127999999999702</v>
      </c>
      <c r="F201" s="143">
        <v>3358.6880000000001</v>
      </c>
      <c r="G201" s="144"/>
      <c r="H201" s="145">
        <v>81567.934728000022</v>
      </c>
      <c r="I201" s="172">
        <v>4603.2640000000001</v>
      </c>
      <c r="J201" s="143">
        <v>65.874000000000706</v>
      </c>
      <c r="K201" s="143">
        <v>4537.3899999999994</v>
      </c>
      <c r="L201" s="144"/>
      <c r="M201" s="145">
        <v>108406.88750399998</v>
      </c>
      <c r="N201" s="36"/>
      <c r="S201" s="21"/>
    </row>
    <row r="202" spans="1:19" ht="18.75" customHeight="1">
      <c r="A202" s="12">
        <v>166</v>
      </c>
      <c r="B202" s="537" t="s">
        <v>296</v>
      </c>
      <c r="C202" s="445" t="s">
        <v>10</v>
      </c>
      <c r="D202" s="172">
        <v>70.39</v>
      </c>
      <c r="E202" s="143">
        <v>4.9539999999999935</v>
      </c>
      <c r="F202" s="143">
        <v>65.436000000000007</v>
      </c>
      <c r="G202" s="144"/>
      <c r="H202" s="145">
        <v>1588.5243359999999</v>
      </c>
      <c r="I202" s="172">
        <v>487.14099999999996</v>
      </c>
      <c r="J202" s="143">
        <v>26.978999999999928</v>
      </c>
      <c r="K202" s="143">
        <v>460.16200000000003</v>
      </c>
      <c r="L202" s="144"/>
      <c r="M202" s="145">
        <v>11010.542312000001</v>
      </c>
      <c r="N202" s="36"/>
      <c r="S202" s="21"/>
    </row>
    <row r="203" spans="1:19" ht="18.75" customHeight="1">
      <c r="A203" s="12">
        <v>167</v>
      </c>
      <c r="B203" s="446" t="s">
        <v>275</v>
      </c>
      <c r="C203" s="445" t="s">
        <v>10</v>
      </c>
      <c r="D203" s="172">
        <v>10317.85</v>
      </c>
      <c r="E203" s="143">
        <v>15.386000000000422</v>
      </c>
      <c r="F203" s="143">
        <v>10302.464</v>
      </c>
      <c r="G203" s="144"/>
      <c r="H203" s="145">
        <v>250384.63669800002</v>
      </c>
      <c r="I203" s="172">
        <v>12833.593999999999</v>
      </c>
      <c r="J203" s="143">
        <v>19.38799999999901</v>
      </c>
      <c r="K203" s="143">
        <v>12814.206</v>
      </c>
      <c r="L203" s="144"/>
      <c r="M203" s="145">
        <v>307276.35097600002</v>
      </c>
      <c r="N203" s="36"/>
      <c r="S203" s="21"/>
    </row>
    <row r="204" spans="1:19" ht="18.75" customHeight="1">
      <c r="A204" s="12">
        <v>168</v>
      </c>
      <c r="B204" s="399" t="s">
        <v>208</v>
      </c>
      <c r="C204" s="445" t="s">
        <v>10</v>
      </c>
      <c r="D204" s="172">
        <v>4490.8769999999995</v>
      </c>
      <c r="E204" s="143">
        <v>10.988999999999578</v>
      </c>
      <c r="F204" s="143">
        <v>4479.8879999999999</v>
      </c>
      <c r="G204" s="144"/>
      <c r="H204" s="145">
        <v>108786.751668</v>
      </c>
      <c r="I204" s="172">
        <v>6190.13</v>
      </c>
      <c r="J204" s="143">
        <v>8.5356000000010681</v>
      </c>
      <c r="K204" s="143">
        <v>6181.594399999999</v>
      </c>
      <c r="L204" s="144"/>
      <c r="M204" s="145">
        <v>147582.45340560001</v>
      </c>
      <c r="N204" s="36"/>
      <c r="S204" s="21"/>
    </row>
    <row r="205" spans="1:19" ht="18.75" customHeight="1">
      <c r="A205" s="12">
        <v>169</v>
      </c>
      <c r="B205" s="399" t="s">
        <v>209</v>
      </c>
      <c r="C205" s="445" t="s">
        <v>10</v>
      </c>
      <c r="D205" s="172">
        <v>2569.8969999999999</v>
      </c>
      <c r="E205" s="143">
        <v>85.0649999999996</v>
      </c>
      <c r="F205" s="143">
        <v>2484.8320000000003</v>
      </c>
      <c r="G205" s="144"/>
      <c r="H205" s="145">
        <v>40326.880664000004</v>
      </c>
      <c r="I205" s="172">
        <v>2554.2719999999999</v>
      </c>
      <c r="J205" s="143">
        <v>46.740999999999985</v>
      </c>
      <c r="K205" s="143">
        <v>2507.5309999999999</v>
      </c>
      <c r="L205" s="144"/>
      <c r="M205" s="145">
        <v>40185.470061</v>
      </c>
      <c r="N205" s="36"/>
      <c r="S205" s="21"/>
    </row>
    <row r="206" spans="1:19" ht="18.75" customHeight="1">
      <c r="A206" s="12">
        <v>170</v>
      </c>
      <c r="B206" s="399" t="s">
        <v>265</v>
      </c>
      <c r="C206" s="445" t="s">
        <v>10</v>
      </c>
      <c r="D206" s="172">
        <v>1479.8439999999998</v>
      </c>
      <c r="E206" s="143">
        <v>29.437999999999874</v>
      </c>
      <c r="F206" s="143">
        <v>1450.4059999999999</v>
      </c>
      <c r="G206" s="144"/>
      <c r="H206" s="145">
        <v>35212.468199999996</v>
      </c>
      <c r="I206" s="172">
        <v>2858.8089999999997</v>
      </c>
      <c r="J206" s="143">
        <v>51.342999999999847</v>
      </c>
      <c r="K206" s="143">
        <v>2807.4659999999999</v>
      </c>
      <c r="L206" s="144"/>
      <c r="M206" s="145">
        <v>67027.578112000003</v>
      </c>
      <c r="N206" s="36"/>
      <c r="S206" s="21"/>
    </row>
    <row r="207" spans="1:19" ht="18.75" customHeight="1">
      <c r="A207" s="12">
        <v>171</v>
      </c>
      <c r="B207" s="399" t="s">
        <v>211</v>
      </c>
      <c r="C207" s="445" t="s">
        <v>10</v>
      </c>
      <c r="D207" s="172">
        <v>1958.8960000000002</v>
      </c>
      <c r="E207" s="143">
        <v>100.32500000000027</v>
      </c>
      <c r="F207" s="143">
        <v>1858.5709999999999</v>
      </c>
      <c r="G207" s="144"/>
      <c r="H207" s="145">
        <v>45151.130471999997</v>
      </c>
      <c r="I207" s="172">
        <v>2438.2799999999997</v>
      </c>
      <c r="J207" s="143">
        <v>125.16699999999992</v>
      </c>
      <c r="K207" s="143">
        <v>2313.1129999999998</v>
      </c>
      <c r="L207" s="144"/>
      <c r="M207" s="145">
        <v>55351.532864000001</v>
      </c>
      <c r="N207" s="36"/>
      <c r="S207" s="21"/>
    </row>
    <row r="208" spans="1:19" ht="18.75" customHeight="1">
      <c r="A208" s="12">
        <v>172</v>
      </c>
      <c r="B208" s="399" t="s">
        <v>288</v>
      </c>
      <c r="C208" s="445" t="s">
        <v>10</v>
      </c>
      <c r="D208" s="172">
        <v>3650.4880000000003</v>
      </c>
      <c r="E208" s="143">
        <v>60.507000000000517</v>
      </c>
      <c r="F208" s="143">
        <v>3589.9809999999998</v>
      </c>
      <c r="G208" s="144"/>
      <c r="H208" s="145">
        <v>87150.378755999991</v>
      </c>
      <c r="I208" s="172">
        <v>4813.2889999999998</v>
      </c>
      <c r="J208" s="143">
        <v>89.844999999999345</v>
      </c>
      <c r="K208" s="143">
        <v>4723.4440000000004</v>
      </c>
      <c r="L208" s="144"/>
      <c r="M208" s="145">
        <v>112741.6842</v>
      </c>
      <c r="N208" s="36"/>
      <c r="S208" s="21"/>
    </row>
    <row r="209" spans="1:19" ht="18.75" customHeight="1">
      <c r="A209" s="12">
        <v>173</v>
      </c>
      <c r="B209" s="399" t="s">
        <v>363</v>
      </c>
      <c r="C209" s="445" t="s">
        <v>10</v>
      </c>
      <c r="D209" s="172">
        <v>3202.4459999999999</v>
      </c>
      <c r="E209" s="143">
        <v>13.436000000000149</v>
      </c>
      <c r="F209" s="143">
        <v>3189.0099999999998</v>
      </c>
      <c r="G209" s="144"/>
      <c r="H209" s="145">
        <v>51672.429014000008</v>
      </c>
      <c r="I209" s="172">
        <v>2670.4359999999997</v>
      </c>
      <c r="J209" s="143">
        <v>10.069999999999709</v>
      </c>
      <c r="K209" s="143">
        <v>2660.366</v>
      </c>
      <c r="L209" s="144"/>
      <c r="M209" s="145">
        <v>42549.410596000002</v>
      </c>
      <c r="N209" s="36"/>
      <c r="S209" s="21"/>
    </row>
    <row r="210" spans="1:19" ht="18.75" customHeight="1">
      <c r="A210" s="12">
        <v>174</v>
      </c>
      <c r="B210" s="399" t="s">
        <v>255</v>
      </c>
      <c r="C210" s="445" t="s">
        <v>10</v>
      </c>
      <c r="D210" s="172">
        <v>2992.9659999999999</v>
      </c>
      <c r="E210" s="143">
        <v>43.797999999999774</v>
      </c>
      <c r="F210" s="143">
        <v>2949.1680000000001</v>
      </c>
      <c r="G210" s="398"/>
      <c r="H210" s="145">
        <v>47824.893528000001</v>
      </c>
      <c r="I210" s="172">
        <v>4811.7579999999998</v>
      </c>
      <c r="J210" s="143">
        <v>72.078000000000429</v>
      </c>
      <c r="K210" s="143">
        <v>4739.6799999999994</v>
      </c>
      <c r="L210" s="398"/>
      <c r="M210" s="145">
        <v>75799.571154999998</v>
      </c>
      <c r="N210" s="36"/>
      <c r="S210" s="21"/>
    </row>
    <row r="211" spans="1:19" ht="18.75" customHeight="1">
      <c r="A211" s="12">
        <v>175</v>
      </c>
      <c r="B211" s="399" t="s">
        <v>280</v>
      </c>
      <c r="C211" s="446" t="s">
        <v>10</v>
      </c>
      <c r="D211" s="493">
        <v>0</v>
      </c>
      <c r="E211" s="371">
        <v>0</v>
      </c>
      <c r="F211" s="371">
        <v>0</v>
      </c>
      <c r="G211" s="371"/>
      <c r="H211" s="403">
        <v>0</v>
      </c>
      <c r="I211" s="493">
        <v>0</v>
      </c>
      <c r="J211" s="371">
        <v>0</v>
      </c>
      <c r="K211" s="371">
        <v>0</v>
      </c>
      <c r="L211" s="371"/>
      <c r="M211" s="403">
        <v>0</v>
      </c>
      <c r="N211" s="36"/>
      <c r="S211" s="21"/>
    </row>
    <row r="212" spans="1:19" ht="18.75" customHeight="1">
      <c r="A212" s="12">
        <v>176</v>
      </c>
      <c r="B212" s="399" t="s">
        <v>297</v>
      </c>
      <c r="C212" s="445" t="s">
        <v>10</v>
      </c>
      <c r="D212" s="172">
        <v>2898.6279999999997</v>
      </c>
      <c r="E212" s="398">
        <v>31.632999999999811</v>
      </c>
      <c r="F212" s="398">
        <v>2866.9949999999999</v>
      </c>
      <c r="G212" s="398"/>
      <c r="H212" s="145">
        <v>69627.949271999998</v>
      </c>
      <c r="I212" s="172">
        <v>2883.8310000000001</v>
      </c>
      <c r="J212" s="398">
        <v>40.720000000000255</v>
      </c>
      <c r="K212" s="398">
        <v>2843.1109999999999</v>
      </c>
      <c r="L212" s="398"/>
      <c r="M212" s="145">
        <v>67923.081724000003</v>
      </c>
      <c r="N212" s="36"/>
      <c r="S212" s="21"/>
    </row>
    <row r="213" spans="1:19" ht="18.75" customHeight="1">
      <c r="A213" s="12">
        <v>177</v>
      </c>
      <c r="B213" s="446" t="s">
        <v>304</v>
      </c>
      <c r="C213" s="445" t="s">
        <v>10</v>
      </c>
      <c r="D213" s="559">
        <v>14407.948</v>
      </c>
      <c r="E213" s="143">
        <v>302.96100000000115</v>
      </c>
      <c r="F213" s="143">
        <v>14104.986999999999</v>
      </c>
      <c r="G213" s="402"/>
      <c r="H213" s="145">
        <v>342602.03422199999</v>
      </c>
      <c r="I213" s="559">
        <v>14861.393</v>
      </c>
      <c r="J213" s="143">
        <v>228.40600000000268</v>
      </c>
      <c r="K213" s="143">
        <v>14632.986999999997</v>
      </c>
      <c r="L213" s="402"/>
      <c r="M213" s="145">
        <v>349840.78969200002</v>
      </c>
    </row>
    <row r="214" spans="1:19" ht="18.75" customHeight="1">
      <c r="A214" s="12">
        <v>178</v>
      </c>
      <c r="B214" s="399" t="s">
        <v>289</v>
      </c>
      <c r="C214" s="445" t="s">
        <v>10</v>
      </c>
      <c r="D214" s="172">
        <v>1674.4280000000001</v>
      </c>
      <c r="E214" s="143">
        <v>59.615000000000236</v>
      </c>
      <c r="F214" s="143">
        <v>1614.8129999999999</v>
      </c>
      <c r="G214" s="398"/>
      <c r="H214" s="145">
        <v>39253.284630000002</v>
      </c>
      <c r="I214" s="172">
        <v>1734.2280000000001</v>
      </c>
      <c r="J214" s="143">
        <v>74.603000000000065</v>
      </c>
      <c r="K214" s="143">
        <v>1659.625</v>
      </c>
      <c r="L214" s="398"/>
      <c r="M214" s="145">
        <v>39747.553776000001</v>
      </c>
      <c r="N214" s="36"/>
      <c r="S214" s="21"/>
    </row>
    <row r="215" spans="1:19" ht="18.75" customHeight="1">
      <c r="A215" s="12">
        <v>179</v>
      </c>
      <c r="B215" s="399" t="s">
        <v>305</v>
      </c>
      <c r="C215" s="445" t="s">
        <v>10</v>
      </c>
      <c r="D215" s="172">
        <v>5131.473</v>
      </c>
      <c r="E215" s="143">
        <v>109.64999999999964</v>
      </c>
      <c r="F215" s="143">
        <v>5021.8230000000003</v>
      </c>
      <c r="G215" s="398"/>
      <c r="H215" s="145">
        <v>121975.729974</v>
      </c>
      <c r="I215" s="172">
        <v>6442.3010000000004</v>
      </c>
      <c r="J215" s="143">
        <v>142.31999999999971</v>
      </c>
      <c r="K215" s="143">
        <v>6299.9810000000007</v>
      </c>
      <c r="L215" s="398"/>
      <c r="M215" s="145">
        <v>150745.85274</v>
      </c>
      <c r="N215" s="36"/>
      <c r="S215" s="21"/>
    </row>
    <row r="216" spans="1:19" ht="18.75" customHeight="1">
      <c r="A216" s="12">
        <v>180</v>
      </c>
      <c r="B216" s="399" t="s">
        <v>279</v>
      </c>
      <c r="C216" s="445" t="s">
        <v>10</v>
      </c>
      <c r="D216" s="172">
        <v>717.74299999999994</v>
      </c>
      <c r="E216" s="143">
        <v>10.716999999999985</v>
      </c>
      <c r="F216" s="143">
        <v>707.02599999999995</v>
      </c>
      <c r="G216" s="398"/>
      <c r="H216" s="145">
        <v>17195.704428000001</v>
      </c>
      <c r="I216" s="172">
        <v>707.19399999999996</v>
      </c>
      <c r="J216" s="143">
        <v>12.158999999999878</v>
      </c>
      <c r="K216" s="143">
        <v>695.03500000000008</v>
      </c>
      <c r="L216" s="398"/>
      <c r="M216" s="145">
        <v>16612.045464000003</v>
      </c>
      <c r="N216" s="36"/>
      <c r="S216" s="21"/>
    </row>
    <row r="217" spans="1:19" ht="18.75" customHeight="1">
      <c r="A217" s="12">
        <v>181</v>
      </c>
      <c r="B217" s="399" t="s">
        <v>281</v>
      </c>
      <c r="C217" s="445" t="s">
        <v>10</v>
      </c>
      <c r="D217" s="172">
        <v>3890.491</v>
      </c>
      <c r="E217" s="143">
        <v>53.898000000000138</v>
      </c>
      <c r="F217" s="143">
        <v>3836.5929999999998</v>
      </c>
      <c r="G217" s="398"/>
      <c r="H217" s="145">
        <v>93150.781373999984</v>
      </c>
      <c r="I217" s="172">
        <v>5520.4840000000004</v>
      </c>
      <c r="J217" s="143">
        <v>81.309000000001106</v>
      </c>
      <c r="K217" s="143">
        <v>5439.1749999999993</v>
      </c>
      <c r="L217" s="398"/>
      <c r="M217" s="145">
        <v>129857.90829600001</v>
      </c>
      <c r="N217" s="36"/>
      <c r="S217" s="21"/>
    </row>
    <row r="218" spans="1:19" ht="18.75" customHeight="1">
      <c r="A218" s="12">
        <v>182</v>
      </c>
      <c r="B218" s="399" t="s">
        <v>298</v>
      </c>
      <c r="C218" s="445" t="s">
        <v>10</v>
      </c>
      <c r="D218" s="172">
        <v>7253.7309999999998</v>
      </c>
      <c r="E218" s="143">
        <v>62.567999999999302</v>
      </c>
      <c r="F218" s="143">
        <v>7191.1630000000005</v>
      </c>
      <c r="G218" s="398"/>
      <c r="H218" s="145">
        <v>174759.18902399999</v>
      </c>
      <c r="I218" s="172">
        <v>8559.5110000000004</v>
      </c>
      <c r="J218" s="143">
        <v>66.439000000000306</v>
      </c>
      <c r="K218" s="143">
        <v>8493.0720000000001</v>
      </c>
      <c r="L218" s="398"/>
      <c r="M218" s="145">
        <v>203491.827192</v>
      </c>
      <c r="N218" s="36"/>
      <c r="S218" s="21"/>
    </row>
    <row r="219" spans="1:19" ht="18.75" customHeight="1">
      <c r="A219" s="12">
        <v>183</v>
      </c>
      <c r="B219" s="399" t="s">
        <v>299</v>
      </c>
      <c r="C219" s="445" t="s">
        <v>10</v>
      </c>
      <c r="D219" s="172">
        <v>4351.2620000000006</v>
      </c>
      <c r="E219" s="143">
        <v>136.21400000000085</v>
      </c>
      <c r="F219" s="143">
        <v>4215.0479999999998</v>
      </c>
      <c r="G219" s="398"/>
      <c r="H219" s="145">
        <v>102426.111774</v>
      </c>
      <c r="I219" s="172">
        <v>4492.6319999999996</v>
      </c>
      <c r="J219" s="143">
        <v>140.24599999999919</v>
      </c>
      <c r="K219" s="143">
        <v>4352.3860000000004</v>
      </c>
      <c r="L219" s="398"/>
      <c r="M219" s="145">
        <v>104156.30132000001</v>
      </c>
      <c r="N219" s="36"/>
      <c r="S219" s="21"/>
    </row>
    <row r="220" spans="1:19" ht="18.75" customHeight="1">
      <c r="A220" s="12">
        <v>184</v>
      </c>
      <c r="B220" s="399" t="s">
        <v>303</v>
      </c>
      <c r="C220" s="98" t="s">
        <v>10</v>
      </c>
      <c r="D220" s="172">
        <v>8817.2669999999998</v>
      </c>
      <c r="E220" s="143">
        <v>79.925999999999476</v>
      </c>
      <c r="F220" s="143">
        <v>8737.3410000000003</v>
      </c>
      <c r="G220" s="398"/>
      <c r="H220" s="145">
        <v>212325.30547200001</v>
      </c>
      <c r="I220" s="172">
        <v>8620.2749999999996</v>
      </c>
      <c r="J220" s="143">
        <v>56.682000000000698</v>
      </c>
      <c r="K220" s="143">
        <v>8563.5929999999989</v>
      </c>
      <c r="L220" s="398"/>
      <c r="M220" s="145">
        <v>204889.59925599999</v>
      </c>
      <c r="N220" s="36"/>
      <c r="S220" s="21"/>
    </row>
    <row r="221" spans="1:19" ht="18.75" customHeight="1">
      <c r="A221" s="12">
        <v>185</v>
      </c>
      <c r="B221" s="455" t="s">
        <v>300</v>
      </c>
      <c r="C221" s="98" t="s">
        <v>10</v>
      </c>
      <c r="D221" s="172">
        <v>5905.98</v>
      </c>
      <c r="E221" s="143">
        <v>35.279999999998836</v>
      </c>
      <c r="F221" s="143">
        <v>5870.7000000000007</v>
      </c>
      <c r="G221" s="398"/>
      <c r="H221" s="145">
        <v>142703.47224</v>
      </c>
      <c r="I221" s="172">
        <v>8868.9809999999998</v>
      </c>
      <c r="J221" s="143">
        <v>61.824999999998909</v>
      </c>
      <c r="K221" s="143">
        <v>8807.1560000000009</v>
      </c>
      <c r="L221" s="398"/>
      <c r="M221" s="145">
        <v>211339.434324</v>
      </c>
      <c r="N221" s="36"/>
      <c r="S221" s="21"/>
    </row>
    <row r="222" spans="1:19" ht="18.75" customHeight="1">
      <c r="A222" s="12">
        <v>186</v>
      </c>
      <c r="B222" s="455" t="s">
        <v>301</v>
      </c>
      <c r="C222" s="98" t="s">
        <v>10</v>
      </c>
      <c r="D222" s="172">
        <v>8157.2069999999994</v>
      </c>
      <c r="E222" s="143">
        <v>47.6299999999992</v>
      </c>
      <c r="F222" s="143">
        <v>8109.5770000000002</v>
      </c>
      <c r="G222" s="398"/>
      <c r="H222" s="145">
        <v>197095.53523799998</v>
      </c>
      <c r="I222" s="172">
        <v>6371.4540000000006</v>
      </c>
      <c r="J222" s="143">
        <v>52.280000000001564</v>
      </c>
      <c r="K222" s="143">
        <v>6319.1739999999991</v>
      </c>
      <c r="L222" s="398"/>
      <c r="M222" s="145">
        <v>151267.73202000002</v>
      </c>
      <c r="N222" s="36"/>
      <c r="S222" s="21"/>
    </row>
    <row r="223" spans="1:19" ht="18.75" customHeight="1">
      <c r="A223" s="12">
        <v>187</v>
      </c>
      <c r="B223" s="399" t="s">
        <v>341</v>
      </c>
      <c r="C223" s="98" t="s">
        <v>10</v>
      </c>
      <c r="D223" s="172">
        <v>2158.2809999999999</v>
      </c>
      <c r="E223" s="143">
        <v>23.795000000000073</v>
      </c>
      <c r="F223" s="143">
        <v>2134.4859999999999</v>
      </c>
      <c r="G223" s="398"/>
      <c r="H223" s="145">
        <v>51885.374393999999</v>
      </c>
      <c r="I223" s="172">
        <v>2500.1349999999993</v>
      </c>
      <c r="J223" s="143">
        <v>26.053999999999633</v>
      </c>
      <c r="K223" s="143">
        <v>2474.0809999999997</v>
      </c>
      <c r="L223" s="398"/>
      <c r="M223" s="145">
        <v>59195.918308</v>
      </c>
      <c r="N223" s="36"/>
      <c r="S223" s="21"/>
    </row>
    <row r="224" spans="1:19" ht="18.75" customHeight="1">
      <c r="A224" s="12">
        <v>188</v>
      </c>
      <c r="B224" s="399" t="s">
        <v>362</v>
      </c>
      <c r="C224" s="98" t="s">
        <v>10</v>
      </c>
      <c r="D224" s="172">
        <v>6921.0619999999999</v>
      </c>
      <c r="E224" s="143">
        <v>186.89899999999943</v>
      </c>
      <c r="F224" s="143">
        <v>6734.1630000000005</v>
      </c>
      <c r="G224" s="398"/>
      <c r="H224" s="145">
        <v>163690.66387799999</v>
      </c>
      <c r="I224" s="172">
        <v>7177.3879999999999</v>
      </c>
      <c r="J224" s="143">
        <v>166.31500000000051</v>
      </c>
      <c r="K224" s="143">
        <v>7011.0729999999994</v>
      </c>
      <c r="L224" s="398"/>
      <c r="M224" s="145">
        <v>168031.60095600001</v>
      </c>
      <c r="N224" s="36"/>
      <c r="S224" s="21"/>
    </row>
    <row r="225" spans="1:19" ht="18.75" customHeight="1">
      <c r="A225" s="12">
        <v>189</v>
      </c>
      <c r="B225" s="399" t="s">
        <v>372</v>
      </c>
      <c r="C225" s="98" t="s">
        <v>10</v>
      </c>
      <c r="D225" s="172">
        <v>1333.3959999999997</v>
      </c>
      <c r="E225" s="143">
        <v>31.754999999999654</v>
      </c>
      <c r="F225" s="143">
        <v>1301.6410000000001</v>
      </c>
      <c r="G225" s="398"/>
      <c r="H225" s="433">
        <v>31625.662404000002</v>
      </c>
      <c r="I225" s="172">
        <v>1585.8530000000001</v>
      </c>
      <c r="J225" s="143">
        <v>31.472999999999729</v>
      </c>
      <c r="K225" s="143">
        <v>1554.3800000000003</v>
      </c>
      <c r="L225" s="398"/>
      <c r="M225" s="433">
        <v>37230.592779999999</v>
      </c>
      <c r="N225" s="36"/>
      <c r="S225" s="21"/>
    </row>
    <row r="226" spans="1:19" ht="18.75" customHeight="1">
      <c r="A226" s="12">
        <v>190</v>
      </c>
      <c r="B226" s="399" t="s">
        <v>307</v>
      </c>
      <c r="C226" s="98" t="s">
        <v>10</v>
      </c>
      <c r="D226" s="172">
        <v>438.71899999999999</v>
      </c>
      <c r="E226" s="143">
        <v>8.9710000000000036</v>
      </c>
      <c r="F226" s="143">
        <v>429.74799999999999</v>
      </c>
      <c r="G226" s="398"/>
      <c r="H226" s="433">
        <v>6953.7523880000008</v>
      </c>
      <c r="I226" s="172">
        <v>429.82900000000006</v>
      </c>
      <c r="J226" s="143">
        <v>6.6620000000000346</v>
      </c>
      <c r="K226" s="143">
        <v>423.16700000000003</v>
      </c>
      <c r="L226" s="398"/>
      <c r="M226" s="433">
        <v>6730.8943019999997</v>
      </c>
      <c r="N226" s="36"/>
      <c r="S226" s="21"/>
    </row>
    <row r="227" spans="1:19" ht="18.75" customHeight="1">
      <c r="A227" s="12">
        <v>191</v>
      </c>
      <c r="B227" s="399" t="s">
        <v>358</v>
      </c>
      <c r="C227" s="98" t="s">
        <v>10</v>
      </c>
      <c r="D227" s="172">
        <v>3646.8649999999998</v>
      </c>
      <c r="E227" s="143">
        <v>16.201999999999771</v>
      </c>
      <c r="F227" s="143">
        <v>3630.663</v>
      </c>
      <c r="G227" s="398"/>
      <c r="H227" s="433">
        <v>88245.043236000012</v>
      </c>
      <c r="I227" s="172">
        <v>5416.3970000000008</v>
      </c>
      <c r="J227" s="143">
        <v>15.468000000000757</v>
      </c>
      <c r="K227" s="143">
        <v>5400.9290000000001</v>
      </c>
      <c r="L227" s="398"/>
      <c r="M227" s="433">
        <v>129257.94794799999</v>
      </c>
      <c r="N227" s="36"/>
      <c r="S227" s="21"/>
    </row>
    <row r="228" spans="1:19" ht="18.75" customHeight="1">
      <c r="A228" s="12">
        <v>192</v>
      </c>
      <c r="B228" s="399" t="s">
        <v>359</v>
      </c>
      <c r="C228" s="98" t="s">
        <v>10</v>
      </c>
      <c r="D228" s="172">
        <v>3591.4079999999999</v>
      </c>
      <c r="E228" s="143">
        <v>69.704000000000178</v>
      </c>
      <c r="F228" s="143">
        <v>3521.7039999999997</v>
      </c>
      <c r="G228" s="398"/>
      <c r="H228" s="433">
        <v>56984.692424000008</v>
      </c>
      <c r="I228" s="172">
        <v>12306.165000000001</v>
      </c>
      <c r="J228" s="143">
        <v>146.05000000000291</v>
      </c>
      <c r="K228" s="143">
        <v>12160.114999999998</v>
      </c>
      <c r="L228" s="398"/>
      <c r="M228" s="433">
        <v>193418.78918999998</v>
      </c>
      <c r="N228" s="36"/>
      <c r="S228" s="21"/>
    </row>
    <row r="229" spans="1:19" ht="18.75" customHeight="1">
      <c r="A229" s="12">
        <v>193</v>
      </c>
      <c r="B229" s="455" t="s">
        <v>349</v>
      </c>
      <c r="C229" s="98" t="s">
        <v>10</v>
      </c>
      <c r="D229" s="172">
        <v>4208.2130000000006</v>
      </c>
      <c r="E229" s="143">
        <v>64.453000000000429</v>
      </c>
      <c r="F229" s="143">
        <v>4143.76</v>
      </c>
      <c r="G229" s="398"/>
      <c r="H229" s="433">
        <v>100699.37824799999</v>
      </c>
      <c r="I229" s="172">
        <v>4192.2610000000004</v>
      </c>
      <c r="J229" s="143">
        <v>51.077000000000226</v>
      </c>
      <c r="K229" s="143">
        <v>4141.1840000000002</v>
      </c>
      <c r="L229" s="398"/>
      <c r="M229" s="433">
        <v>99095.868076000013</v>
      </c>
      <c r="N229" s="36"/>
      <c r="S229" s="21"/>
    </row>
    <row r="230" spans="1:19" ht="18.75" customHeight="1">
      <c r="A230" s="12">
        <v>194</v>
      </c>
      <c r="B230" s="399" t="s">
        <v>355</v>
      </c>
      <c r="C230" s="98" t="s">
        <v>10</v>
      </c>
      <c r="D230" s="172">
        <v>6659.9120000000003</v>
      </c>
      <c r="E230" s="143">
        <v>71.135000000000218</v>
      </c>
      <c r="F230" s="143">
        <v>6588.777</v>
      </c>
      <c r="G230" s="398"/>
      <c r="H230" s="433">
        <v>160242.41519999999</v>
      </c>
      <c r="I230" s="172">
        <v>7375.3490000000002</v>
      </c>
      <c r="J230" s="143">
        <v>123.95499999999993</v>
      </c>
      <c r="K230" s="143">
        <v>7251.3940000000002</v>
      </c>
      <c r="L230" s="398"/>
      <c r="M230" s="433">
        <v>174248.15165599997</v>
      </c>
      <c r="N230" s="36"/>
      <c r="S230" s="21"/>
    </row>
    <row r="231" spans="1:19" ht="18.75" customHeight="1">
      <c r="A231" s="12">
        <v>195</v>
      </c>
      <c r="B231" s="399" t="s">
        <v>392</v>
      </c>
      <c r="C231" s="98" t="s">
        <v>10</v>
      </c>
      <c r="D231" s="172">
        <v>11227.261</v>
      </c>
      <c r="E231" s="143">
        <v>39.354999999999563</v>
      </c>
      <c r="F231" s="143">
        <v>11187.906000000001</v>
      </c>
      <c r="G231" s="398"/>
      <c r="H231" s="433">
        <v>271597.60605599999</v>
      </c>
      <c r="I231" s="172">
        <v>9627.0840000000007</v>
      </c>
      <c r="J231" s="143">
        <v>55.865000000001601</v>
      </c>
      <c r="K231" s="143">
        <v>9571.2189999999991</v>
      </c>
      <c r="L231" s="398"/>
      <c r="M231" s="433">
        <v>0</v>
      </c>
      <c r="N231" s="36"/>
      <c r="S231" s="21"/>
    </row>
    <row r="232" spans="1:19" ht="18.75" customHeight="1">
      <c r="A232" s="12">
        <v>196</v>
      </c>
      <c r="B232" s="399" t="s">
        <v>373</v>
      </c>
      <c r="C232" s="98" t="s">
        <v>10</v>
      </c>
      <c r="D232" s="172">
        <v>2687.1090000000004</v>
      </c>
      <c r="E232" s="143">
        <v>90.270000000000437</v>
      </c>
      <c r="F232" s="143">
        <v>2596.8389999999999</v>
      </c>
      <c r="G232" s="398"/>
      <c r="H232" s="433">
        <v>0</v>
      </c>
      <c r="I232" s="172">
        <v>2071.2250000000004</v>
      </c>
      <c r="J232" s="143">
        <v>16.265000000000327</v>
      </c>
      <c r="K232" s="143">
        <v>2054.96</v>
      </c>
      <c r="L232" s="398"/>
      <c r="M232" s="433">
        <v>0</v>
      </c>
      <c r="N232" s="36"/>
      <c r="S232" s="21"/>
    </row>
    <row r="233" spans="1:19" ht="18.75" customHeight="1">
      <c r="A233" s="12">
        <v>197</v>
      </c>
      <c r="B233" s="399" t="s">
        <v>377</v>
      </c>
      <c r="C233" s="98" t="s">
        <v>10</v>
      </c>
      <c r="D233" s="172">
        <v>1793.933</v>
      </c>
      <c r="E233" s="143">
        <v>33.310999999999922</v>
      </c>
      <c r="F233" s="143">
        <v>1760.6220000000001</v>
      </c>
      <c r="G233" s="398"/>
      <c r="H233" s="433">
        <v>28574.528778</v>
      </c>
      <c r="I233" s="172">
        <v>2501.904</v>
      </c>
      <c r="J233" s="143">
        <v>27.606999999999516</v>
      </c>
      <c r="K233" s="143">
        <v>2474.2970000000005</v>
      </c>
      <c r="L233" s="398"/>
      <c r="M233" s="433">
        <v>40036.599757000011</v>
      </c>
      <c r="N233" s="36"/>
      <c r="S233" s="21"/>
    </row>
    <row r="234" spans="1:19" ht="18.75" customHeight="1">
      <c r="A234" s="12">
        <v>198</v>
      </c>
      <c r="B234" s="399" t="s">
        <v>396</v>
      </c>
      <c r="C234" s="98" t="s">
        <v>10</v>
      </c>
      <c r="D234" s="172">
        <v>667.50299999999993</v>
      </c>
      <c r="E234" s="143">
        <v>7.3550000000000182</v>
      </c>
      <c r="F234" s="143">
        <v>660.14799999999991</v>
      </c>
      <c r="G234" s="398"/>
      <c r="H234" s="433">
        <v>0</v>
      </c>
      <c r="I234" s="493">
        <v>0</v>
      </c>
      <c r="J234" s="371">
        <v>0</v>
      </c>
      <c r="K234" s="371">
        <v>0</v>
      </c>
      <c r="L234" s="371"/>
      <c r="M234" s="504">
        <v>0</v>
      </c>
      <c r="N234" s="36"/>
      <c r="S234" s="21"/>
    </row>
    <row r="235" spans="1:19" ht="18.75" customHeight="1">
      <c r="A235" s="12">
        <v>199</v>
      </c>
      <c r="B235" s="399" t="s">
        <v>381</v>
      </c>
      <c r="C235" s="406" t="s">
        <v>10</v>
      </c>
      <c r="D235" s="479">
        <v>0</v>
      </c>
      <c r="E235" s="244">
        <v>0</v>
      </c>
      <c r="F235" s="244">
        <v>0</v>
      </c>
      <c r="G235" s="369"/>
      <c r="H235" s="403">
        <v>0</v>
      </c>
      <c r="I235" s="493">
        <v>0</v>
      </c>
      <c r="J235" s="371">
        <v>0</v>
      </c>
      <c r="K235" s="371">
        <v>0</v>
      </c>
      <c r="L235" s="371"/>
      <c r="M235" s="504">
        <v>0</v>
      </c>
      <c r="N235" s="36"/>
      <c r="S235" s="21"/>
    </row>
    <row r="236" spans="1:19" ht="18.75" customHeight="1">
      <c r="A236" s="12">
        <v>200</v>
      </c>
      <c r="B236" s="399" t="s">
        <v>382</v>
      </c>
      <c r="C236" s="406" t="s">
        <v>10</v>
      </c>
      <c r="D236" s="172">
        <v>0</v>
      </c>
      <c r="E236" s="244">
        <v>0</v>
      </c>
      <c r="F236" s="143">
        <v>0</v>
      </c>
      <c r="G236" s="144"/>
      <c r="H236" s="145">
        <v>0</v>
      </c>
      <c r="I236" s="404">
        <v>9.0960000000000001</v>
      </c>
      <c r="J236" s="398">
        <v>0</v>
      </c>
      <c r="K236" s="398">
        <v>9.0960000000000001</v>
      </c>
      <c r="L236" s="398"/>
      <c r="M236" s="433">
        <v>84.256247999999999</v>
      </c>
      <c r="N236" s="36"/>
      <c r="S236" s="21"/>
    </row>
    <row r="237" spans="1:19" ht="18.75" customHeight="1">
      <c r="A237" s="12">
        <v>201</v>
      </c>
      <c r="B237" s="455" t="s">
        <v>348</v>
      </c>
      <c r="C237" s="406" t="s">
        <v>10</v>
      </c>
      <c r="D237" s="172">
        <v>507.89400000000001</v>
      </c>
      <c r="E237" s="143">
        <v>7.7649999999999295</v>
      </c>
      <c r="F237" s="143">
        <v>500.12900000000008</v>
      </c>
      <c r="G237" s="144"/>
      <c r="H237" s="145">
        <v>21804.332266999998</v>
      </c>
      <c r="I237" s="404">
        <v>712.68000000000006</v>
      </c>
      <c r="J237" s="398">
        <v>11.074000000000069</v>
      </c>
      <c r="K237" s="398">
        <v>701.60599999999999</v>
      </c>
      <c r="L237" s="398"/>
      <c r="M237" s="433">
        <v>30103.62127</v>
      </c>
      <c r="N237" s="36"/>
      <c r="S237" s="21"/>
    </row>
    <row r="238" spans="1:19" ht="18.75" customHeight="1">
      <c r="A238" s="12">
        <v>202</v>
      </c>
      <c r="B238" s="455" t="s">
        <v>347</v>
      </c>
      <c r="C238" s="406" t="s">
        <v>10</v>
      </c>
      <c r="D238" s="172">
        <v>99.646000000000001</v>
      </c>
      <c r="E238" s="143">
        <v>9.4309999999999974</v>
      </c>
      <c r="F238" s="143">
        <v>90.215000000000003</v>
      </c>
      <c r="G238" s="144"/>
      <c r="H238" s="145">
        <v>3938.0423190000001</v>
      </c>
      <c r="I238" s="404">
        <v>114.239</v>
      </c>
      <c r="J238" s="398">
        <v>6.3050000000000068</v>
      </c>
      <c r="K238" s="398">
        <v>107.934</v>
      </c>
      <c r="L238" s="398"/>
      <c r="M238" s="433">
        <v>4652.5189300000002</v>
      </c>
      <c r="N238" s="36"/>
      <c r="S238" s="21"/>
    </row>
    <row r="239" spans="1:19" ht="18.75" customHeight="1">
      <c r="A239" s="12">
        <v>203</v>
      </c>
      <c r="B239" s="455" t="s">
        <v>378</v>
      </c>
      <c r="C239" s="406" t="s">
        <v>10</v>
      </c>
      <c r="D239" s="172">
        <v>982.81</v>
      </c>
      <c r="E239" s="143">
        <v>0.75199999999995271</v>
      </c>
      <c r="F239" s="143">
        <v>982.05799999999999</v>
      </c>
      <c r="G239" s="144"/>
      <c r="H239" s="145">
        <v>42834.285596000002</v>
      </c>
      <c r="I239" s="404">
        <v>1441.5740000000001</v>
      </c>
      <c r="J239" s="398">
        <v>2.1199999999998909</v>
      </c>
      <c r="K239" s="398">
        <v>1439.4540000000002</v>
      </c>
      <c r="L239" s="398"/>
      <c r="M239" s="504">
        <v>0</v>
      </c>
      <c r="N239" s="36"/>
      <c r="S239" s="21"/>
    </row>
    <row r="240" spans="1:19" ht="33.75" customHeight="1">
      <c r="A240" s="12">
        <v>204</v>
      </c>
      <c r="B240" s="545" t="s">
        <v>409</v>
      </c>
      <c r="C240" s="406" t="s">
        <v>10</v>
      </c>
      <c r="D240" s="479">
        <v>0</v>
      </c>
      <c r="E240" s="244">
        <v>0</v>
      </c>
      <c r="F240" s="244">
        <v>0</v>
      </c>
      <c r="G240" s="369"/>
      <c r="H240" s="403">
        <v>0</v>
      </c>
      <c r="I240" s="493">
        <v>0</v>
      </c>
      <c r="J240" s="371">
        <v>0</v>
      </c>
      <c r="K240" s="371">
        <v>0</v>
      </c>
      <c r="L240" s="371"/>
      <c r="M240" s="504">
        <v>0</v>
      </c>
      <c r="N240" s="36"/>
      <c r="S240" s="21"/>
    </row>
    <row r="241" spans="1:19" ht="18.75" customHeight="1">
      <c r="A241" s="12">
        <v>205</v>
      </c>
      <c r="B241" s="455" t="s">
        <v>411</v>
      </c>
      <c r="C241" s="406" t="s">
        <v>10</v>
      </c>
      <c r="D241" s="404">
        <v>468.84</v>
      </c>
      <c r="E241" s="398">
        <v>8.1170000000000186</v>
      </c>
      <c r="F241" s="398">
        <v>460.72299999999996</v>
      </c>
      <c r="G241" s="398"/>
      <c r="H241" s="145">
        <v>20113.017869000003</v>
      </c>
      <c r="I241" s="404">
        <v>489.17</v>
      </c>
      <c r="J241" s="398">
        <v>7.0320000000000391</v>
      </c>
      <c r="K241" s="398">
        <v>482.13799999999998</v>
      </c>
      <c r="L241" s="398"/>
      <c r="M241" s="433">
        <v>20768.705810000003</v>
      </c>
      <c r="N241" s="36"/>
      <c r="S241" s="21"/>
    </row>
    <row r="242" spans="1:19" ht="18.75" customHeight="1">
      <c r="A242" s="12">
        <v>206</v>
      </c>
      <c r="B242" s="455" t="s">
        <v>357</v>
      </c>
      <c r="C242" s="406" t="s">
        <v>10</v>
      </c>
      <c r="D242" s="404">
        <v>1100.6569999999999</v>
      </c>
      <c r="E242" s="398">
        <v>25.575000000000045</v>
      </c>
      <c r="F242" s="398">
        <v>1075.0819999999999</v>
      </c>
      <c r="G242" s="398"/>
      <c r="H242" s="145">
        <v>46935.399986000004</v>
      </c>
      <c r="I242" s="404">
        <v>1120.9649999999999</v>
      </c>
      <c r="J242" s="398">
        <v>52.271999999999935</v>
      </c>
      <c r="K242" s="398">
        <v>1068.693</v>
      </c>
      <c r="L242" s="398"/>
      <c r="M242" s="433">
        <v>46043.777925000002</v>
      </c>
      <c r="N242" s="36"/>
      <c r="S242" s="21"/>
    </row>
    <row r="243" spans="1:19" ht="18.75" customHeight="1">
      <c r="A243" s="12">
        <v>207</v>
      </c>
      <c r="B243" s="455" t="s">
        <v>360</v>
      </c>
      <c r="C243" s="406" t="s">
        <v>10</v>
      </c>
      <c r="D243" s="404">
        <v>69.974000000000004</v>
      </c>
      <c r="E243" s="398">
        <v>6.0920000000000059</v>
      </c>
      <c r="F243" s="398">
        <v>63.881999999999998</v>
      </c>
      <c r="G243" s="300"/>
      <c r="H243" s="433">
        <v>2788.3690379999998</v>
      </c>
      <c r="I243" s="404">
        <v>57.111999999999995</v>
      </c>
      <c r="J243" s="398">
        <v>3.3569999999999922</v>
      </c>
      <c r="K243" s="398">
        <v>53.755000000000003</v>
      </c>
      <c r="L243" s="398"/>
      <c r="M243" s="433">
        <v>2317.5718550000001</v>
      </c>
      <c r="N243" s="36"/>
      <c r="S243" s="21"/>
    </row>
    <row r="244" spans="1:19" ht="18.75" customHeight="1">
      <c r="A244" s="12">
        <v>208</v>
      </c>
      <c r="B244" s="478" t="s">
        <v>361</v>
      </c>
      <c r="C244" s="406" t="s">
        <v>10</v>
      </c>
      <c r="D244" s="404">
        <v>1146.627</v>
      </c>
      <c r="E244" s="398">
        <v>10.039999999999964</v>
      </c>
      <c r="F244" s="398">
        <v>1136.587</v>
      </c>
      <c r="G244" s="300"/>
      <c r="H244" s="433">
        <v>49620.128154999999</v>
      </c>
      <c r="I244" s="404">
        <v>1159.3509999999999</v>
      </c>
      <c r="J244" s="398">
        <v>10.803000000000111</v>
      </c>
      <c r="K244" s="398">
        <v>1148.5479999999998</v>
      </c>
      <c r="L244" s="398"/>
      <c r="M244" s="433">
        <v>49485.029219999997</v>
      </c>
      <c r="N244" s="36"/>
      <c r="S244" s="21"/>
    </row>
    <row r="245" spans="1:19" ht="18.75" customHeight="1">
      <c r="A245" s="12">
        <v>209</v>
      </c>
      <c r="B245" s="478" t="s">
        <v>354</v>
      </c>
      <c r="C245" s="406" t="s">
        <v>10</v>
      </c>
      <c r="D245" s="404">
        <v>577.8599999999999</v>
      </c>
      <c r="E245" s="398">
        <v>4.9369999999998981</v>
      </c>
      <c r="F245" s="398">
        <v>572.923</v>
      </c>
      <c r="G245" s="300"/>
      <c r="H245" s="433">
        <v>25011.056615000001</v>
      </c>
      <c r="I245" s="404">
        <v>595.66300000000001</v>
      </c>
      <c r="J245" s="398">
        <v>5.3949999999999818</v>
      </c>
      <c r="K245" s="398">
        <v>590.26800000000003</v>
      </c>
      <c r="L245" s="398"/>
      <c r="M245" s="433">
        <v>25423.125899999999</v>
      </c>
      <c r="N245" s="36"/>
      <c r="S245" s="21"/>
    </row>
    <row r="246" spans="1:19" ht="37.5" customHeight="1">
      <c r="A246" s="12">
        <v>210</v>
      </c>
      <c r="B246" s="478" t="s">
        <v>387</v>
      </c>
      <c r="C246" s="406" t="s">
        <v>10</v>
      </c>
      <c r="D246" s="404">
        <v>1039.001</v>
      </c>
      <c r="E246" s="371">
        <v>3.3809999999998581</v>
      </c>
      <c r="F246" s="398">
        <v>1035.6200000000001</v>
      </c>
      <c r="G246" s="300"/>
      <c r="H246" s="433">
        <v>45210.274672</v>
      </c>
      <c r="I246" s="404">
        <v>1098.5459999999998</v>
      </c>
      <c r="J246" s="398">
        <v>0</v>
      </c>
      <c r="K246" s="398">
        <v>1098.5459999999998</v>
      </c>
      <c r="L246" s="398"/>
      <c r="M246" s="433">
        <v>47210.251450000003</v>
      </c>
      <c r="N246" s="36"/>
      <c r="S246" s="21"/>
    </row>
    <row r="247" spans="1:19" ht="18.75" customHeight="1">
      <c r="A247" s="12">
        <v>211</v>
      </c>
      <c r="B247" s="478" t="s">
        <v>375</v>
      </c>
      <c r="C247" s="406" t="s">
        <v>10</v>
      </c>
      <c r="D247" s="404">
        <v>1078.6600000000001</v>
      </c>
      <c r="E247" s="398">
        <v>19.936999999999898</v>
      </c>
      <c r="F247" s="398">
        <v>1058.7230000000002</v>
      </c>
      <c r="G247" s="300"/>
      <c r="H247" s="433">
        <v>46218.342824999992</v>
      </c>
      <c r="I247" s="404">
        <v>1083.722</v>
      </c>
      <c r="J247" s="398">
        <v>17.880999999999858</v>
      </c>
      <c r="K247" s="398">
        <v>1065.8410000000001</v>
      </c>
      <c r="L247" s="398"/>
      <c r="M247" s="433">
        <v>45867.981809999997</v>
      </c>
      <c r="N247" s="36"/>
      <c r="S247" s="21"/>
    </row>
    <row r="248" spans="1:19" ht="18.75" customHeight="1">
      <c r="A248" s="12">
        <v>212</v>
      </c>
      <c r="B248" s="478" t="s">
        <v>379</v>
      </c>
      <c r="C248" s="406" t="s">
        <v>10</v>
      </c>
      <c r="D248" s="404">
        <v>1107.43</v>
      </c>
      <c r="E248" s="398">
        <v>19.314000000000078</v>
      </c>
      <c r="F248" s="398">
        <v>1088.116</v>
      </c>
      <c r="G248" s="300"/>
      <c r="H248" s="433">
        <v>47501.472990000002</v>
      </c>
      <c r="I248" s="404">
        <v>1178.066</v>
      </c>
      <c r="J248" s="398">
        <v>22.504000000000133</v>
      </c>
      <c r="K248" s="398">
        <v>1155.5619999999999</v>
      </c>
      <c r="L248" s="398"/>
      <c r="M248" s="433">
        <v>49668.255284999999</v>
      </c>
      <c r="N248" s="36"/>
      <c r="S248" s="21"/>
    </row>
    <row r="249" spans="1:19" ht="18.75" customHeight="1">
      <c r="A249" s="12">
        <v>213</v>
      </c>
      <c r="B249" s="478" t="s">
        <v>380</v>
      </c>
      <c r="C249" s="406" t="s">
        <v>10</v>
      </c>
      <c r="D249" s="404">
        <v>1139.316</v>
      </c>
      <c r="E249" s="398">
        <v>66.819999999999936</v>
      </c>
      <c r="F249" s="398">
        <v>1072.4960000000001</v>
      </c>
      <c r="G249" s="300"/>
      <c r="H249" s="433">
        <v>46819.989154000003</v>
      </c>
      <c r="I249" s="404">
        <v>1207.4469999999999</v>
      </c>
      <c r="J249" s="398">
        <v>53.607999999999947</v>
      </c>
      <c r="K249" s="398">
        <v>1153.8389999999999</v>
      </c>
      <c r="L249" s="398"/>
      <c r="M249" s="433">
        <v>49592.557055000005</v>
      </c>
      <c r="N249" s="36"/>
      <c r="S249" s="21"/>
    </row>
    <row r="250" spans="1:19" ht="33" customHeight="1">
      <c r="A250" s="12">
        <v>214</v>
      </c>
      <c r="B250" s="478" t="s">
        <v>384</v>
      </c>
      <c r="C250" s="406" t="s">
        <v>10</v>
      </c>
      <c r="D250" s="404">
        <v>1094.3039999999999</v>
      </c>
      <c r="E250" s="398">
        <v>14.727999999999838</v>
      </c>
      <c r="F250" s="398">
        <v>1079.576</v>
      </c>
      <c r="G250" s="300"/>
      <c r="H250" s="433">
        <v>47128.137712000003</v>
      </c>
      <c r="I250" s="404">
        <v>974.31699999999989</v>
      </c>
      <c r="J250" s="398">
        <v>13.013000000000034</v>
      </c>
      <c r="K250" s="398">
        <v>961.30399999999986</v>
      </c>
      <c r="L250" s="398"/>
      <c r="M250" s="433">
        <v>41187.069879999995</v>
      </c>
      <c r="N250" s="36"/>
      <c r="S250" s="21"/>
    </row>
    <row r="251" spans="1:19" ht="27" customHeight="1">
      <c r="A251" s="12">
        <v>215</v>
      </c>
      <c r="B251" s="478" t="s">
        <v>391</v>
      </c>
      <c r="C251" s="406" t="s">
        <v>10</v>
      </c>
      <c r="D251" s="404">
        <v>1258.154</v>
      </c>
      <c r="E251" s="398">
        <v>1.4809999999999945</v>
      </c>
      <c r="F251" s="398">
        <v>1256.673</v>
      </c>
      <c r="G251" s="300"/>
      <c r="H251" s="433">
        <v>30452.956809000003</v>
      </c>
      <c r="I251" s="479">
        <v>0</v>
      </c>
      <c r="J251" s="244">
        <v>0</v>
      </c>
      <c r="K251" s="244">
        <v>0</v>
      </c>
      <c r="L251" s="369"/>
      <c r="M251" s="403">
        <v>0</v>
      </c>
      <c r="N251" s="36"/>
      <c r="S251" s="21"/>
    </row>
    <row r="252" spans="1:19" ht="18.75" customHeight="1">
      <c r="A252" s="12">
        <v>216</v>
      </c>
      <c r="B252" s="478" t="s">
        <v>398</v>
      </c>
      <c r="C252" s="406" t="s">
        <v>10</v>
      </c>
      <c r="D252" s="404">
        <v>1266.0509999999999</v>
      </c>
      <c r="E252" s="398">
        <v>0</v>
      </c>
      <c r="F252" s="398">
        <v>1266.0509999999999</v>
      </c>
      <c r="G252" s="300"/>
      <c r="H252" s="433">
        <v>55250.779477000004</v>
      </c>
      <c r="I252" s="479">
        <v>0</v>
      </c>
      <c r="J252" s="244">
        <v>0</v>
      </c>
      <c r="K252" s="244">
        <v>0</v>
      </c>
      <c r="L252" s="369"/>
      <c r="M252" s="403">
        <v>0</v>
      </c>
      <c r="N252" s="36"/>
      <c r="S252" s="21"/>
    </row>
    <row r="253" spans="1:19" ht="18.75" customHeight="1">
      <c r="A253" s="12">
        <v>217</v>
      </c>
      <c r="B253" s="478" t="s">
        <v>399</v>
      </c>
      <c r="C253" s="406" t="s">
        <v>10</v>
      </c>
      <c r="D253" s="404">
        <v>1277.7639999999999</v>
      </c>
      <c r="E253" s="398">
        <v>13.460000000000036</v>
      </c>
      <c r="F253" s="398">
        <v>1264.3039999999999</v>
      </c>
      <c r="G253" s="300"/>
      <c r="H253" s="433">
        <v>55159.182119999998</v>
      </c>
      <c r="I253" s="479">
        <v>0</v>
      </c>
      <c r="J253" s="244">
        <v>0</v>
      </c>
      <c r="K253" s="244">
        <v>0</v>
      </c>
      <c r="L253" s="369"/>
      <c r="M253" s="403">
        <v>0</v>
      </c>
      <c r="N253" s="36"/>
      <c r="S253" s="21"/>
    </row>
    <row r="254" spans="1:19" ht="18.75" customHeight="1">
      <c r="A254" s="12">
        <v>218</v>
      </c>
      <c r="B254" s="478" t="s">
        <v>397</v>
      </c>
      <c r="C254" s="406" t="s">
        <v>10</v>
      </c>
      <c r="D254" s="404">
        <v>193.946</v>
      </c>
      <c r="E254" s="398">
        <v>4.4779999999999802</v>
      </c>
      <c r="F254" s="398">
        <v>189.46800000000002</v>
      </c>
      <c r="G254" s="300"/>
      <c r="H254" s="504">
        <v>0</v>
      </c>
      <c r="I254" s="479">
        <v>0</v>
      </c>
      <c r="J254" s="244">
        <v>0</v>
      </c>
      <c r="K254" s="244">
        <v>0</v>
      </c>
      <c r="L254" s="369"/>
      <c r="M254" s="403">
        <v>0</v>
      </c>
      <c r="N254" s="36"/>
      <c r="S254" s="21"/>
    </row>
    <row r="255" spans="1:19" ht="18.75" customHeight="1">
      <c r="A255" s="12">
        <v>219</v>
      </c>
      <c r="B255" s="478" t="s">
        <v>393</v>
      </c>
      <c r="C255" s="406" t="s">
        <v>10</v>
      </c>
      <c r="D255" s="172">
        <v>3783.3240000000005</v>
      </c>
      <c r="E255" s="143">
        <v>342.29600000000028</v>
      </c>
      <c r="F255" s="143">
        <v>3441.0280000000002</v>
      </c>
      <c r="G255" s="144"/>
      <c r="H255" s="433">
        <v>107836.025757</v>
      </c>
      <c r="I255" s="172">
        <v>5413.8329999999996</v>
      </c>
      <c r="J255" s="143">
        <v>417.72499999999945</v>
      </c>
      <c r="K255" s="143">
        <v>4996.1080000000002</v>
      </c>
      <c r="L255" s="144"/>
      <c r="M255" s="433">
        <v>157986.47730500001</v>
      </c>
      <c r="N255" s="36"/>
      <c r="S255" s="21"/>
    </row>
    <row r="256" spans="1:19" ht="18.75" customHeight="1">
      <c r="A256" s="12">
        <v>220</v>
      </c>
      <c r="B256" s="547" t="s">
        <v>410</v>
      </c>
      <c r="C256" s="406" t="s">
        <v>10</v>
      </c>
      <c r="D256" s="172">
        <v>6164.2730000000001</v>
      </c>
      <c r="E256" s="244">
        <v>2.1739999999999782</v>
      </c>
      <c r="F256" s="143">
        <v>6162.0990000000002</v>
      </c>
      <c r="G256" s="144"/>
      <c r="H256" s="433">
        <v>140598.004904</v>
      </c>
      <c r="I256" s="172">
        <v>939.197</v>
      </c>
      <c r="J256" s="244">
        <v>0</v>
      </c>
      <c r="K256" s="143">
        <v>939.197</v>
      </c>
      <c r="L256" s="144"/>
      <c r="M256" s="433">
        <v>29592.08137</v>
      </c>
      <c r="N256" s="25"/>
      <c r="S256" s="21"/>
    </row>
    <row r="257" spans="1:19" ht="18.75" customHeight="1">
      <c r="A257" s="12"/>
      <c r="B257" s="538" t="s">
        <v>20</v>
      </c>
      <c r="C257" s="456" t="s">
        <v>10</v>
      </c>
      <c r="D257" s="188">
        <v>5104801.6871999996</v>
      </c>
      <c r="E257" s="138">
        <v>233212.9988000005</v>
      </c>
      <c r="F257" s="138">
        <v>4871588.6884000003</v>
      </c>
      <c r="G257" s="138"/>
      <c r="H257" s="140">
        <v>103997572.79954217</v>
      </c>
      <c r="I257" s="438">
        <v>5007682.82</v>
      </c>
      <c r="J257" s="138">
        <v>207520.40599999958</v>
      </c>
      <c r="K257" s="138">
        <v>4800162.4140000008</v>
      </c>
      <c r="L257" s="157"/>
      <c r="M257" s="140">
        <v>101088636.37111075</v>
      </c>
      <c r="N257" s="25"/>
      <c r="O257" s="21" t="s">
        <v>38</v>
      </c>
      <c r="S257" s="21"/>
    </row>
    <row r="258" spans="1:19" ht="18.75" customHeight="1">
      <c r="A258" s="573"/>
      <c r="B258" s="539" t="s">
        <v>207</v>
      </c>
      <c r="C258" s="406" t="s">
        <v>10</v>
      </c>
      <c r="D258" s="172">
        <v>1650723.0219999999</v>
      </c>
      <c r="E258" s="143">
        <v>124997.74099999969</v>
      </c>
      <c r="F258" s="143">
        <v>1525725.2810000002</v>
      </c>
      <c r="G258" s="143"/>
      <c r="H258" s="145">
        <v>18277366.585421998</v>
      </c>
      <c r="I258" s="439">
        <v>1203525.3469999998</v>
      </c>
      <c r="J258" s="143">
        <v>96106.640999999829</v>
      </c>
      <c r="K258" s="143">
        <v>1107418.706</v>
      </c>
      <c r="L258" s="144"/>
      <c r="M258" s="145">
        <v>12349957.799087999</v>
      </c>
      <c r="S258" s="21"/>
    </row>
    <row r="259" spans="1:19" ht="18.75" customHeight="1">
      <c r="A259" s="573"/>
      <c r="B259" s="539" t="s">
        <v>50</v>
      </c>
      <c r="C259" s="406" t="s">
        <v>10</v>
      </c>
      <c r="D259" s="172">
        <v>2079646.787</v>
      </c>
      <c r="E259" s="143">
        <v>84005.723999999929</v>
      </c>
      <c r="F259" s="143">
        <v>1995641.0630000001</v>
      </c>
      <c r="G259" s="143"/>
      <c r="H259" s="145">
        <v>59544479.926847167</v>
      </c>
      <c r="I259" s="439">
        <v>1994247.4169999999</v>
      </c>
      <c r="J259" s="143">
        <v>81725.907000000123</v>
      </c>
      <c r="K259" s="143">
        <v>1912521.5099999998</v>
      </c>
      <c r="L259" s="144"/>
      <c r="M259" s="145">
        <v>58074779.712451071</v>
      </c>
      <c r="N259" s="396"/>
      <c r="O259" s="36"/>
      <c r="S259" s="21"/>
    </row>
    <row r="260" spans="1:19" ht="18.75" customHeight="1">
      <c r="A260" s="573"/>
      <c r="B260" s="539" t="s">
        <v>51</v>
      </c>
      <c r="C260" s="406" t="s">
        <v>10</v>
      </c>
      <c r="D260" s="172">
        <v>1360022.9441999996</v>
      </c>
      <c r="E260" s="172">
        <v>23993.225799999898</v>
      </c>
      <c r="F260" s="172">
        <v>1336029.7183999997</v>
      </c>
      <c r="G260" s="404"/>
      <c r="H260" s="145">
        <v>25588940.519669</v>
      </c>
      <c r="I260" s="67">
        <v>1798677.2039999999</v>
      </c>
      <c r="J260" s="68">
        <v>29482.493999998784</v>
      </c>
      <c r="K260" s="68">
        <v>1769194.7100000011</v>
      </c>
      <c r="L260" s="447"/>
      <c r="M260" s="145">
        <v>30251578.3931817</v>
      </c>
      <c r="S260" s="21"/>
    </row>
    <row r="261" spans="1:19" ht="18.75" customHeight="1">
      <c r="A261" s="573"/>
      <c r="B261" s="539" t="s">
        <v>306</v>
      </c>
      <c r="C261" s="406" t="s">
        <v>10</v>
      </c>
      <c r="D261" s="172">
        <v>12818.583999999999</v>
      </c>
      <c r="E261" s="172">
        <v>198.35999999999876</v>
      </c>
      <c r="F261" s="172">
        <v>12620.224</v>
      </c>
      <c r="G261" s="404"/>
      <c r="H261" s="145">
        <v>518209.10742200003</v>
      </c>
      <c r="I261" s="67">
        <v>8964.3589999999986</v>
      </c>
      <c r="J261" s="68">
        <v>185.86499999999796</v>
      </c>
      <c r="K261" s="68">
        <v>8778.4940000000006</v>
      </c>
      <c r="L261" s="447"/>
      <c r="M261" s="89">
        <v>377564.32619000005</v>
      </c>
      <c r="S261" s="21"/>
    </row>
    <row r="262" spans="1:19" ht="18.75" customHeight="1">
      <c r="A262" s="573"/>
      <c r="B262" s="539" t="s">
        <v>308</v>
      </c>
      <c r="C262" s="406" t="s">
        <v>10</v>
      </c>
      <c r="D262" s="167">
        <v>1590.35</v>
      </c>
      <c r="E262" s="143">
        <v>17.947999999999865</v>
      </c>
      <c r="F262" s="143">
        <v>1572.402</v>
      </c>
      <c r="G262" s="143"/>
      <c r="H262" s="145">
        <v>68576.660181999992</v>
      </c>
      <c r="I262" s="172">
        <v>2268.4930000000004</v>
      </c>
      <c r="J262" s="172">
        <v>19.499000000000251</v>
      </c>
      <c r="K262" s="172">
        <v>2248.9940000000001</v>
      </c>
      <c r="L262" s="172"/>
      <c r="M262" s="145">
        <v>34756.140200000002</v>
      </c>
      <c r="S262" s="21"/>
    </row>
    <row r="263" spans="1:19" ht="18.75" customHeight="1">
      <c r="A263" s="573"/>
      <c r="B263" s="539" t="s">
        <v>309</v>
      </c>
      <c r="C263" s="406" t="s">
        <v>10</v>
      </c>
      <c r="D263" s="368">
        <v>0</v>
      </c>
      <c r="E263" s="244">
        <v>0</v>
      </c>
      <c r="F263" s="244">
        <v>0</v>
      </c>
      <c r="G263" s="244"/>
      <c r="H263" s="403">
        <v>0</v>
      </c>
      <c r="I263" s="85">
        <v>0</v>
      </c>
      <c r="J263" s="69">
        <v>0</v>
      </c>
      <c r="K263" s="69">
        <v>0</v>
      </c>
      <c r="L263" s="485"/>
      <c r="M263" s="242">
        <v>0</v>
      </c>
      <c r="N263" s="25"/>
      <c r="S263" s="21"/>
    </row>
    <row r="264" spans="1:19" s="55" customFormat="1">
      <c r="B264" s="514"/>
      <c r="C264" s="514"/>
      <c r="D264" s="450"/>
      <c r="E264" s="450"/>
      <c r="F264" s="450"/>
      <c r="G264" s="414"/>
      <c r="H264" s="451" t="s">
        <v>376</v>
      </c>
      <c r="I264" s="414"/>
      <c r="L264" s="414"/>
      <c r="M264" s="431"/>
    </row>
    <row r="265" spans="1:19" s="55" customFormat="1">
      <c r="A265" s="620"/>
      <c r="B265" s="620"/>
      <c r="C265" s="620"/>
      <c r="D265" s="450"/>
      <c r="E265" s="450"/>
      <c r="F265" s="450"/>
      <c r="G265" s="414"/>
      <c r="H265" s="451"/>
      <c r="I265" s="414"/>
      <c r="L265" s="414"/>
      <c r="M265" s="431"/>
    </row>
    <row r="266" spans="1:19" s="55" customFormat="1">
      <c r="A266" s="620"/>
      <c r="B266" s="620"/>
      <c r="C266" s="620"/>
      <c r="D266" s="450"/>
      <c r="E266" s="450"/>
      <c r="F266" s="450"/>
      <c r="G266" s="414"/>
      <c r="H266" s="451"/>
      <c r="I266" s="414"/>
      <c r="L266" s="414"/>
      <c r="M266" s="431"/>
    </row>
    <row r="267" spans="1:19" s="489" customFormat="1">
      <c r="A267" s="620"/>
      <c r="B267" s="620"/>
      <c r="C267" s="620"/>
      <c r="D267" s="339"/>
      <c r="E267" s="421"/>
      <c r="F267" s="480"/>
      <c r="G267" s="422"/>
      <c r="H267" s="553"/>
      <c r="I267" s="477"/>
      <c r="J267" s="410"/>
      <c r="K267" s="410"/>
      <c r="L267" s="422"/>
      <c r="M267" s="339"/>
      <c r="S267" s="515"/>
    </row>
    <row r="268" spans="1:19" s="489" customFormat="1">
      <c r="A268" s="621"/>
      <c r="B268" s="621"/>
      <c r="C268" s="621"/>
      <c r="D268" s="410"/>
      <c r="E268" s="421"/>
      <c r="F268" s="480"/>
      <c r="G268" s="422"/>
      <c r="H268" s="546"/>
      <c r="I268" s="477"/>
      <c r="J268" s="410"/>
      <c r="K268" s="410"/>
      <c r="L268" s="422"/>
      <c r="M268" s="339"/>
      <c r="S268" s="515"/>
    </row>
    <row r="269" spans="1:19" s="489" customFormat="1" ht="66" customHeight="1">
      <c r="A269" s="622"/>
      <c r="B269" s="622"/>
      <c r="C269" s="622"/>
      <c r="D269" s="410"/>
      <c r="E269" s="421"/>
      <c r="F269" s="480"/>
      <c r="G269" s="422"/>
      <c r="H269" s="423"/>
      <c r="I269" s="477"/>
      <c r="J269" s="410"/>
      <c r="K269" s="410"/>
      <c r="L269" s="422"/>
      <c r="M269" s="339"/>
      <c r="S269" s="515"/>
    </row>
    <row r="270" spans="1:19" s="542" customFormat="1" ht="22.5" customHeight="1">
      <c r="A270" s="541"/>
      <c r="B270" s="623" t="s">
        <v>417</v>
      </c>
      <c r="C270" s="623"/>
      <c r="D270" s="623"/>
      <c r="E270" s="623"/>
      <c r="F270" s="623"/>
      <c r="G270" s="623"/>
      <c r="H270" s="623"/>
      <c r="I270" s="623"/>
      <c r="J270" s="623"/>
      <c r="K270" s="623"/>
      <c r="L270" s="623"/>
      <c r="M270" s="623"/>
    </row>
    <row r="271" spans="1:19" ht="15.75">
      <c r="A271" s="530"/>
      <c r="B271" s="378"/>
      <c r="C271" s="557"/>
      <c r="D271" s="557"/>
      <c r="E271" s="557"/>
      <c r="F271" s="557"/>
      <c r="G271" s="557"/>
      <c r="H271" s="557"/>
      <c r="I271" s="557"/>
      <c r="J271" s="557"/>
      <c r="K271" s="557"/>
      <c r="L271" s="441"/>
      <c r="M271" s="557"/>
      <c r="S271" s="21"/>
    </row>
    <row r="272" spans="1:19" ht="18">
      <c r="A272" s="530"/>
      <c r="B272" s="411"/>
      <c r="C272" s="411"/>
      <c r="D272" s="411"/>
      <c r="E272" s="411"/>
      <c r="F272" s="411"/>
      <c r="G272" s="411"/>
      <c r="H272" s="411"/>
      <c r="I272" s="411"/>
      <c r="J272" s="411"/>
      <c r="K272" s="411"/>
      <c r="L272" s="442"/>
      <c r="M272" s="411"/>
      <c r="S272" s="21"/>
    </row>
    <row r="273" spans="1:19" ht="19.5">
      <c r="A273" s="530"/>
      <c r="B273" s="619"/>
      <c r="C273" s="619"/>
      <c r="D273" s="619"/>
      <c r="E273" s="619"/>
      <c r="F273" s="619"/>
      <c r="G273" s="619"/>
      <c r="H273" s="619"/>
      <c r="I273" s="619"/>
      <c r="J273" s="619"/>
      <c r="K273" s="619"/>
      <c r="L273" s="619"/>
      <c r="M273" s="619"/>
      <c r="S273" s="21"/>
    </row>
    <row r="274" spans="1:19" ht="18">
      <c r="A274" s="530"/>
      <c r="B274" s="411"/>
      <c r="C274" s="412"/>
      <c r="D274" s="412"/>
      <c r="E274" s="412"/>
      <c r="F274" s="412"/>
      <c r="G274" s="412"/>
      <c r="H274" s="412"/>
      <c r="I274" s="412"/>
      <c r="J274" s="412"/>
      <c r="K274" s="412"/>
      <c r="L274" s="442"/>
      <c r="M274" s="412"/>
      <c r="S274" s="21"/>
    </row>
    <row r="275" spans="1:19" ht="15.75">
      <c r="A275" s="530"/>
      <c r="B275" s="540"/>
      <c r="C275" s="469"/>
      <c r="D275" s="424"/>
      <c r="E275" s="253"/>
      <c r="F275" s="449"/>
      <c r="G275" s="424"/>
      <c r="H275" s="253"/>
      <c r="I275" s="253"/>
      <c r="J275" s="253"/>
      <c r="K275" s="253"/>
      <c r="L275" s="443"/>
      <c r="M275" s="253"/>
      <c r="S275" s="21"/>
    </row>
    <row r="276" spans="1:19" ht="12.75">
      <c r="B276" s="428"/>
      <c r="C276" s="468"/>
      <c r="D276" s="425"/>
      <c r="E276" s="426"/>
      <c r="F276" s="427"/>
      <c r="G276" s="428"/>
      <c r="H276" s="429"/>
      <c r="I276" s="431"/>
      <c r="J276" s="426"/>
      <c r="K276" s="426"/>
      <c r="L276" s="425"/>
      <c r="M276" s="426"/>
      <c r="S276" s="21"/>
    </row>
    <row r="277" spans="1:19" ht="12.75">
      <c r="B277" s="428"/>
      <c r="C277" s="468"/>
      <c r="D277" s="413"/>
      <c r="E277" s="413"/>
      <c r="F277" s="413"/>
      <c r="G277" s="413"/>
      <c r="H277" s="413"/>
      <c r="I277" s="468"/>
      <c r="J277" s="413"/>
      <c r="K277" s="413"/>
      <c r="L277" s="425"/>
      <c r="M277" s="413"/>
      <c r="S277" s="21"/>
    </row>
  </sheetData>
  <mergeCells count="20">
    <mergeCell ref="B273:M273"/>
    <mergeCell ref="A265:C265"/>
    <mergeCell ref="A266:C266"/>
    <mergeCell ref="A267:C267"/>
    <mergeCell ref="A268:C268"/>
    <mergeCell ref="A269:C269"/>
    <mergeCell ref="B270:M270"/>
    <mergeCell ref="A31:A32"/>
    <mergeCell ref="B1:M1"/>
    <mergeCell ref="B2:M2"/>
    <mergeCell ref="B3:M3"/>
    <mergeCell ref="A5:A6"/>
    <mergeCell ref="B5:B6"/>
    <mergeCell ref="C5:C6"/>
    <mergeCell ref="D5:H5"/>
    <mergeCell ref="I5:M5"/>
    <mergeCell ref="A9:A10"/>
    <mergeCell ref="A12:A13"/>
    <mergeCell ref="A15:A19"/>
    <mergeCell ref="A28:A29"/>
  </mergeCells>
  <pageMargins left="0.23622047244094491" right="0.19685039370078741" top="0.47244094488188981" bottom="0.51181102362204722" header="0.31496062992125984" footer="0.31496062992125984"/>
  <pageSetup paperSize="9" scale="68" orientation="landscape" verticalDpi="0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1XmCqP5EsG1cIKrv2gwMGLXyW69b9T1wIvHhWOTAxsU=</DigestValue>
    </Reference>
    <Reference Type="http://www.w3.org/2000/09/xmldsig#Object" URI="#idOfficeObject">
      <DigestMethod Algorithm="http://www.w3.org/2001/04/xmlenc#sha256"/>
      <DigestValue>L5jzwYGqngM9Wx63j+AXpHE1svZNugAXmzLvw3b8BEo=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q0QPBDE5cvcUFySTl0TQlMOgmYvBXUcupp/n8kRDsBs=</DigestValue>
    </Reference>
    <Reference Type="http://www.w3.org/2000/09/xmldsig#Object" URI="#idValidSigLnImg">
      <DigestMethod Algorithm="http://www.w3.org/2001/04/xmlenc#sha256"/>
      <DigestValue>nqEMtHDe1Fuhd86a4JAYJqWaYyu3sf+azWjHvXwHmkQ=</DigestValue>
    </Reference>
    <Reference Type="http://www.w3.org/2000/09/xmldsig#Object" URI="#idInvalidSigLnImg">
      <DigestMethod Algorithm="http://www.w3.org/2001/04/xmlenc#sha256"/>
      <DigestValue>ap2LMlW9fs3oQUZEoecGk0nFNbdxx1IdeXeG1mBA/sU=</DigestValue>
    </Reference>
  </SignedInfo>
  <SignatureValue>MRe4zV9PXPZw+PMe1jk0igV6EiDqp6vFqAzPykdIEHOXk+hZzVlWKsYMICRM0ANYiUDKDM/SW2Xa
nC9aXcNGEg/7oNSFYcYo+h3eH2q3L53p3c6o0EGRGt7Xps/zZ9tMf9/+2Hvzg0pYioC8RIe+LMnw
i5fIrFrtKkkE6ZaL3m0ywfroGEOnyuedQsolCbOGXa9SUaZ/9iRwOWhzBLh6JU3fW4RtKR/TXqRs
RLDMkcXTfJCd/9cxq1duF4SCLxEh+u5DyG8VE4YSe6twU0bi5DkEuRNL4O0eSMYB+0NpIKza4+f3
irZqhekwoizqSwe0KR9NR0Q43fHvPpREeBX4iw==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ta2jTwz34HNX+ipct+mXp23CFN353tAwJuLDDMdsWY0=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rZt+36CrZ1mxqTrsjhhI5SRng3zWaBiOza9O69h1DdE=</DigestValue>
      </Reference>
      <Reference URI="/xl/drawings/vmlDrawing2.vml?ContentType=application/vnd.openxmlformats-officedocument.vmlDrawing">
        <DigestMethod Algorithm="http://www.w3.org/2001/04/xmlenc#sha256"/>
        <DigestValue>SfFnWhcxWTBQCtheY/ply/wG+VbMVMkOVhHGjIJ2sSg=</DigestValue>
      </Reference>
      <Reference URI="/xl/media/image1.emf?ContentType=image/x-emf">
        <DigestMethod Algorithm="http://www.w3.org/2001/04/xmlenc#sha256"/>
        <DigestValue>XAS7Kodkjk7w05RV3MxpoO8OYaDkbwNJ8ruhkDlZxpY=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FPwCvQI7YyIff7mEfI7CiEJpLgDOEv+yEGWkJ9oUrKg=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sharedStrings.xml?ContentType=application/vnd.openxmlformats-officedocument.spreadsheetml.sharedStrings+xml">
        <DigestMethod Algorithm="http://www.w3.org/2001/04/xmlenc#sha256"/>
        <DigestValue>x69gGflCnL4T1XuSUZF3QnI7ikfWqHSiTG8G9VycWDQ=</DigestValue>
      </Reference>
      <Reference URI="/xl/styles.xml?ContentType=application/vnd.openxmlformats-officedocument.spreadsheetml.styles+xml">
        <DigestMethod Algorithm="http://www.w3.org/2001/04/xmlenc#sha256"/>
        <DigestValue>ZwEBXDeLymJoGghbg0Jyn19cMj3cuiIZNBYcHKiJ434=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3nxpNGvF9uiGy2JhG/3UxoBk+X4IlrGnKPlVTBiiQmw=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DkGQWHYMCzTZP9tbSQOcafuo1gsEG/OXc1ZmFzb+mww=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whuv9IuTQQmh5bSs/JF/nMnMM6uVR1LOf2KBERo8IN4=</DigestValue>
      </Reference>
      <Reference URI="/xl/worksheets/sheet1.xml?ContentType=application/vnd.openxmlformats-officedocument.spreadsheetml.worksheet+xml">
        <DigestMethod Algorithm="http://www.w3.org/2001/04/xmlenc#sha256"/>
        <DigestValue>5iligXIcvyNHhV8yHqwfluVq5e37cI6UT0ei+RlcoJ0=</DigestValue>
      </Reference>
      <Reference URI="/xl/worksheets/sheet2.xml?ContentType=application/vnd.openxmlformats-officedocument.spreadsheetml.worksheet+xml">
        <DigestMethod Algorithm="http://www.w3.org/2001/04/xmlenc#sha256"/>
        <DigestValue>pyA1HzcphM06y5f0zoMQUF6kz5Lh318vXtQoSTFz9Ck=</DigestValue>
      </Reference>
      <Reference URI="/xl/worksheets/sheet3.xml?ContentType=application/vnd.openxmlformats-officedocument.spreadsheetml.worksheet+xml">
        <DigestMethod Algorithm="http://www.w3.org/2001/04/xmlenc#sha256"/>
        <DigestValue>IX1cPcde8xoPCHBfvHH3/urOaZjjc+EZNjIUiDsrW0k=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2020-09-10T12:54:12Z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{19E632AD-5D45-42BE-8F9A-5925ABA4EF58}</SetupID>
          <SignatureText/>
          <SignatureImage>AQAAAGwAAAAAAAAAAAAAAGUAAAA8AAAAAAAAAAAAAADlCQAA6QUAACBFTUYAAAEAIOsAAAwAAAABAAAAAAAAAAAAAAAAAAAAgAcAADgEAADdAQAADAEAAAAAAAAAAAAAAAAAAEhHBwDgFgQARgAAACwAAAAgAAAARU1GKwFAAQAcAAAAEAAAAAIQwNsBAAAAYAAAAGAAAABGAAAARBMAADgTAABFTUYrIkAEAAwAAAAAAAAAHkAJAAwAAAAAAAAAJEABAAwAAAAAAAAAMEACABAAAAAEAAAAAACAPyFABwAMAAAAAAAAAAhAAAWQEgAAhBIAAAIQwNsBAAAAAAAAAAAAAAAAAAAAAAAAAAEAAAD/2P/gABBKRklGAAEBAQDIAMgAAP/bAEMACgcHCAcGCggICAsKCgsOGBAODQ0OHRUWERgjHyUkIh8iISYrNy8mKTQpISIwQTE0OTs+Pj4lLkRJQzxINz0+O//bAEMBCgsLDg0OHBAQHDsoIig7Ozs7Ozs7Ozs7Ozs7Ozs7Ozs7Ozs7Ozs7Ozs7Ozs7Ozs7Ozs7Ozs7Ozs7Ozs7Ozs7O//AABEIAIAA1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X/ALFa/wDPtD/37FH2K1/59of+/YqeigCD7Fa/8+0P/fsUfYrX/n2h/wC/YqeigCD7Fa/8+0P/AH7FH2K1/wCfaH/v2KnooAg+xWv/AD7Q/wDfsUfYrX/n2h/79ip6KAIPsVr/AM+0P/fsUfYrX/n2h/79ip6KAIPsVr/z7Q/9+xR9itf+faH/AL9ip6KAIPsVr/z7Q/8AfsUfYrX/AJ9of+/YqeigCD7Fa/8APtD/AN+xR9itf+faH/v2KnooAg+xWv8Az7Q/9+xR9itf+faH/v2KnooAg+xWv/PtD/37FH2K1/59of8Av2KnooAg+xWv/PtD/wB+xR9itf8An2h/79ip6RmVVLMQAOpJ6UAQ/YrX/n2h/wC/Yo+xWv8Az7Q/9+xVc6xbOStost4w/wCfddy/99nC/rSN/a1wMqLezX0bMr/0AP51fI+ugrln7Fa/8+0P/fsUfYrX/n2h/wC/Yqv/AGY7cy6jeO3s4QfkoFPtJXF3c2jO0ghCMrMOcMDxnv0/WjlVtGFyX7Fa/wDPtD/37FFT0VAwooooAKKKKACiiigAooooAKKKKACiiigAooooAKKKKACiiigAqOeeG2haaeVIo16s5wBVW81IQSra28ZubtxlYlONo/vMf4R/Ptmm2+l7plutQkF1cqcrkYji/wBxf6nmrUUleQrjPtl7f/8AHhAIIj/y8XKnn/dTgn6nH409NHt2Ie8Z72Uc7pzlQfZPuj8q0KKOdr4dAsIAFAAGAOgFLRRUDCqdoPMvLu4H3SwjU+u0c/qSPwpbm7O82tsQ1ww57iIf3m/oO9TwQrbwJEmcIMZPU+596v4Y+ot2SUUUVAwooooAKKTOKovq9uXMdssl5IDgrbruAPu33R+JqlFy2C5forP3atOPlS2tFP8AfJlb8hgD8zS/2dNJ/wAfGpXT+qxlYx/46M/rT5Et2K5fqJ7mCP8A1k0af7zAVV/sXT2/1lv53/XZ2k/9CJqVNL0+P/V2Nsn+7Co/pRaHd/18w1F/tGx/5/Lf/v6v+NSLdW7/AHZ42+jg037Ha/8APtD/AN8Co20vT3+/Y2zfWFT/AEo9zzDUtZpaoHRNLz8tlDGT/wA8xsP6Yo/siFP9TcXkX+7cuR+TEii0O/4f8ENS/RWf/Z10o/d6tdD/AH1jb/2Wl+zaqv3dRgb/AH7X/BhRyr+Zfj/kFy/RVDbrA/5bWLf9snH/ALMajmm1O2hea4nsIo0GWdlfA/WnyX2aC5p1lzX09/M9ppbKAh2zXZGVj9l/vN+g7+lUVi13W4T5lxFY2jdNsLCSVfcFsqD9c/Sr8Om3kEKQxagsMaDCrFbKoA/HNackYbtX+f8AkK7Zas7GCxiKQqcscvIxy0h9WPc1Zqh/Ztw339WvD/uiNf5JR/ZKH/WXl6//AG8Mv/oOKzaTd3IZfqCe8tbYbp7iKIf7bgVB/Y1ifvxvL/11md/5k1NBYWdsQYLWGIjukYFL3PMNSAarHLj7Jbz3OejJHtX/AL6bA/LNKYr66H76VbWM9UhO5z/wI9PwH41aaaJAS8qKB1JYDFPBz0p8yWyCxHb20NrH5cEYRc5OOpPqT3PvUtFFQ227sYUUUUgCoLu7js4fMcFiSFRF6ux6Ae9T1QeOO41lRKu420QeMHoCxIz+lVFJvUTGiwlvSJNSbcna1Q/ux/vf3z9ePar6IsaBEUKoGAAMAU6iiUmwsFFFFSMKKKKACqt/eiziUKN88zbIY/7zf4DqT6Cpp54raB555FjjjG5mY8AVg6fqVvd3LalJvuJ3BWCCFC5hj98cBj1OT6DtWtODfvW0QmzYsbIWkZLuZZ5Dullbqx/oPQdqtVSWXUZ8FLeO1Q95m3v/AN8rx/49VqNXVMSOHbuQMVMr3u2CH0U13WNC7sFVRkljgCss6jc6kTHpSBYehvZV+T/gC/xfXp9aUYuQXLV9qUNjtQhpbiTiKCPl3Pt6D3PAqvb6dNczLd6qyySKcxW6nMcPof8Aab3P4YqxZaZBZFpBuluJP9ZPKcu/49h7DirlVzKOkfvC19wooprMqKWZgqgZJJwBWYx1FICCAQcg9DSSSJEhkkdURerMcAUAOpKhmvbWA4lnjUnou7k/hURu55vltbdv+usw2KPw6n8vxqlBsV0Z11Y2GlW8omtY5rGQbTGU3upJ6DPJHt1H06XNCgEGlR7XDLITIoVsqgJyFHsBU8Niqyi4nczzjo7DAT2Udv5+9VtMYLqGpW8ePKjmVlA6KzKCw/Pn8a2lLmg1f+tiUrM06KKK5ywooooAKqXUMglS7t1DSxgqUzjzFPbPr3H/ANerdFNOzE1cqJqdox2SSiCTvHN8jfkev4VMLiA9Joz/AMCFPeNJV2yIrr6MMiqp0nTW+9p9qfrCv+FV7gajpdTsIBmW9t4/96VR/WoTrlgf9TI9wfSCJ5P/AEEGrMVnawf6m2ij/wBxAP5VPReHZhqZ32++l/49tLkA/v3Eixj8hlv0o+z6rPjz76K3XuttFk/99Nn/ANBrRrM1W7m3x6dZNi7uRy4/5Yx93P8AIe9VF3dopf16gZqaTa6prIZhLcW1i53yTyF/Nl/ugE4wvfAHPHY10iqqgKoAA6ADpUVpaw2NrHbQLtjjGAP6n371Q1PW0tJhZWcZvNQcfJAh+77uf4R9acnKpKy6CSsXL2/t7BFaZjuc4RFGWc+gFYdv4h1G/wBReCxtIJkVfmIfKxHPG5xwe5wufrVSfSZRcK2pTC/1S7/1duuRFGvct3Kj06Hpg102nWEWm2aW8Q6cs2MFm7mtWqVOPdv7hatlaPRxO4m1SY3sgOQhGIk+id/qcmrlzdW9lD5k8ixp0GTjJ9BVfVNYtNJgaSdiz4ysSDLN9B9e9Y8dklxeC+16VZrph+5sIjvWJfTA+8fU9M1EYues9v62G3bY2dM1CTUYnnNq0MO7ERc8yD1x2FU5dXl1C5ey0jBKNiW6K5SP1A9TVfW57+Zre28q4trGckSvBGXlIGPl+UHbuz+hq/axTxwpb2FrHY2qcKXGWI9Qo6fic1XLGPvW9Oy/z9BXb0LV3e2+nWxlupgqqOp6tgdgOtZEMVxrUa3upOLewb54rfdjcvYuf6fyrWt7CG3cy/NJM33pZDuY/wCA9hSR6Vp8T7o7OFTnIwg4PsO1RGcYbb9/629RtNjRqMcoxZRPckdCo2p/30ePyzUUmlfb5km1IrKI+UgTIQH1P94/l9K0qKhT5fh0/Mdr7kUNtBbjEMMcY/2FAqWqV3qtraSCEs0twRlYIV3Ofw7D3OBUAtb/AFHm+kNrAf8Al2gf5m/33H8lx9TRyt6yD0H3GpPLK1ppqiecHDyH/Vw/7x7n/ZHP0qfT7FNPtvKVmkdmLySN96Rz1Y1NBBFbQrDBGscajCqowBUlJyVrLYAoooqBhRRRQAUUUUAFFRTXMFvt86aOLd03sBmpFZWUMpBBGQR3p2YC0UVWvr6HT7YzTZPO1EUZZ2PRVHcmhJt2QDNR1BbCFSEMs8p2Qwr1kb09h3J7Cm6ZYNaJJNcSebd3B3TSds9lX0UdBUenWM3nNqOoYN5IMKgOVgT+4v8AU9zWlVyaiuVfMW5h3mpXOo6hJpGkvsaL/j6u8ZEP+yvqx/SpPLs/DlksVpCZbm4bCKWzJcSerN+pPQCrun6db6ZbmG3DYZy7MxyzMepJrJtI9TudSuL17MxzFjHDJORthjB/hUcknqenbmtI8rulsvxEy9Z20emRS3uoTo11NzNMTgD0VfRR2FKbi+1Di0U2sB/5byr87f7qH+Z/KpotNjEomuHa5nHR5Oi/7q9B/OluNUsLU7Z7yFG/ulxu/LrSvd6K7/rp/XoA2LSbOOCSJoRN53+taX5mk+pP+RU1tZ21mmy2t44VPUIoGaq/2wJeLWwvLj0YReWp/F8UebrM/wB22tbUeskhkYfgAB+tJqb+J/j+gadDRprukalnYKo6knArKuIHiTzNS11ok/2NkK/nyf1qoj6Mz7rXT7jU5Ogfy2lH/fchx+tCpp63/D/OwXNNtasASsUxuGBxtt0Mhz/wEGmnUbt1LQ6ZKFH8U7rGP5k/pUS/21OoWKG106PoNx81x+Awo/M0q6DbysH1CabUGznE7fID7IML+YNVanHf/P8AKy/ENWUpNevpXMVkttcyg4K2yvMB9X+VR+dP+w+I7+EC61K3sQeqW0RZiPQsW4/D863UjSJAkaKiKMBVGAKSWWOGJpZXCIg3MzHAApe1S+CK/MLdzK02Mabf/wBmiG3HmRmbfCpVjggfNkkk89c1sVlaQrXc02ryKVFyAturDlYh0P4kk/iK1amq/e8+vqNbBRRRWQwooooAKKKKACmTSrBC8znCRqWY+wGafVTVgTpF4B1MD/8AoJqoq8khPYbp8DCP7VcL/pM43Of7g7KPYfzyauUA5AI6Gql9qKWeyNUae5l4igT7ze/sPUngU9ZyDZD76+hsIRJLuZmO2ONBlpG7ADuarWVjNJcDUNR2tdYIjjBytup7D1Pq34dKoC+s7C/Mmo3SXGpEY2KQFgXrtGSAPqeTRJrwm/5itjaL6RHz5P04H5Gt1SklaK36/wCRPMjoapT6vp9s2yS7j8z/AJ5odzf98jJrHza3B/eW2samT08xCiH8DtX9KuQG/iGyy0K3tFP/AD0mVP0QGp9klv8Aovz/AMh3J/7TuZv+PTS7hx/enIhX9fm/SjydYn+/dW1qPSGMyH/vpsD9Kb9n1qf/AFuoW9sPS3g3H/vpj/Sj+wbeX/j8uLq8PpLMQv8A3yuB+lF4Lt+f56BqV7qHSLc/8TTVHmb+7NcYz/wBcD9Kfb39jAuNL0m4kB6GG18tT/wJtorRttPs7P8A49bSGH3jjCk/lVipdRNW1f5fcFjMEut3H3LW1s1PUyyGRh/wFcD9aP7Kupv+PvVrlx/dgAhX9Pm/WtOip9o1srDsUbfRdNtZPMjtEMn/AD0ky7/99Nk1eooqHJy3Y7BRVW81G2sQvnSfvH+5Eg3O/wBFHJqqE1LURmVjp1uf4EIMzD3bov0GT7iqUHa70Qrk95qkFpIIFV7i5YfLBCMsfc9lHucCq6afcahIs2rFPLU5js4zlFPq5/jP6D361dtLK2sYyltCsYY5Y9Sx9STyT7mrFPmUfh+/+tgt3E6UtFFZjCiiigAooooAKKKKACoL2NpbGeNF3M8bKBnGSRU9FNOwGJa61Ld2NtFbQK988SmVN2UgPcsw/QdTV6w05bPfLJI1xdS/62dxy3sB2HoBVmG3ht0KQRJEpJYhFABJ6mpKuU1tHRCS7kb28MjbnhR2xjLKCaeqqgCqoUDsBS0VFxhRRRSAKKKKACiiigAooooAKrXq3bxqlm8cbM2GkcZ2D1A7n61Zopp2dwKlnp1vZbmjDPM/+smkO53+p/p0q3RRQ227sAooopAFFFFABRRRQAUUUUAFFFFAH//ZAAhAAQgkAAAAGAAAAAIQwNsBAAAAAwAAAAAAAAAAAAAAAAAAABtAAABAAAAANAAAAAEAAAACAAAAAAAAvwAAAL8AAFVDAAAAQwMAAAAAAACAAAAAgP7/y0IAAACAAAAAgP7/c0IhAAAACAAAAGIAAAAMAAAAAQAAABUAAAAMAAAABAAAABUAAAAMAAAABAAAAFEAAAB41gAAAAAAAAAAAABlAAAAPAAAAAAAAAAAAAAAAAAAAAAAAADVAAAAgAAAAFAAAAAoAAAAeAAAAADWAAAAAAAAIADMAGYAAAA9AAAAKAAAANUAAACAAAAAAQAQAAAAAAAAAAAAAAAAAAAAAAAAAAAAAAAAAP9//3//f/9//3//f/9//3//f/9//3//f/9//3//f/9/3n//f/9//3//f/9//3//f/9//3//f/9//n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v/e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fb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7WvQ92lb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3lOvFIVPjZCn2//f997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793u1ZfZ99721bSOfte/3/fe/9/3nv/f/9//3//f/9/nHf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wAA/3//f/9//3//f/9//3//f/9//3//f/9//3//f797GmORLd1a/3v/f/xeVUbYVv9//3//f/9//3/de/5//n//f/9//3//f/9//3//f/9//3//f/9//3//f/9//3//f/9//3//f/9//3//f/9//3//f/9//3//f/9//3//f/9//3//f/9//3//f/9//3//f/9//3//f/9//3//f/9//3//f/9//3//f/9//3//f/9//3//f/9//3//f/9//3//f/9//3//f/9//3//f/9//3//f/9//3//f/9//3//f/9//3//f/9//3//f/9//3//f/9//3//f997/3/fe753v3v/f797/3//f/9//3//f/9//n//f/9//3//f/9//3//f/9//3//f/9//3//f/9//3//f/9//3//f/9//3//f/9//3//f/9//3//f/9//3//f/9//3//f/9//3//f/9//3//f/9//3//f/9//3//f/9//3//f/9//3//f/9//3//f/9//3//f/9//3//f/9//3//f/9//3//f/9//3//f/9//3//f/9//3//f/9/AAD/f/9//3//f/9//3//f/9//3//f/9//3//f/9/33uXVi0hn2//f997/389Y/M9uFbfe/9//3/fe/9//3/+f/9//3//f/9//3//f/9//3//f/9//3//f/9//3//f/9//3//f/9//3//f/9//3//f/9//3//f/9//3//f/9//3//f/9//3//f/9//3//f/9//3//f/9//3//f/9//3//f/9//3//f/9//3//f/9//3//f/9//3//f/9//3//f/9//3//f/9//3//f/9//3//f/9//3//f/9//3//f/9//3//f/9//3//f/9//3//f/9//3//f/9//3//f3xvdU7ZXv9//3/ff99//3//f/9//3//f/9//3//f/9//3//f/9//3//f/9//3//f/9//3//f/9//3//f/9//3//f/9//3//f/9//3//f/9//3//f/9//3//f/9//3//f/9//3//f/9//3//f/9//3//f/9//3//f/9//3//f/9//3//f/9//3//f/9//3//f/9//3//f/9//3//f/9//3//f/9//3//f/9//3//f/9//38AAP9//3//f/9//3//f/9//3//f/9//3//f/9//3//f/lellL/f/9/v3ffe/9/XmuYUhNCfm//f/9//3//f957/3//f/9//3//f/9//3//f/9//3//f/9//3//f/9//3//f/9//3//f/9//3//f/9//3//f/9//3//f/9//3//f/9//3//f/9//3//f/9//3//f/9//3//f/9//3//f/9//3//f/9//3//f/9//3//f/9//3//f/9//3//f/9//3//f/9//3//f/9//3//f/9//3//f/9//3//f/9//3//f/9//3//f/9//3//f/9//3//f/9//3//f/9/v3f5XlVOdlK/e/9//3//f/9//3//f/9//3//f/9//3//f/9//3//f/9//3//f/9//3//f/9//3//f/9//3//f/9//3//f/9//3//f/9//3//f/9//3//f/9//3//f/9//3//f/9//3//f/9//3//f/9//3//f/9//3//f/9//3//f/9//3//f/9//3//f/9//3//f/9//3//f/9//3//f/9//3//f/9//3//f/9//3//fwAA/3//f/9//3//f/9//3//f/9//3//f/9//3//f/9/2Fq9c997/3//f/9//3//f997NUY1Rj1n/3//f997/3//f/97/3//f/9//3//f/9//3//f/9//3//f/9//3//f/9//3//f/9//3//f/9//3//f/9//3//f/9//3//f/9//3//f/9//3//f/9//3//f/9//3//f/9//3//f/9//3//f/9//3//f/9//3//f/9//3//f/9//3//f/9//3//f/9//3//f/9//3//f/9//3//f/9//3//f/9//3//f/9//3//f/9//3//f/9//3//f/9//3//f/9/33v/f/9/fm9WTjVKPWf/f/9//3//f/9/3nv/f/9//3//f/9//3//f/9//3//f/9//3//f/9//3//f/9//3//f/9//3//f/9//3//f/9//3//f/9//3//f/9//3//f/9//3//f/9//3//f/9//3//f/9//3//f/9//3//f/9//3//f/9//3//f/9//3//f/9//3//f/9//3//f/9//3//f/9//3//f/9//3//f/9//3//f/9/AAD/f/9//3//f/9//3//f/9//3//f/9//3/fe/9/33+VVnpv/3//f/9//3//f99733v/f3hO9D0bX993/3//f/97/3//f/9//3//f/9//3//f997/3//f/9//3//f/9//3//f/9//3//f/9//3//f/9//3//f/9//3//f/9//3//f/9//3//f/9//3//f/9//3//f/9//3//f/9//3//f/9//3//f/9//3//f/9//3//f/9//3//f/9//3//f/9//3//f/9//3//f/9//3//f/9//3//f/9//3//f/9//3//f/9//3//f/9//3//f/9//3/de/9//3//f997/3//f/9/mVY2SndSv3f/f997vnv/f/9//3//f/9//3//f/9//3//f/9//3//f/9//3//f/9//3//f/9//3//f/9//3//f/9//3//f/9//3//f/9//3//f/9//3//f/9//3//f/9//3//f/9//3//f/9//3//f/9//3//f/9//3//f/9//3//f/9//3//f/9//3//f/9//3//f/9//3//f/9//3//f/9//3//f/9//38AAP9//3//f/9//3//f/9//3//f99//3//f/9//3//f7ZW/Xv9f/5//3//f/9//3//f/9//3/7XhRC+17/e/9//3v/f/9/v3c7ZxtjHGM9Zxxjfm+ec997/3//f/9//3//f/9//3//f/9//3//f/9//3//f/9//3//f/9//3//f/9//3//f/9//3//f/9//3//f/9//3//f/9//3//f/9//3//f/9//3//f/9//3//f/9//3//f/9//3//f/9//3//f/9//3//f/9//3//f/9//3//f/9//3//f/9//3//f/9//3//f/9//3//f/9//3//f/9//3//f/9//3//f/9//3//f15vV04TQvti/3//f997/3//f/9//3//f/9//3//f/9//3//f/9//3//f/9//3//f/9//3//f/9//3//f/9//3//f/9//3//f/9//3//f/9//3//f/9//3//f/9//3//f/9//3//f/9//3//f/9//3//f/9//3//f/9//3//f/9//3//f/9//3//f/9//3//f/9//3//f/9//3//f/9//3//f/9//3//fwAA/3//f/9//3//f/9//3//f/9//3//f/9//3//f/9/mFLed/9//3//f/9//3//f/9//3//f/9/G2PSOdlW/3//f/97vW8TPtM1GEIaQjpGOUL2OfQ50jXyNfQ5N0JZRntOP2efc997/3/ff/9//3//f/9//3//f/9//nv/f/9//3/9f/5//n//f/9//3//f/9//3//f/9//3/9f/5//n/+f/5//3//f/9//3//f/9//3//f/9//3//f/9//3//f/9//3//f/9//3//f/9//3//f/9//3//f/9//3//f/9//3//f/9//3//f/9//3/+f/9//3//f/9//3//f/9//3//f997/3//fxxjFEL0Qfxe/3//f/9//3//f/9//n/9e/5//n//f/5//3/+f/9//3//f/9//3//f/9//3//f/1//n//f/9//3//f/9//3//f/9//3//f/9//3//f/9//3//f/9//3//f/9//3//f/9//3//f/9//3//f/9//3//f/9//3//f/9//3//f/9//3//f/9//3//f/9//3//f/9//3//f/9//3//f/9/AAD/f/9//3//f/9//3//f/9//3//f/9//3//f/97/394Tt9//3//f/9//3//f/9//3/fe/9//3//f793Ez70Pf9//3v/d79zH186Qn1Kv3Ofb99333f/d79vf2f+Wp1OW0b2PdU59T0WPlhKulY+Z39v33ffe/9//3//f/9//3//f/9//3//f/9//3//f/9//3//f/9//3//f/9//3//f/5//3/+f/9//3//f/9//3//f/9//3//f/9//3//f/9//3//f/9//3//f/9//3//f/9//3//f/9//3//f/9//3//f/9//3//f/9//3//f/9//3//f/9//3//f/9//3//f/9//3//f/9//3/fex5jWE7UOT5n/3//f793/3//f/9//n/9f91//3//f/9//3//f/9//3//f/9//3//f/9//3/+f/9//3//f/9//3//f/9//3//f/9//3//f/9//3//f/9//3//f/9//3//f/9//3//f/9//3//f/9//3//f/9//3//f/9//3//f/9//3//f/9//3//f/9//3//f/9//3//f/9//3//f/9//38AAP9//3//f/9//3//f/9//3//f/9//3//f/9//3//e3dK/3v/f/9//3//f/9//3//f/9//3//f/9//3+fb3dOFD6/c/97/3v/e59v/Vq7UppO/FpfZ79z/3v/e/97/3v/f993nnM7Y9pamE5XRvU91DnVOfdBGUZ8Ut5aX2ufc99//3//f/9//3//f/9//3//f/9//3//f/9/33//f/9//3//f/5//Xv+f/9//3//f/9//3//f/9//3//f/9//n//f/9//3//f/9//3//f/9//3//f/9//3//f/9//3//f/9//3//f/9//3//f/9//3//f/9//3//f/9//3//f/9//3//f/9//3v/f/9//39/bx1j0zlWSn9v/3//f997/3//f/5//3/ff99733//f/9//3//f/9//n/+f/9//3//f/9//3//f/9//3//f/9//3//f/9//3//f/9//3//f/9//3//f/9//3//f/9//3//f/9//3//f/9//3//f/9//3//f/9//3//f/9//3//f/9//3//f/9//3//f/9//3//f/9//3//f/9//3//fwAA/3//f/9//3//f/9//3//f/9//3//f/9//3//e/9/Vkb/f/9//3//f/9//3//f/9//3+9d/9//3/fe/9733eYTjdCn2//f/97/3//f/97/3v6WpdOd0q6Un9r/3v/f993/3//f/9//3//f/9/33ufc19rH2PdWlpKGELWPdY51Tk5SppSHmefc/9//3//f/9//3//f/9//3//f/9//3/fe/9//3//f/9//3//f/9//n//f/5//n/+f/5//n/+f/5//3//f/9//3//f/9//3//f/9//3//f/9//3//f/9//3//f/9//3//f/9//3//f/9//3//f/9//3//f/9//3//f/9//3//f/9//3//f/9//3+/d5hSsTV2Tv9//3/fe/9/vnv/f/9//3//f/9//3//f/9//X/+f/1//3//f/9//3//f/9//3//f/9//3//f/9//3//f/9//3//f/9//3//f/9//3//f/9//3//f/9//3//f/9//3//f/9//3//f/9//3//f/9//3//f/9//3//f/9//3//f/9//3//f/9//3//f/9//3//f/9/AAD/f/9//3//f/9//3//f/9//n//f/9//3//f/9/33tWRv9//3//f/9//3//f/9//3//f/9//3//f/9//3v/e/9/u1I4Rvxa/3//e993/3f/f/97/3t+a9lWEz4UPphOPmPfe99733v/f/9//3//f/9//3//f/9//3/fd79zfmt+a5lSeE71PdQ51Dk4RptWHmO/d99733v/f/9//3//f/9/33//f/9//3/+f/5//X/9f/1//X/9f/5//X/+f/5//3/+f/5//n/+f/5//n/+f/9//3//f/9//3//f/9//3//f/9//3//f/9//3//f/9//3//f/9//3//f/9//3//f/9//3/+f/9//3//f/9/33vfe/9//3+/d5dSkDG5Vt9/33//f/9/33//f/9//3/de/9//n/+f/5//3//f/9//3//f/9//3//f/9//3//f/9//3//f/9//3//f/9//3//f/9//3//f/9//3//f/9//3//f/9//3//f/9//3//f/9//3//f/9//3//f/9//3//f/9//3//f/9//3//f/9//3//f/9//3//f/9//38AAP9//3//f/9//3//f/9//3//f/9//3//f/9//3v/f1VG/3//f/9//3//f/9//3//f/5//3//f51z/3//f/9//3v/f1hGFUI8Y/9//3//f/9//3//e/9//3//f35v2lo2RrM1FkK7Vj5nv3ffe/97/3v/f/97/3//f/9//3//f/9//3//f997f28eZ7pSWEoWQrM19T2ZUhxjn3Pfe/9//3//f/9//3//f/9//3//f/5//n/+f/9//n//f/9//3//f/9//n/+f/5//n/+f/9//3//f/9//3//f/9//3//f/9//3//f/9//3//f/9//3//f/9//3//f/9//3//f/9//3//f/5//n/+e/9//3//f/9//3//f/97/3+/d1ZK8z3bWt9//3//f997/3//f/9//Xv/f/9//3//f/9//3//f/9//3//f/9//3//f/9//3//f/9//3//f/9//3//f/9//3//f/9//3//f/9//3//f/9//3//f/9//3//f/9//3//f/9//3//f/9//3//f/9//3//f/9//3//f/9//3//f/9//3//f/9//3//fwAA/3//f/9//3//f/9//3//f/9//3//f/9//3//f/97VUr/f/9//3//f/9//3//f/9//3//f/9//3//f/97/3v/f/9//38+Z9M5d07/f/9//3//f/9//n//f/9//3//f/9/33dea5hSFUL0PVhKu1o/Z/9//3//f/9//3//f/97/3v/f/9//3//f/9//3/fd793n3M8Y3dO9D2yNRU+V0q6Vr9333vfe/9//3//f/9//3//f/9//3//f/9//3//f/9//3//f/5//3//f/9//3//f/9//3//f/9//3//f/9//3//f/9//3//f/9//3//f/9//3//f/9//3//f/9//3//f/9//3/+f/9//n//f/9//3//f/9//3//f/9//39eazZG1T3+Xt97/3//f/9//n//f/9//3//f/9//3//f/9//3//f/9//3//f/9//3//f/9//3//f/9//3//f/9//3//f/9//3//f/9//3//f/9//3//f/9//3//f/9//3//f/9//3//f/9//3//f/9//3//f/9//3//f/9//3//f/9//3//f/9//3//f/9/AAD/f/9//3//f/9//3//f/9//3//f/9//3//f/9//39VRv9//3//f/9//3//f/9//3//f/9//3//f/9//3//f/9//3//f/9/+15XSvxiv3v/f/9//3//f/5//3//f/9//3//f/9//3//f793HWOZUhZC9T0WQppWHme/d/9//3//f/9//3//f/97/3//f/9//3//f/9//3//e79zHWOaUjdG0jnSORRCeE4dY59z/3//f/9//3//f/9//3//f/9//3//f/9//3//f/9//3//f/9//3//f/9//3//f/9//3//f/9//3//f/9//3//f/9//3//f/9//3//f/9//3//f/9//3//f/9//n//f/9//3//f/9//3//f997/3//f/9//39faxVC8jkbY/9//3/fe/9//3//f/9//3//f/9//3//f/9//3//f/9//3//f/9//3//f/9//3//f/9//3//f/9//3//f/9//3//f/9//3//f/9//3//f/9//3//f/9//3//f/9//3//f/9//3//f/9//3//f/9//3//f/9//3//f/9//3//f/9//38AAP9//3//f/9//3//f/9//3/+f/9//n//f/9//3//e1VGv3P/e/9//3//f/9//3/+f/9//3//f/9//3//f/9//3//f/9//3//fz5r9UFYTv9//3//f/9//3+9d/9//3//f/9//3//f/9//3//f/9//3+eczxneE71QdU5OUq+Wj9n33v/f/9//3//f/9//3v/e/97/3//f/9//3//f/97/3//e71zGmOXUvVB1T3WPfhBnVYfZ793/3//f/9//3//f/9//3//f/9//3//f/9//3//f/9//3//f/9//3//f/9//3//f/9//3//f/9//3//f/9//3//f/9//3//f/9//3//f/9//3//f/9//3//f/9//3//f/9//3//f/9//3//f/97/387YzRCNUZ/b/9//3/ff/9//3//f/5//3//f/9//3//f/9//3//f/9//3//f/9//3//f/9//3//f/9//3//f/9//3//f/9//3//f/9//3//f/9//3//f/9//3//f/9//3//f/9//3//f/9//3//f/9//3//f/9//3//f/9//3//f/9//3//fwAA/3//f/9//3//f/9//3//f/9//3//f/9//3//f/9/2FZda997/3//f/9//3/+f/9//3//f/9//3//f/9//3//f/9//3//f/9//38+Z3lSFkb/f/9//3//f/9//3/dd/9//3//f/9//3//f/9//3//f/9//3//f/9/n3f+YntSF0b1OTZG21pfa997/3//f/9//3//f/9733ffe/97/3//f/9//3//f/9//39/bx9n3loZRvdB9T3UOTVGt1acb/97/3//f/9//3//f/9//3//f997/3v/f/9//3//f/9//3//f/5//3//f/9//3//f/9//3//f/9//3//f/9//3//f/9//3//f/9//3//f/9//3//f/9//3//f/9//3//f/9//3/+e/9//3u6VnEtN0bfe/9//3//f/9//3//f757/3//f/9//3//f/9//3//f/9//3//f/9//3//f/9//3//f/9//3//f/9//3//f/9//3//f/9//3//f/9//3//f/9//3//f/9//3//f/9//3//f/9//3//f/9//3//f/9//3//f/9//3//f/9/AAD/f/9//3//f/9//3//f/9//3//f/57/3//f/9//399a3ZO/3/fd/9//3v/f/9//3//f/9//3//f/9//3//f/9//3//f/9//3//f/9/PWc3RjlK33/ff/9//3/ee/1//X/+f/9//3//f/9//3//f/9/33v/f/9//3//f/9//n//f39vHmNZTvY91T1ZSr1aP2f/f/9//3//f/9//3//e/57/3//f/9//3//f/9//3//f/9//3+fbzxjuFZVStE5jzEUQplSHWOfc997/3//f/9//3//f/9//3vfe/9//3//f/9//3//f/9//3//f/9//3//f/9//3//f/5//3/+f/9//3//f/9//3//f/9//3//f/9//3//f/9//3//f/9//3/+f/9//3v/f/9/n3eZUrI1Nkbfe/9//3//f957/3//f/9//3//f/9//3//f/9//3//f/9//3//f/9//3//f/9//3//f/9//3//f/9//3//f/9//3//f/9//3//f/9//3//f/9//3//f/9//3//f/9//3//f/9//3//f/9//3//f/9//3//f/9//38AAP9//3//f/9//3//f/9//3//f/9//3//f/9//3v/f993dkpdZ/9//3//f997/3//f/9//3//f/9//3//f/9//3//f/9//3//f/9//3//f593F0YZSv9//3+/d/9//X/9f/9//3//f/9//3//f/9//3//f/9//3//f/5//X/9f/5//3//f/9/33ufc/1eWU72PdU5FkK7Vj5n33v/f/9//3//f/9//3//e/9//3//f/9//3//e/9//3//f/9//3ufc9paeFI2RtM59D13Tj1nv3f/f/9//3//f/9//3//f/9//3//f/9//3//f/9//3/ee/9//3//f/9//3//f/9//3//f/9//3//f/9//3//f/9//3//f/9//3//f/9//3//f/9//3//f/9//3//f997PmeZUpExPWf/f997/3//f/9//3//f/9//3//f/9//3//f/9//3//f/9//3//f/9//3//f/9//3//f/9//3//f/9//3//f/9//3//f/9//3//f/9//3//f/9//3//f/9//3//f/9//3//f/9//3//f/9//3//f/9//3//fwAA/3//f/9//3//f/9//3//f/9//3//f/9//3//e/9//388Y3dK/3//f/9//3//f/9//3//f/9//3//f/9//3//f/9/33v/f/9//n//f/9//39/cxdG+EXff/9/33v+f/5//3//f/9//3//f/9//3//f75333v/f/9//3//f/9//3//f/9//3//f/9//3//f/9/n3M9Z5pSGEbXPRpKflLfXr93/3v/f/9//3//f/5//n/+f/5//3//e993/3v/e/9//3//f997n3MbX5dSE0LROfI9VUraWn9v33f/f/97/3v/f/9//3//f/97/3//f/9//3//f/9//3//f/9//3//f/9//3//f/9//3//f/9//3//f/9//3//f/9//3//f/9//3//f/57/3//f/9//3//f59zX2txLRVC/3//f/9//3//f/9//3//f/9//3//f/9//3//f/9//3//f/9//3//f/9//3//f/9//3//f/9//3//f/9//3//f/9//3//f/9//3//f/9//3//f/9//3//f/9//3//f/9//3//f/9//3//f/9//3//f/9/AAD/f/9//3//f/9//3//f/9//3//f/9//3//f/97/3//f/97+1q5Vv9//3//f/9//3//f/9//3//f/9//3//f/9//3//f/9//n/9f/5//3//f/9/f3P2QZpWv3ffe/9/33v/f/9//3//f/9//3//f/9//3//f/9//3//f99//3//f/9//3//f957/n//f/9//3//f/9//3/fe39z/2KeVjpKtDUVQtpaXme/d997/3//f/97/3v/f/9//3//f/9//3//f/9//3//f/9//3//f993PGe5VlVG0jnzPVZKHGN/b/9//3//f/9//3//f/9/33v/f/9//3//f/9//3//f/9//3//f/9//3//f/9//3//f/9//3//f/9//3//f/9//3++d/9//3//f/5//n//f/97/3/fe793NkbzPV5r/3//f/9//3//f/9//3//f/9//3//f/9//3//f/9//3//f/9//3//f/9//3//f/9//3//f/9//3//f/9//3//f/9//3//f/9//3//f/9//3//f/9//3//f/9//3//f/9//3//f/9//3//f/9//38AAP9//3//f/9//3//f/9//3//f/9//3//f/9//3//e/9//3//e1ZGn2/fe793/3/ff/9//3//f/9//3//f/9//3/+e/9//3/+f/17/n//f/9//3/fe/9/FELzPf9/v3f/f/9//3//f/9//3//f/9//3//f/9//3//f/9//3//f/9//3//f/9//3//f/9/33vfe/9//3//f/9//3//f/9//3/fe39ruVIWQtU5GEZ7Uv5ev3ffe997/3//f/9//n//f/9//3//e/97/3v/f/9//3//f/9//3+/dz5nu1YWQtM5kTEVQplWX2vfe/9//3//f/9//3//f/9//3//f/9//3/+f/5//n//f/9//3//f/9//3//f/9//3//f/9//3//f/9//3/ee/9//3//f/9//3/dd/9//3//f5hS0zXdWv97/3//f/9//3//f/9//3//f/9//3//f/9//3//f/9//3//f/9//3//f/9//3//f/9//3//f/9//3//f/9//3//f/9//3//f/9//3//f/9//3//f/9//3//f/9//3//f/9//3//f/9//3//fwAA/3//f/9//3//f/9//3//f/9//3//f/5//3//f/9//3//f/9733c0Rlxr/3/fe/9//3//f/9//3//f/9//3//f/9//3/+f/5//3//f/57/3//f/9//3+/dzVGFEL/f/9//3//f/9//n//f/5//3//f/9//3//f/9//3//f/9//n//f/9//3//f/9//3//f/9//3//f/9//3//f/5//n/+f/9//3//f997v3c/Z71aWkrWPfdBeE77Wp5v33f/f/9//3//e/9//3//f/9//3//f/9//3//f/9//3//f/9//39/b/xeV0rSOdM9VkocY59v/3//f/9//3//f/9//3//f/9//n//f/9//3//f/9//3//f/9//3//f/9//3//f/9//n//f/9//3//f/9//3/+f/9//nf/e/9//38dXzhCOEb/f/9//3//f/9//3//f/9//3//f/9//3//f/9//3//f/9//3//f/9//3//f/9//3//f/9//3//f/9//3//f/9//3//f/9//3//f/9//3//f/9//3//f/9//3//f/9//3//f/9//3//f/9/AAD/f/9//3//f/9//3//f/9//3//f/9//3//f/9//3//f/97/3//f793GWO2VpVS11pba997/3//f/9//3//f/9//3//f/9//3//f/9//3//f/9//3//f/9/33s1RtM9/3//f/97/3//f/17/n/9e/9//3//f/9//3//f/9//n/+f/5//n//f/9//3//f/9//3//f/9/33v/f793/3//f/9//3//f/9//3//f/9//3//f997nm/ZWlZK9EEWQhhGWUo9Y59v/3f/f/97/3//f/9//3//f/9//3//f/9//3//f997/3v/f997Xmu6VhRCsTXzPVZK+l6/c/97/3//f/9//3/+f/5//3//f/9//3//f/9//3//f/9//3//f/5//3/9f/1//X/+f/1//n/+f/5//n//f/9//3v/f/9/PWM3QtY5/3//f/9/u3f+f/17/3//f/9//3//f/9//3//f/9//3//f/9//3//f/9//3//f/9//3//f/9//3//f/9//3//f/9//3//f/9//3//f/9//3//f/9//3//f/9//3//f/9//3//f/9//38AAP9//3//f/9//3//f/9//3//f/9//3//f/9//3//f/9//3//f/9//3//f797/3//f797/3//f/9//3//f/9//3//f/9//3//f/9//3//f/9//3//f/9//3//f59zeFL0Pf9//3//f/9//3/8e/9//n//f/9//3//f/9//3//f/5//3//f/9//3//f/57/3//f11ruVZ/a59z/3//f/9//3v/e/9//3/fe/97/3//f/9//3v/f/9//3//f59zP2v+XhZCFD41QlZG2VY8Y993/3//f/9//3//f/9//3//f/9//3//f/9//3//f/97/3vfez1nuVY1RtI58z1VSjxjv3P/f/9//3//f/9//3v/f/9//3//f/9//3//f/9//3//f/9//n/+f/5//3//f/9//3//f/9//3//e/9//3//f15r+EGdUv9//3/+f/1//3//f/9//3//f/9//3//f/9//3//f/9//3//f/9//3//f/9//3//f/9//3//f/9//3//f/9//3//f/9//3//f/9//3//f/9//3//f/9//3//f/9//3//f/9//3//fwAA/3//f/9//3//f/9//3//f/9//3//f/9//3//f/9//3/ff/9//3//f/9//3//f/9//3//f/9//3//f/9//3//f/9//3//f/9//3//f/9//3//f/9//3//f/9//39/cxRCVkr/e/97/3v/f/9//3//f/9//3//f/9//3//f/5//3/ff/9//3//f/5//n/+e/9/+l7SOTdG9T2ZUp9z33v/f/9//3vfd/9//3//f997/3//f/9//3//f/9//3//f/9//3/fe15n21p5TlhKFj72PXpO/V5fa997/3//f/9//3/8e/x7/Hv9f/5//3//f/9//3//f993n3MdY5lO1DmTMbY5fE5fa/9//3//f957/n/+f/5//X/+f/5//3//f/9//3//f/9//3//f/9//3//f/9//3//f/9//3//f/9//3+7VvY9Xmf/f/9//n//f/9//3//f/9//3//f/9//3//f/9//3//f/9//3//f/9//3//f/9//3//f/9//3//f/9//3//f/9//3//f/9//3//f/9//3//f/9//3//f/9//3//f/9//3//f/9/AAD/f/9//3//f/9//3//f/9//3//f/9//3//f/9//3//f/9//3//f/9//3//f/9//3//f/9//3//f/9//3//f/9//3//f/9//3//f/9//3//f/9//3//f/9/33v/f/9/n3fSOZhS/3//f/9//3//f/9//3//f/9//3//f/9//3//f/9//3//f/5//n/9f/5//3+fc7M5m1K/d7tWVUaWUt53/3//f/9//3/fe/9//3//f/9//3//f/9//3//f/9//3//f/9//3//f/9/33ufcz9rm1JZShZC9D0VRpdSPGedc/9//n//f/9//3//f/9//3v/f/9//3//f/9//3//f793/2I7SrU1kzFXTjxn33f/e/9//3//f/9//3//f/9//3//f/9//3//f/9//3//f/9//3//f/9//3//f/5//n//f997mlJ2Sv9//3//f/9//3//f/9//3//f/9//3//f/9//3//f/9//3//f/9//3//f/9//3//f/9//3//f/9//3//f/9//3//f/9//3//f/9//3//f/9//3//f/9//3//f/9//3//f/9//38AAP9//3//f/9//3//f/9//3//f/9//3//f/9//3//f/9//3//f/9//3//f/9//3//f/9//3//f/9//3//f/9//3//f/9//3//f/9//3//f/9//3//f/9//3//f/9//3//f11r0TW4Vv9//3//f/97/3//f/9//3//f/9//3//f/9/v3v/f/9//3/8e/1//n//f/9/3Fo4Rl9v/3v/fxlfMkK4Vn5v/3//f/9//3//f/9//3//f/9//3/+f/9//3//f997/3//f/9//3//f/9//3//f/9/33ufczxn2Vp2SjVG9D1YSrtWP2efc997/3//f997/3vfe/9//3//f/9//3v/e/9/33tdZ3dK9T3VORdC/V6fc/9//3+/d713/n//f/9//3//f/9//3//f/9//3//f/9//3//f/9//3//f/9//3+fb7E1Xmu/d/9//3//f/9//3//f/9//3//f/9//3//f/9//3//f/9//3//f/9//3//f/9//3//f/9//3//f/9//3//f/9//3//f/9//3//f/9//3//f/9//3//f/9//3//f/9//3//fwAA/3//f/9//3//f/9//3//f/9//3//f/9//3//f/9//3//f/9//3//f/9//3//f/9//3//f/9//3//f/9//3//f/9//3//f/9//3//f/9//3//f/9//3//f/9//3//f/9//38bY9E1uVb/f/9//3//f/9//3//f/5//3//f/9//3+bVt1ev3v/f/5//H//f/9//39fa/dBGEL/f997v3PfdxxjmFLZWp5z/3//f/9//3//f/9//3/9f/5//n//f/9//3//f/9//3//f/9//3//f/9//3//f/9//3//f997n3Nfa/5ee04XQvY9N0aaUtxa/3//f/9//3v/f/9//3//f/9//3v/f/9//3/fe19rvFb2PbQ19j3cWv9//3//f793/3//f/9//3//f/9//3//f/9//3//f/9//3//f/9//3//f/97Vkp4Tt97/3//f/9//3//f/9//3//f/9//3//f/9//3//f/9//3//f/9//3//f/9//3//f/9//3//f/9//3//f/9//3//f/9//3//f/9//3//f/9//3//f/9//3//f/9//3//f/9/AAD/f/9//3//f/9//3//f/9//3//f/9//3//f/9//3//f/9//3//f/9//3//f/9//3//f/9//3//f/9//3//f/9//3//f/9//3//f/9//3//f/5//3//f/9//3//f/9//3//f/9/l1LTPR1j33v/f/9//3//f/5//n/+f/9//3//fxhG1T3aWv9//3/+f/5//3//f/9/P2e0Ndxa/3//f/97/3+/c9paVkq5Vr93/3//f/17/3//f/9//3//f/9//n//f/9//3//f/5//n/9f/5//X/+f/9//3//f/9//3//f/9//3//f/9/n3M9Z7pWeVKSMfY9WUrdWj9rv3vff/9//3v/f/9//3//e/9//3//f/97X2uZTvY9lDHYPd9e/3+/c/9//3//f/97/3//f/9//3//f/9//3//f/9//n//f/5//39eZxZCX2/ff/9//3/+f/5//3//f/9//3//f/9//3//f/9//3//f/9//3//f/9//3//f/9//3//f/9//3//f/9//3//f/9//3//f/9//3//f/9//3//f/9//3//f/9//3//f/9//38AAP9//3//f/9//3//f/9//3//f/9//3//f/9//3//f/9//3//f/9//3//f/9//3//f/9//3//f/9//3//f/9//3//f/9//3//f/9//3//f/9//3/de/9//3//f/9//3//f/9//3//f9ta1DkeZ/9//3//f/9//n/+f/9//3//f/9/X2+0ORVGv3f/f/97/3//f/9/33v/f/xesjUcX997/3//f/9//3+fc9padk4ZX953/3//f/9//3//f/9//3//f/9//3//f/5//3/+f/5//n//f/9//3//f/9//3//f/9//3//f/9//3//f/9//3//f/9/n3ceY1lOF0IXQlpKek4eY39v/3//f/9//3//f/9//3//e/9//3t/b1tOuDmVNbhSW2f/e/9//3//f/9//3//f/9//3//f/9//3//f/5//3//e/9/9j2+Wr97/3//f/9//n//f/9//3//f/9//3//f/9//3//f/9//3//f/9//3//f/9//3//f/9//3//f/9//3//f/9//3//f/9//3//f/9//3//f/9//3//f/9//3//f/9//3//fwAA/3//f/9//3//f/9//3//f/9//3//f/9//3//f/9//3//f/9//3//f/9//3//f/9//3//f/9//3//f/9//3//f/9//3//f/9//3//f/9//3//f/9//3//f/9//3//f/9//3//f997/3+aVtQ5f3P/f997/3/+f/5//3//f793/3//f1dOTy13Tr97/3//f/9/33v/f/97/393TtI1n2//f/97/3//e/9//39+b5lSWUo/a997/3//f997/3v/f/9//n/+f/9//3/ff/9//3//f/9//3//f/9//3//f/9//3//f/9//3//f/9//3//f/9//3//f/9//3//f997W2sbY1lKGEL3QZtS/l5fa793/3//e/9//3//f/9//3u+c51vNUL0OfQ5ulJ/b/9//3//f/9//3//f/9//n/+f/5//n/+f/9/33fdWrY533//f/9//n/+f/9//3//f/9//3//f/9//3//f/9//3//f/9//3//f/9//3//f/9//3//f/9//3//f/9//3//f/9//3//f/9//3//f/9//3//f/9//3//f/9//3//f/9/AAD/f/9//3//f/9//3//f/9//3//f/9//3//f/9//3//f/9//3//f/9//3//f/9//3//f/9//3//f/9//3//f/9//3//f/9//3//f/9//3//f/9//3//f/9//3//f/9//3//f/9//3//f99/eVKyOZ93/3//f/9//3//f957/3//f/9/n3MUQk8tulr/f/9/33v/f/9//3//f/97V0rTNf9//3//f/9//3//f997v3s/azlGelJea/9//3//f/9//3/+f/5//3/ee/9//3/ff/9//3//f/9//3//f/9//3//f/9//3//f/9//3//f/9//3//f/5//n/+f/9//n/+f957/3+/d19vH2PdWjhG9j31Odxa/F5/a993/3//f/9//3v/f59z3loXPrQ19Tn8Wr93/3//f/9//3//f/9//3//f/9//3//fz9nOUq/e/9//3//f/5//3//f/9//3//f/9//3//f/9//3//f/9//3//f/9//3//f/9//3//f/9//3//f/9//3//f/9//3//f/9//3//f/9//3//f/9//3//f/9//3//f/9//38AAP9//3//f/9//3//f/9//3//f/9//3//f/9//3//f/9//3//f/9//3//f/9//3//f/9//3//f/9//3//f/9//3//f/9//3//f/9//3//f/9//3//f/9//3//f/9//3//f/9/3nv/f99//3/ffxVGNUa/d/9/3nv/f/9//3//f/97/3//f15vFUZQLdta/3//f993/3v/f/97/3v/fzdGFULfe/97/3//f/9//3//f/9/v3f7XldK21p/c/9//3//f/9//3//f/9//3//f/9/33v/f/9//3v/f/9//3/+e/9//3//f/9//3//f/9//3//f/5//3/+f/5//n//f/9//3//f/9//3//f/9//3ufc59vulZ5ThZCFkI3RrtWHl9fa79333/ff/9/f3O9Vvc91Tl5Tn9v/3//f997/3//f99733f/f/9/HmMXRr97/3//f/9//3//f/9//3//f/9//3//f/9//3//f/9//3//f/9//3//f/9//3//f/9//3//f/9//3//f/9//3//f/9//3//f/9//3//f/9//3//f/9//3//f/9//3//fwAA/3//f/9//3//f/9//3//f/9//3//f/9//3//f/9//3//f/9//3//f/9//3//f/9//3//f/9//3//f/9//3//f/9//3//f/9//3//f/9//3//f/9//3//f/9//3//f/9//3//f/9//3/fe/9//3/SPVVK/3//f/97/3//f/9//3v/f997/3+/d/RBsjUdY997/3/fd/9//3//f/9/v3eyNXZOnnP/f/9//3//f/9//3//f/9/v3dXShZG/WL/f/9//3/fe/9//3//f/9//3/+e/9//3//f/9//3//f/9//3//f/9//3//f/9//3//f/9//3//f/9//3//f/9//3//f/9//n//f/9//3//f/9/33f/f/9//3+/d39v/l57ThhCOEYXQllKnFYfYx9nH2PeXjhGtTkYRh9n/3/ff99//3//f79zXme6VnhSv3v/f/9//3//f/9//3//f/9//3//f/9//3//f/9//3//f/9//3//f/9//3//f/9//3//f/9//3//f/9//3//f/9//3//f/9//3//f/9//3//f/9//3//f/9//3//f/9/AAD/f/9//3//f/9//3//f/9//3//f/9//3//f/9//3//f/9//3//f/9//3//f/9//3//f/9//3//f/9//3//f/9//3//f/9//3//f/9//3//f/9//3//f/9//3//f/9//3/de/9/3nv/f/9/33v/f5930jm5Wv9//3/fe/9//3v/f/57/3//f/9/v3dXSpExmFLfe/9/33f/f/9/33f/f59zkjXbWt97/3/fe/9//3//f/9/33v/e/9/XmtXTjhKH2e/d/9//3//e/9//nv8d/5//Hv+f/1//3/+e/9//3//f/9//3//f/9//3//f/9//3//f/9//3//f/9//3//f/9//3//f/9//3//f/9//3//f/9//3/fe/9733f/e/97/3+/c59vPWf7XphSV0oWQjdG1TnWOZU1Uy1TKbc1+kE7RntOFkI2Rjxnv3f/f/9//3//f/9//3//f/9//3//f/9//3//f/9//3//f/9//3//f/9//3//f/9//3//f/9//3//f/9//3//f/9//3//f/9//3//f/9//3//f/9//3//f/9//3//f/9//38AAP9//3//f/9//3//f/9//3//f/9//3//f/9//3//f/9//3//f/9//3//f/9//3//f/9//3//f/9//3//f/9//3//f/9//3//f/9//3//f/9//3//f/9//3//f/9//3//f/9//3//f/9//3/fe997/39/b5E1ulb/f/9//3//f/5//3//f/9//3//f793dk7SOdI5n3P/f/97/3//f/9//39fa9Q5mFL/f/9//3//f/57/3//f/9//3//f997HWMWQttaX2v/e/9//3//f/9//3//f/9//3//f/9//3v/f/9//3//f/9//3//f/9//3//f/9//3//f/9//3//f/9//3//f/9//3//f/9//3//f/9//3//f/9//3//f/9//3//f/9//3//f/9//3//e/9//3//f793v3e/d95alTG2NVxKv3v/f/9//3//f/9//3//f/9//3//f/9//3//f/9//3//f/9//3//f/9//3//f/9//3//f/9//3//f/9//3//f/9//3//f/9//3//f/9//3//f/9//3//f/9//3//f/9//3//f/9//3//fwAA/3//f/9//3//f/9//3//f/9//3//f/9//3//f/9//3//f/9//3//f/9//3//f/9//3//f/9//3//f/9//3//f/9//3//f/9//3//f/9//3//f/9//3//f/9//3//f/9//3//f/9//X/9f/9//3//f/9/eU70PR1j/3//f/9//Xv+f/5//3//f/9//3/fe9lasTXTORxf/3//f/9/3XP/f/9/mFLSORtj33v/f/9//3v/f/9//3//f/9//3//f/9/mU5YRtxav3ffe/9//38+Y39rn3O/d/9//3//f/9//3//f/9//3//f/9//3//f/9//3//f/9//3/+f/9//3//f/9//3//f/9//3//f/9//3//f/9//3//f/9//3//f/9//3//f/9//3//f/9//3vfe993/3//e/97/3vfdxtbN0L5Pf9ev3f/f/5//n/+f757/3//f/9//3//f/9//3//f/9//3//f/9//3//f/9//3//f/9//3//f/9//3//f/9//3//f/9//3//f/9//3//f/9//3//f/9//3//f/9//3//f/9//3//f/9/AAD/f/9//3//f/9//3//f/9//3//f/9//3//f/9//3//f/9//3//f/9//3//f/9//3//f/9//3//f/9//3//f/9//3//f/9//3//f/9//3//f/9//3//f/9//3//f/9//3//f/9//3/+f/5//3//f/9//3//f5lWNUa/d/9//3//f/9//3//f/9//3//f/9//39/b/M9cC25Vv9//3//f/9/33v/f/pesDUbY/9//3//f/9//3//f/9//3//f/9//3//fz5jV0ZZSp9vn3O9VtY59j0WQplOHGPfd/9//3//e/9//3//f/9//3//f/9//3//f/9//3//f/9//3//f/9//3/+f/9//3//f/9//3//f/9//3//f/9//3//f/9//3//f/9//3//f/9//3//f/9//3//f/9//3v/f/9//3/fd95a9z2yNfha/3/+f/9//3//f/9//3//f/9//3//f/9//3//f/9//3//f/9//3//f/9//3//f/9//3//f/9//3//f/9//3//f/9//3//f/9//3//f/9//3//f/9//3//f/9//3//f/9//38AAP9//3//f/9//3//f/9//3//f/9//3//f/9//3//f/9//3//f/9//3//f/9//3//f/9//3//f/9//3//f/9//3//f/9//3//f/9//3//f/9//3//f/9//3//f/9//3//f/9//3//f/9//n//f/5//3//f/9//38zQhNC/3//f/9//3//f753/3/+f/5//3//f/9/n3NXSnEx1D0+Z/9//3//f/9//3+4VvM9HGPfe/9//3//f/9//3/+e/9//3//f/97/3//f/xeOEZ6TjlGek6/c39rn3PZVhM+Gl+/c/9//3//f/9//3//f59zf2//f993/3//f/9//3//f/9//3//f/9//3//f/9//3//f/9//3//f99//3//f/9//X/+f/9//3//f/9//3//f/5//3/+f/5//n//f/9//3//f/9//3v/fxxj8j3QORpj33v/f/9//3/ff/9//3//f/9//3/+f/5//n//f/9//3//f/9//3//f/9//3//f/9//3//f/9//3//f/9//3//f/9//3//f/9//3//f/9//3//f/9//3//f/9//3//fwAA/3//f/9//3//f/9//3//f/9//3//f/9//3//f/9//3//f/9//3//f/9//3//f/9//3//f/9//3//f/9//3//f/9//3//f/9//3//f/9//3//f/9//3//f/9//3//f/9//3//f/9//3//f/9//3//f/9//3//f35vVk5XTv9//3//f/9//3//f/5//n//f/9/33v/f/9/PmfUPVEtmlb/f/9//3//f/9/eE70Pb93v3P/f/57/n/+f/9//3//f/9//3//e/9/33ufc9xa9T2SMf9//3+/d/97/3v7WtlW2VZ9b/97/3//f/U51Tm1NfY5/Vqfc/9//3//f/9//3/ff/9//3//f/9//3//f/9/3nv/f/9//3//f/9//3//f/9//3//f/9//3//f/9//3//f/9//n//f/9//3//f/9//3//f993/3//fzxj0jkUQhxj/3//f/9//3/ff/9//3//f/9//n//f/9//3//f/9//3//f/9//3//f/9//3//f/9//3//f/9//3//f/9//3//f/9//3//f/9//3//f/9//3//f/9//3//f/9/AAD/f/9//3//f/9//3//f/9//3//f/9//3//f/9//3//f/9//3//f/9//3//f/9//3//f/9//3//f/9//3//f/9//nv+f/1//n/+f/9//n//f/5//3/+f/9//n//f/5//3/+f/9//n//f/5//3//f/9//3//f997/3/dXpM1/2L/f/9/33//f/9//X/+f9x7/3//f/9//3//fz5nV0rTORRCf2//f/9//3+/d1dK8jn/f/9//3/+f/5//3//f99//3//f/9//3//f/9/v3faWvM5szG/d/97/3//f/9733M7Y/pa+14dX993sjEdX59vnmt9Z5ZOVkp/b/9//3/ff/9//3//f/9//3//f99733//f/9//3/8f/x//X//f/9//3//f/9//3//f/9//3//f/9//3//f/9//3//f/9//3//f/9//3//e997/3//fxtj8j3SPTxr33//f/9//3/ff/9//3//f/9//3//f/9//3//f/9//3//f/9//3//f/9//3//f/9//3//f/9//3//f/9//3//f/9//3//f/9//3//f/9//3//f/9//38AAP9//3//f/9//3//f/9//3//f/9//3//f/9//3//f/9//3//f/9//3//f/9//3//f/9//3//f/9//3//f/9//3//f/5//n/+f/9//n/+f/5//3/+f/5//n//f/5//n/+f/9//3//f/9//3//f/9//3//f/9//3//f/9/elL3QX9z/3/fe/9//3//f/5//X//f/9//3//f/9//3/fe7hWcC3VPXtSv3ffe/9/33dWRlRG33f/f/9//nv/f/9//3//f/9//3//f/9//3//f/9/XWeyNbM1P2f/e/9//3//f/97/39/ax5ju1LSNXZKvm//d/9/vnMbX5hOmVb6Xr53/3//f/9/33v/f/9//3//f/9//3/+f/1/+3/+f/9//3//f/9//n//f/9//3//f/9//3//f/9//3//f/9//3//f/9/3nv/f/9//3//f/9//3/fe/pe8T11Tr93/3/fe/9//3//f/9//3//f/9//3//f/9//3//f/9//3//f/9//3//f/9//3//f/9//3//f/9//3//f/9//3//f/9//3//f/9//3//f/9//3//fwAA/3//f/9//3//f/9//3//f/9//3//f/9//3//f/9//3//f/9//3//f/9//3//f/9//3//f/9//3//f/9//3//f/5//n/+f/5//n/+f/5//n/+f/5//n/+f/5//n/+f/9//3//f/9//3//f/9//3//f/9//3//f997/3/fexNCdk7fe/9//3//f/9//n/+f/9//3//f/9//3//f/9/v3ccY7Q1tjl0Mf9e/3v/e39rdkbYVv93/3//e/97/3//f/9//3//f957/3//f957/3//f39vkjGzMf5e33f/f99z/3//e/9/33scX5hO0jGXTv9/3nP/f/9//3s7Z9lauVrbXn9v/3//f/9/33v/f/9/3nvde/9//3//f/9//3//f/9//n/+f/5//3//f/9//3//f/9//3//f/9//3//f/9//3//f/9/3nv/f/9//3//f/9//3//e3ZOjzG3Vv9//3//f/9//3//f/9//3//f/9//3//f/9//3//f/9//3//f/9//3//f/9//3//f/9//3//f/9//3//f/9//3//f/9//3//f/9//3//f/9/AAD/f/9//3//f/9//3//f/9//3//f/9//3//f/9//3//f/9//3//f/9//3//f/9//3//f/9//3//f/9//3//f/9//3//f/9//3//f/9//3//f/9//3//f/9//3//f/9//3//f/9//3//f/9//3//f/9//3//f/9//3//f/9/e2vwPfpe/3//f/9//3v+e/9//n//f/9//3//f/9//3//f/9/P2c5Svc91znXOT9n/38/Z1hKXmf/f/9//3//f/9//3//f/9//3//f/9//3//f/9//3t/b9M5cSmaTl9n/3//e993/3//f993v3NWRnApd0b/f/93/3v/f/9/33efc39vulYdY793/3//f997/3//f/9//3//e/97/3//f/9//3//f/9//3//f/9//3//f/9//3//f/9//3//f/9//3//f/9//3//f/9//3//f/9/33/fe997/3/fdzNGrzX6Xv9//3//f/9//3//f/9//3//f/9//3//f/9//3//f/9//3//f/9//3//f/9//3//f/9//3//f/9//3//f/9//3//f/9//3//f/9//38AAP9//3//f/9//3//f/9//3//f/9//3//f/9//3//f/9//3//f/9//3//f/9//3v/e/9//3//f/9//3//f/9//3//f/9//3v/f/97/3//e/97/3//f/9//3//f/9//3//f/9//3//f/9//3//f/9//3/+f/9//3//f957/3//f9daNEZda/9//3//e/9//3//f957/3//f/9//3//f/97/3//f9taWEY5RnxO+T12Lb9zW0q9Ul9n/3//f/9//3v/f/5//3//f95733v/f/9//3//f/9/Gl8TPtI1Fj7/Wr9z/3v/f993/3//e/97WUq1NZpOn2//e/9//3v/f/9/v3d/b5lSV0o9Z/9//3/+e/9//3+ebx1jX2u/c/97/3v/f/9//3//f/9//3//f/9//3//f/9//3//f/9//3//f/9//3//f95//3//f/9//3//f/9//3/fe/97/39da1RG8jk8Z793/3//f/9//3//f/9//3//f/9//3//f/9//3//f/9//3//f/9//3//f/9//3//f/9//3//f/9//3//f/9//3//f/9//3//fwAA/3//f/9//3//f/9//3//f/9//3//f/9//3//f/9//3//f/9//3//f/97nm88Z/pelk52TnZKVUZVRjNCM0ITQlZKd0q5UvtaXmefb99333v/f/9//3//f/9//3//f/9//3//f/9//3//f/9//3/+f/9//3//f957/3//f/9//38zQnZKv3f/f/9//3/ee/9//3//f/9//3//f/9//3//f/9//39fa1lKGEKeUt9aVil/Tvk9nVK/d/9//3v/f/9//3/ce/9//3//f/9/33v/f/9//3v/f1tjNUI3QjpGOUL/e993/3//e993/3//f7xScy04Rl9r/3//f/97/3//f/9//3tda5hS2VZ+b/9//3tVRjZGmU67VrlSdkr4Wpxv/3//f/9//3//f/9//3//f/9//3//f/9//3//f/9//3//f/9//3//f/9//3//f/9//3//f/9//3//f/9/33c8Y/M92Vq/d/9//3//f/9//3//f/9//3//f/9//3//f/9//3//f/9//3//f/9//3//f/9//3//f/9//3//f/9//3//f/9//3//f/9/AAD/f/9//3//f/9//3//f/9/vXf/f713/3//f/97v3f/f/9//3tdZ9hWVUZ1SthWO2M8Z1xnXGd9a11rfmt9a39vHGMdY/taulZ3SjZG9D3TORVCNkZ4TttaPWOfc/97/3//f/9//3//f/9//3//f/9//3//f/9//3//f/9//3//f/9/jy0bX/9//3/fe/9//3//f/9//n//f/9//3//f/9//3//f/9/33fcVhlCfk6fc9o52Tm3NVpK33f/f/9//3/+f/9//3//f/9//3//f/9//3//e/9//3+fb5pSOUJ8TnlKX2v/f/9//3v/f/9//3/dWtg5uTn/Yr93/3/+f/1//nv/f/9//38cY5pSek4XQllKn3P/f/9//3f/d31n2lZWRttWXmvfe/9//3//f/9//n/+f/9//3//f/9//3//f/9//3//f/9//3//f/9//3//f/9//3//f/9//3//f/9/v3tWTvM9PGf/f/9/33v/f/9//3//f/9/33v/f/9//3//f/9//3//f/9//3//f/9//3//f/9//3//f/9//3//f/9//3//f/9//38AAP9//3//f/9//3//f/9//3//f957/3/ed/9//3//f55zGl+4VtlaPGf/f/9//3+/d/9//3v/f/9//3//f/9//3//f/9//3//f/9//3//f997n3Nfaz1n2lZ3ThQ+0jmwNbhW+mKfd/9//3//f/9/33v/f/9//3//f/9//3//f99733efc28tn2//f/9//3//f/9//3//f/5//3//f/9//3//f/9//3//f79z/VqcUnxK/3//XhpCcy16Tp9z/3//f/9//3//f/9//3//f/9/3nf/f/9//3//f/9/v3Nfax9jOUJZSj5j/3//f/57/nv/f997v1r9Qfw9vlafb/9//Hv+f/9//3//f/9/n3P/Ytg5tTV/a/9//3v/e/97/3//e993HWOYUndOG2O/c/9//3//f/9//3/ee997/3//f957/3//f/9//3//f/9//3//f/9//3//f/9//3//f/9//3/fe/9/PWvxPXZS33v/f997/3//f/9//3//f/9//3//f/9//3//f/9//3//f/9//3//f/9//3//f/9//3//f/9//3//f/9//3//fwAA/3//f/9//3//f/9//3//f/9/3nf/f/9/33v/f3xr2Fb5Wn1v/3v/f/9//3//f/9//3//f/9//3//f/9//3//f997/3vfe/9//3//f/9//3//f/9//3//f/9//3u/d79321p6UvZB1D31QbpaX2//f/9//3//f/9/33v/f/9//3//f/9/d0qQLb9z/3v/e/97/3//f/5//3/+f/9//3//f/9//3//f/9//3//e15n2lb1Od1a33ecUlEpF0KbUt97/3//f/9//3//f917/nv/f/9//3//f/9//3//f/97f2++WvhB9T08Z/9//n/8e/9//3/ff/9iO0YYQrtWnm//f/5//n/dd/9//3//f99/P2v4PRdCPWP/f/93/3v/e/9/33f/f/9/33scY9la2VobY/9/33vfe/9//3//f/57/3//f/9//3//f/9//3//f/9//3//f/9//3//f/9//3//f/9//3//f997VUrxPRpj/3//f/9//3//f/9//3/fe/9//3//f/9//3//f/9//3//f/9//3//f/9//3//f/9//3//f/9//3//f/9/AAD/f/9//3//f/9//3//f/9//3//f/97/3//f79zt1IaX/9//3//f/9//3//e/9//3//f/9//3//f/9//3//f/9//3//f/9//3//f/9//3//f/9//3//f/9//3//f/97v3v/f99/v3t/bx5nmlY2RtM9Nkq5Vn9v/3//f/9//3+/d/9//3v/f1dGd0r/e/9//3//f/9//3/+f/9//3//f/9//3//f/9//3v/f/9//3//d15nNkI3RptOWUqbUvY9N0YeZ797/3//f/9//3//f/9//3//f/9/33//f/9//3/fe99/3l54Ttla3nv+f/9/3nv/f/9//39/b/1aWEa6Up9v/3//f/9//3//f997/3//fx5jOEb1OdxW/3//e99z/3//f/9//3//f/9//39fa5lWmVZea/9//3vfe/97/3//f/9//3//f/9//3//f/9//3//f/9//3//f/9//3//f/9//3//f/9//3//f9haNEb5Xv9//3//f997/3//f/9//3//f/9//3//f/9//3//f/9//3//f/9//3//f/9//3//f/9//3//f/9//38AAP9//3//f/9//3//f/9//3//f/9//3//e9932FZ9Z/9//3//f997/3//f/9//3//f/9//3//f/9//3//f/9//3//f/9//3//f/9//3//f/9//n//f/9//3//f/9//3//f/9//3//f/9//3//f797v3fbXplWFkb1PfVBm1Z/c/9//3v/f59vf2uyMR5j/3//e/9//3/+e/5//3//f/9//3/ff/9//3//f/5//n//f/9//3v/e/xeV0YWQp9zn3eaVtQ9eE49Z/9//3//f/9//3/ff/9//3//f/9//3//f/9//3//f99733vfe/9//3//f/9//3/+f/9/33v7WhlCWkq/d/9//3//f/9//3//f/97/3/bVjlGW0paRn9r/3v/e957/3//f/9//3//f/9//3+/d7pWNUYbX/97/3//f/9//3v/f/9//3//f/9//3//f/9//3//f/9//3//f/9//3//f/9//3//f/9//39+c/I92Vq/e/9//3/fe/9//3//f/9//3//f/9//3//f/9//3//f/9//3//f/9//3//f/9//3//f/9//3//fwAA/3//f/9//3//f/9//3//f/9//3//f/9/GV/4Vv9//3//f/9//3//f/9/3nv/f/9//3//f/9//3//f/9//3//f/9//3//f/9//3//f/9//3//f/9//3//f/9//3//f/9//3/+f/9//3//f/9//3//f/9//3//f593PmeaUhdG1DmZTvxa/3//e/1aszGfc/9//3//f/9//3//f/9//3//f/9//3//f/9//3/9f/5//3//f/97v3f/e993v3f/f/9/v3dXStI5l06fc/97/3//f/9//3//f/9//3//f/9//3//f/9//3//f/9/33//f/9//3/9f/x//X//f993H2OcUn5v33v/f/9//3//f/9//3//f/9/f2+cUlpKekodX/9//3/+f/9//3//f/9//3//f793/3//e7lSd0peZ/9//3//f/9//3//f/9//3//f/9//3//f/9//3//f/9//3//f/5//3//f/9//3//f59zv3vzPdpa/3//f/9//3//f/9//3//f/9//3//f/9//3//f/9//3//f/9//3//f/9//3//f/9//3//f/9/AAD/f/9//3//f/9//3//f/9//3v/f/9//3uVTr5v/3vfd/9//3/+f/9//3//f/9//3//f/9//3//f/9//3//f/9//3//f/9//3//f/9//3//f/9//3//f/9//3//f/9//3//f/9//n//f/9//3//f/9//3//f/9//3//f/9/33vfdxxfNkLUNRc+Fz72PXhK/3vfe/9//3//f/9//3//f/9//3//f/5//n/+f/9//3//f/9//3//f/9//3//f/57/3/fd/9/n3N4StM5mVJ/b/9//3//f/5//3/+f/9//n/9f/x//X/de/9//3//f/9//3/+f/5//X//f/9//3//e79333v/f/9//3//f917/nv/f/9//3v/f/97/V45RlxK/17/f/9//n/+f/5//3//f/9//3//f/97X2d5Shc+nE5/a79333vfe/9//3//f/9//3//f/9//3//f/9//3//f/9//n/9f/9//3//f/9//3//f7lWVkr7Yv9//3//f/9//3//f/9//3//f/9//3//f/9//3//f/9//3//f/9//3//f/9//3//f/9//38AAP9//3//f/9//3//f/9//3//f/97/3/XVjpj/3f/f/9//3//f/9//3//f/9//3/+f/9//3//f/9//3//f/9//3//f/9//3//f/9//3//f/9//3//f/9//3//f/9//3//f/9//n//f/5//3//f/9//3//f/9//3//f/9//3//f/9//3//e993X2eaTpIxkjFXSn9rv3P/f/9//3/ff/9//3//f/9//3//f/9//3//f/9//3/fe/9/nnP/f/9/3Hv+f/9//3v/f/9/f29YShVCVUq/d/9//3//f/9//3//f/9/+3/8f/9//3//f/9//3/ff/9//X//f/9//3//f/9//3//f/9//3/+f/9//3//f/9//3//f/9//3v/f39vfVI5Rr97/n//f/9//3/+f/9//3//f/97/3//f39rWUYYPnpKmE64UvpeXGe/c997/3//f/9//3//f/9//3//f/9//3//f/5//3//f/9//3//f/9//380RjVG33v/f/5//3//f/9//3//f/9//3//f/9//3//f/9//3//f/9//3//f/9//3//f/9//3//fwAA/3//f/9//3//f/9//3//f/9//3//f3RKnW//f997/3//f/9//3//f/9//3//f/9//3//f/9//3//f/9//3//f/9//3//f/9//3//f/9//3//f/9//3//f/9//3//f/9//3//f/9//3//f/9//3//f/9//3//f/9//3//f/9//3//e/9//3//e/9//3/cWrM19z33PRhCm1IdY993/3//f/9//3//f/9//3//f/9//3//f/9//3//f/9//3/+f/5//3//f/9//3//f/9/fWv5Wo8x2Frfd/9//3//f99//3/9f/1//n//f99//3//f/9//3//f/9//3//f/9//3//f/9//3//f/9//3//f/9//3//f/9//3//f/9//3+fcxtjnXPef/9//3//f/9//3//f/9//3//f/9//3/fextjt1Lfd993nW86Y7dSt1LYVjpjv3P/e/9//3//f/9//3//f/9//3/9f/9//3//f/97/3//f35vsTVda/9//3//f/9//3//f/9//3//f/9//3//f/9//3//f/9//3//f/9//3//f/9//3//f/9/AAD/f/9//3//f/9//3//f/9//3//f/9/dE6+c/9//3//f/9//3//f/9//3//f/9//3//f/9//3//f/9//3//f/9//3//f/9//3//f/9//3//f/9//3//f/9//3//f/9//3//f/9//3//f/9//3//f/9//3//f/9//3//f/9//3//f/9//3//f/9//3//f793/V7XPX9vf28fYzhGFD7ZWvha/3v/f/9//3//f/9//3//f/9//3//f/9//3//f/9//3//f/9//3//f/9//3//f993nnMTQvI9PGf/f/9//3//f/9//n/+f/9//3//f/9//3//f/9//3//f/9//3//f/9//3//f/9//3//f/9//3//f/9//3//f/9//3//f/9/3nv/f/9//3//f/9//3//f/9//3//f/9//3//f/9//3/ed/9//3//f/9//3u+c55vfWv6WthWG1+/c/9//3//f/9/33v/f/9//n//f/9//3//f/9/33dXStpa/3//f/9//3//f/9//3//f/9//3//f/9//3//f/9//3//f/9//3//f/9//3//f/9//38AAP9//3//f/9//3//f/9//3//f/9/3ne2Vp5z/3//e/9//3//f/9//3//f/9//3//f/9//3//f/9//3//f/9//3//f/9//3//f/9//3//f/9//3//f/9//3//f/9//3//f/9//3//f/9//3//f/9//3//f/9//3//f/9//3//f/9//3//f/9//3//f/9//3//fxdCWkrff/9//3+/d/latlLQOXVOO2Pfe/9//3//f/9//3//f/9//3//f/9//3//f/9//3//f/9//3v/f/9//3//f997l1LROXdOf2/fe/9/33v/f/9//3//f/9//3//f/9//3//f/9//3//f/9//3//f/9//3//f/9//3//f/9//3//f/9//3//f/9//3//f/9//3//f/9//3//f/9//3//f/9//3//f/9//3//f/9//3//f/9//3//f/9//3vfe99333c8Z5dOdk5dZ/97/3//f/9//3/+f/97/3//f/9//3//f5pSmFL/e/9//3//f/9//3//f/9//3//f/9//3//f/9//3//f/9//3//f/9//3//f/9//3//fwAA/3//f/9//3//f/9//3//f/9//3//e/lev3f/f/9/33v/f/9//3//f/9//3//f/9//3//f/9//3//f/9//3//f/9//3//f/9//3//f/9//3//f/9//3//f/9//3//f/9//3//f/9//3//f/9//3//f/9//3//f/9//3//f/9//3//f/9//3//f/9//3//f/9/33vUOf1e33v/f/9//3v/f/9/fm/YWjNGVEbYVr93/3/fe997/3//f/9//3//f/9//3//f/9//3//f/9//3//e/9//3//f11rNEI0Rj1nn3P/f/9/33//f/9//3/+f/5//3/+f/9//3//f/9//3//f/9//3//f/9//3//f/9//3//f/9//3//f/9//3//f/9//3//f/9//3//f/9//3//f/9//3//f/9//3//f/9//3//f/9//3vfe/9//3//f/9//3//f/9//3+/d/la2VYbY/9//3//f/9//3/fe/97/3//e/9/eU6ZUv9//3//f/9//3//f/9//3//f/9//3//f/9//3//f/9//3//f/9//3//f/9//3//f/9/AAD/f/9//3//f/9//3//f/9//3//f997O2N9a/9//3//f/9//3//f/9//3//f/9//3//f/9//3//f/9//3//f/9//3//f/9//3//f/9//3//f/9//3//f/9//3//f/9//3//f/9//3//f/9//3//f/9//3//f/9//3//f/9//3//f/9//3//f/9//n//f/97/3/fextjsTX/f997/3v/f/97/3//f/9//3+ecztnt1Z1TjtnfW++d/9//3//f/9//3//f/9//3//f/9//3//f/9/33v/f/9//3//f/pe8j1WSj5n/3//f/9/33v/f/5//n/9f/5//n//f/9//3//f/9//3//f/9//3//f/9//3//f/9//3//f/9//3//f/9//3//f/9//3//f/9//3//f/9//3//f/9//3//f/9//3//f/9//3//f/9//3//f/9//3/fe/9//3/fe997/3+ec/pel1J+b/9//3/fe/9//3//e/97/3/1PR1j/3//f/9//3//f/9//3//f/9//3//f/9//3//f/9//3//f/9//3//f/9//3//f/9//38AAP9//3//f/9//3//f/9//3//f/9//388Zxtjn3P/f/9//3//f/9//3//f/9//3//f/9//3//f/9//3//f/9//3//f/9//3//f/9//3//f/9//3//f/9//3//f/9//3//f/9//3//f/9//3//f/9//3//f/9//3//f/9//3//f/9//3//f/9//n//f/5//3//f/9//392ThRC33f/f/9//3v/f/9//3//f/9//3//f/97nXOec99//3//f/9//3//f/9//3//f/9//3//f/9//3//f997/3//f/9//3+/d1ZK9D3cWt97/3//f/9//3/+f/5//n//f/9//3//f/9//3//f/9//3//f/9//3//f/9//3//f/9//3//f/9//3//f/9//3//f/9//3//f/9//3//f/9//3//f/9//3//f/9//3//f/9//3//f/9//3//f/9/vnffe/9//3//f997/3+/d5dStlK/d/9/33ffd/9//3+/dxZCn3P/f/9//3//f/9//3//f/9//3//f/9//3//f/9//3//f/9//3//f/9//3//f/9//3//fwAA/3//f/9//3//f/9//3//f/9//3//f793uFbaWr93/3//f/9//3//f/9//3//f/9//3//f/9//3//f/9//3//f/9//3//f/9//3//f/9//3//f/9//3//f/9//3//f/9//3//f/9//3//f/9//3//f/9//3//f/9//3//f/9//3//f/9//n//f/5//n/+f/9//3//f/9/8j3YVp9z/3//f/9//3//f/9//3//f/9//3//f/9//3//f/9//3//f/9//3//f/9//3/+f/9//3//f/9//3//f997/3//f/9//38+YxZC8zlea/9//3+9d/9//n//f/9//3//f/9//3//f/9//3//f/9//3//f/9//3//f/9//3//f/9//3//f/9//3//f/9//3//f/9//3//f/9//3//f/9//3//f/9//3//f/9//3//f/9//3//f/9//3//f/9//3++e/9//3//f/9//387Z7dS+l7/f/9/33f/e/tamlL/f/9//3//f/9//3//f/9//3//f/9//3//f/9//3//f/9//3//f/9//3//f/9//3//f/9/AAD/f/9//3//f/9//3//f/9//3//f/9//3/ZVjVGPWffe/9//3//f/9//3//f/9//3//f/9//3//f/9//3//f/9//3//f/9//3//f/9//3//f/9//3//f/9//3//f/9//3//f/9//3//f/9//3//f/9//3//f/9//3//f/9//3//f/9//3//f/9//3/+f/9//3//f/9//3+ec/E9HGP/f/97/3//f/9//3//f/9//3//f/9//3//f/9//3//f/9//3//f/9//3//f/9//3//f/9//3//f/9//3//f/9//3/fe/9/v3O5UvI5l1Lfd/9//3v/f/9//3//f/9//3//f/9//3//f/9//3//f/9//3//f/9//3//f/9//3//f/9//3//f/9//3//f/9//3//f/9//3//f/9//3//f/9//3//f/9//3//f/9//3//f/9//3//f/9//3//f/9//3//f/9//3//f/9/fWvYVrhSf2v/f59zFUJ/a/9//3//f/9//3//f/9//3//f/9//3//f/9//3//f/9//3//f/9//3//f/9//3//f/9//38AAP9//3//f/9//3//f/9//3//e/9/33v/f/97l1J2Sv9//3//f/9//3//f/9//3//f/9//3//f/9//3//f/9//3//f/9//3//f/9//3//f/9//3//f/9//3//f/9//3//f/9//3//f/9//3//f/9//3//f/9//3//f/9//3//f/9//3//f/9//3//f/9//3//f/9//3//f/9/2VrSOb93/3v/f/9//3v/f/9//3//f/9//3//f/9//3//f/9//3//f/9//3//f/9//3//f/9//3//f/9//3//f/9//3//f/9//3v/f/97Gl/yPXZOn3P/f997/3/ff997/3//f957/3//f/9//3//f/9//3//f/9//3//f/9//3//f/9//3//f/9//3//f/9//3//f/9//3//f/9//3//f/9//3//f/9//3//f/9//3//f/9//3//f/9//3//f/9//3//f/9//3//f99733f/f/93+Vq4UhtfFD5/a993/3//f/9//3/+f/9//3//f/9//3//f/9//3//f/9//3//f/9//3//f/9//3//f/9//3//fwAA/3//f/9//3//f/9//3//f/9//3//f/97/399b9la+l7/f/9//3//f/9//3//f/9//3//f/9//3//f/9//3//f/9//3//f/9//3//f/9//3//f/9//3//f/9//3//f/9//3//f/9//3//f/9//3//f/9//3//f/9//3//f/9//3//f/9//3//f/9//3//f/9//3/de/9//3/fe7lWN0b/f997/3//f/9//3//f/9//3//f/9//3//f/9//3//f/9//3//f/9//3//f/9//3//f/9//3//f/9//3//f/9//3//f/9//3//f793FELzPX9v/3//f/9//3//f/9//3//f/9//3//f/9//3//f/9//3//f/9//3//f/9//3//f/9//3//f/9//3//f/9//3//f/9//3//f/9//3//f/9//3//f/9//3//f/9//3//f/9//3//f/9//3//f/9//3//f753/3//f99z/3//exM+EzocX/97/3//f/9//3//f/5//3//f/9//3//f/9//3//f/9//3//f/9//3//f/9//3//f/9//3//f/9/AAD/f/9//3//f/9//3//f/9//3//f/9/33v/f/9/XGeWUhpjv3f/f/9//3//f/9//3//f/9//3//f/9//3//f/9//3//f/9//3//f/9//3//f/9//3//f/9//3//f/9//3//f/9//3//f/9//3//f/9//3//f/9//3//f/9//3//f/9//3//f/9//3//f/9//3//f/9//3//f/9//38VQj5n/3/fd/9//3/+e/9//n/+f/5//3/+f/9//3//f/9//3//f/9//3//f/9//3//f/9//3//f/9//3//f/9//3//f/9//3//e/9//3//f9taszX8Xp9z/3//f/9//3/+f/5//3//f/9//3//f/9//3//f/9//3//f/9//3//f/9//3//f/9//3//f/9//3//f/9//3//f/9//3//f/9//3//f/9//3//f/9//3//f/9//3//f/9//3//f/9//3//f/9//3//f/97/3v/e9dSG1v7Wtta33f/f/97/3//f9x7/n//f/9//3//f/9//3//f/9//3//f/9//3//f/9//3//f/9//3//f/9//38AAP9//3//f/9//3//f/9//3//f/9//3//f/9//3//e3xrdUr6Xt97/3//f/9//3//f/9//3//f/9//3//f/9//3//f/9//3//f/9//3//f/9//3//f/9//3//f/9//3//f/9//3//f/9//3//f/9//3//f/9//3//f/9//3//f/9//3//f/9//3//f/9//3//f/9//3//f/9//3//f59zV0q/d997/3//f/9//3//f/5//3/+f/9//3//f/9//3//f/9//3//f/9//3//f/9//3//f/9//3//f/9//3//f/9//n/9f/9//3//f/9//3/bXvVBeE5/b/9//3/fd/97/3//f/9//3//f/9//3//f/9//3//f/9//3//f/9//3//f/9//3//f/9//3//f/9//3//f/9//3//f/9//3//f/9//3//f/9//3//f/9//3//f/9//3//f/9//3//f/9//3//e/93/3+/b9dS33ffd/97mU78Xv9//3//e/9//X/9f/9//3//f/9//3//f/9//3//f/9//3//f/9//3//f/9//3//f/9//3//fwAA/3//f/9//3//f/9//3//f/9//3//f/9//3v/f/9//3/fe7hWNEZca/9//3//e/9//3v/f/9//3//f/9//3//f/9//3//f/9//3//f/9//3//f/9//3//f/9//3//f/9//3//f/9//3//f/9//3//f/9//3//f/9//3//f/9//3//f/9//3//f/9//3//f/9//3//f957/3//f997/3/8XjRG/3//f993/3//f913/3//f/9//3//f/9//3//f/9//3//f/9//3//f/9//3//f/9//3//f/9//3//f/9//3/de/9//3//f/9/33/fe/9/n3PzOTVGn3O/c/9//3/fd/9//3//f/9//3//f/9//3//f/9//3//f/9//3//f/9//3//f/9//3//f/9//3//f/9//3//f/9//3//f/9//3//f/9//3//f/9//3//f/9//3//f/9//3//f/9//3//f/97/3vfd1ZCO2P/e/9733c/Y1dKv3P/f/97/3/9f/1//3//f/9//3//f/9//3//f/9//3//f/9//3//f/9//3//f/9//3//f/9/AAD/f/9//3//f/9//3//f/9//3//f/9//3//f/9//3//f/9//39+bzRGdUq/c/9/33f/f/9//3//f/9//3//f/9//3//f/9//3//f/9//3//f/9//3//f/9//3//f/9//3//f/9//3//f/9//3//f/9//3//f/9//3//f/9//3//f/9//3//f/9//3//f/9//3//f/5//3/+f/9//3//f99/mFKYUn9v/3//f/9//3//f/9//3//f/9//3//f/9//3//f/9//3//f/9//3//f/9//3//f/9//3//f/9//3//f/9//3//f957/3//f/9/33f/f/97dkqwMT1n/3v/e/9//3//f/9//3//f/9//3//f/9//3//f/9//3//f/9//3//f/9//3//f/9//3//f/9//3//f/9//3//f/9//3//f/9//3//f/9//3//f/9//3//f/9//3//f/9//3//f/9//3+fa5pOv2//d/97/3//e9939Tn6Wv9//3//f/5//X//f/9//3//f/9//3//f/9//3//f/9//3//f/9//3//f/9//3//f/9//38AAP9//3//f/9//3//f/9//3//f/9//3//f/9//3//f/9733v/f/9/33uYUvI9uFb/f793/3//f/9//3//f/9//3//f/9//3//f/9//3//f/9//3//f/9//3//f/9//3//f/9//3//f/9//3//f/9//3//f/9//3//f/9//3//f/9//n/+f/9//3//f/9//3//f/9//3/+f917/3//f997/3/fezZGmFL/f/9//3//f/9//3//f/9//3//f/9//3//f/9//3//f/9//3//f/9//3//f/9//3//f/9//3//f/9//3+9d/9//3//f/9//3//f993/3//ezxj0TGZTv93/3v/f/9//3//f/9//3//f/9//3//f/9//3//f/9//3//f/9//3//f/9//3//f/9//3//f/9//3//f/9//3//f/9//3//f/9//3//f/9//3//f/9//3//f/9//3//f/9//3+3UtI1f2e/c/93/3u/cx9f/1o3Qvpa/3v/f/9/3Xv+f/9//3//f/9//3//f/9//3//f/9//3//f/9//3//f/9//3//f/9//3//fwAA/3//f/9//3//f/9//3//f/9//3//f/9//3//f/9//3//f/9//3//f/9/33fYWtA5+V59b/9//3//f/9//3//f/9//3//f/9//3//f/9//3//f/9//3//f/9//3//f/9//3//f/9//3//f/9//3//f/9//3//f/9//3//f/9//3//f/5//3//f/9//3//f/9//3//f/5//3//f/9//3//f/9/33vaWpdS33v/f997/3//f/9//3//f/9//3//f/9//3//f/9//3//f/9//3//f/9//3//f/9//3//f/9//3//f/9//3/ee/9//3//f/9//3//f/9//3+/czVCFT6fb/9//3//f/9//3//f/9//3//f/9//3//f/9//3//f/9//3//f/9//3//f/9//3//f/9//3//f/9//3//f/9//3//f/9//3//f/9//3//f/9//3//f/9//3//f/9//3//f1RGuVbcWttWGl87X3hKUCn2Pdxa/3v/f/9//3//f/5//3//f/9//3//f/9//3//f/9//3//f/9//3//f/9//3//f/9//3//f/9/AAD/f/9//3//f/9//3//f/9//3//f/9//3//f/9//3//f/9//3//f/9//3//f/9//3/YVlRGNEb7Xt97/3//f/9//3//f/9//3//f/9//3//f/9//3//e/9//3//f/9//3//f/9//3//f/9//3//f/9//3//f/9//3//f/9//3//f/9//3//f/9//3//f/9//3//f/9//3//f/9//3//f/9//3//f/9//3/ee/9//3//f/9//3//f/9//3//f/9//3//f/9//3//f/9//3//f/9//3//f/9//3//f/9//3//f/5//n/+f/9//n//f/9//3//f/9//3//f/9/33fYVvI5Xmf/f/9//3v/f/9//3//f/9//3//f/9//3//f/9//3//f/9//3//f/9//3//f/9//3//f/9//3//f/9//n//f/9//3//f/9//3//f/9//3//f/9//3//f/9//3//f/9/33u/d55zn3Oec51zO2f5Xt97/3//f/9//3//f/9//3//f/9//3//f/9//3//f/9//3//f/9//3//f/9//3//f/9//3//f/9//38AAP9//3//f/9//3//f/9//3//f/9//3//f/9//3//f/9//3//f/9//3//f/9//3//f/9/33tda5hSFEL0Qfxe/3//f/9//3//f/9//3//f/9//3//f/9//3//f/9//3//e/9//3//f/9//3//f/9//3//f/9//3//f/9//3//f/9//3//f/9//3//f/9//3//f/9//3//f/9//3//f/9//3//f/9//3//f/9//3//f/9//3//f/9//n//f/9//3//f/9//3//f/9//3//f/9//3//f/9//3//f/9//3//f/9//3//f/9//3//f/9//3//f/9//3//f/9//3//f793G2OSMdxa/3v/f/9//3//f/9//3//f/9//n//f/9//3//f/9//3//f/9//3//f/9//3//f/9//3//f/9//3//f/9//3//f/9//3//f/9//3//f/9//3//f/9//3//f/9//3//f/9//3//f/9//3//f/9//3//f/9//3//f/9//3//f/9//3//f/9//3//f/9//3//f/9//3//f/9//3//f/9//3//f/9//3//fwAA/3//f/9//3//f/9//3//f/9//3//f/9//3//f/9//3//f/9//3//f/9//3//f/9/33v/f/9//3/fez1nd04TQnZOG2O/c/9//3//f/9//3/fd/97/3//f/9//3//f/9//3//f/9//3//f/9//3//f/9//3//f/9//3//f/9//3//f/9//3//f/9//3//f/9//3//f/9//3//f/9//3//f/9//3//f/9//3//f/5//3//f/9//3//f/9//3/+f/57/nv/f/97/3//f/9//3//f/9//3//f/9//3//f/9//3//f/9//3//f/9//3//f/9//3//f/9733v/f/9//3//fz5n9D2YTv9733v/e/9//3//f/9//3//f/9//3//f/9//3//f/9//3//f/9//3//f/9//3//f/9//3//f/9//3/+f/9//3//f/9//3//f/9//3//f/9//3//f/9//3//f/9//3//f/9//3//f/9//3//f/9//3//f/9//3//f/9//3//f/9//3//f/9//3//f/9//3//f/9//3//f/9//3//f/9//3//f/9/AAD/f/9//3//f/9//3//f/9//3//f/9//3//f/9//3//f/9//3//f/9//3//f/9//3//f/9//3//f/9//3/fe59zPWeXUhNCE0LZWn1r33vfd/9//3//f/9//3//f/9//3//f/9//3//f/9//3//f/9//3//f/9//3//f/9//3//f/9//3//f/9//3//f/9//3//f/5//3/+f/9//3//f/9//3//f/9//3//f/9//3//f/9//3//f/9//3//f/9//3//f/9//3//f/9//3//f/97/3//f/9//3//f/97/3/fe793n3Ofc15rXmsdYxxj/F78Xh1jHWP8Xh1jHmM/Zz5nv3P9WvU50zX8Xt93/3//f/9//3//f/9//3//f/9//3//f/9//3//f/9//3//f/9//3//f/9//3//f/9//3//f/9//3//f/5//3/+f/5/3Xv/f/9//3//f/9//3//f/9//3//f/9//3//f/9//3//f/9//3//f/9//3//f/9//3//f/9//3//f/9//3//f/9//3//f/9//3//f/9//3//f/9//3//f/9//38AAP9//3//f/9//3//f/9//3//f/9//3//f/9//3//f/9//3//f/9//3//f/9//3//f997/3//f/9//3//f/9//3+/d/9//3+fc7lWNEYTQlVK2Vo8Z59z/3//f/9//3//f/97/3/+f/9//3//f/9//3//f/9//3//f/9//3//f/9//3//f/9//3//f/9//3//f/9//3//f/9//3//f/9//3//f/9//3//f/9//3//f/9/33v/f/9//3//f/9//3//f/9//3+/e797f3N/bz9rP2ucVpxWe1JaThlGGEb3PfY99T0VQhVGV0pXSplSmVK6VnhOmVKZUppWmVKaVnlSelL4PRpCO0YaQnUtljH5QRpGW0pbTntOvVreXh9jH2dfa593v3e/e99//3//f/9//3//f/9//3//f/9//3//f/9//3//f/9//3//f/9//3//f917/3//f/9//3//f/9//3//f/9//3//f/9//3//f/9//3//f/9//3//f/9//3//f/9//3//f/9//3//f/9//3//f/9//3//f/9//3//f/9//3//f/9//3//fwAA/3//f/9//3//f/9//3//f/9//3//f/9//3//f/9//3//f/9//3//f/9//3//f/9//3//f/9//3//f/9//3/fe/9//3//f/9//3//f793fm/ZWpdSVUoUQlVKl1I8Z35v/3//f/9//3//f/9//3//f/9//3//f/9//3//e/9//3v/f/9//3//f/9//3//f/9//3//e/9//3//f/9//3//f/9//3//f/9//3//f/9//3//f/9//3/fd39vG2PaWphSN0YYRjhKOEY5SjhGOUo4Rt1e3V4fYz9nf2+fc79733v/f/9//3//f/9//3//f/9//3//f/9//3//f/9//3//f/9//3/fe39vX2v4PbY1H2c/az9nP2feWpxWek56TlhK9EHzQRRGFEI1RjVGVko1SphSmFbaXhxjXmt/c79733v/f/9//3//f/9//3//f/9//3//f/9//3//f/9//3//f/9//3//f/9//3//f/9//3//f/9//3//f/9//3//f/9//3//f/9//3//f/9//3//f/9//3//f/9//3//f/9//3//f/9//3//f/9/AAD/f/9//3//f/9//3//f/9//3//f/9//3//f/9//3//f/9//3//f/9//3//f/9//3//f/9//3//f/9//3//f/9//3//f/9//3//f/9//3//f/9//3//f793XWv6XndOVkr0PTZCV0q6Vv1eX2ufc793/3//f/9//3//f/9//3//f/9//3//f/9//3//f/9//3//f/9//3//f/9//3//f/9//3/fe59zf28/Z/5eu1abUhdGF0LVPfU9FkJ6Tt1aPmdca3xvnG++d993/3//f/9//3//f/9//3//f/9//3//f/9//3//f/9//3//f/9//3//f/9//3v/f/9//3//f/9/3nf/e/97/3//e993+lrSOT1j33f/f/9//3v/f/9//3//f/9/33/fe59zfm88azxrHGccY9pauVZXTjZK9EHzPfM9NEI1RpdO2VYbXzxnXWu/d99333v/e997/3//f/9//3//f/9//3//f/9//3//f/9//3//f/9//3//f/9//3//f/9//3//f/9//3//f/9//3//f/9//3//f/9//3//f/9//3//f/9//38AAP9//3//f/9//3//f/9//3//f/9//3//f/9//3//f/9//3//f/9//3//f/9//3//f/9//3//f/9//3//f/9//3//f/9//3//f/9//3//f/9//3//f/9//3//f/9//3//f997n3N/bx5jvFZYSjdG9T31PfU9N0ZYSppSu1bdWtxaHWMcXx1jHF8dYxxfHWMcX9paula5UnhOd0o2RjVCFUIVQvU9FUIWQnlOulb8Xv1ef2+fb997/3//f/9//3//f/9//n//f/5//3/+f/9//n/+f/5//n/+f/9//n//f/9//3//f/9//3//f/9//3//f/9//3//f/9//3//f/9//3//f/5//3/+e/9//3//e/la8Dn4Wv97/3//f/9//3//f/9//3//f/9//3//f/9//3//f/9//3//f/9//3//f/9//3/fd79zXms9Y9pauVaYTjVCNkZ4TplS/F5eZ793/3//f/9//3//f/9//3//f/9//3//f/9//3//f/9//3//f/9//3//f/9//3//f/9//3//f/9//3//f/9//3//f/9//3//f/9//3//fwAA/3//f/9//3//f/9//3//f/9//3//f/9//3//f/9//3//f/9//3//f/9//3//f/9//3//f/9//3//f/9//3//f/9//3//f/9//3//f/9//3//f/9//3//f/9//3//f/9//3//f/9//3//f/9//3//f99333efc35vPGcbY/pa+lqYUrlSmVK5UplSuVKZUrlS+1r8XhxfPmdeZ39vf2+fc/97/3//f/9//3v/f/9//3//f/9//3//f/9//3//f/9//3//f/9//3//f/9//3//f/9//3//f/9//3//f/9//3//f/9//3//f/9//3//f/9//n//f/5//3/+f/5//n/+f/5//3//f/9//3//f/9//388YxM+dk7fd/9//3//f/9//3//f/9//3//f/9//3//f/9//3//f/9//3//f/9//3//f/9//3//f/9//3//f/9/33vfe59zf2v8XrlSVkYVQlZK+l6/d/9//3//f/9//3//f/9//3//f997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+f/9//n//f/5//3/+f/9//n//f/5//3/+f/9//3//f/9//3//f/9//3//f/9//3//f/9//3//f/9//3//f/9//3//f/9//3//f/9//3//f/9//3/+f/9//n//f/5//3//f/9//3//f/9//3//f/9/v3cUPjRC/3//f993/3//f/9//3//f/9//3//f/9//3//f/9//3//f/9//3//f/9//3//f/9//3//f/9//3//f/9//3//f/9/33vfe793PGeYUlVKNUbZWl1r33v/f/9//3v/f/9//3//f/9//3//f/9//3//f/9//3//f/9//3//f/9//3//f/9//3//f/9//3//f/9//38AAP9//3//f/9//3//f/9//3//f/9//3//f/9//3//f/9//3//f/9//3//f/9//3//f/9//3//f/9//3//f/9//3/+f/9//n//f/9//3//f/9//3//f/9//3//f/9//3//f/9//3//f/9//3//f/9//3//e/9//3//f/9//3//f/9//3//f/97/3//f/9//3v/f/9//3//f/9//3//f/9//3//f/9//3//f/9//3//f/9//3//f/9//3//f/9//3//f/9//3//f/9//3//f/9//3//f/9//3//f/9//3//f/9//3//f/9//3//f/9//3//f/9//3//f/9//3//f/9//3//f/9//3//f/9//3//f/9//3/fd997mE7SOX9v/3//f/97/3//f/9//n//f/5//n/+f/9//n//f/9//3//f/9//3//f/9//3//f/9//3//f/97/3//f/9//3//f/9//3/fe/9//3+/d9laVUpVSpdSG2O/d/9/33u/d/9//3//f997/3//f/9//3//f/9//3//f/9//3//f/9//3//f/9//3//f/9//3//fwAA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sTUcY/9//3//f/9//3//f/9//n/+f/5//n/+f/5//3//f/9//3//f/9//3//f/9//3//f/9//3//f/9//3//f/9//3//f/9//3/fe/9//3//f997PGfZWnZO2Vqfc/9//3//f/9//3//f/9//3//f/9//3//f/9//3//f/9//3//f/9//3//f/9//3//f/9/AAD/f/9//3//f/9//3//f/9//3//f/9//3//f/9//3//f/9//3//f/9//3//f/9//3//f/9//3//f/9//3//f/9//3//f/5//3//f/9//3//f/9//3//f/9//3//f/9//3/+f/5//X/+f/1//n/9f/5//X/+f/1//n/9f/5//X/+f/5//3/+f/9//n//f/5//3/+f/9//n//f/5//3/+f/9//3//f/9//3//f/9//3//f/9//3//f/9//3//f/9//3//f/9//3//f/9//3//f/9//3//f/9//3//f/9//3//f/9//3//f/9//3//f/9//3//f/9//3//f/9//3//f/9//3//f/9//3//f/9//3//f/9/33//f/9//38bY7E12Vr/f/9//3//f/9//3//f/5//n/+f/5//3//f/9//3//f/9//3/+f/9//n//f/5//3/+f/9//n//f/5//3/+f/9//3//f/9//3/fe/97/3//f993/3tda5dOVUo7Y997/3//f/9/v3f/f/9//3//f/9//3//f/9//3//f/9//3//f/9//3//f/9//38AAP9//3//f/9//3//f/9//3//f/9//3//f/9//3//f/9//3//f/9//3//f/9//3//f/9//3//f/9//3//f/9//3//f/9//3//f/9//3//f/9//3//f/9//3//f/9//3//f/9//n/+f/5//n/+f/5//n/+f/1//n/9f/5//X/+f/5//3//f/9//3//f/9//3//f/9//3//f/9//3//f/9//3//f/9//3//f/9//3//f/9//3//f/9//3//f/9//3//f/9//3//f/9//3//f/9//3//f/9//3//f/9//3//f/9//3//f/9//3//f/9//3//f/9//3//f/9//3//f/9//3//f/9//3//f/9//3//f/9//3//f/9//3//f/9/33vSOXdSfm//f/9//3//f/9//3//f/9//3//f/9//3//f/9//3//f/9//3//f/9//3//f/9//3//f/5//3//f/9//3//f/9//3//f/9//3//f/97/3//f/9//3+eb7dSl1L6Xp9z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9//3//f/9//3+/d793FUa6Wl9v33//f/9//3//f/9//3//f/9//3//f/9//3//f/9//3//f/9//3//f/9//3//f/9//3//f/9//3//f/9//3//f/9//3//f/9//3//f/9/33ffe/9//3+eb7hWmVZ/c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3hS9EH7Xv9//3//f/9//3//f/9//3//f/9//3//f/9//3//f/9//3//f/9//3//f/9//3//f/9//3//f/9//3//f/9//3//f/9//3//f/9//3//f/9//3//f/9//39da3ZOl1K/d/9//3/fe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bY/I9l1Lfd/9//3//f/9//3//f/9//3//f/9//3//f/9//3//f/9//3//f/9//3//f/9//3//f/9//3//f/9//3//f/9//3//f/9//3//f/9//3//f/9//3//f/9//3/ZWlVKXmv/f997/3/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9//3/yPTRG/3v/e/9//3//f/9//3//f/9//3//f/9//3//f/9//3//f/9//3//f/9//3//f/9//3//f/9//3//f/9//3//f/9//3//f/9//3//f/9//3//f/9//3/ed/9/n3OYUj1j/3/fd/97/3//f/5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//3/fe/97l1LROTxn/3//f75z/3//f/9//3//f/9//3//f/9//3//f/9//3//f/9//3//f/9//3//f/9//3//f/9//3//f/9//3//f/9//3//f/9//3//f/9//3//f/97/3//fz1nuVZdZ/9//3v/f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/fdxtjE0LYVr93/3//f99733v/f/9//3//f/9//3//f/9//3//f/9//3//f/9//3//f/9//3//f/9//3//f/9//3//f/9//3//f/9//3//f/9//3//f/9//3/fe/9//39+a7lWn3P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fe/9//3+ebxNCllJda/9//3//f/97/3//f/9//3//f/9//3//f/9//3//f/9//3//f/9//3//f/9//3//f/9//3//f/9//3//f/9//3//f/9//3//f/9//3//f/9//3v/f/9/n2+WTt93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WUvI92Fr/f/9//3//f/9//3//f/9//3//f/9//3//f/9//3//f/9//3//f/9//3//f/9//3//f/9//3//f/9//3//f/9//3//f/9//3//f/9//3//f997/3//fxpf+V7fe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99333v/f/9/PGdVSjRGXGv/f/9//3//f/9//3//f/9//3//f/9//3//f/9//3//f/9//3//f/9//3//f/9//3//f/9//3//f/9//3//f/9//3//f/9//3//f/9//3//f/97/3+3Vr5z/3//f957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97/3//f/9//3//f7932VryPZdS33v/f/9//3//f/9//3//f/9//3//f/9//3//f/9//3//f/9//3//f/9//3//f/9//3//f/9//3//f/9//3//f/9//3//f/9//3//f/9//3//e1xrXGu+d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l1LyPRtjv3f/f/9//3//f/9//3//f/9//n//f/5//n/+f/9//3//f/9//3//f/9//3//f/9//3//f/9//3//f/9//3//f/9//3//f/9//3//f/9//3u3Ur93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15vFEYUQvte/3//f/9//3//f/9//3//f/9//3/+f/9//n//f/9//3//f/9//3//f/9//3//f/9//3//f/9//3//f/9//3//f/9//3//f/9//3//fztjO2f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15vNUYUQjxn/3//f/9//3//f/9//n/+f/9//n/+f/9//3//f/9//3//f/9//3//f/9//3//f/9//3//f/9//3//f/9//3//f/9//3//f/9/33t2Tv9//3v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/fxtjEkJVSp5z33v/f/9//3//f/9//3//f/9//3//f/9//3//f/9//3//f/9//3//f/9//3//f/9//3//f/9//3//f/9//3//f/9//3//f5hSn3P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la8TkSQvlennP/f/9//3//f/9//3//f/9//3//f/9//3//f/9//3//f/9//3//f/9//3//f/9//3//f/9//n//f/9//3//f/9/+148Y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3//f1xrE0J2Thxjv3f/f/9//3+/d/9//3//f/9//3//f/9//3//f/9//3//f/9//3//f/9//3//f/9//3//f/9//3//f/9//3t/b9pa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913/3v/f/9//3//fz1nNkb1PTdK/mK/d/9/33v/f/9//3//f/9//3//f/9//3//f/9//3//f/9//3//f/9//3//f/5//3//f/9//3//f39r2Vbfe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5//3//f/9//3//f/9//3//f997HWM3ShZGV0qfd997/3//f/9//3//f/9//3//f/9//3//f/9//3//f/9//3//f/9//3//f/9//3//f/9/fmvZVt97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nnddb/I9Nka5Vl5v33v/f/9//3//f/9//3//f/9//3//f/9//3//f/9//3//f/9//3//f993/387Z7ZS/3//f/97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/c7pWFEIVQrhSf2//e997/3//f/9//3//f/9//3v/f/9//3//f/9//3//f/9//3//fxlfMk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Gl80RtE5t1Jca997/3//f/9//3//f/9//3//f/9//3//f/9//3//f/9/XGt1Tv9//3//f/97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v/f/9//3//f/9//38aY3VOM0aWTlxnn3O/d993/3//f/9//3//f/9//3//f/9//3+eb/le/3//e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xnVkrzPTRG2Vqeb793/3v/f/9//3/fe997/3+fc9laPGf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997f2/aWjRGNEZ2TpdS2lobY11rXmtdaz1nG2Pfe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fe/9//3//f/9//3//f/9//3//e35vG2O5VrhWl1KYUhtjn3Pfe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97/3//e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/f/9//3//f/9//3//f/9//3//f/9//3//f/9//n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n/+f/5//n/+f/5//3/+f/9//3//f/9//3//f/9//n//f/5//3/+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nF2MYYxdjGGcXYxhjGGMZZxhjGWMYYxlnGWMZYxhjGGcXYxhjGGMYZxhjGWMYYxpnGWMZYxljGWcZYxljGGMZYxhjGGMYYxhjAABMAAAAZAAAAAAAAAAAAAAAZQAAADwAAAAAAAAAAAAAAGYAAAA9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16.0.13029/20</OfficeVersion>
          <ApplicationVersion>16.0.13029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2020-09-10T12:54:12Z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O0A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OBhCQAAAAkAAADswHoAQEkTdg6NUmKgAAAA8NdxAwAAAAAAAAAArDw8BCGMQUP/////CMJ6ALre4WFwSuIHAABxAwAAegBgwXoAAQAAAAICAAAAAAAAAgAAAAEAAAAYE8kHFgEAADAdwsY4KQMFnMJ6AInYO3bswHoA4ABABAAAO3YAAAAA9f///wAAAAAAAAAAAAAAAJABAAAAAAABAAAAAHMAZQBnAG8AZQAgAHUAaQAj+H0GUMF6ABGmtnYAABN2RMF6AAAAAABMwXoAAAAAALGv4GEAABN2AAAAABMAFAAOjVJiQEkTdmTBegA0X6h1AAATdg6NUmKxr+BhZHYACAAAAAAlAAAADAAAAAEAAAAYAAAADAAAAAAAAAASAAAADAAAAAEAAAAeAAAAGAAAAL8AAAAEAAAA9wAAABEAAAAlAAAADAAAAAEAAABUAAAAiAAAAMAAAAAEAAAA9QAAABAAAAABAAAAAMDGQb6ExkHAAAAABAAAAAoAAABMAAAAAAAAAAAAAAAAAAAA//////////9gAAAAMQAwAC4AMAA5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Agdzy7egD+VCB3CQAAAPDXcQMpVSB3iLt6APDXcQPkjFJiAAAAAOSMUmIAAAAA8NdxAwAAAAAAAAAAAAAAAAAAAACg4XEDAAAAAAAAAAAAAAAAAAAAAAAAAAAAAAAAAAAAAAAAAAAAAAAAAAAAAAAAAAAAAAAAAAAAAAAAAAAAAAAAAAAAAPuDfQY4zuEYMLx6APIsG3cAAAAAAQAAAIi7egD//wAAAAAAAKwvG3esLxt3BAAAAGC8egBkvHoAAABSYgcAAAAAAAAAFjS3dgkAAABUBlj/BwAAAJi8egAQWq12AdgAAJi8eg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HkAXdk7du6tG3eUlXkAAAAAAAAAAAAAAAAAIAAAAMjdQhlMlXkAXdZcYgAAcQMAAAAAIAAAAAiaeQCgDwAAyJl5AGi3JlwgAAAAAQAAAHWdJlxC1rduyN1CGZWgJlx0lnkASbZEXJhIwcYAAAAARJd5AInYO3aUlXkABAAAAAAAO3YImnkA4P///wAAAAAAAAAAAAAAAJABAAAAAAABAAAAAGEAcgBpAGEAbAAAAAAAAAAAAAAAAAAAAAAAAAAAAAAABgAAAAAAAAAWNLd2AAAAAFQGWP8GAAAA+JZ5ABBarXYB2AAA+JZ5AAAAAAAAAAAAAAAAAAAAAAAAAAAAZHYACAAAAAAlAAAADAAAAAMAAAAYAAAADAAAAAAAAAASAAAADAAAAAEAAAAWAAAADAAAAAgAAABUAAAAVAAAAAoAAAAnAAAAHgAAAEoAAAABAAAAAMDGQb6ExkEKAAAASwAAAAEAAABMAAAABAAAAAkAAAAnAAAAIAAAAEsAAABQAAAAWAB0GR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MwHAgIiUwB5AHMAdABlAG0AAAAAAAAAAAAAAAAAAAAAAAAAAAAAAAAAAAAAAAAAAAAAAAAAAAAAAAAAAAAAAAAAAAAAAAAAIbcQAAAAEBa3//////9cAQAAIbcBAMACxgkAAAAAjRMJ//////9cAQAACgkKAFRSUAkAAAAAvFgodR6wPXYQFiG33AtyGQEAAAD/////AAAAAAh+NRkYm3oAAAAAAAh+NRlIVfAdL7A9dhAWIbcA/AAAAQAAANwLchkIfjUZAAAAAADcAAABAAAAAAAAABAWtwABAAAAANgAABibegAQFrf//////1wBAAAhtwEAwALGCQAAAAAKAAAASFXwHQAANRkQFiG3NgAAAA0AAAAQAAAAAwEAABcLAAAcAAABwAAAAAQAAADcC3IZAAAAAAEAAAABAAAAAAAAABR2NRl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  <Object Id="idInvalidSigLnImg">AQAAAGwAAAAAAAAAAAAAAP8AAAB/AAAAAAAAAAAAAADYGAAAaQwAACBFTUYAAAEArPAA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GCQAAAAcKDQcKDQcJDQ4WMShFrjFU1TJV1gECBAIDBAECBQoRKyZBowsTMfoHAAAAfqbJd6PIeqDCQFZ4JTd0Lk/HMVPSGy5uFiE4GypVJ0KnHjN9AAABLxkAAACcz+7S6ffb7fnC0t1haH0hMm8aLXIuT8ggOIwoRKslP58cK08AAAH7BwAAAMHg9P///////////+bm5k9SXjw/SzBRzTFU0y1NwSAyVzFGXwEBAjMZCA8mnM/u69/SvI9jt4tgjIR9FBosDBEjMVTUMlXWMVPRKUSeDxk4AAAA+gcAAADT6ff///////+Tk5MjK0krSbkvUcsuT8YVJFoTIFIrSbgtTcEQHEdRGQAAAJzP7vT6/bTa8kRleixHhy1Nwi5PxiQtTnBwcJKSki81SRwtZAgOI/oHAAAAweD02+35gsLqZ5q6Jz1jNEJyOUZ4qamp+/v7////wdPeVnCJAQECURkAAACv1/Ho8/ubzu6CwuqMudS3u769vb3////////////L5fZymsABAgP6BwAAAK/X8fz9/uLx+snk9uTy+vz9/v///////////////8vl9nKawAECA1EZAAAAotHvtdryxOL1xOL1tdry0+r32+350+r3tdryxOL1pdPvc5rAAQID+wcAAABpj7ZnjrZqj7Zqj7ZnjrZtkbdukrdtkbdnjrZqj7ZojrZ3rdUCAwSpGQAAAAAAAAAAAAAAAAAAAAAAAAAAAAAAAAAAAAAAAAAAAAAAAAAAAAAAAPoH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DgYQkAAAAJAAAA7MB6AEBJE3YOjVJioAAAAPDXcQMAAAAAAAAAAKw8PAQhjEFD/////wjCegC63uFhcEriBwAAcQMAAHoAYMF6AAEAAAACAgAAAAAAAAIAAAABAAAAGBPJBxYBAAAwHcLGOCkDBZzCegCJ2Dt27MB6AOAAQAQAADt2AAAAAPX///8AAAAAAAAAAAAAAACQAQAAAAAAAQAAAABzAGUAZwBvAGUAIAB1AGkAI/h9BlDBegARprZ2AAATdkTBegAAAAAATMF6AAAAAACxr+BhAAATdgAAAAATABQADo1SYkBJE3ZkwXoANF+odQAAE3YOjVJisa/gYWR2AAgAAAAAJQAAAAwAAAABAAAAGAAAAAwAAAD/AAAAEgAAAAwAAAABAAAAHgAAABgAAAAiAAAABAAAAHoAAAARAAAAJQAAAAwAAAABAAAAVAAAALQAAAAjAAAABAAAAHgAAAAQAAAAAQAAAADAxkG+hMZ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gdzy7egD+VCB3CQAAAPDXcQMpVSB3iLt6APDXcQPkjFJiAAAAAOSMUmIAAAAA8NdxAwAAAAAAAAAAAAAAAAAAAACg4XEDAAAAAAAAAAAAAAAAAAAAAAAAAAAAAAAAAAAAAAAAAAAAAAAAAAAAAAAAAAAAAAAAAAAAAAAAAAAAAAAAAAAAAPuDfQY4zuEYMLx6APIsG3cAAAAAAQAAAIi7egD//wAAAAAAAKwvG3esLxt3BAAAAGC8egBkvHoAAABSYgcAAAAAAAAAFjS3dgkAAABUBlj/BwAAAJi8egAQWq12AdgAAJi8eg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HkAXdk7du6tG3eUlXkAAAAAAAAAAAAAAAAAIAAAAMjdQhlMlXkAXdZcYgAAcQMAAAAAIAAAAAiaeQCgDwAAyJl5AGi3JlwgAAAAAQAAAHWdJlxC1rduyN1CGZWgJlx0lnkASbZEXJhIwcYAAAAARJd5AInYO3aUlXkABAAAAAAAO3YImnkA4P///wAAAAAAAAAAAAAAAJABAAAAAAABAAAAAGEAcgBpAGEAbAAAAAAAAAAAAAAAAAAAAAAAAAAAAAAABgAAAAAAAAAWNLd2AAAAAFQGWP8GAAAA+JZ5ABBarXYB2AAA+JZ5AAAAAAAAAAAAAAAAAAAAAAAAAAAA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MwHAgIiUwB5AHMAdABlAG0AAAAAAAAAAAAAAAAAAAAAAAAAAAAAAAAAAAAAAAAAAAAAAAAAAAAAAAAAAAAAAAAAAAAAAAAAIS0lAAAAFBMt//////9cAQAAIS0BAMACxgkAAAAAjRMJ//////9cAQAACgkKAFRSUAkAAAAAvFgodR6wPXYUEyEt3AtyGQEAAAD/////AAAAAMhBNhkYm3oAAAAAAMhBNhkYW/AdL7A9dhQTIS0A/AAAAQAAANwLchnIQTYZAAAAAADcAAABAAAAAAAAABQTLQABAAAAANgAABibegAUEy3//////1wBAAAhLQEAwALGCQAAAAARAAAAGFvwHQAANhkUEyEtVgAAAA0AAAAQAAAAAwEAABcLAAAcAAABIwAAAAQAAADcC3IZAAAAAAEAAAABAAAAAAAAAKg5Nhl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ZQEAA4Ud6HuJ91ENwH6tHrD7LWECFgNDdM2wKrxAiuA=</DigestValue>
    </Reference>
    <Reference Type="http://www.w3.org/2000/09/xmldsig#Object" URI="#idOfficeObject">
      <DigestMethod Algorithm="http://www.w3.org/2001/04/xmlenc#sha256"/>
      <DigestValue>M+BDIdlpzoL4TxaxgsEcmhdB1hvhW9eao9vSSmHXjls=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0htTNK1oX+x9NRZ36gR4JQmBeL7rQSQDapv+zYkRRaA=</DigestValue>
    </Reference>
    <Reference Type="http://www.w3.org/2000/09/xmldsig#Object" URI="#idValidSigLnImg">
      <DigestMethod Algorithm="http://www.w3.org/2001/04/xmlenc#sha256"/>
      <DigestValue>uHuJetoCJUQBrmSDmT6dgDOinvD4rzpmEuUkWxPrLgU=</DigestValue>
    </Reference>
    <Reference Type="http://www.w3.org/2000/09/xmldsig#Object" URI="#idInvalidSigLnImg">
      <DigestMethod Algorithm="http://www.w3.org/2001/04/xmlenc#sha256"/>
      <DigestValue>rLNruO3GtWLe3AnMbYWkd/xdnuOCnXtuBMq/uKbnHTc=</DigestValue>
    </Reference>
  </SignedInfo>
  <SignatureValue>PgyQX0DdBwzcbNly1rdVgcKomlRXh0v1R/hLrzNNnePvgRKu4IIvL6GkYrsXRdJqhmF0K8C75uc4
kEkkKLOLTsDyEtUlPhmi787DIAVyXwy/HNhd3PaJGwgdpfGqfdbNJmMyJJtI6JVaxRmn4oTJP//p
svj4iMKlb/c+ViCUz3pzrcPQPwru8kJ4IkHJHvMmRWReYElB70s4DP+AxZxqFMsq3kUkdfBeJGMj
D5DLnuMjyMdRZhZ5INtrBwot7oEx4WBPmYgEi4bZeJkCYJtj6KxujPc2T1HImsTN4XBm5ZoGcr1P
kp6hWgFrxSh8Ml765bdx54fRZT9/WHWNUWe5Kw==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ta2jTwz34HNX+ipct+mXp23CFN353tAwJuLDDMdsWY0=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rZt+36CrZ1mxqTrsjhhI5SRng3zWaBiOza9O69h1DdE=</DigestValue>
      </Reference>
      <Reference URI="/xl/drawings/vmlDrawing2.vml?ContentType=application/vnd.openxmlformats-officedocument.vmlDrawing">
        <DigestMethod Algorithm="http://www.w3.org/2001/04/xmlenc#sha256"/>
        <DigestValue>SfFnWhcxWTBQCtheY/ply/wG+VbMVMkOVhHGjIJ2sSg=</DigestValue>
      </Reference>
      <Reference URI="/xl/media/image1.emf?ContentType=image/x-emf">
        <DigestMethod Algorithm="http://www.w3.org/2001/04/xmlenc#sha256"/>
        <DigestValue>XAS7Kodkjk7w05RV3MxpoO8OYaDkbwNJ8ruhkDlZxpY=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FPwCvQI7YyIff7mEfI7CiEJpLgDOEv+yEGWkJ9oUrKg=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sharedStrings.xml?ContentType=application/vnd.openxmlformats-officedocument.spreadsheetml.sharedStrings+xml">
        <DigestMethod Algorithm="http://www.w3.org/2001/04/xmlenc#sha256"/>
        <DigestValue>x69gGflCnL4T1XuSUZF3QnI7ikfWqHSiTG8G9VycWDQ=</DigestValue>
      </Reference>
      <Reference URI="/xl/styles.xml?ContentType=application/vnd.openxmlformats-officedocument.spreadsheetml.styles+xml">
        <DigestMethod Algorithm="http://www.w3.org/2001/04/xmlenc#sha256"/>
        <DigestValue>ZwEBXDeLymJoGghbg0Jyn19cMj3cuiIZNBYcHKiJ434=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3nxpNGvF9uiGy2JhG/3UxoBk+X4IlrGnKPlVTBiiQmw=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DkGQWHYMCzTZP9tbSQOcafuo1gsEG/OXc1ZmFzb+mww=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whuv9IuTQQmh5bSs/JF/nMnMM6uVR1LOf2KBERo8IN4=</DigestValue>
      </Reference>
      <Reference URI="/xl/worksheets/sheet1.xml?ContentType=application/vnd.openxmlformats-officedocument.spreadsheetml.worksheet+xml">
        <DigestMethod Algorithm="http://www.w3.org/2001/04/xmlenc#sha256"/>
        <DigestValue>5iligXIcvyNHhV8yHqwfluVq5e37cI6UT0ei+RlcoJ0=</DigestValue>
      </Reference>
      <Reference URI="/xl/worksheets/sheet2.xml?ContentType=application/vnd.openxmlformats-officedocument.spreadsheetml.worksheet+xml">
        <DigestMethod Algorithm="http://www.w3.org/2001/04/xmlenc#sha256"/>
        <DigestValue>pyA1HzcphM06y5f0zoMQUF6kz5Lh318vXtQoSTFz9Ck=</DigestValue>
      </Reference>
      <Reference URI="/xl/worksheets/sheet3.xml?ContentType=application/vnd.openxmlformats-officedocument.spreadsheetml.worksheet+xml">
        <DigestMethod Algorithm="http://www.w3.org/2001/04/xmlenc#sha256"/>
        <DigestValue>IX1cPcde8xoPCHBfvHH3/urOaZjjc+EZNjIUiDsrW0k=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2020-09-10T12:54:44Z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{81CA260F-37FE-41D9-90C1-5FF78EEEDA79}</SetupID>
          <SignatureText/>
          <SignatureImage>AQAAAGwAAAAAAAAAAAAAAGUAAAA8AAAAAAAAAAAAAADlCQAA6QUAACBFTUYAAAEAIOsAAAwAAAABAAAAAAAAAAAAAAAAAAAAgAcAADgEAADdAQAADAEAAAAAAAAAAAAAAAAAAEhHBwDgFgQARgAAACwAAAAgAAAARU1GKwFAAQAcAAAAEAAAAAIQwNsBAAAAYAAAAGAAAABGAAAARBMAADgTAABFTUYrIkAEAAwAAAAAAAAAHkAJAAwAAAAAAAAAJEABAAwAAAAAAAAAMEACABAAAAAEAAAAAACAPyFABwAMAAAAAAAAAAhAAAWQEgAAhBIAAAIQwNsBAAAAAAAAAAAAAAAAAAAAAAAAAAEAAAD/2P/gABBKRklGAAEBAQDIAMgAAP/bAEMACgcHCAcGCggICAsKCgsOGBAODQ0OHRUWERgjHyUkIh8iISYrNy8mKTQpISIwQTE0OTs+Pj4lLkRJQzxINz0+O//bAEMBCgsLDg0OHBAQHDsoIig7Ozs7Ozs7Ozs7Ozs7Ozs7Ozs7Ozs7Ozs7Ozs7Ozs7Ozs7Ozs7Ozs7Ozs7Ozs7Ozs7O//AABEIAIAA1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X/ALFa/wDPtD/37FH2K1/59of+/YqeigCD7Fa/8+0P/fsUfYrX/n2h/wC/YqeigCD7Fa/8+0P/AH7FH2K1/wCfaH/v2KnooAg+xWv/AD7Q/wDfsUfYrX/n2h/79ip6KAIPsVr/AM+0P/fsUfYrX/n2h/79ip6KAIPsVr/z7Q/9+xR9itf+faH/AL9ip6KAIPsVr/z7Q/8AfsUfYrX/AJ9of+/YqeigCD7Fa/8APtD/AN+xR9itf+faH/v2KnooAg+xWv8Az7Q/9+xR9itf+faH/v2KnooAg+xWv/PtD/37FH2K1/59of8Av2KnooAg+xWv/PtD/wB+xR9itf8An2h/79ip6RmVVLMQAOpJ6UAQ/YrX/n2h/wC/Yo+xWv8Az7Q/9+xVc6xbOStost4w/wCfddy/99nC/rSN/a1wMqLezX0bMr/0AP51fI+ugrln7Fa/8+0P/fsUfYrX/n2h/wC/Yqv/AGY7cy6jeO3s4QfkoFPtJXF3c2jO0ghCMrMOcMDxnv0/WjlVtGFyX7Fa/wDPtD/37FFT0VAwooooAKKKKACiiigAooooAKKKKACiiigAooooAKKKKACiiigAqOeeG2haaeVIo16s5wBVW81IQSra28ZubtxlYlONo/vMf4R/Ptmm2+l7plutQkF1cqcrkYji/wBxf6nmrUUleQrjPtl7f/8AHhAIIj/y8XKnn/dTgn6nH409NHt2Ie8Z72Uc7pzlQfZPuj8q0KKOdr4dAsIAFAAGAOgFLRRUDCqdoPMvLu4H3SwjU+u0c/qSPwpbm7O82tsQ1ww57iIf3m/oO9TwQrbwJEmcIMZPU+596v4Y+ot2SUUUVAwooooAKKTOKovq9uXMdssl5IDgrbruAPu33R+JqlFy2C5forP3atOPlS2tFP8AfJlb8hgD8zS/2dNJ/wAfGpXT+qxlYx/46M/rT5Et2K5fqJ7mCP8A1k0af7zAVV/sXT2/1lv53/XZ2k/9CJqVNL0+P/V2Nsn+7Co/pRaHd/18w1F/tGx/5/Lf/v6v+NSLdW7/AHZ42+jg037Ha/8APtD/AN8Co20vT3+/Y2zfWFT/AEo9zzDUtZpaoHRNLz8tlDGT/wA8xsP6Yo/siFP9TcXkX+7cuR+TEii0O/4f8ENS/RWf/Z10o/d6tdD/AH1jb/2Wl+zaqv3dRgb/AH7X/BhRyr+Zfj/kFy/RVDbrA/5bWLf9snH/ALMajmm1O2hea4nsIo0GWdlfA/WnyX2aC5p1lzX09/M9ppbKAh2zXZGVj9l/vN+g7+lUVi13W4T5lxFY2jdNsLCSVfcFsqD9c/Sr8Om3kEKQxagsMaDCrFbKoA/HNackYbtX+f8AkK7Zas7GCxiKQqcscvIxy0h9WPc1Zqh/Ztw339WvD/uiNf5JR/ZKH/WXl6//AG8Mv/oOKzaTd3IZfqCe8tbYbp7iKIf7bgVB/Y1ifvxvL/11md/5k1NBYWdsQYLWGIjukYFL3PMNSAarHLj7Jbz3OejJHtX/AL6bA/LNKYr66H76VbWM9UhO5z/wI9PwH41aaaJAS8qKB1JYDFPBz0p8yWyCxHb20NrH5cEYRc5OOpPqT3PvUtFFQ227sYUUUUgCoLu7js4fMcFiSFRF6ux6Ae9T1QeOO41lRKu420QeMHoCxIz+lVFJvUTGiwlvSJNSbcna1Q/ux/vf3z9ePar6IsaBEUKoGAAMAU6iiUmwsFFFFSMKKKKACqt/eiziUKN88zbIY/7zf4DqT6Cpp54raB555FjjjG5mY8AVg6fqVvd3LalJvuJ3BWCCFC5hj98cBj1OT6DtWtODfvW0QmzYsbIWkZLuZZ5Dullbqx/oPQdqtVSWXUZ8FLeO1Q95m3v/AN8rx/49VqNXVMSOHbuQMVMr3u2CH0U13WNC7sFVRkljgCss6jc6kTHpSBYehvZV+T/gC/xfXp9aUYuQXLV9qUNjtQhpbiTiKCPl3Pt6D3PAqvb6dNczLd6qyySKcxW6nMcPof8Aab3P4YqxZaZBZFpBuluJP9ZPKcu/49h7DirlVzKOkfvC19wooprMqKWZgqgZJJwBWYx1FICCAQcg9DSSSJEhkkdURerMcAUAOpKhmvbWA4lnjUnou7k/hURu55vltbdv+usw2KPw6n8vxqlBsV0Z11Y2GlW8omtY5rGQbTGU3upJ6DPJHt1H06XNCgEGlR7XDLITIoVsqgJyFHsBU8Niqyi4nczzjo7DAT2Udv5+9VtMYLqGpW8ePKjmVlA6KzKCw/Pn8a2lLmg1f+tiUrM06KKK5ywooooAKqXUMglS7t1DSxgqUzjzFPbPr3H/ANerdFNOzE1cqJqdox2SSiCTvHN8jfkev4VMLiA9Joz/AMCFPeNJV2yIrr6MMiqp0nTW+9p9qfrCv+FV7gajpdTsIBmW9t4/96VR/WoTrlgf9TI9wfSCJ5P/AEEGrMVnawf6m2ij/wBxAP5VPReHZhqZ32++l/49tLkA/v3Eixj8hlv0o+z6rPjz76K3XuttFk/99Nn/ANBrRrM1W7m3x6dZNi7uRy4/5Yx93P8AIe9VF3dopf16gZqaTa6prIZhLcW1i53yTyF/Nl/ugE4wvfAHPHY10iqqgKoAA6ADpUVpaw2NrHbQLtjjGAP6n371Q1PW0tJhZWcZvNQcfJAh+77uf4R9acnKpKy6CSsXL2/t7BFaZjuc4RFGWc+gFYdv4h1G/wBReCxtIJkVfmIfKxHPG5xwe5wufrVSfSZRcK2pTC/1S7/1duuRFGvct3Kj06Hpg102nWEWm2aW8Q6cs2MFm7mtWqVOPdv7hatlaPRxO4m1SY3sgOQhGIk+id/qcmrlzdW9lD5k8ixp0GTjJ9BVfVNYtNJgaSdiz4ysSDLN9B9e9Y8dklxeC+16VZrph+5sIjvWJfTA+8fU9M1EYues9v62G3bY2dM1CTUYnnNq0MO7ERc8yD1x2FU5dXl1C5ey0jBKNiW6K5SP1A9TVfW57+Zre28q4trGckSvBGXlIGPl+UHbuz+hq/axTxwpb2FrHY2qcKXGWI9Qo6fic1XLGPvW9Oy/z9BXb0LV3e2+nWxlupgqqOp6tgdgOtZEMVxrUa3upOLewb54rfdjcvYuf6fyrWt7CG3cy/NJM33pZDuY/wCA9hSR6Vp8T7o7OFTnIwg4PsO1RGcYbb9/629RtNjRqMcoxZRPckdCo2p/30ePyzUUmlfb5km1IrKI+UgTIQH1P94/l9K0qKhT5fh0/Mdr7kUNtBbjEMMcY/2FAqWqV3qtraSCEs0twRlYIV3Ofw7D3OBUAtb/AFHm+kNrAf8Al2gf5m/33H8lx9TRyt6yD0H3GpPLK1ppqiecHDyH/Vw/7x7n/ZHP0qfT7FNPtvKVmkdmLySN96Rz1Y1NBBFbQrDBGscajCqowBUlJyVrLYAoooqBhRRRQAUUUUAFFRTXMFvt86aOLd03sBmpFZWUMpBBGQR3p2YC0UVWvr6HT7YzTZPO1EUZZ2PRVHcmhJt2QDNR1BbCFSEMs8p2Qwr1kb09h3J7Cm6ZYNaJJNcSebd3B3TSds9lX0UdBUenWM3nNqOoYN5IMKgOVgT+4v8AU9zWlVyaiuVfMW5h3mpXOo6hJpGkvsaL/j6u8ZEP+yvqx/SpPLs/DlksVpCZbm4bCKWzJcSerN+pPQCrun6db6ZbmG3DYZy7MxyzMepJrJtI9TudSuL17MxzFjHDJORthjB/hUcknqenbmtI8rulsvxEy9Z20emRS3uoTo11NzNMTgD0VfRR2FKbi+1Di0U2sB/5byr87f7qH+Z/KpotNjEomuHa5nHR5Oi/7q9B/OluNUsLU7Z7yFG/ulxu/LrSvd6K7/rp/XoA2LSbOOCSJoRN53+taX5mk+pP+RU1tZ21mmy2t44VPUIoGaq/2wJeLWwvLj0YReWp/F8UebrM/wB22tbUeskhkYfgAB+tJqb+J/j+gadDRprukalnYKo6knArKuIHiTzNS11ok/2NkK/nyf1qoj6Mz7rXT7jU5Ogfy2lH/fchx+tCpp63/D/OwXNNtasASsUxuGBxtt0Mhz/wEGmnUbt1LQ6ZKFH8U7rGP5k/pUS/21OoWKG106PoNx81x+Awo/M0q6DbysH1CabUGznE7fID7IML+YNVanHf/P8AKy/ENWUpNevpXMVkttcyg4K2yvMB9X+VR+dP+w+I7+EC61K3sQeqW0RZiPQsW4/D863UjSJAkaKiKMBVGAKSWWOGJpZXCIg3MzHAApe1S+CK/MLdzK02Mabf/wBmiG3HmRmbfCpVjggfNkkk89c1sVlaQrXc02ryKVFyAturDlYh0P4kk/iK1amq/e8+vqNbBRRRWQwooooAKKKKACmTSrBC8znCRqWY+wGafVTVgTpF4B1MD/8AoJqoq8khPYbp8DCP7VcL/pM43Of7g7KPYfzyauUA5AI6Gql9qKWeyNUae5l4igT7ze/sPUngU9ZyDZD76+hsIRJLuZmO2ONBlpG7ADuarWVjNJcDUNR2tdYIjjBytup7D1Pq34dKoC+s7C/Mmo3SXGpEY2KQFgXrtGSAPqeTRJrwm/5itjaL6RHz5P04H5Gt1SklaK36/wCRPMjoapT6vp9s2yS7j8z/AJ5odzf98jJrHza3B/eW2samT08xCiH8DtX9KuQG/iGyy0K3tFP/AD0mVP0QGp9klv8Aovz/AMh3J/7TuZv+PTS7hx/enIhX9fm/SjydYn+/dW1qPSGMyH/vpsD9Kb9n1qf/AFuoW9sPS3g3H/vpj/Sj+wbeX/j8uLq8PpLMQv8A3yuB+lF4Lt+f56BqV7qHSLc/8TTVHmb+7NcYz/wBcD9Kfb39jAuNL0m4kB6GG18tT/wJtorRttPs7P8A49bSGH3jjCk/lVipdRNW1f5fcFjMEut3H3LW1s1PUyyGRh/wFcD9aP7Kupv+PvVrlx/dgAhX9Pm/WtOip9o1srDsUbfRdNtZPMjtEMn/AD0ky7/99Nk1eooqHJy3Y7BRVW81G2sQvnSfvH+5Eg3O/wBFHJqqE1LURmVjp1uf4EIMzD3bov0GT7iqUHa70Qrk95qkFpIIFV7i5YfLBCMsfc9lHucCq6afcahIs2rFPLU5js4zlFPq5/jP6D361dtLK2sYyltCsYY5Y9Sx9STyT7mrFPmUfh+/+tgt3E6UtFFZjCiiigAooooAKKKKACoL2NpbGeNF3M8bKBnGSRU9FNOwGJa61Ld2NtFbQK988SmVN2UgPcsw/QdTV6w05bPfLJI1xdS/62dxy3sB2HoBVmG3ht0KQRJEpJYhFABJ6mpKuU1tHRCS7kb28MjbnhR2xjLKCaeqqgCqoUDsBS0VFxhRRRSAKKKKACiiigAooooAKrXq3bxqlm8cbM2GkcZ2D1A7n61Zopp2dwKlnp1vZbmjDPM/+smkO53+p/p0q3RRQ227sAooopAFFFFABRRRQAUUUUAFFFFAH//ZAAhAAQgkAAAAGAAAAAIQwNsBAAAAAwAAAAAAAAAAAAAAAAAAABtAAABAAAAANAAAAAEAAAACAAAAAAAAvwAAAL8AAFVDAAAAQwMAAAAAAACAAAAAgP7/y0IAAACAAAAAgP7/c0IhAAAACAAAAGIAAAAMAAAAAQAAABUAAAAMAAAABAAAABUAAAAMAAAABAAAAFEAAAB41gAAAAAAAAAAAABlAAAAPAAAAAAAAAAAAAAAAAAAAAAAAADVAAAAgAAAAFAAAAAoAAAAeAAAAADWAAAAAAAAIADMAGYAAAA9AAAAKAAAANUAAACAAAAAAQAQAAAAAAAAAAAAAAAAAAAAAAAAAAAAAAAAAP9//3//f/9//3//f/9//3//f/9//3//f/9//3//f/9/3n//f/9//3//f/9//3//f/9//3//f/9//n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v/e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fb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7WvQ92lb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3lOvFIVPjZCn2//f997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793u1ZfZ99721bSOfte/3/fe/9/3nv/f/9//3//f/9/nHf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wAA/3//f/9//3//f/9//3//f/9//3//f/9//3//f797GmORLd1a/3v/f/xeVUbYVv9//3//f/9//3/de/5//n//f/9//3//f/9//3//f/9//3//f/9//3//f/9//3//f/9//3//f/9//3//f/9//3//f/9//3//f/9//3//f/9//3//f/9//3//f/9//3//f/9//3//f/9//3//f/9//3//f/9//3//f/9//3//f/9//3//f/9//3//f/9//3//f/9//3//f/9//3//f/9//3//f/9//3//f/9//3//f/9//3//f/9//3//f/9//3//f/9//3//f997/3/fe753v3v/f797/3//f/9//3//f/9//n//f/9//3//f/9//3//f/9//3//f/9//3//f/9//3//f/9//3//f/9//3//f/9//3//f/9//3//f/9//3//f/9//3//f/9//3//f/9//3//f/9//3//f/9//3//f/9//3//f/9//3//f/9//3//f/9//3//f/9//3//f/9//3//f/9//3//f/9//3//f/9//3//f/9//3//f/9/AAD/f/9//3//f/9//3//f/9//3//f/9//3//f/9/33uXVi0hn2//f997/389Y/M9uFbfe/9//3/fe/9//3/+f/9//3//f/9//3//f/9//3//f/9//3//f/9//3//f/9//3//f/9//3//f/9//3//f/9//3//f/9//3//f/9//3//f/9//3//f/9//3//f/9//3//f/9//3//f/9//3//f/9//3//f/9//3//f/9//3//f/9//3//f/9//3//f/9//3//f/9//3//f/9//3//f/9//3//f/9//3//f/9//3//f/9//3//f/9//3//f/9//3//f/9//3//f3xvdU7ZXv9//3/ff99//3//f/9//3//f/9//3//f/9//3//f/9//3//f/9//3//f/9//3//f/9//3//f/9//3//f/9//3//f/9//3//f/9//3//f/9//3//f/9//3//f/9//3//f/9//3//f/9//3//f/9//3//f/9//3//f/9//3//f/9//3//f/9//3//f/9//3//f/9//3//f/9//3//f/9//3//f/9//3//f/9//38AAP9//3//f/9//3//f/9//3//f/9//3//f/9//3//f/lellL/f/9/v3ffe/9/XmuYUhNCfm//f/9//3//f957/3//f/9//3//f/9//3//f/9//3//f/9//3//f/9//3//f/9//3//f/9//3//f/9//3//f/9//3//f/9//3//f/9//3//f/9//3//f/9//3//f/9//3//f/9//3//f/9//3//f/9//3//f/9//3//f/9//3//f/9//3//f/9//3//f/9//3//f/9//3//f/9//3//f/9//3//f/9//3//f/9//3//f/9//3//f/9//3//f/9//3//f/9/v3f5XlVOdlK/e/9//3//f/9//3//f/9//3//f/9//3//f/9//3//f/9//3//f/9//3//f/9//3//f/9//3//f/9//3//f/9//3//f/9//3//f/9//3//f/9//3//f/9//3//f/9//3//f/9//3//f/9//3//f/9//3//f/9//3//f/9//3//f/9//3//f/9//3//f/9//3//f/9//3//f/9//3//f/9//3//f/9//3//fwAA/3//f/9//3//f/9//3//f/9//3//f/9//3//f/9/2Fq9c997/3//f/9//3//f997NUY1Rj1n/3//f997/3//f/97/3//f/9//3//f/9//3//f/9//3//f/9//3//f/9//3//f/9//3//f/9//3//f/9//3//f/9//3//f/9//3//f/9//3//f/9//3//f/9//3//f/9//3//f/9//3//f/9//3//f/9//3//f/9//3//f/9//3//f/9//3//f/9//3//f/9//3//f/9//3//f/9//3//f/9//3//f/9//3//f/9//3//f/9//3//f/9//3//f/9/33v/f/9/fm9WTjVKPWf/f/9//3//f/9/3nv/f/9//3//f/9//3//f/9//3//f/9//3//f/9//3//f/9//3//f/9//3//f/9//3//f/9//3//f/9//3//f/9//3//f/9//3//f/9//3//f/9//3//f/9//3//f/9//3//f/9//3//f/9//3//f/9//3//f/9//3//f/9//3//f/9//3//f/9//3//f/9//3//f/9//3//f/9/AAD/f/9//3//f/9//3//f/9//3//f/9//3/fe/9/33+VVnpv/3//f/9//3//f99733v/f3hO9D0bX993/3//f/97/3//f/9//3//f/9//3//f997/3//f/9//3//f/9//3//f/9//3//f/9//3//f/9//3//f/9//3//f/9//3//f/9//3//f/9//3//f/9//3//f/9//3//f/9//3//f/9//3//f/9//3//f/9//3//f/9//3//f/9//3//f/9//3//f/9//3//f/9//3//f/9//3//f/9//3//f/9//3//f/9//3//f/9//3//f/9//3/de/9//3//f997/3//f/9/mVY2SndSv3f/f997vnv/f/9//3//f/9//3//f/9//3//f/9//3//f/9//3//f/9//3//f/9//3//f/9//3//f/9//3//f/9//3//f/9//3//f/9//3//f/9//3//f/9//3//f/9//3//f/9//3//f/9//3//f/9//3//f/9//3//f/9//3//f/9//3//f/9//3//f/9//3//f/9//3//f/9//3//f/9//38AAP9//3//f/9//3//f/9//3//f99//3//f/9//3//f7ZW/Xv9f/5//3//f/9//3//f/9//3/7XhRC+17/e/9//3v/f/9/v3c7ZxtjHGM9Zxxjfm+ec997/3//f/9//3//f/9//3//f/9//3//f/9//3//f/9//3//f/9//3//f/9//3//f/9//3//f/9//3//f/9//3//f/9//3//f/9//3//f/9//3//f/9//3//f/9//3//f/9//3//f/9//3//f/9//3//f/9//3//f/9//3//f/9//3//f/9//3//f/9//3//f/9//3//f/9//3//f/9//3//f/9//3//f/9//3//f15vV04TQvti/3//f997/3//f/9//3//f/9//3//f/9//3//f/9//3//f/9//3//f/9//3//f/9//3//f/9//3//f/9//3//f/9//3//f/9//3//f/9//3//f/9//3//f/9//3//f/9//3//f/9//3//f/9//3//f/9//3//f/9//3//f/9//3//f/9//3//f/9//3//f/9//3//f/9//3//f/9//3//fwAA/3//f/9//3//f/9//3//f/9//3//f/9//3//f/9/mFLed/9//3//f/9//3//f/9//3//f/9/G2PSOdlW/3//f/97vW8TPtM1GEIaQjpGOUL2OfQ50jXyNfQ5N0JZRntOP2efc997/3/ff/9//3//f/9//3//f/9//nv/f/9//3/9f/5//n//f/9//3//f/9//3//f/9//3/9f/5//n/+f/5//3//f/9//3//f/9//3//f/9//3//f/9//3//f/9//3//f/9//3//f/9//3//f/9//3//f/9//3//f/9//3//f/9//3//f/9//3/+f/9//3//f/9//3//f/9//3//f997/3//fxxjFEL0Qfxe/3//f/9//3//f/9//n/9e/5//n//f/5//3/+f/9//3//f/9//3//f/9//3//f/1//n//f/9//3//f/9//3//f/9//3//f/9//3//f/9//3//f/9//3//f/9//3//f/9//3//f/9//3//f/9//3//f/9//3//f/9//3//f/9//3//f/9//3//f/9//3//f/9//3//f/9//3//f/9/AAD/f/9//3//f/9//3//f/9//3//f/9//3//f/97/394Tt9//3//f/9//3//f/9//3/fe/9//3//f793Ez70Pf9//3v/d79zH186Qn1Kv3Ofb99333f/d79vf2f+Wp1OW0b2PdU59T0WPlhKulY+Z39v33ffe/9//3//f/9//3//f/9//3//f/9//3//f/9//3//f/9//3//f/9//3//f/5//3/+f/9//3//f/9//3//f/9//3//f/9//3//f/9//3//f/9//3//f/9//3//f/9//3//f/9//3//f/9//3//f/9//3//f/9//3//f/9//3//f/9//3//f/9//3//f/9//3//f/9//3/fex5jWE7UOT5n/3//f793/3//f/9//n/9f91//3//f/9//3//f/9//3//f/9//3//f/9//3/+f/9//3//f/9//3//f/9//3//f/9//3//f/9//3//f/9//3//f/9//3//f/9//3//f/9//3//f/9//3//f/9//3//f/9//3//f/9//3//f/9//3//f/9//3//f/9//3//f/9//3//f/9//38AAP9//3//f/9//3//f/9//3//f/9//3//f/9//3//e3dK/3v/f/9//3//f/9//3//f/9//3//f/9//3+fb3dOFD6/c/97/3v/e59v/Vq7UppO/FpfZ79z/3v/e/97/3v/f993nnM7Y9pamE5XRvU91DnVOfdBGUZ8Ut5aX2ufc99//3//f/9//3//f/9//3//f/9//3//f/9/33//f/9//3//f/5//Xv+f/9//3//f/9//3//f/9//3//f/9//n//f/9//3//f/9//3//f/9//3//f/9//3//f/9//3//f/9//3//f/9//3//f/9//3//f/9//3//f/9//3//f/9//3//f/9//3v/f/9//39/bx1j0zlWSn9v/3//f997/3//f/5//3/ff99733//f/9//3//f/9//n/+f/9//3//f/9//3//f/9//3//f/9//3//f/9//3//f/9//3//f/9//3//f/9//3//f/9//3//f/9//3//f/9//3//f/9//3//f/9//3//f/9//3//f/9//3//f/9//3//f/9//3//f/9//3//f/9//3//fwAA/3//f/9//3//f/9//3//f/9//3//f/9//3//e/9/Vkb/f/9//3//f/9//3//f/9//3+9d/9//3/fe/9733eYTjdCn2//f/97/3//f/97/3v6WpdOd0q6Un9r/3v/f993/3//f/9//3//f/9/33ufc19rH2PdWlpKGELWPdY51Tk5SppSHmefc/9//3//f/9//3//f/9//3//f/9//3/fe/9//3//f/9//3//f/9//n//f/5//n/+f/5//n/+f/5//3//f/9//3//f/9//3//f/9//3//f/9//3//f/9//3//f/9//3//f/9//3//f/9//3//f/9//3//f/9//3//f/9//3//f/9//3//f/9//3+/d5hSsTV2Tv9//3/fe/9/vnv/f/9//3//f/9//3//f/9//X/+f/1//3//f/9//3//f/9//3//f/9//3//f/9//3//f/9//3//f/9//3//f/9//3//f/9//3//f/9//3//f/9//3//f/9//3//f/9//3//f/9//3//f/9//3//f/9//3//f/9//3//f/9//3//f/9//3//f/9/AAD/f/9//3//f/9//3//f/9//n//f/9//3//f/9/33tWRv9//3//f/9//3//f/9//3//f/9//3//f/9//3v/e/9/u1I4Rvxa/3//e993/3f/f/97/3t+a9lWEz4UPphOPmPfe99733v/f/9//3//f/9//3//f/9//3/fd79zfmt+a5lSeE71PdQ51Dk4RptWHmO/d99733v/f/9//3//f/9/33//f/9//3/+f/5//X/9f/1//X/9f/5//X/+f/5//3/+f/5//n/+f/5//n/+f/9//3//f/9//3//f/9//3//f/9//3//f/9//3//f/9//3//f/9//3//f/9//3//f/9//3/+f/9//3//f/9/33vfe/9//3+/d5dSkDG5Vt9/33//f/9/33//f/9//3/de/9//n/+f/5//3//f/9//3//f/9//3//f/9//3//f/9//3//f/9//3//f/9//3//f/9//3//f/9//3//f/9//3//f/9//3//f/9//3//f/9//3//f/9//3//f/9//3//f/9//3//f/9//3//f/9//3//f/9//3//f/9//38AAP9//3//f/9//3//f/9//3//f/9//3//f/9//3v/f1VG/3//f/9//3//f/9//3//f/5//3//f51z/3//f/9//3v/f1hGFUI8Y/9//3//f/9//3//e/9//3//f35v2lo2RrM1FkK7Vj5nv3ffe/97/3v/f/97/3//f/9//3//f/9//3//f997f28eZ7pSWEoWQrM19T2ZUhxjn3Pfe/9//3//f/9//3//f/9//3//f/5//n/+f/9//n//f/9//3//f/9//n/+f/5//n/+f/9//3//f/9//3//f/9//3//f/9//3//f/9//3//f/9//3//f/9//3//f/9//3//f/9//3//f/5//n/+e/9//3//f/9//3//f/97/3+/d1ZK8z3bWt9//3//f997/3//f/9//Xv/f/9//3//f/9//3//f/9//3//f/9//3//f/9//3//f/9//3//f/9//3//f/9//3//f/9//3//f/9//3//f/9//3//f/9//3//f/9//3//f/9//3//f/9//3//f/9//3//f/9//3//f/9//3//f/9//3//f/9//3//fwAA/3//f/9//3//f/9//3//f/9//3//f/9//3//f/97VUr/f/9//3//f/9//3//f/9//3//f/9//3//f/97/3v/f/9//38+Z9M5d07/f/9//3//f/9//n//f/9//3//f/9/33dea5hSFUL0PVhKu1o/Z/9//3//f/9//3//f/97/3v/f/9//3//f/9//3/fd793n3M8Y3dO9D2yNRU+V0q6Vr9333vfe/9//3//f/9//3//f/9//3//f/9//3//f/9//3//f/5//3//f/9//3//f/9//3//f/9//3//f/9//3//f/9//3//f/9//3//f/9//3//f/9//3//f/9//3//f/9//3/+f/9//n//f/9//3//f/9//3//f/9//39eazZG1T3+Xt97/3//f/9//n//f/9//3//f/9//3//f/9//3//f/9//3//f/9//3//f/9//3//f/9//3//f/9//3//f/9//3//f/9//3//f/9//3//f/9//3//f/9//3//f/9//3//f/9//3//f/9//3//f/9//3//f/9//3//f/9//3//f/9//3//f/9/AAD/f/9//3//f/9//3//f/9//3//f/9//3//f/9//39VRv9//3//f/9//3//f/9//3//f/9//3//f/9//3//f/9//3//f/9/+15XSvxiv3v/f/9//3//f/5//3//f/9//3//f/9//3//f793HWOZUhZC9T0WQppWHme/d/9//3//f/9//3//f/97/3//f/9//3//f/9//3//e79zHWOaUjdG0jnSORRCeE4dY59z/3//f/9//3//f/9//3//f/9//3//f/9//3//f/9//3//f/9//3//f/9//3//f/9//3//f/9//3//f/9//3//f/9//3//f/9//3//f/9//3//f/9//3//f/9//n//f/9//3//f/9//3//f997/3//f/9//39faxVC8jkbY/9//3/fe/9//3//f/9//3//f/9//3//f/9//3//f/9//3//f/9//3//f/9//3//f/9//3//f/9//3//f/9//3//f/9//3//f/9//3//f/9//3//f/9//3//f/9//3//f/9//3//f/9//3//f/9//3//f/9//3//f/9//3//f/9//38AAP9//3//f/9//3//f/9//3/+f/9//n//f/9//3//e1VGv3P/e/9//3//f/9//3/+f/9//3//f/9//3//f/9//3//f/9//3//fz5r9UFYTv9//3//f/9//3+9d/9//3//f/9//3//f/9//3//f/9//3+eczxneE71QdU5OUq+Wj9n33v/f/9//3//f/9//3v/e/97/3//f/9//3//f/97/3//e71zGmOXUvVB1T3WPfhBnVYfZ793/3//f/9//3//f/9//3//f/9//3//f/9//3//f/9//3//f/9//3//f/9//3//f/9//3//f/9//3//f/9//3//f/9//3//f/9//3//f/9//3//f/9//3//f/9//3//f/9//3//f/9//3//f/97/387YzRCNUZ/b/9//3/ff/9//3//f/5//3//f/9//3//f/9//3//f/9//3//f/9//3//f/9//3//f/9//3//f/9//3//f/9//3//f/9//3//f/9//3//f/9//3//f/9//3//f/9//3//f/9//3//f/9//3//f/9//3//f/9//3//f/9//3//fwAA/3//f/9//3//f/9//3//f/9//3//f/9//3//f/9/2FZda997/3//f/9//3/+f/9//3//f/9//3//f/9//3//f/9//3//f/9//38+Z3lSFkb/f/9//3//f/9//3/dd/9//3//f/9//3//f/9//3//f/9//3//f/9/n3f+YntSF0b1OTZG21pfa997/3//f/9//3//f/9733ffe/97/3//f/9//3//f/9//39/bx9n3loZRvdB9T3UOTVGt1acb/97/3//f/9//3//f/9//3//f997/3v/f/9//3//f/9//3//f/5//3//f/9//3//f/9//3//f/9//3//f/9//3//f/9//3//f/9//3//f/9//3//f/9//3//f/9//3//f/9//3/+e/9//3u6VnEtN0bfe/9//3//f/9//3//f757/3//f/9//3//f/9//3//f/9//3//f/9//3//f/9//3//f/9//3//f/9//3//f/9//3//f/9//3//f/9//3//f/9//3//f/9//3//f/9//3//f/9//3//f/9//3//f/9//3//f/9//3//f/9/AAD/f/9//3//f/9//3//f/9//3//f/57/3//f/9//399a3ZO/3/fd/9//3v/f/9//3//f/9//3//f/9//3//f/9//3//f/9//3//f/9/PWc3RjlK33/ff/9//3/ee/1//X/+f/9//3//f/9//3//f/9/33v/f/9//3//f/9//n//f39vHmNZTvY91T1ZSr1aP2f/f/9//3//f/9//3//e/57/3//f/9//3//f/9//3//f/9//3+fbzxjuFZVStE5jzEUQplSHWOfc997/3//f/9//3//f/9//3vfe/9//3//f/9//3//f/9//3//f/9//3//f/9//3//f/5//3/+f/9//3//f/9//3//f/9//3//f/9//3//f/9//3//f/9//3/+f/9//3v/f/9/n3eZUrI1Nkbfe/9//3//f957/3//f/9//3//f/9//3//f/9//3//f/9//3//f/9//3//f/9//3//f/9//3//f/9//3//f/9//3//f/9//3//f/9//3//f/9//3//f/9//3//f/9//3//f/9//3//f/9//3//f/9//3//f/9//38AAP9//3//f/9//3//f/9//3//f/9//3//f/9//3v/f993dkpdZ/9//3//f997/3//f/9//3//f/9//3//f/9//3//f/9//3//f/9//3//f593F0YZSv9//3+/d/9//X/9f/9//3//f/9//3//f/9//3//f/9//3//f/5//X/9f/5//3//f/9/33ufc/1eWU72PdU5FkK7Vj5n33v/f/9//3//f/9//3//e/9//3//f/9//3//e/9//3//f/9//3ufc9paeFI2RtM59D13Tj1nv3f/f/9//3//f/9//3//f/9//3//f/9//3//f/9//3/ee/9//3//f/9//3//f/9//3//f/9//3//f/9//3//f/9//3//f/9//3//f/9//3//f/9//3//f/9//3//f997PmeZUpExPWf/f997/3//f/9//3//f/9//3//f/9//3//f/9//3//f/9//3//f/9//3//f/9//3//f/9//3//f/9//3//f/9//3//f/9//3//f/9//3//f/9//3//f/9//3//f/9//3//f/9//3//f/9//3//f/9//3//fwAA/3//f/9//3//f/9//3//f/9//3//f/9//3//e/9//388Y3dK/3//f/9//3//f/9//3//f/9//3//f/9//3//f/9/33v/f/9//n//f/9//39/cxdG+EXff/9/33v+f/5//3//f/9//3//f/9//3//f75333v/f/9//3//f/9//3//f/9//3//f/9//3//f/9/n3M9Z5pSGEbXPRpKflLfXr93/3v/f/9//3//f/5//n/+f/5//3//e993/3v/e/9//3//f997n3MbX5dSE0LROfI9VUraWn9v33f/f/97/3v/f/9//3//f/97/3//f/9//3//f/9//3//f/9//3//f/9//3//f/9//3//f/9//3//f/9//3//f/9//3//f/9//3//f/57/3//f/9//3//f59zX2txLRVC/3//f/9//3//f/9//3//f/9//3//f/9//3//f/9//3//f/9//3//f/9//3//f/9//3//f/9//3//f/9//3//f/9//3//f/9//3//f/9//3//f/9//3//f/9//3//f/9//3//f/9//3//f/9//3//f/9/AAD/f/9//3//f/9//3//f/9//3//f/9//3//f/97/3//f/97+1q5Vv9//3//f/9//3//f/9//3//f/9//3//f/9//3//f/9//n/9f/5//3//f/9/f3P2QZpWv3ffe/9/33v/f/9//3//f/9//3//f/9//3//f/9//3//f99//3//f/9//3//f957/n//f/9//3//f/9//3/fe39z/2KeVjpKtDUVQtpaXme/d997/3//f/97/3v/f/9//3//f/9//3//f/9//3//f/9//3//f993PGe5VlVG0jnzPVZKHGN/b/9//3//f/9//3//f/9/33v/f/9//3//f/9//3//f/9//3//f/9//3//f/9//3//f/9//3//f/9//3//f/9//3++d/9//3//f/5//n//f/97/3/fe793NkbzPV5r/3//f/9//3//f/9//3//f/9//3//f/9//3//f/9//3//f/9//3//f/9//3//f/9//3//f/9//3//f/9//3//f/9//3//f/9//3//f/9//3//f/9//3//f/9//3//f/9//3//f/9//3//f/9//38AAP9//3//f/9//3//f/9//3//f/9//3//f/9//3//e/9//3//e1ZGn2/fe793/3/ff/9//3//f/9//3//f/9//3/+e/9//3/+f/17/n//f/9//3/fe/9/FELzPf9/v3f/f/9//3//f/9//3//f/9//3//f/9//3//f/9//3//f/9//3//f/9//3//f/9/33vfe/9//3//f/9//3//f/9//3/fe39ruVIWQtU5GEZ7Uv5ev3ffe997/3//f/9//n//f/9//3//e/97/3v/f/9//3//f/9//3+/dz5nu1YWQtM5kTEVQplWX2vfe/9//3//f/9//3//f/9//3//f/9//3/+f/5//n//f/9//3//f/9//3//f/9//3//f/9//3//f/9//3/ee/9//3//f/9//3/dd/9//3//f5hS0zXdWv97/3//f/9//3//f/9//3//f/9//3//f/9//3//f/9//3//f/9//3//f/9//3//f/9//3//f/9//3//f/9//3//f/9//3//f/9//3//f/9//3//f/9//3//f/9//3//f/9//3//f/9//3//fwAA/3//f/9//3//f/9//3//f/9//3//f/5//3//f/9//3//f/9733c0Rlxr/3/fe/9//3//f/9//3//f/9//3//f/9//3/+f/5//3//f/57/3//f/9//3+/dzVGFEL/f/9//3//f/9//n//f/5//3//f/9//3//f/9//3//f/9//n//f/9//3//f/9//3//f/9//3//f/9//3//f/5//n/+f/9//3//f997v3c/Z71aWkrWPfdBeE77Wp5v33f/f/9//3//e/9//3//f/9//3//f/9//3//f/9//3//f/9//39/b/xeV0rSOdM9VkocY59v/3//f/9//3//f/9//3//f/9//n//f/9//3//f/9//3//f/9//3//f/9//3//f/9//n//f/9//3//f/9//3/+f/9//nf/e/9//38dXzhCOEb/f/9//3//f/9//3//f/9//3//f/9//3//f/9//3//f/9//3//f/9//3//f/9//3//f/9//3//f/9//3//f/9//3//f/9//3//f/9//3//f/9//3//f/9//3//f/9//3//f/9//3//f/9/AAD/f/9//3//f/9//3//f/9//3//f/9//3//f/9//3//f/97/3//f793GWO2VpVS11pba997/3//f/9//3//f/9//3//f/9//3//f/9//3//f/9//3//f/9/33s1RtM9/3//f/97/3//f/17/n/9e/9//3//f/9//3//f/9//n/+f/5//n//f/9//3//f/9//3//f/9/33v/f793/3//f/9//3//f/9//3//f/9//3//f997nm/ZWlZK9EEWQhhGWUo9Y59v/3f/f/97/3//f/9//3//f/9//3//f/9//3//f997/3v/f997Xmu6VhRCsTXzPVZK+l6/c/97/3//f/9//3/+f/5//3//f/9//3//f/9//3//f/9//3//f/5//3/9f/1//X/+f/1//n/+f/5//n//f/9//3v/f/9/PWM3QtY5/3//f/9/u3f+f/17/3//f/9//3//f/9//3//f/9//3//f/9//3//f/9//3//f/9//3//f/9//3//f/9//3//f/9//3//f/9//3//f/9//3//f/9//3//f/9//3//f/9//3//f/9//38AAP9//3//f/9//3//f/9//3//f/9//3//f/9//3//f/9//3//f/9//3//f797/3//f797/3//f/9//3//f/9//3//f/9//3//f/9//3//f/9//3//f/9//3//f59zeFL0Pf9//3//f/9//3/8e/9//n//f/9//3//f/9//3//f/5//3//f/9//3//f/57/3//f11ruVZ/a59z/3//f/9//3v/e/9//3/fe/97/3//f/9//3v/f/9//3//f59zP2v+XhZCFD41QlZG2VY8Y993/3//f/9//3//f/9//3//f/9//3//f/9//3//f/97/3vfez1nuVY1RtI58z1VSjxjv3P/f/9//3//f/9//3v/f/9//3//f/9//3//f/9//3//f/9//n/+f/5//3//f/9//3//f/9//3//e/9//3//f15r+EGdUv9//3/+f/1//3//f/9//3//f/9//3//f/9//3//f/9//3//f/9//3//f/9//3//f/9//3//f/9//3//f/9//3//f/9//3//f/9//3//f/9//3//f/9//3//f/9//3//f/9//3//fwAA/3//f/9//3//f/9//3//f/9//3//f/9//3//f/9//3/ff/9//3//f/9//3//f/9//3//f/9//3//f/9//3//f/9//3//f/9//3//f/9//3//f/9//3//f/9//39/cxRCVkr/e/97/3v/f/9//3//f/9//3//f/9//3//f/5//3/ff/9//3//f/5//n/+e/9/+l7SOTdG9T2ZUp9z33v/f/9//3vfd/9//3//f997/3//f/9//3//f/9//3//f/9//3/fe15n21p5TlhKFj72PXpO/V5fa997/3//f/9//3/8e/x7/Hv9f/5//3//f/9//3//f993n3MdY5lO1DmTMbY5fE5fa/9//3//f957/n/+f/5//X/+f/5//3//f/9//3//f/9//3//f/9//3//f/9//3//f/9//3//f/9//3+7VvY9Xmf/f/9//n//f/9//3//f/9//3//f/9//3//f/9//3//f/9//3//f/9//3//f/9//3//f/9//3//f/9//3//f/9//3//f/9//3//f/9//3//f/9//3//f/9//3//f/9//3//f/9/AAD/f/9//3//f/9//3//f/9//3//f/9//3//f/9//3//f/9//3//f/9//3//f/9//3//f/9//3//f/9//3//f/9//3//f/9//3//f/9//3//f/9//3//f/9/33v/f/9/n3fSOZhS/3//f/9//3//f/9//3//f/9//3//f/9//3//f/9//3//f/5//n/9f/5//3+fc7M5m1K/d7tWVUaWUt53/3//f/9//3/fe/9//3//f/9//3//f/9//3//f/9//3//f/9//3//f/9/33ufcz9rm1JZShZC9D0VRpdSPGedc/9//n//f/9//3//f/9//3v/f/9//3//f/9//3//f793/2I7SrU1kzFXTjxn33f/e/9//3//f/9//3//f/9//3//f/9//3//f/9//3//f/9//3//f/9//3//f/5//n//f997mlJ2Sv9//3//f/9//3//f/9//3//f/9//3//f/9//3//f/9//3//f/9//3//f/9//3//f/9//3//f/9//3//f/9//3//f/9//3//f/9//3//f/9//3//f/9//3//f/9//3//f/9//38AAP9//3//f/9//3//f/9//3//f/9//3//f/9//3//f/9//3//f/9//3//f/9//3//f/9//3//f/9//3//f/9//3//f/9//3//f/9//3//f/9//3//f/9//3//f/9//3//f11r0TW4Vv9//3//f/97/3//f/9//3//f/9//3//f/9/v3v/f/9//3/8e/1//n//f/9/3Fo4Rl9v/3v/fxlfMkK4Vn5v/3//f/9//3//f/9//3//f/9//3/+f/9//3//f997/3//f/9//3//f/9//3//f/9/33ufczxn2Vp2SjVG9D1YSrtWP2efc997/3//f997/3vfe/9//3//f/9//3v/e/9/33tdZ3dK9T3VORdC/V6fc/9//3+/d713/n//f/9//3//f/9//3//f/9//3//f/9//3//f/9//3//f/9//3+fb7E1Xmu/d/9//3//f/9//3//f/9//3//f/9//3//f/9//3//f/9//3//f/9//3//f/9//3//f/9//3//f/9//3//f/9//3//f/9//3//f/9//3//f/9//3//f/9//3//f/9//3//fwAA/3//f/9//3//f/9//3//f/9//3//f/9//3//f/9//3//f/9//3//f/9//3//f/9//3//f/9//3//f/9//3//f/9//3//f/9//3//f/9//3//f/9//3//f/9//3//f/9//38bY9E1uVb/f/9//3//f/9//3//f/5//3//f/9//3+bVt1ev3v/f/5//H//f/9//39fa/dBGEL/f997v3PfdxxjmFLZWp5z/3//f/9//3//f/9//3/9f/5//n//f/9//3//f/9//3//f/9//3//f/9//3//f/9//3//f997n3Nfa/5ee04XQvY9N0aaUtxa/3//f/9//3v/f/9//3//f/9//3v/f/9//3/fe19rvFb2PbQ19j3cWv9//3//f793/3//f/9//3//f/9//3//f/9//3//f/9//3//f/9//3//f/97Vkp4Tt97/3//f/9//3//f/9//3//f/9//3//f/9//3//f/9//3//f/9//3//f/9//3//f/9//3//f/9//3//f/9//3//f/9//3//f/9//3//f/9//3//f/9//3//f/9//3//f/9/AAD/f/9//3//f/9//3//f/9//3//f/9//3//f/9//3//f/9//3//f/9//3//f/9//3//f/9//3//f/9//3//f/9//3//f/9//3//f/9//3//f/5//3//f/9//3//f/9//3//f/9/l1LTPR1j33v/f/9//3//f/5//n/+f/9//3//fxhG1T3aWv9//3/+f/5//3//f/9/P2e0Ndxa/3//f/97/3+/c9paVkq5Vr93/3//f/17/3//f/9//3//f/9//n//f/9//3//f/5//n/9f/5//X/+f/9//3//f/9//3//f/9//3//f/9/n3M9Z7pWeVKSMfY9WUrdWj9rv3vff/9//3v/f/9//3//e/9//3//f/97X2uZTvY9lDHYPd9e/3+/c/9//3//f/97/3//f/9//3//f/9//3//f/9//n//f/5//39eZxZCX2/ff/9//3/+f/5//3//f/9//3//f/9//3//f/9//3//f/9//3//f/9//3//f/9//3//f/9//3//f/9//3//f/9//3//f/9//3//f/9//3//f/9//3//f/9//3//f/9//38AAP9//3//f/9//3//f/9//3//f/9//3//f/9//3//f/9//3//f/9//3//f/9//3//f/9//3//f/9//3//f/9//3//f/9//3//f/9//3//f/9//3/de/9//3//f/9//3//f/9//3//f9ta1DkeZ/9//3//f/9//n/+f/9//3//f/9/X2+0ORVGv3f/f/97/3//f/9/33v/f/xesjUcX997/3//f/9//3+fc9padk4ZX953/3//f/9//3//f/9//3//f/9//3//f/5//3/+f/5//n//f/9//3//f/9//3//f/9//3//f/9//3//f/9//3//f/9/n3ceY1lOF0IXQlpKek4eY39v/3//f/9//3//f/9//3//e/9//3t/b1tOuDmVNbhSW2f/e/9//3//f/9//3//f/9//3//f/9//3//f/5//3//e/9/9j2+Wr97/3//f/9//n//f/9//3//f/9//3//f/9//3//f/9//3//f/9//3//f/9//3//f/9//3//f/9//3//f/9//3//f/9//3//f/9//3//f/9//3//f/9//3//f/9//3//fwAA/3//f/9//3//f/9//3//f/9//3//f/9//3//f/9//3//f/9//3//f/9//3//f/9//3//f/9//3//f/9//3//f/9//3//f/9//3//f/9//3//f/9//3//f/9//3//f/9//3//f997/3+aVtQ5f3P/f997/3/+f/5//3//f793/3//f1dOTy13Tr97/3//f/9/33v/f/97/393TtI1n2//f/97/3//e/9//39+b5lSWUo/a997/3//f997/3v/f/9//n/+f/9//3/ff/9//3//f/9//3//f/9//3//f/9//3//f/9//3//f/9//3//f/9//3//f/9//3//f997W2sbY1lKGEL3QZtS/l5fa793/3//e/9//3//f/9//3u+c51vNUL0OfQ5ulJ/b/9//3//f/9//3//f/9//n/+f/5//n/+f/9/33fdWrY533//f/9//n/+f/9//3//f/9//3//f/9//3//f/9//3//f/9//3//f/9//3//f/9//3//f/9//3//f/9//3//f/9//3//f/9//3//f/9//3//f/9//3//f/9//3//f/9/AAD/f/9//3//f/9//3//f/9//3//f/9//3//f/9//3//f/9//3//f/9//3//f/9//3//f/9//3//f/9//3//f/9//3//f/9//3//f/9//3//f/9//3//f/9//3//f/9//3//f/9//3//f99/eVKyOZ93/3//f/9//3//f957/3//f/9/n3MUQk8tulr/f/9/33v/f/9//3//f/97V0rTNf9//3//f/9//3//f997v3s/azlGelJea/9//3//f/9//3/+f/5//3/ee/9//3/ff/9//3//f/9//3//f/9//3//f/9//3//f/9//3//f/9//3//f/5//n/+f/9//n/+f957/3+/d19vH2PdWjhG9j31Odxa/F5/a993/3//f/9//3v/f59z3loXPrQ19Tn8Wr93/3//f/9//3//f/9//3//f/9//3//fz9nOUq/e/9//3//f/5//3//f/9//3//f/9//3//f/9//3//f/9//3//f/9//3//f/9//3//f/9//3//f/9//3//f/9//3//f/9//3//f/9//3//f/9//3//f/9//3//f/9//38AAP9//3//f/9//3//f/9//3//f/9//3//f/9//3//f/9//3//f/9//3//f/9//3//f/9//3//f/9//3//f/9//3//f/9//3//f/9//3//f/9//3//f/9//3//f/9//3//f/9/3nv/f99//3/ffxVGNUa/d/9/3nv/f/9//3//f/97/3//f15vFUZQLdta/3//f993/3v/f/97/3v/fzdGFULfe/97/3//f/9//3//f/9/v3f7XldK21p/c/9//3//f/9//3//f/9//3//f/9/33v/f/9//3v/f/9//3/+e/9//3//f/9//3//f/9//3//f/5//3/+f/5//n//f/9//3//f/9//3//f/9//3ufc59vulZ5ThZCFkI3RrtWHl9fa79333/ff/9/f3O9Vvc91Tl5Tn9v/3//f997/3//f99733f/f/9/HmMXRr97/3//f/9//3//f/9//3//f/9//3//f/9//3//f/9//3//f/9//3//f/9//3//f/9//3//f/9//3//f/9//3//f/9//3//f/9//3//f/9//3//f/9//3//f/9//3//fwAA/3//f/9//3//f/9//3//f/9//3//f/9//3//f/9//3//f/9//3//f/9//3//f/9//3//f/9//3//f/9//3//f/9//3//f/9//3//f/9//3//f/9//3//f/9//3//f/9//3//f/9//3/fe/9//3/SPVVK/3//f/97/3//f/9//3v/f997/3+/d/RBsjUdY997/3/fd/9//3//f/9/v3eyNXZOnnP/f/9//3//f/9//3//f/9/v3dXShZG/WL/f/9//3/fe/9//3//f/9//3/+e/9//3//f/9//3//f/9//3//f/9//3//f/9//3//f/9//3//f/9//3//f/9//3//f/9//n//f/9//3//f/9/33f/f/9//3+/d39v/l57ThhCOEYXQllKnFYfYx9nH2PeXjhGtTkYRh9n/3/ff99//3//f79zXme6VnhSv3v/f/9//3//f/9//3//f/9//3//f/9//3//f/9//3//f/9//3//f/9//3//f/9//3//f/9//3//f/9//3//f/9//3//f/9//3//f/9//3//f/9//3//f/9//3//f/9/AAD/f/9//3//f/9//3//f/9//3//f/9//3//f/9//3//f/9//3//f/9//3//f/9//3//f/9//3//f/9//3//f/9//3//f/9//3//f/9//3//f/9//3//f/9//3//f/9//3/de/9/3nv/f/9/33v/f5930jm5Wv9//3/fe/9//3v/f/57/3//f/9/v3dXSpExmFLfe/9/33f/f/9/33f/f59zkjXbWt97/3/fe/9//3//f/9/33v/e/9/XmtXTjhKH2e/d/9//3//e/9//nv8d/5//Hv+f/1//3/+e/9//3//f/9//3//f/9//3//f/9//3//f/9//3//f/9//3//f/9//3//f/9//3//f/9//3//f/9//3/fe/9733f/e/97/3+/c59vPWf7XphSV0oWQjdG1TnWOZU1Uy1TKbc1+kE7RntOFkI2Rjxnv3f/f/9//3//f/9//3//f/9//3//f/9//3//f/9//3//f/9//3//f/9//3//f/9//3//f/9//3//f/9//3//f/9//3//f/9//3//f/9//3//f/9//3//f/9//3//f/9//38AAP9//3//f/9//3//f/9//3//f/9//3//f/9//3//f/9//3//f/9//3//f/9//3//f/9//3//f/9//3//f/9//3//f/9//3//f/9//3//f/9//3//f/9//3//f/9//3//f/9//3//f/9//3/fe997/39/b5E1ulb/f/9//3//f/5//3//f/9//3//f793dk7SOdI5n3P/f/97/3//f/9//39fa9Q5mFL/f/9//3//f/57/3//f/9//3//f997HWMWQttaX2v/e/9//3//f/9//3//f/9//3//f/9//3v/f/9//3//f/9//3//f/9//3//f/9//3//f/9//3//f/9//3//f/9//3//f/9//3//f/9//3//f/9//3//f/9//3//f/9//3//f/9//3//e/9//3//f793v3e/d95alTG2NVxKv3v/f/9//3//f/9//3//f/9//3//f/9//3//f/9//3//f/9//3//f/9//3//f/9//3//f/9//3//f/9//3//f/9//3//f/9//3//f/9//3//f/9//3//f/9//3//f/9//3//f/9//3//fwAA/3//f/9//3//f/9//3//f/9//3//f/9//3//f/9//3//f/9//3//f/9//3//f/9//3//f/9//3//f/9//3//f/9//3//f/9//3//f/9//3//f/9//3//f/9//3//f/9//3//f/9//X/9f/9//3//f/9/eU70PR1j/3//f/9//Xv+f/5//3//f/9//3/fe9lasTXTORxf/3//f/9/3XP/f/9/mFLSORtj33v/f/9//3v/f/9//3//f/9//3//f/9/mU5YRtxav3ffe/9//38+Y39rn3O/d/9//3//f/9//3//f/9//3//f/9//3//f/9//3//f/9//3/+f/9//3//f/9//3//f/9//3//f/9//3//f/9//3//f/9//3//f/9//3//f/9//3//f/9//3vfe993/3//e/97/3vfdxtbN0L5Pf9ev3f/f/5//n/+f757/3//f/9//3//f/9//3//f/9//3//f/9//3//f/9//3//f/9//3//f/9//3//f/9//3//f/9//3//f/9//3//f/9//3//f/9//3//f/9//3//f/9//3//f/9/AAD/f/9//3//f/9//3//f/9//3//f/9//3//f/9//3//f/9//3//f/9//3//f/9//3//f/9//3//f/9//3//f/9//3//f/9//3//f/9//3//f/9//3//f/9//3//f/9//3//f/9//3/+f/5//3//f/9//3//f5lWNUa/d/9//3//f/9//3//f/9//3//f/9//39/b/M9cC25Vv9//3//f/9/33v/f/pesDUbY/9//3//f/9//3//f/9//3//f/9//3//fz5jV0ZZSp9vn3O9VtY59j0WQplOHGPfd/9//3//e/9//3//f/9//3//f/9//3//f/9//3//f/9//3//f/9//3/+f/9//3//f/9//3//f/9//3//f/9//3//f/9//3//f/9//3//f/9//3//f/9//3//f/9//3v/f/9//3/fd95a9z2yNfha/3/+f/9//3//f/9//3//f/9//3//f/9//3//f/9//3//f/9//3//f/9//3//f/9//3//f/9//3//f/9//3//f/9//3//f/9//3//f/9//3//f/9//3//f/9//3//f/9//38AAP9//3//f/9//3//f/9//3//f/9//3//f/9//3//f/9//3//f/9//3//f/9//3//f/9//3//f/9//3//f/9//3//f/9//3//f/9//3//f/9//3//f/9//3//f/9//3//f/9//3//f/9//n//f/5//3//f/9//38zQhNC/3//f/9//3//f753/3/+f/5//3//f/9/n3NXSnEx1D0+Z/9//3//f/9//3+4VvM9HGPfe/9//3//f/9//3/+e/9//3//f/97/3//f/xeOEZ6TjlGek6/c39rn3PZVhM+Gl+/c/9//3//f/9//3//f59zf2//f993/3//f/9//3//f/9//3//f/9//3//f/9//3//f/9//3//f99//3//f/9//X/+f/9//3//f/9//3//f/5//3/+f/5//n//f/9//3//f/9//3v/fxxj8j3QORpj33v/f/9//3/ff/9//3//f/9//3/+f/5//n//f/9//3//f/9//3//f/9//3//f/9//3//f/9//3//f/9//3//f/9//3//f/9//3//f/9//3//f/9//3//f/9//3//fwAA/3//f/9//3//f/9//3//f/9//3//f/9//3//f/9//3//f/9//3//f/9//3//f/9//3//f/9//3//f/9//3//f/9//3//f/9//3//f/9//3//f/9//3//f/9//3//f/9//3//f/9//3//f/9//3//f/9//3//f35vVk5XTv9//3//f/9//3//f/5//n//f/9/33v/f/9/PmfUPVEtmlb/f/9//3//f/9/eE70Pb93v3P/f/57/n/+f/9//3//f/9//3//e/9/33ufc9xa9T2SMf9//3+/d/97/3v7WtlW2VZ9b/97/3//f/U51Tm1NfY5/Vqfc/9//3//f/9//3/ff/9//3//f/9//3//f/9/3nv/f/9//3//f/9//3//f/9//3//f/9//3//f/9//3//f/9//n//f/9//3//f/9//3//f993/3//fzxj0jkUQhxj/3//f/9//3/ff/9//3//f/9//n//f/9//3//f/9//3//f/9//3//f/9//3//f/9//3//f/9//3//f/9//3//f/9//3//f/9//3//f/9//3//f/9//3//f/9/AAD/f/9//3//f/9//3//f/9//3//f/9//3//f/9//3//f/9//3//f/9//3//f/9//3//f/9//3//f/9//3//f/9//nv+f/1//n/+f/9//n//f/5//3/+f/9//n//f/5//3/+f/9//n//f/5//3//f/9//3//f997/3/dXpM1/2L/f/9/33//f/9//X/+f9x7/3//f/9//3//fz5nV0rTORRCf2//f/9//3+/d1dK8jn/f/9//3/+f/5//3//f99//3//f/9//3//f/9/v3faWvM5szG/d/97/3//f/9733M7Y/pa+14dX993sjEdX59vnmt9Z5ZOVkp/b/9//3/ff/9//3//f/9//3//f99733//f/9//3/8f/x//X//f/9//3//f/9//3//f/9//3//f/9//3//f/9//3//f/9//3//f/9//3//e997/3//fxtj8j3SPTxr33//f/9//3/ff/9//3//f/9//3//f/9//3//f/9//3//f/9//3//f/9//3//f/9//3//f/9//3//f/9//3//f/9//3//f/9//3//f/9//3//f/9//38AAP9//3//f/9//3//f/9//3//f/9//3//f/9//3//f/9//3//f/9//3//f/9//3//f/9//3//f/9//3//f/9//3//f/5//n/+f/9//n/+f/5//3/+f/5//n//f/5//n/+f/9//3//f/9//3//f/9//3//f/9//3//f/9/elL3QX9z/3/fe/9//3//f/5//X//f/9//3//f/9//3/fe7hWcC3VPXtSv3ffe/9/33dWRlRG33f/f/9//nv/f/9//3//f/9//3//f/9//3//f/9/XWeyNbM1P2f/e/9//3//f/97/39/ax5ju1LSNXZKvm//d/9/vnMbX5hOmVb6Xr53/3//f/9/33v/f/9//3//f/9//3/+f/1/+3/+f/9//3//f/9//n//f/9//3//f/9//3//f/9//3//f/9//3//f/9/3nv/f/9//3//f/9//3/fe/pe8T11Tr93/3/fe/9//3//f/9//3//f/9//3//f/9//3//f/9//3//f/9//3//f/9//3//f/9//3//f/9//3//f/9//3//f/9//3//f/9//3//f/9//3//fwAA/3//f/9//3//f/9//3//f/9//3//f/9//3//f/9//3//f/9//3//f/9//3//f/9//3//f/9//3//f/9//3//f/5//n/+f/5//n/+f/5//n/+f/5//n/+f/5//n/+f/9//3//f/9//3//f/9//3//f/9//3//f997/3/fexNCdk7fe/9//3//f/9//n/+f/9//3//f/9//3//f/9/v3ccY7Q1tjl0Mf9e/3v/e39rdkbYVv93/3//e/97/3//f/9//3//f957/3//f957/3//f39vkjGzMf5e33f/f99z/3//e/9/33scX5hO0jGXTv9/3nP/f/9//3s7Z9lauVrbXn9v/3//f/9/33v/f/9/3nvde/9//3//f/9//3//f/9//n/+f/5//3//f/9//3//f/9//3//f/9//3//f/9//3//f/9/3nv/f/9//3//f/9//3//e3ZOjzG3Vv9//3//f/9//3//f/9//3//f/9//3//f/9//3//f/9//3//f/9//3//f/9//3//f/9//3//f/9//3//f/9//3//f/9//3//f/9//3//f/9/AAD/f/9//3//f/9//3//f/9//3//f/9//3//f/9//3//f/9//3//f/9//3//f/9//3//f/9//3//f/9//3//f/9//3//f/9//3//f/9//3//f/9//3//f/9//3//f/9//3//f/9//3//f/9//3//f/9//3//f/9//3//f/9/e2vwPfpe/3//f/9//3v+e/9//n//f/9//3//f/9//3//f/9/P2c5Svc91znXOT9n/38/Z1hKXmf/f/9//3//f/9//3//f/9//3//f/9//3//f/9//3t/b9M5cSmaTl9n/3//e993/3//f993v3NWRnApd0b/f/93/3v/f/9/33efc39vulYdY793/3//f997/3//f/9//3//e/97/3//f/9//3//f/9//3//f/9//3//f/9//3//f/9//3//f/9//3//f/9//3//f/9//3//f/9/33/fe997/3/fdzNGrzX6Xv9//3//f/9//3//f/9//3//f/9//3//f/9//3//f/9//3//f/9//3//f/9//3//f/9//3//f/9//3//f/9//3//f/9//3//f/9//38AAP9//3//f/9//3//f/9//3//f/9//3//f/9//3//f/9//3//f/9//3//f/9//3v/e/9//3//f/9//3//f/9//3//f/9//3v/f/97/3//e/97/3//f/9//3//f/9//3//f/9//3//f/9//3//f/9//3/+f/9//3//f957/3//f9daNEZda/9//3//e/9//3//f957/3//f/9//3//f/97/3//f9taWEY5RnxO+T12Lb9zW0q9Ul9n/3//f/9//3v/f/5//3//f95733v/f/9//3//f/9/Gl8TPtI1Fj7/Wr9z/3v/f993/3//e/97WUq1NZpOn2//e/9//3v/f/9/v3d/b5lSV0o9Z/9//3/+e/9//3+ebx1jX2u/c/97/3v/f/9//3//f/9//3//f/9//3//f/9//3//f/9//3//f/9//3//f95//3//f/9//3//f/9//3/fe/97/39da1RG8jk8Z793/3//f/9//3//f/9//3//f/9//3//f/9//3//f/9//3//f/9//3//f/9//3//f/9//3//f/9//3//f/9//3//f/9//3//fwAA/3//f/9//3//f/9//3//f/9//3//f/9//3//f/9//3//f/9//3//f/97nm88Z/pelk52TnZKVUZVRjNCM0ITQlZKd0q5UvtaXmefb99333v/f/9//3//f/9//3//f/9//3//f/9//3//f/9//3/+f/9//3//f957/3//f/9//38zQnZKv3f/f/9//3/ee/9//3//f/9//3//f/9//3//f/9//39fa1lKGEKeUt9aVil/Tvk9nVK/d/9//3v/f/9//3/ce/9//3//f/9/33v/f/9//3v/f1tjNUI3QjpGOUL/e993/3//e993/3//f7xScy04Rl9r/3//f/97/3//f/9//3tda5hS2VZ+b/9//3tVRjZGmU67VrlSdkr4Wpxv/3//f/9//3//f/9//3//f/9//3//f/9//3//f/9//3//f/9//3//f/9//3//f/9//3//f/9//3//f/9/33c8Y/M92Vq/d/9//3//f/9//3//f/9//3//f/9//3//f/9//3//f/9//3//f/9//3//f/9//3//f/9//3//f/9//3//f/9//3//f/9/AAD/f/9//3//f/9//3//f/9/vXf/f713/3//f/97v3f/f/9//3tdZ9hWVUZ1SthWO2M8Z1xnXGd9a11rfmt9a39vHGMdY/taulZ3SjZG9D3TORVCNkZ4TttaPWOfc/97/3//f/9//3//f/9//3//f/9//3//f/9//3//f/9//3//f/9/jy0bX/9//3/fe/9//3//f/9//n//f/9//3//f/9//3//f/9/33fcVhlCfk6fc9o52Tm3NVpK33f/f/9//3/+f/9//3//f/9//3//f/9//3//e/9//3+fb5pSOUJ8TnlKX2v/f/9//3v/f/9//3/dWtg5uTn/Yr93/3/+f/1//nv/f/9//38cY5pSek4XQllKn3P/f/9//3f/d31n2lZWRttWXmvfe/9//3//f/9//n/+f/9//3//f/9//3//f/9//3//f/9//3//f/9//3//f/9//3//f/9//3//f/9/v3tWTvM9PGf/f/9/33v/f/9//3//f/9/33v/f/9//3//f/9//3//f/9//3//f/9//3//f/9//3//f/9//3//f/9//3//f/9//38AAP9//3//f/9//3//f/9//3//f957/3/ed/9//3//f55zGl+4VtlaPGf/f/9//3+/d/9//3v/f/9//3//f/9//3//f/9//3//f/9//3//f997n3Nfaz1n2lZ3ThQ+0jmwNbhW+mKfd/9//3//f/9/33v/f/9//3//f/9//3//f99733efc28tn2//f/9//3//f/9//3//f/5//3//f/9//3//f/9//3//f79z/VqcUnxK/3//XhpCcy16Tp9z/3//f/9//3//f/9//3//f/9/3nf/f/9//3//f/9/v3Nfax9jOUJZSj5j/3//f/57/nv/f997v1r9Qfw9vlafb/9//Hv+f/9//3//f/9/n3P/Ytg5tTV/a/9//3v/e/97/3//e993HWOYUndOG2O/c/9//3//f/9//3/ee997/3//f957/3//f/9//3//f/9//3//f/9//3//f/9//3//f/9//3/fe/9/PWvxPXZS33v/f997/3//f/9//3//f/9//3//f/9//3//f/9//3//f/9//3//f/9//3//f/9//3//f/9//3//f/9//3//fwAA/3//f/9//3//f/9//3//f/9/3nf/f/9/33v/f3xr2Fb5Wn1v/3v/f/9//3//f/9//3//f/9//3//f/9//3//f997/3vfe/9//3//f/9//3//f/9//3//f/9//3u/d79321p6UvZB1D31QbpaX2//f/9//3//f/9/33v/f/9//3//f/9/d0qQLb9z/3v/e/97/3//f/5//3/+f/9//3//f/9//3//f/9//3//e15n2lb1Od1a33ecUlEpF0KbUt97/3//f/9//3//f917/nv/f/9//3//f/9//3//f/97f2++WvhB9T08Z/9//n/8e/9//3/ff/9iO0YYQrtWnm//f/5//n/dd/9//3//f99/P2v4PRdCPWP/f/93/3v/e/9/33f/f/9/33scY9la2VobY/9/33vfe/9//3//f/57/3//f/9//3//f/9//3//f/9//3//f/9//3//f/9//3//f/9//3//f997VUrxPRpj/3//f/9//3//f/9//3/fe/9//3//f/9//3//f/9//3//f/9//3//f/9//3//f/9//3//f/9//3//f/9/AAD/f/9//3//f/9//3//f/9//3//f/97/3//f79zt1IaX/9//3//f/9//3//e/9//3//f/9//3//f/9//3//f/9//3//f/9//3//f/9//3//f/9//3//f/9//3//f/97v3v/f99/v3t/bx5nmlY2RtM9Nkq5Vn9v/3//f/9//3+/d/9//3v/f1dGd0r/e/9//3//f/9//3/+f/9//3//f/9//3//f/9//3v/f/9//3//d15nNkI3RptOWUqbUvY9N0YeZ797/3//f/9//3//f/9//3//f/9/33//f/9//3/fe99/3l54Ttla3nv+f/9/3nv/f/9//39/b/1aWEa6Up9v/3//f/9//3//f997/3//fx5jOEb1OdxW/3//e99z/3//f/9//3//f/9//39fa5lWmVZea/9//3vfe/97/3//f/9//3//f/9//3//f/9//3//f/9//3//f/9//3//f/9//3//f/9//3//f9haNEb5Xv9//3//f997/3//f/9//3//f/9//3//f/9//3//f/9//3//f/9//3//f/9//3//f/9//3//f/9//38AAP9//3//f/9//3//f/9//3//f/9//3//e9932FZ9Z/9//3//f997/3//f/9//3//f/9//3//f/9//3//f/9//3//f/9//3//f/9//3//f/9//n//f/9//3//f/9//3//f/9//3//f/9//3//f797v3fbXplWFkb1PfVBm1Z/c/9//3v/f59vf2uyMR5j/3//e/9//3/+e/5//3//f/9//3/ff/9//3//f/5//n//f/9//3v/e/xeV0YWQp9zn3eaVtQ9eE49Z/9//3//f/9//3/ff/9//3//f/9//3//f/9//3//f99733vfe/9//3//f/9//3/+f/9/33v7WhlCWkq/d/9//3//f/9//3//f/97/3/bVjlGW0paRn9r/3v/e957/3//f/9//3//f/9//3+/d7pWNUYbX/97/3//f/9//3v/f/9//3//f/9//3//f/9//3//f/9//3//f/9//3//f/9//3//f/9//39+c/I92Vq/e/9//3/fe/9//3//f/9//3//f/9//3//f/9//3//f/9//3//f/9//3//f/9//3//f/9//3//fwAA/3//f/9//3//f/9//3//f/9//3//f/9/GV/4Vv9//3//f/9//3//f/9/3nv/f/9//3//f/9//3//f/9//3//f/9//3//f/9//3//f/9//3//f/9//3//f/9//3//f/9//3/+f/9//3//f/9//3//f/9//3//f593PmeaUhdG1DmZTvxa/3//e/1aszGfc/9//3//f/9//3//f/9//3//f/9//3//f/9//3/9f/5//3//f/97v3f/e993v3f/f/9/v3dXStI5l06fc/97/3//f/9//3//f/9//3//f/9//3//f/9//3//f/9/33//f/9//3/9f/x//X//f993H2OcUn5v33v/f/9//3//f/9//3//f/9/f2+cUlpKekodX/9//3/+f/9//3//f/9//3//f793/3//e7lSd0peZ/9//3//f/9//3//f/9//3//f/9//3//f/9//3//f/9//3//f/5//3//f/9//3//f59zv3vzPdpa/3//f/9//3//f/9//3//f/9//3//f/9//3//f/9//3//f/9//3//f/9//3//f/9//3//f/9/AAD/f/9//3//f/9//3//f/9//3v/f/9//3uVTr5v/3vfd/9//3/+f/9//3//f/9//3//f/9//3//f/9//3//f/9//3//f/9//3//f/9//3//f/9//3//f/9//3//f/9//3//f/9//n//f/9//3//f/9//3//f/9//3//f/9/33vfdxxfNkLUNRc+Fz72PXhK/3vfe/9//3//f/9//3//f/9//3//f/5//n/+f/9//3//f/9//3//f/9//3//f/57/3/fd/9/n3N4StM5mVJ/b/9//3//f/5//3/+f/9//n/9f/x//X/de/9//3//f/9//3/+f/5//X//f/9//3//e79333v/f/9//3//f917/nv/f/9//3v/f/97/V45RlxK/17/f/9//n/+f/5//3//f/9//3//f/97X2d5Shc+nE5/a79333vfe/9//3//f/9//3//f/9//3//f/9//3//f/9//n/9f/9//3//f/9//3//f7lWVkr7Yv9//3//f/9//3//f/9//3//f/9//3//f/9//3//f/9//3//f/9//3//f/9//3//f/9//38AAP9//3//f/9//3//f/9//3//f/97/3/XVjpj/3f/f/9//3//f/9//3//f/9//3/+f/9//3//f/9//3//f/9//3//f/9//3//f/9//3//f/9//3//f/9//3//f/9//3//f/9//n//f/5//3//f/9//3//f/9//3//f/9//3//f/9//3//e993X2eaTpIxkjFXSn9rv3P/f/9//3/ff/9//3//f/9//3//f/9//3//f/9//3/fe/9/nnP/f/9/3Hv+f/9//3v/f/9/f29YShVCVUq/d/9//3//f/9//3//f/9/+3/8f/9//3//f/9//3/ff/9//X//f/9//3//f/9//3//f/9//3/+f/9//3//f/9//3//f/9//3v/f39vfVI5Rr97/n//f/9//3/+f/9//3//f/97/3//f39rWUYYPnpKmE64UvpeXGe/c997/3//f/9//3//f/9//3//f/9//3//f/5//3//f/9//3//f/9//380RjVG33v/f/5//3//f/9//3//f/9//3//f/9//3//f/9//3//f/9//3//f/9//3//f/9//3//fwAA/3//f/9//3//f/9//3//f/9//3//f3RKnW//f997/3//f/9//3//f/9//3//f/9//3//f/9//3//f/9//3//f/9//3//f/9//3//f/9//3//f/9//3//f/9//3//f/9//3//f/9//3//f/9//3//f/9//3//f/9//3//f/9//3//e/9//3//e/9//3/cWrM19z33PRhCm1IdY993/3//f/9//3//f/9//3//f/9//3//f/9//3//f/9//3/+f/5//3//f/9//3//f/9/fWv5Wo8x2Frfd/9//3//f99//3/9f/1//n//f99//3//f/9//3//f/9//3//f/9//3//f/9//3//f/9//3//f/9//3//f/9//3//f/9//3+fcxtjnXPef/9//3//f/9//3//f/9//3//f/9//3/fextjt1Lfd993nW86Y7dSt1LYVjpjv3P/e/9//3//f/9//3//f/9//3/9f/9//3//f/97/3//f35vsTVda/9//3//f/9//3//f/9//3//f/9//3//f/9//3//f/9//3//f/9//3//f/9//3//f/9/AAD/f/9//3//f/9//3//f/9//3//f/9/dE6+c/9//3//f/9//3//f/9//3//f/9//3//f/9//3//f/9//3//f/9//3//f/9//3//f/9//3//f/9//3//f/9//3//f/9//3//f/9//3//f/9//3//f/9//3//f/9//3//f/9//3//f/9//3//f/9//3//f793/V7XPX9vf28fYzhGFD7ZWvha/3v/f/9//3//f/9//3//f/9//3//f/9//3//f/9//3//f/9//3//f/9//3//f993nnMTQvI9PGf/f/9//3//f/9//n/+f/9//3//f/9//3//f/9//3//f/9//3//f/9//3//f/9//3//f/9//3//f/9//3//f/9//3//f/9/3nv/f/9//3//f/9//3//f/9//3//f/9//3//f/9//3/ed/9//3//f/9//3u+c55vfWv6WthWG1+/c/9//3//f/9/33v/f/9//n//f/9//3//f/9/33dXStpa/3//f/9//3//f/9//3//f/9//3//f/9//3//f/9//3//f/9//3//f/9//3//f/9//38AAP9//3//f/9//3//f/9//3//f/9/3ne2Vp5z/3//e/9//3//f/9//3//f/9//3//f/9//3//f/9//3//f/9//3//f/9//3//f/9//3//f/9//3//f/9//3//f/9//3//f/9//3//f/9//3//f/9//3//f/9//3//f/9//3//f/9//3//f/9//3//f/9//3//fxdCWkrff/9//3+/d/latlLQOXVOO2Pfe/9//3//f/9//3//f/9//3//f/9//3//f/9//3//f/9//3v/f/9//3//f997l1LROXdOf2/fe/9/33v/f/9//3//f/9//3//f/9//3//f/9//3//f/9//3//f/9//3//f/9//3//f/9//3//f/9//3//f/9//3//f/9//3//f/9//3//f/9//3//f/9//3//f/9//3//f/9//3//f/9//3//f/9//3vfe99333c8Z5dOdk5dZ/97/3//f/9//3/+f/97/3//f/9//3//f5pSmFL/e/9//3//f/9//3//f/9//3//f/9//3//f/9//3//f/9//3//f/9//3//f/9//3//fwAA/3//f/9//3//f/9//3//f/9//3//e/lev3f/f/9/33v/f/9//3//f/9//3//f/9//3//f/9//3//f/9//3//f/9//3//f/9//3//f/9//3//f/9//3//f/9//3//f/9//3//f/9//3//f/9//3//f/9//3//f/9//3//f/9//3//f/9//3//f/9//3//f/9/33vUOf1e33v/f/9//3v/f/9/fm/YWjNGVEbYVr93/3/fe997/3//f/9//3//f/9//3//f/9//3//f/9//3//e/9//3//f11rNEI0Rj1nn3P/f/9/33//f/9//3/+f/5//3/+f/9//3//f/9//3//f/9//3//f/9//3//f/9//3//f/9//3//f/9//3//f/9//3//f/9//3//f/9//3//f/9//3//f/9//3//f/9//3//f/9//3vfe/9//3//f/9//3//f/9//3+/d/la2VYbY/9//3//f/9//3/fe/97/3//e/9/eU6ZUv9//3//f/9//3//f/9//3//f/9//3//f/9//3//f/9//3//f/9//3//f/9//3//f/9/AAD/f/9//3//f/9//3//f/9//3//f997O2N9a/9//3//f/9//3//f/9//3//f/9//3//f/9//3//f/9//3//f/9//3//f/9//3//f/9//3//f/9//3//f/9//3//f/9//3//f/9//3//f/9//3//f/9//3//f/9//3//f/9//3//f/9//3//f/9//n//f/97/3/fextjsTX/f997/3v/f/97/3//f/9//3+ecztnt1Z1TjtnfW++d/9//3//f/9//3//f/9//3//f/9//3//f/9/33v/f/9//3//f/pe8j1WSj5n/3//f/9/33v/f/5//n/9f/5//n//f/9//3//f/9//3//f/9//3//f/9//3//f/9//3//f/9//3//f/9//3//f/9//3//f/9//3//f/9//3//f/9//3//f/9//3//f/9//3//f/9//3//f/9//3/fe/9//3/fe997/3+ec/pel1J+b/9//3/fe/9//3//e/97/3/1PR1j/3//f/9//3//f/9//3//f/9//3//f/9//3//f/9//3//f/9//3//f/9//3//f/9//38AAP9//3//f/9//3//f/9//3//f/9//388Zxtjn3P/f/9//3//f/9//3//f/9//3//f/9//3//f/9//3//f/9//3//f/9//3//f/9//3//f/9//3//f/9//3//f/9//3//f/9//3//f/9//3//f/9//3//f/9//3//f/9//3//f/9//3//f/9//n//f/5//3//f/9//392ThRC33f/f/9//3v/f/9//3//f/9//3//f/97nXOec99//3//f/9//3//f/9//3//f/9//3//f/9//3//f997/3//f/9//3+/d1ZK9D3cWt97/3//f/9//3/+f/5//n//f/9//3//f/9//3//f/9//3//f/9//3//f/9//3//f/9//3//f/9//3//f/9//3//f/9//3//f/9//3//f/9//3//f/9//3//f/9//3//f/9//3//f/9//3//f/9/vnffe/9//3//f997/3+/d5dStlK/d/9/33ffd/9//3+/dxZCn3P/f/9//3//f/9//3//f/9//3//f/9//3//f/9//3//f/9//3//f/9//3//f/9//3//fwAA/3//f/9//3//f/9//3//f/9//3//f793uFbaWr93/3//f/9//3//f/9//3//f/9//3//f/9//3//f/9//3//f/9//3//f/9//3//f/9//3//f/9//3//f/9//3//f/9//3//f/9//3//f/9//3//f/9//3//f/9//3//f/9//3//f/9//n//f/5//n/+f/9//3//f/9/8j3YVp9z/3//f/9//3//f/9//3//f/9//3//f/9//3//f/9//3//f/9//3//f/9//3/+f/9//3//f/9//3//f997/3//f/9//38+YxZC8zlea/9//3+9d/9//n//f/9//3//f/9//3//f/9//3//f/9//3//f/9//3//f/9//3//f/9//3//f/9//3//f/9//3//f/9//3//f/9//3//f/9//3//f/9//3//f/9//3//f/9//3//f/9//3//f/9//3++e/9//3//f/9//387Z7dS+l7/f/9/33f/e/tamlL/f/9//3//f/9//3//f/9//3//f/9//3//f/9//3//f/9//3//f/9//3//f/9//3//f/9/AAD/f/9//3//f/9//3//f/9//3//f/9//3/ZVjVGPWffe/9//3//f/9//3//f/9//3//f/9//3//f/9//3//f/9//3//f/9//3//f/9//3//f/9//3//f/9//3//f/9//3//f/9//3//f/9//3//f/9//3//f/9//3//f/9//3//f/9//3//f/9//3/+f/9//3//f/9//3+ec/E9HGP/f/97/3//f/9//3//f/9//3//f/9//3//f/9//3//f/9//3//f/9//3//f/9//3//f/9//3//f/9//3//f/9//3/fe/9/v3O5UvI5l1Lfd/9//3v/f/9//3//f/9//3//f/9//3//f/9//3//f/9//3//f/9//3//f/9//3//f/9//3//f/9//3//f/9//3//f/9//3//f/9//3//f/9//3//f/9//3//f/9//3//f/9//3//f/9//3//f/9//3//f/9//3//f/9/fWvYVrhSf2v/f59zFUJ/a/9//3//f/9//3//f/9//3//f/9//3//f/9//3//f/9//3//f/9//3//f/9//3//f/9//38AAP9//3//f/9//3//f/9//3//e/9/33v/f/97l1J2Sv9//3//f/9//3//f/9//3//f/9//3//f/9//3//f/9//3//f/9//3//f/9//3//f/9//3//f/9//3//f/9//3//f/9//3//f/9//3//f/9//3//f/9//3//f/9//3//f/9//3//f/9//3//f/9//3//f/9//3//f/9/2VrSOb93/3v/f/9//3v/f/9//3//f/9//3//f/9//3//f/9//3//f/9//3//f/9//3//f/9//3//f/9//3//f/9//3//f/9//3v/f/97Gl/yPXZOn3P/f997/3/ff997/3//f957/3//f/9//3//f/9//3//f/9//3//f/9//3//f/9//3//f/9//3//f/9//3//f/9//3//f/9//3//f/9//3//f/9//3//f/9//3//f/9//3//f/9//3//f/9//3//f/9//3//f99733f/f/93+Vq4UhtfFD5/a993/3//f/9//3/+f/9//3//f/9//3//f/9//3//f/9//3//f/9//3//f/9//3//f/9//3//fwAA/3//f/9//3//f/9//3//f/9//3//f/97/399b9la+l7/f/9//3//f/9//3//f/9//3//f/9//3//f/9//3//f/9//3//f/9//3//f/9//3//f/9//3//f/9//3//f/9//3//f/9//3//f/9//3//f/9//3//f/9//3//f/9//3//f/9//3//f/9//3//f/9//3/de/9//3/fe7lWN0b/f997/3//f/9//3//f/9//3//f/9//3//f/9//3//f/9//3//f/9//3//f/9//3//f/9//3//f/9//3//f/9//3//f/9//3//f793FELzPX9v/3//f/9//3//f/9//3//f/9//3//f/9//3//f/9//3//f/9//3//f/9//3//f/9//3//f/9//3//f/9//3//f/9//3//f/9//3//f/9//3//f/9//3//f/9//3//f/9//3//f/9//3//f/9//3//f753/3//f99z/3//exM+EzocX/97/3//f/9//3//f/5//3//f/9//3//f/9//3//f/9//3//f/9//3//f/9//3//f/9//3//f/9/AAD/f/9//3//f/9//3//f/9//3//f/9/33v/f/9/XGeWUhpjv3f/f/9//3//f/9//3//f/9//3//f/9//3//f/9//3//f/9//3//f/9//3//f/9//3//f/9//3//f/9//3//f/9//3//f/9//3//f/9//3//f/9//3//f/9//3//f/9//3//f/9//3//f/9//3//f/9//3//f/9//38VQj5n/3/fd/9//3/+e/9//n/+f/5//3/+f/9//3//f/9//3//f/9//3//f/9//3//f/9//3//f/9//3//f/9//3//f/9//3//e/9//3//f9taszX8Xp9z/3//f/9//3/+f/5//3//f/9//3//f/9//3//f/9//3//f/9//3//f/9//3//f/9//3//f/9//3//f/9//3//f/9//3//f/9//3//f/9//3//f/9//3//f/9//3//f/9//3//f/9//3//f/9//3//f/97/3v/e9dSG1v7Wtta33f/f/97/3//f9x7/n//f/9//3//f/9//3//f/9//3//f/9//3//f/9//3//f/9//3//f/9//38AAP9//3//f/9//3//f/9//3//f/9//3//f/9//3//e3xrdUr6Xt97/3//f/9//3//f/9//3//f/9//3//f/9//3//f/9//3//f/9//3//f/9//3//f/9//3//f/9//3//f/9//3//f/9//3//f/9//3//f/9//3//f/9//3//f/9//3//f/9//3//f/9//3//f/9//3//f/9//3//f59zV0q/d997/3//f/9//3//f/5//3/+f/9//3//f/9//3//f/9//3//f/9//3//f/9//3//f/9//3//f/9//3//f/9//n/9f/9//3//f/9//3/bXvVBeE5/b/9//3/fd/97/3//f/9//3//f/9//3//f/9//3//f/9//3//f/9//3//f/9//3//f/9//3//f/9//3//f/9//3//f/9//3//f/9//3//f/9//3//f/9//3//f/9//3//f/9//3//f/9//3//e/93/3+/b9dS33ffd/97mU78Xv9//3//e/9//X/9f/9//3//f/9//3//f/9//3//f/9//3//f/9//3//f/9//3//f/9//3//fwAA/3//f/9//3//f/9//3//f/9//3//f/9//3v/f/9//3/fe7hWNEZca/9//3//e/9//3v/f/9//3//f/9//3//f/9//3//f/9//3//f/9//3//f/9//3//f/9//3//f/9//3//f/9//3//f/9//3//f/9//3//f/9//3//f/9//3//f/9//3//f/9//3//f/9//3//f957/3//f997/3/8XjRG/3//f993/3//f913/3//f/9//3//f/9//3//f/9//3//f/9//3//f/9//3//f/9//3//f/9//3//f/9//3/de/9//3//f/9/33/fe/9/n3PzOTVGn3O/c/9//3/fd/9//3//f/9//3//f/9//3//f/9//3//f/9//3//f/9//3//f/9//3//f/9//3//f/9//3//f/9//3//f/9//3//f/9//3//f/9//3//f/9//3//f/9//3//f/9//3//f/97/3vfd1ZCO2P/e/9733c/Y1dKv3P/f/97/3/9f/1//3//f/9//3//f/9//3//f/9//3//f/9//3//f/9//3//f/9//3//f/9/AAD/f/9//3//f/9//3//f/9//3//f/9//3//f/9//3//f/9//39+bzRGdUq/c/9/33f/f/9//3//f/9//3//f/9//3//f/9//3//f/9//3//f/9//3//f/9//3//f/9//3//f/9//3//f/9//3//f/9//3//f/9//3//f/9//3//f/9//3//f/9//3//f/9//3//f/5//3/+f/9//3//f99/mFKYUn9v/3//f/9//3//f/9//3//f/9//3//f/9//3//f/9//3//f/9//3//f/9//3//f/9//3//f/9//3//f/9//3//f957/3//f/9/33f/f/97dkqwMT1n/3v/e/9//3//f/9//3//f/9//3//f/9//3//f/9//3//f/9//3//f/9//3//f/9//3//f/9//3//f/9//3//f/9//3//f/9//3//f/9//3//f/9//3//f/9//3//f/9//3//f/9//3+fa5pOv2//d/97/3//e9939Tn6Wv9//3//f/5//X//f/9//3//f/9//3//f/9//3//f/9//3//f/9//3//f/9//3//f/9//38AAP9//3//f/9//3//f/9//3//f/9//3//f/9//3//f/9733v/f/9/33uYUvI9uFb/f793/3//f/9//3//f/9//3//f/9//3//f/9//3//f/9//3//f/9//3//f/9//3//f/9//3//f/9//3//f/9//3//f/9//3//f/9//3//f/9//n/+f/9//3//f/9//3//f/9//3/+f917/3//f997/3/fezZGmFL/f/9//3//f/9//3//f/9//3//f/9//3//f/9//3//f/9//3//f/9//3//f/9//3//f/9//3//f/9//3+9d/9//3//f/9//3//f993/3//ezxj0TGZTv93/3v/f/9//3//f/9//3//f/9//3//f/9//3//f/9//3//f/9//3//f/9//3//f/9//3//f/9//3//f/9//3//f/9//3//f/9//3//f/9//3//f/9//3//f/9//3//f/9//3+3UtI1f2e/c/93/3u/cx9f/1o3Qvpa/3v/f/9/3Xv+f/9//3//f/9//3//f/9//3//f/9//3//f/9//3//f/9//3//f/9//3//fwAA/3//f/9//3//f/9//3//f/9//3//f/9//3//f/9//3//f/9//3//f/9/33fYWtA5+V59b/9//3//f/9//3//f/9//3//f/9//3//f/9//3//f/9//3//f/9//3//f/9//3//f/9//3//f/9//3//f/9//3//f/9//3//f/9//3//f/5//3//f/9//3//f/9//3//f/5//3//f/9//3//f/9/33vaWpdS33v/f997/3//f/9//3//f/9//3//f/9//3//f/9//3//f/9//3//f/9//3//f/9//3//f/9//3//f/9//3/ee/9//3//f/9//3//f/9//3+/czVCFT6fb/9//3//f/9//3//f/9//3//f/9//3//f/9//3//f/9//3//f/9//3//f/9//3//f/9//3//f/9//3//f/9//3//f/9//3//f/9//3//f/9//3//f/9//3//f/9//3//f1RGuVbcWttWGl87X3hKUCn2Pdxa/3v/f/9//3//f/5//3//f/9//3//f/9//3//f/9//3//f/9//3//f/9//3//f/9//3//f/9/AAD/f/9//3//f/9//3//f/9//3//f/9//3//f/9//3//f/9//3//f/9//3//f/9//3/YVlRGNEb7Xt97/3//f/9//3//f/9//3//f/9//3//f/9//3//e/9//3//f/9//3//f/9//3//f/9//3//f/9//3//f/9//3//f/9//3//f/9//3//f/9//3//f/9//3//f/9//3//f/9//3//f/9//3//f/9//3/ee/9//3//f/9//3//f/9//3//f/9//3//f/9//3//f/9//3//f/9//3//f/9//3//f/9//3//f/5//n/+f/9//n//f/9//3//f/9//3//f/9/33fYVvI5Xmf/f/9//3v/f/9//3//f/9//3//f/9//3//f/9//3//f/9//3//f/9//3//f/9//3//f/9//3//f/9//n//f/9//3//f/9//3//f/9//3//f/9//3//f/9//3//f/9/33u/d55zn3Oec51zO2f5Xt97/3//f/9//3//f/9//3//f/9//3//f/9//3//f/9//3//f/9//3//f/9//3//f/9//3//f/9//38AAP9//3//f/9//3//f/9//3//f/9//3//f/9//3//f/9//3//f/9//3//f/9//3//f/9/33tda5hSFEL0Qfxe/3//f/9//3//f/9//3//f/9//3//f/9//3//f/9//3//e/9//3//f/9//3//f/9//3//f/9//3//f/9//3//f/9//3//f/9//3//f/9//3//f/9//3//f/9//3//f/9//3//f/9//3//f/9//3//f/9//3//f/9//n//f/9//3//f/9//3//f/9//3//f/9//3//f/9//3//f/9//3//f/9//3//f/9//3//f/9//3//f/9//3//f/9//3//f793G2OSMdxa/3v/f/9//3//f/9//3//f/9//n//f/9//3//f/9//3//f/9//3//f/9//3//f/9//3//f/9//3//f/9//3//f/9//3//f/9//3//f/9//3//f/9//3//f/9//3//f/9//3//f/9//3//f/9//3//f/9//3//f/9//3//f/9//3//f/9//3//f/9//3//f/9//3//f/9//3//f/9//3//f/9//3//fwAA/3//f/9//3//f/9//3//f/9//3//f/9//3//f/9//3//f/9//3//f/9//3//f/9/33v/f/9//3/fez1nd04TQnZOG2O/c/9//3//f/9//3/fd/97/3//f/9//3//f/9//3//f/9//3//f/9//3//f/9//3//f/9//3//f/9//3//f/9//3//f/9//3//f/9//3//f/9//3//f/9//3//f/9//3//f/9//3//f/5//3//f/9//3//f/9//3/+f/57/nv/f/97/3//f/9//3//f/9//3//f/9//3//f/9//3//f/9//3//f/9//3//f/9//3//f/9733v/f/9//3//fz5n9D2YTv9733v/e/9//3//f/9//3//f/9//3//f/9//3//f/9//3//f/9//3//f/9//3//f/9//3//f/9//3/+f/9//3//f/9//3//f/9//3//f/9//3//f/9//3//f/9//3//f/9//3//f/9//3//f/9//3//f/9//3//f/9//3//f/9//3//f/9//3//f/9//3//f/9//3//f/9//3//f/9//3//f/9/AAD/f/9//3//f/9//3//f/9//3//f/9//3//f/9//3//f/9//3//f/9//3//f/9//3//f/9//3//f/9//3/fe59zPWeXUhNCE0LZWn1r33vfd/9//3//f/9//3//f/9//3//f/9//3//f/9//3//f/9//3//f/9//3//f/9//3//f/9//3//f/9//3//f/9//3//f/5//3/+f/9//3//f/9//3//f/9//3//f/9//3//f/9//3//f/9//3//f/9//3//f/9//3//f/9//3//f/97/3//f/9//3//f/97/3/fe793n3Ofc15rXmsdYxxj/F78Xh1jHWP8Xh1jHmM/Zz5nv3P9WvU50zX8Xt93/3//f/9//3//f/9//3//f/9//3//f/9//3//f/9//3//f/9//3//f/9//3//f/9//3//f/9//3//f/5//3/+f/5/3Xv/f/9//3//f/9//3//f/9//3//f/9//3//f/9//3//f/9//3//f/9//3//f/9//3//f/9//3//f/9//3//f/9//3//f/9//3//f/9//3//f/9//3//f/9//38AAP9//3//f/9//3//f/9//3//f/9//3//f/9//3//f/9//3//f/9//3//f/9//3//f997/3//f/9//3//f/9//3+/d/9//3+fc7lWNEYTQlVK2Vo8Z59z/3//f/9//3//f/97/3/+f/9//3//f/9//3//f/9//3//f/9//3//f/9//3//f/9//3//f/9//3//f/9//3//f/9//3//f/9//3//f/9//3//f/9//3//f/9/33v/f/9//3//f/9//3//f/9//3+/e797f3N/bz9rP2ucVpxWe1JaThlGGEb3PfY99T0VQhVGV0pXSplSmVK6VnhOmVKZUppWmVKaVnlSelL4PRpCO0YaQnUtljH5QRpGW0pbTntOvVreXh9jH2dfa593v3e/e99//3//f/9//3//f/9//3//f/9//3//f/9//3//f/9//3//f/9//3//f917/3//f/9//3//f/9//3//f/9//3//f/9//3//f/9//3//f/9//3//f/9//3//f/9//3//f/9//3//f/9//3//f/9//3//f/9//3//f/9//3//f/9//3//fwAA/3//f/9//3//f/9//3//f/9//3//f/9//3//f/9//3//f/9//3//f/9//3//f/9//3//f/9//3//f/9//3/fe/9//3//f/9//3//f793fm/ZWpdSVUoUQlVKl1I8Z35v/3//f/9//3//f/9//3//f/9//3//f/9//3//e/9//3v/f/9//3//f/9//3//f/9//3//e/9//3//f/9//3//f/9//3//f/9//3//f/9//3//f/9//3/fd39vG2PaWphSN0YYRjhKOEY5SjhGOUo4Rt1e3V4fYz9nf2+fc79733v/f/9//3//f/9//3//f/9//3//f/9//3//f/9//3//f/9//3/fe39vX2v4PbY1H2c/az9nP2feWpxWek56TlhK9EHzQRRGFEI1RjVGVko1SphSmFbaXhxjXmt/c79733v/f/9//3//f/9//3//f/9//3//f/9//3//f/9//3//f/9//3//f/9//3//f/9//3//f/9//3//f/9//3//f/9//3//f/9//3//f/9//3//f/9//3//f/9//3//f/9//3//f/9//3//f/9/AAD/f/9//3//f/9//3//f/9//3//f/9//3//f/9//3//f/9//3//f/9//3//f/9//3//f/9//3//f/9//3//f/9//3//f/9//3//f/9//3//f/9//3//f793XWv6XndOVkr0PTZCV0q6Vv1eX2ufc793/3//f/9//3//f/9//3//f/9//3//f/9//3//f/9//3//f/9//3//f/9//3//f/9//3/fe59zf28/Z/5eu1abUhdGF0LVPfU9FkJ6Tt1aPmdca3xvnG++d993/3//f/9//3//f/9//3//f/9//3//f/9//3//f/9//3//f/9//3//f/9//3v/f/9//3//f/9/3nf/e/97/3//e993+lrSOT1j33f/f/9//3v/f/9//3//f/9/33/fe59zfm88azxrHGccY9pauVZXTjZK9EHzPfM9NEI1RpdO2VYbXzxnXWu/d99333v/e997/3//f/9//3//f/9//3//f/9//3//f/9//3//f/9//3//f/9//3//f/9//3//f/9//3//f/9//3//f/9//3//f/9//3//f/9//3//f/9//38AAP9//3//f/9//3//f/9//3//f/9//3//f/9//3//f/9//3//f/9//3//f/9//3//f/9//3//f/9//3//f/9//3//f/9//3//f/9//3//f/9//3//f/9//3//f/9//3//f997n3N/bx5jvFZYSjdG9T31PfU9N0ZYSppSu1bdWtxaHWMcXx1jHF8dYxxfHWMcX9paula5UnhOd0o2RjVCFUIVQvU9FUIWQnlOulb8Xv1ef2+fb997/3//f/9//3//f/9//n//f/5//3/+f/9//n/+f/5//n/+f/9//n//f/9//3//f/9//3//f/9//3//f/9//3//f/9//3//f/9//3//f/5//3/+e/9//3//e/la8Dn4Wv97/3//f/9//3//f/9//3//f/9//3//f/9//3//f/9//3//f/9//3//f/9//3/fd79zXms9Y9pauVaYTjVCNkZ4TplS/F5eZ793/3//f/9//3//f/9//3//f/9//3//f/9//3//f/9//3//f/9//3//f/9//3//f/9//3//f/9//3//f/9//3//f/9//3//f/9//3//fwAA/3//f/9//3//f/9//3//f/9//3//f/9//3//f/9//3//f/9//3//f/9//3//f/9//3//f/9//3//f/9//3//f/9//3//f/9//3//f/9//3//f/9//3//f/9//3//f/9//3//f/9//3//f/9//3//f99333efc35vPGcbY/pa+lqYUrlSmVK5UplSuVKZUrlS+1r8XhxfPmdeZ39vf2+fc/97/3//f/9//3v/f/9//3//f/9//3//f/9//3//f/9//3//f/9//3//f/9//3//f/9//3//f/9//3//f/9//3//f/9//3//f/9//3//f/9//n//f/5//3/+f/5//n/+f/5//3//f/9//3//f/9//388YxM+dk7fd/9//3//f/9//3//f/9//3//f/9//3//f/9//3//f/9//3//f/9//3//f/9//3//f/9//3//f/9/33vfe59zf2v8XrlSVkYVQlZK+l6/d/9//3//f/9//3//f/9//3//f997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+f/9//n//f/5//3/+f/9//n//f/5//3/+f/9//3//f/9//3//f/9//3//f/9//3//f/9//3//f/9//3//f/9//3//f/9//3//f/9//3//f/9//3/+f/9//n//f/5//3//f/9//3//f/9//3//f/9/v3cUPjRC/3//f993/3//f/9//3//f/9//3//f/9//3//f/9//3//f/9//3//f/9//3//f/9//3//f/9//3//f/9//3//f/9/33vfe793PGeYUlVKNUbZWl1r33v/f/9//3v/f/9//3//f/9//3//f/9//3//f/9//3//f/9//3//f/9//3//f/9//3//f/9//3//f/9//38AAP9//3//f/9//3//f/9//3//f/9//3//f/9//3//f/9//3//f/9//3//f/9//3//f/9//3//f/9//3//f/9//3/+f/9//n//f/9//3//f/9//3//f/9//3//f/9//3//f/9//3//f/9//3//f/9//3//e/9//3//f/9//3//f/9//3//f/97/3//f/9//3v/f/9//3//f/9//3//f/9//3//f/9//3//f/9//3//f/9//3//f/9//3//f/9//3//f/9//3//f/9//3//f/9//3//f/9//3//f/9//3//f/9//3//f/9//3//f/9//3//f/9//3//f/9//3//f/9//3//f/9//3//f/9//3//f/9//3/fd997mE7SOX9v/3//f/97/3//f/9//n//f/5//n/+f/9//n//f/9//3//f/9//3//f/9//3//f/9//3//f/97/3//f/9//3//f/9//3/fe/9//3+/d9laVUpVSpdSG2O/d/9/33u/d/9//3//f997/3//f/9//3//f/9//3//f/9//3//f/9//3//f/9//3//f/9//3//fwAA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sTUcY/9//3//f/9//3//f/9//n/+f/5//n/+f/5//3//f/9//3//f/9//3//f/9//3//f/9//3//f/9//3//f/9//3//f/9//3/fe/9//3//f997PGfZWnZO2Vqfc/9//3//f/9//3//f/9//3//f/9//3//f/9//3//f/9//3//f/9//3//f/9//3//f/9/AAD/f/9//3//f/9//3//f/9//3//f/9//3//f/9//3//f/9//3//f/9//3//f/9//3//f/9//3//f/9//3//f/9//3//f/5//3//f/9//3//f/9//3//f/9//3//f/9//3/+f/5//X/+f/1//n/9f/5//X/+f/1//n/9f/5//X/+f/5//3/+f/9//n//f/5//3/+f/9//n//f/5//3/+f/9//3//f/9//3//f/9//3//f/9//3//f/9//3//f/9//3//f/9//3//f/9//3//f/9//3//f/9//3//f/9//3//f/9//3//f/9//3//f/9//3//f/9//3//f/9//3//f/9//3//f/9//3//f/9//3//f/9/33//f/9//38bY7E12Vr/f/9//3//f/9//3//f/5//n/+f/5//3//f/9//3//f/9//3/+f/9//n//f/5//3/+f/9//n//f/5//3/+f/9//3//f/9//3/fe/97/3//f993/3tda5dOVUo7Y997/3//f/9/v3f/f/9//3//f/9//3//f/9//3//f/9//3//f/9//3//f/9//38AAP9//3//f/9//3//f/9//3//f/9//3//f/9//3//f/9//3//f/9//3//f/9//3//f/9//3//f/9//3//f/9//3//f/9//3//f/9//3//f/9//3//f/9//3//f/9//3//f/9//n/+f/5//n/+f/5//n/+f/1//n/9f/5//X/+f/5//3//f/9//3//f/9//3//f/9//3//f/9//3//f/9//3//f/9//3//f/9//3//f/9//3//f/9//3//f/9//3//f/9//3//f/9//3//f/9//3//f/9//3//f/9//3//f/9//3//f/9//3//f/9//3//f/9//3//f/9//3//f/9//3//f/9//3//f/9//3//f/9//3//f/9//3//f/9/33vSOXdSfm//f/9//3//f/9//3//f/9//3//f/9//3//f/9//3//f/9//3//f/9//3//f/9//3//f/5//3//f/9//3//f/9//3//f/9//3//f/97/3//f/9//3+eb7dSl1L6Xp9z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9//3//f/9//3+/d793FUa6Wl9v33//f/9//3//f/9//3//f/9//3//f/9//3//f/9//3//f/9//3//f/9//3//f/9//3//f/9//3//f/9//3//f/9//3//f/9//3//f/9/33ffe/9//3+eb7hWmVZ/c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3hS9EH7Xv9//3//f/9//3//f/9//3//f/9//3//f/9//3//f/9//3//f/9//3//f/9//3//f/9//3//f/9//3//f/9//3//f/9//3//f/9//3//f/9//3//f/9//39da3ZOl1K/d/9//3/fe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bY/I9l1Lfd/9//3//f/9//3//f/9//3//f/9//3//f/9//3//f/9//3//f/9//3//f/9//3//f/9//3//f/9//3//f/9//3//f/9//3//f/9//3//f/9//3//f/9//3/ZWlVKXmv/f997/3/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9//3/yPTRG/3v/e/9//3//f/9//3//f/9//3//f/9//3//f/9//3//f/9//3//f/9//3//f/9//3//f/9//3//f/9//3//f/9//3//f/9//3//f/9//3//f/9//3/ed/9/n3OYUj1j/3/fd/97/3//f/5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//3/fe/97l1LROTxn/3//f75z/3//f/9//3//f/9//3//f/9//3//f/9//3//f/9//3//f/9//3//f/9//3//f/9//3//f/9//3//f/9//3//f/9//3//f/9//3//f/97/3//fz1nuVZdZ/9//3v/f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/fdxtjE0LYVr93/3//f99733v/f/9//3//f/9//3//f/9//3//f/9//3//f/9//3//f/9//3//f/9//3//f/9//3//f/9//3//f/9//3//f/9//3//f/9//3/fe/9//39+a7lWn3P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fe/9//3+ebxNCllJda/9//3//f/97/3//f/9//3//f/9//3//f/9//3//f/9//3//f/9//3//f/9//3//f/9//3//f/9//3//f/9//3//f/9//3//f/9//3//f/9//3v/f/9/n2+WTt93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WUvI92Fr/f/9//3//f/9//3//f/9//3//f/9//3//f/9//3//f/9//3//f/9//3//f/9//3//f/9//3//f/9//3//f/9//3//f/9//3//f/9//3//f997/3//fxpf+V7fe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99333v/f/9/PGdVSjRGXGv/f/9//3//f/9//3//f/9//3//f/9//3//f/9//3//f/9//3//f/9//3//f/9//3//f/9//3//f/9//3//f/9//3//f/9//3//f/9//3//f/97/3+3Vr5z/3//f957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97/3//f/9//3//f7932VryPZdS33v/f/9//3//f/9//3//f/9//3//f/9//3//f/9//3//f/9//3//f/9//3//f/9//3//f/9//3//f/9//3//f/9//3//f/9//3//f/9//3//e1xrXGu+d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l1LyPRtjv3f/f/9//3//f/9//3//f/9//n//f/5//n/+f/9//3//f/9//3//f/9//3//f/9//3//f/9//3//f/9//3//f/9//3//f/9//3//f/9//3u3Ur93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15vFEYUQvte/3//f/9//3//f/9//3//f/9//3/+f/9//n//f/9//3//f/9//3//f/9//3//f/9//3//f/9//3//f/9//3//f/9//3//f/9//3//fztjO2f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15vNUYUQjxn/3//f/9//3//f/9//n/+f/9//n/+f/9//3//f/9//3//f/9//3//f/9//3//f/9//3//f/9//3//f/9//3//f/9//3//f/9/33t2Tv9//3v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/fxtjEkJVSp5z33v/f/9//3//f/9//3//f/9//3//f/9//3//f/9//3//f/9//3//f/9//3//f/9//3//f/9//3//f/9//3//f/9//3//f5hSn3P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la8TkSQvlennP/f/9//3//f/9//3//f/9//3//f/9//3//f/9//3//f/9//3//f/9//3//f/9//3//f/9//n//f/9//3//f/9/+148Y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3//f1xrE0J2Thxjv3f/f/9//3+/d/9//3//f/9//3//f/9//3//f/9//3//f/9//3//f/9//3//f/9//3//f/9//3//f/9//3t/b9pa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913/3v/f/9//3//fz1nNkb1PTdK/mK/d/9/33v/f/9//3//f/9//3//f/9//3//f/9//3//f/9//3//f/9//3//f/5//3//f/9//3//f39r2Vbfe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5//3//f/9//3//f/9//3//f997HWM3ShZGV0qfd997/3//f/9//3//f/9//3//f/9//3//f/9//3//f/9//3//f/9//3//f/9//3//f/9/fmvZVt97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nnddb/I9Nka5Vl5v33v/f/9//3//f/9//3//f/9//3//f/9//3//f/9//3//f/9//3//f993/387Z7ZS/3//f/97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/c7pWFEIVQrhSf2//e997/3//f/9//3//f/9//3v/f/9//3//f/9//3//f/9//3//fxlfMk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Gl80RtE5t1Jca997/3//f/9//3//f/9//3//f/9//3//f/9//3//f/9/XGt1Tv9//3//f/97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v/f/9//3//f/9//38aY3VOM0aWTlxnn3O/d993/3//f/9//3//f/9//3//f/9//3+eb/le/3//e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xnVkrzPTRG2Vqeb793/3v/f/9//3/fe997/3+fc9laPGf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997f2/aWjRGNEZ2TpdS2lobY11rXmtdaz1nG2Pfe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fe/9//3//f/9//3//f/9//3//e35vG2O5VrhWl1KYUhtjn3Pfe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97/3//e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/f/9//3//f/9//3//f/9//3//f/9//3//f/9//n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n/+f/5//n/+f/5//3/+f/9//3//f/9//3//f/9//n//f/5//3/+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nF2MYYxdjGGcXYxhjGGMZZxhjGWMYYxlnGWMZYxhjGGcXYxhjGGMYZxhjGWMYYxpnGWMZYxljGWcZYxljGGMZYxhjGGMYYxhjAABMAAAAZAAAAAAAAAAAAAAAZQAAADwAAAAAAAAAAAAAAGYAAAA9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16.0.13029/20</OfficeVersion>
          <ApplicationVersion>16.0.13029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2020-09-10T12:54:44Z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O0A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OBhCQAAAAkAAADswHoAQEkTdg6NUmKgAAAA8NdxAwAAAAAAAAAArDw8BCGMQUP/////CMJ6ALre4WFwSuIHAABxAwAAegBgwXoAAQAAAAICAAAAAAAAAgAAAAEAAAAYE8kHFgEAADAdwsY4KQMFnMJ6AInYO3bswHoA4ABABAAAO3YAAAAA9f///wAAAAAAAAAAAAAAAJABAAAAAAABAAAAAHMAZQBnAG8AZQAgAHUAaQAj+H0GUMF6ABGmtnYAABN2RMF6AAAAAABMwXoAAAAAALGv4GEAABN2AAAAABMAFAAOjVJiQEkTdmTBegA0X6h1AAATdg6NUmKxr+BhZHYACAAAAAAlAAAADAAAAAEAAAAYAAAADAAAAAAAAAASAAAADAAAAAEAAAAeAAAAGAAAAL8AAAAEAAAA9wAAABEAAAAlAAAADAAAAAEAAABUAAAAiAAAAMAAAAAEAAAA9QAAABAAAAABAAAAAMDGQb6ExkHAAAAABAAAAAoAAABMAAAAAAAAAAAAAAAAAAAA//////////9gAAAAMQAwAC4AMAA5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Agdzy7egD+VCB3CQAAAPDXcQMpVSB3iLt6APDXcQPkjFJiAAAAAOSMUmIAAAAA8NdxAwAAAAAAAAAAAAAAAAAAAACg4XEDAAAAAAAAAAAAAAAAAAAAAAAAAAAAAAAAAAAAAAAAAAAAAAAAAAAAAAAAAAAAAAAAAAAAAAAAAAAAAAAAAAAAAPuDfQY4zuEYMLx6APIsG3cAAAAAAQAAAIi7egD//wAAAAAAAKwvG3esLxt3BAAAAGC8egBkvHoAAABSYgcAAAAAAAAAFjS3dgkAAABUBlj/BwAAAJi8egAQWq12AdgAAJi8eg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HkAXdk7du6tG3eUlXkAAAAAAAAAAAAAAAAAIAAAAMjdQhlMlXkAXdZcYgAAcQMAAAAAIAAAAAiaeQCgDwAAyJl5AGi3JlwgAAAAAQAAAHWdJlxC1rduyN1CGZWgJlx0lnkASbZEXJhIwcYAAAAARJd5AInYO3aUlXkABAAAAAAAO3YImnkA4P///wAAAAAAAAAAAAAAAJABAAAAAAABAAAAAGEAcgBpAGEAbAAAAAAAAAAAAAAAAAAAAAAAAAAAAAAABgAAAAAAAAAWNLd2AAAAAFQGWP8GAAAA+JZ5ABBarXYB2AAA+JZ5AAAAAAAAAAAAAAAAAAAAAAAAAAAAZHYACAAAAAAlAAAADAAAAAMAAAAYAAAADAAAAAAAAAASAAAADAAAAAEAAAAWAAAADAAAAAgAAABUAAAAVAAAAAoAAAAnAAAAHgAAAEoAAAABAAAAAMDGQb6ExkEKAAAASwAAAAEAAABMAAAABAAAAAkAAAAnAAAAIAAAAEsAAABQAAAAWAD9HR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MwHAgIiUwB5AHMAdABlAG0AAAAAAAAAAAAAAAAAAAAAAAAAAAAAAAAAAAAAAAAAAAAAAAAAAAAAAAAAAAAAAAAAAAAAAAAAIVEQAAAAKQ5R//////9cAQAAIVEBAGAMEBIAAAAAjRMJ//////9cAQAACgkKAFRSUAkAAAAAvFgodR6wPXYpDiFR3AtyGQEAAAD/////AAAAABC+NRkAmnoAAAAAABC+NRkYzSceL7A9dikOIVEA/AAAAQAAANwLchkQvjUZAAAAAADcAAABAAAAAAAAACkOUQABAAAAANgAAACaegApDlH//////1wBAAAhUQEAYAwQEgAAAAAKAAAAGM0nHgAANRkpDiFRNgAAAA0AAAAQAAAAAwEAABcLAAAcAAABwAAAAAQAAADcC3IZAAAAAAEAAAABAAAAAAAAABy2NRl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  <Object Id="idInvalidSigLnImg">AQAAAGwAAAAAAAAAAAAAAP8AAAB/AAAAAAAAAAAAAADYGAAAaQwAACBFTUYAAAEArPAA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TpgAAAAcKDQcKDQcJDQ4WMShFrjFU1TJV1gECBAIDBAECBQoRKyZBowsTMWkQAAAAfqbJd6PIeqDCQFZ4JTd0Lk/HMVPSGy5uFiE4GypVJ0KnHjN9AAABUeAAAACcz+7S6ffb7fnC0t1haH0hMm8aLXIuT8ggOIwoRKslP58cK08AAAEAAAAAAMHg9P///////////+bm5k9SXjw/SzBRzTFU0y1NwSAyVzFGXwEBAgBhCA8mnM/u69/SvI9jt4tgjIR9FBosDBEjMVTUMlXWMVPRKUSeDxk4AAAAYW0AAADT6ff///////+Tk5MjK0krSbkvUcsuT8YVJFoTIFIrSbgtTcEQHEcAAAAAAJzP7vT6/bTa8kRleixHhy1Nwi5PxiQtTnBwcJKSki81SRwtZAgOIwBCAAAAweD02+35gsLqZ5q6Jz1jNEJyOUZ4qamp+/v7////wdPeVnCJAQECAAAAAACv1/Ho8/ubzu6CwuqMudS3u769vb3////////////L5fZymsABAgMA7wAAAK/X8fz9/uLx+snk9uTy+vz9/v///////////////8vl9nKawAECAwBsAAAAotHvtdryxOL1xOL1tdry0+r32+350+r3tdryxOL1pdPvc5rAAQIDU1AAAABpj7ZnjrZqj7Zqj7ZnjrZtkbdukrdtkbdnjrZqj7ZojrZ3rdUCAwQAEwAAAAAAAAAAAAAAAAAAAAAAAAAAAAAAAAAAAAAAAAAAAAAAAAAAAAAAAFq8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DgYQkAAAAJAAAA7MB6AEBJE3YOjVJioAAAAPDXcQMAAAAAAAAAAKw8PAQhjEFD/////wjCegC63uFhcEriBwAAcQMAAHoAYMF6AAEAAAACAgAAAAAAAAIAAAABAAAAGBPJBxYBAAAwHcLGOCkDBZzCegCJ2Dt27MB6AOAAQAQAADt2AAAAAPX///8AAAAAAAAAAAAAAACQAQAAAAAAAQAAAABzAGUAZwBvAGUAIAB1AGkAI/h9BlDBegARprZ2AAATdkTBegAAAAAATMF6AAAAAACxr+BhAAATdgAAAAATABQADo1SYkBJE3ZkwXoANF+odQAAE3YOjVJisa/gYWR2AAgAAAAAJQAAAAwAAAABAAAAGAAAAAwAAAD/AAAAEgAAAAwAAAABAAAAHgAAABgAAAAiAAAABAAAAHoAAAARAAAAJQAAAAwAAAABAAAAVAAAALQAAAAjAAAABAAAAHgAAAAQAAAAAQAAAADAxkG+hMZ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gdzy7egD+VCB3CQAAAPDXcQMpVSB3iLt6APDXcQPkjFJiAAAAAOSMUmIAAAAA8NdxAwAAAAAAAAAAAAAAAAAAAACg4XEDAAAAAAAAAAAAAAAAAAAAAAAAAAAAAAAAAAAAAAAAAAAAAAAAAAAAAAAAAAAAAAAAAAAAAAAAAAAAAAAAAAAAAPuDfQY4zuEYMLx6APIsG3cAAAAAAQAAAIi7egD//wAAAAAAAKwvG3esLxt3BAAAAGC8egBkvHoAAABSYgcAAAAAAAAAFjS3dgkAAABUBlj/BwAAAJi8egAQWq12AdgAAJi8eg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HkAXdk7du6tG3eUlXkAAAAAAAAAAAAAAAAAIAAAAMjdQhlMlXkAXdZcYgAAcQMAAAAAIAAAAAiaeQCgDwAAyJl5AGi3JlwgAAAAAQAAAHWdJlxC1rduyN1CGZWgJlx0lnkASbZEXJhIwcYAAAAARJd5AInYO3aUlXkABAAAAAAAO3YImnkA4P///wAAAAAAAAAAAAAAAJABAAAAAAABAAAAAGEAcgBpAGEAbAAAAAAAAAAAAAAAAAAAAAAAAAAAAAAABgAAAAAAAAAWNLd2AAAAAFQGWP8GAAAA+JZ5ABBarXYB2AAA+JZ5AAAAAAAAAAAAAAAAAAAAAAAAAAAA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MwHAgIiUwB5AHMAdABlAG0AAAAAAAAAAAAAAAAAAAAAAAAAAAAAAAAAAAAAAAAAAAAAAAAAAAAAAAAAAAAAAAAAAAAAAAAAIcKo7YBcqBLC//////9cAQAAIcIBAGAMEBIAAAAAjRMJ//////9cAQAACgkKAFRSUAkAAAAAvFgodR6wPXaoEiHC3AtyGQEAAAD/////AAAAAMhBNhkAmnoAAAAAAMhBNhkYzSceL7A9dqgSIcIA/AAAAQAAANwLchnIQTYZAAAAAADcAAABAAAAAAAAAKgSwgABAAAAANgAAACaegCoEsL//////1wBAAAhwgEAYAwQEgAAAAARAAAAGM0nHgAANhmoEiHCVgAAAA0AAAAQAAAAAwEAABcLAAAcAAABIwAAAAQAAADcC3IZAAAAAAEAAAABAAAAAAAAAKg5Nhl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 08.15t. ըստ Մարիամի տեղեկանքի</vt:lpstr>
      <vt:lpstr>օգոստոս 2020թ.</vt:lpstr>
      <vt:lpstr>հունվար-օգոստոս 2020թ.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https://mul2-mta.gov.am/tasks/136137/oneclick/3f9ec605be17f8ad35ab640ba042cade447fa89421f60a9f7d278981831a2194.xlsx?token=c22f52457d2af68e5be695964424f187</cp:keywords>
</cp:coreProperties>
</file>